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1492" documentId="13_ncr:1_{28183D0F-5BBC-460B-A4AE-A6DCBDD59383}" xr6:coauthVersionLast="47" xr6:coauthVersionMax="47" xr10:uidLastSave="{046959A3-8B2B-4230-95EB-63F420BFD599}"/>
  <bookViews>
    <workbookView xWindow="-108" yWindow="-108" windowWidth="23256" windowHeight="12456" activeTab="1" xr2:uid="{00000000-000D-0000-FFFF-FFFF00000000}"/>
  </bookViews>
  <sheets>
    <sheet name="Intro" sheetId="17" r:id="rId1"/>
    <sheet name="Standard" sheetId="77" r:id="rId2"/>
    <sheet name="Draft" sheetId="75" r:id="rId3"/>
    <sheet name="ChangeLog" sheetId="78" r:id="rId4"/>
    <sheet name="Government institutions" sheetId="50" r:id="rId5"/>
    <sheet name="Vocabulary" sheetId="5" r:id="rId6"/>
    <sheet name="VocabularyNL" sheetId="9" r:id="rId7"/>
    <sheet name="VocabularyFR" sheetId="14" r:id="rId8"/>
    <sheet name="VocabularyTranslations" sheetId="18" r:id="rId9"/>
    <sheet name="VocabularyMapping" sheetId="16" r:id="rId10"/>
    <sheet name="VocabularyAdoption" sheetId="8" r:id="rId11"/>
    <sheet name="Datamodels" sheetId="7" r:id="rId12"/>
    <sheet name="Prefix" sheetId="15" r:id="rId13"/>
    <sheet name="List" sheetId="13" r:id="rId14"/>
    <sheet name="PrepPublished" sheetId="20" r:id="rId15"/>
  </sheets>
  <definedNames>
    <definedName name="_xlnm._FilterDatabase" localSheetId="11" hidden="1">Datamodels!$A$2:$M$518</definedName>
    <definedName name="_xlnm._FilterDatabase" localSheetId="2" hidden="1">Draft!$A$1:$N$38</definedName>
    <definedName name="_xlnm._FilterDatabase" localSheetId="12" hidden="1">Prefix!$A$1:$B$1006</definedName>
    <definedName name="_xlnm._FilterDatabase" localSheetId="14" hidden="1">PrepPublished!$A$1:$N$658</definedName>
    <definedName name="_xlnm._FilterDatabase" localSheetId="1" hidden="1">Standard!$A$1:$N$145</definedName>
    <definedName name="_xlnm._FilterDatabase" localSheetId="5" hidden="1">Vocabulary!$A$1:$J$658</definedName>
    <definedName name="_xlnm._FilterDatabase" localSheetId="10" hidden="1">VocabularyAdoption!$A$1:$M$658</definedName>
    <definedName name="_xlnm._FilterDatabase" localSheetId="7" hidden="1">VocabularyFR!$A$1:$G$658</definedName>
    <definedName name="_xlnm._FilterDatabase" localSheetId="9" hidden="1">VocabularyMapping!$A$1:$L$658</definedName>
    <definedName name="_xlnm._FilterDatabase" localSheetId="6" hidden="1">VocabularyNL!$A$1:$G$658</definedName>
    <definedName name="_xlnm._FilterDatabase" localSheetId="8" hidden="1">VocabularyTranslations!$A$1:$H$658</definedName>
    <definedName name="ApplicationProfile">List!$E$2:$E$30</definedName>
    <definedName name="isAdopted">List!$A$2:$A$11</definedName>
    <definedName name="Ontology">List!$B$2:$B$11</definedName>
    <definedName name="Predicate">List!$F$2:$F$11</definedName>
    <definedName name="_xlnm.Print_Area" localSheetId="11">Datamodels!$C$1:$L$412</definedName>
    <definedName name="_xlnm.Print_Area" localSheetId="2">Draft!$A$1:$N$38</definedName>
    <definedName name="_xlnm.Print_Area" localSheetId="0">Intro!#REF!</definedName>
    <definedName name="_xlnm.Print_Area" localSheetId="12">Prefix!$A$1:$B$1005</definedName>
    <definedName name="_xlnm.Print_Area" localSheetId="14">PrepPublished!$A$1:$N$601</definedName>
    <definedName name="_xlnm.Print_Area" localSheetId="1">Standard!$A$1:$N$145</definedName>
    <definedName name="_xlnm.Print_Area" localSheetId="5">Vocabulary!$A$1:$J$658</definedName>
    <definedName name="_xlnm.Print_Area" localSheetId="10">VocabularyAdoption!$A$1:$M$601</definedName>
    <definedName name="_xlnm.Print_Area" localSheetId="7">VocabularyFR!$A$1:$G$601</definedName>
    <definedName name="_xlnm.Print_Area" localSheetId="9">VocabularyMapping!$A$1:$L$588</definedName>
    <definedName name="_xlnm.Print_Area" localSheetId="6">VocabularyNL!$A$1:$G$596</definedName>
    <definedName name="_xlnm.Print_Area" localSheetId="8">VocabularyTranslations!$A$1:$H$601</definedName>
    <definedName name="_xlnm.Print_Titles" localSheetId="11">Datamodels!$1:$1</definedName>
    <definedName name="_xlnm.Print_Titles" localSheetId="12">Prefix!$1:$1</definedName>
    <definedName name="_xlnm.Print_Titles" localSheetId="14">PrepPublished!$1:$1</definedName>
    <definedName name="_xlnm.Print_Titles" localSheetId="5">Vocabulary!$1:$1</definedName>
    <definedName name="_xlnm.Print_Titles" localSheetId="10">VocabularyAdoption!$1:$1</definedName>
    <definedName name="_xlnm.Print_Titles" localSheetId="7">VocabularyFR!$1:$1</definedName>
    <definedName name="_xlnm.Print_Titles" localSheetId="9">VocabularyMapping!$1:$1</definedName>
    <definedName name="_xlnm.Print_Titles" localSheetId="6">VocabularyNL!$1:$1</definedName>
    <definedName name="_xlnm.Print_Titles" localSheetId="8">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78" l="1"/>
  <c r="G19" i="78"/>
  <c r="H19" i="78"/>
  <c r="I19" i="78"/>
  <c r="E29" i="78"/>
  <c r="G29" i="78"/>
  <c r="H29" i="78"/>
  <c r="I29" i="78"/>
  <c r="E30" i="78"/>
  <c r="G30" i="78"/>
  <c r="H30" i="78"/>
  <c r="I30" i="78"/>
  <c r="E22" i="78"/>
  <c r="E27" i="78"/>
  <c r="E28" i="78"/>
  <c r="E24" i="78"/>
  <c r="E25" i="78"/>
  <c r="E26" i="78"/>
  <c r="G22" i="78"/>
  <c r="G27" i="78"/>
  <c r="G28" i="78"/>
  <c r="G24" i="78"/>
  <c r="G25" i="78"/>
  <c r="G26" i="78"/>
  <c r="H22" i="78"/>
  <c r="H27" i="78"/>
  <c r="H28" i="78"/>
  <c r="H24" i="78"/>
  <c r="H25" i="78"/>
  <c r="H26" i="78"/>
  <c r="I22" i="78"/>
  <c r="I27" i="78"/>
  <c r="I28" i="78"/>
  <c r="I24" i="78"/>
  <c r="I25" i="78"/>
  <c r="I26" i="78"/>
  <c r="E23" i="78"/>
  <c r="G23" i="78"/>
  <c r="H23" i="78"/>
  <c r="I23" i="78"/>
  <c r="E21" i="78"/>
  <c r="G21" i="78"/>
  <c r="H21" i="78"/>
  <c r="I21" i="78"/>
  <c r="E20" i="78"/>
  <c r="G20" i="78"/>
  <c r="H20" i="78"/>
  <c r="I20" i="78"/>
  <c r="G4" i="78"/>
  <c r="G13" i="78"/>
  <c r="G2" i="78"/>
  <c r="G3" i="78"/>
  <c r="G14" i="78"/>
  <c r="G15" i="78"/>
  <c r="G16" i="78"/>
  <c r="G17" i="78"/>
  <c r="G18" i="78"/>
  <c r="G5" i="78"/>
  <c r="G6" i="78"/>
  <c r="G7" i="78"/>
  <c r="G8" i="78"/>
  <c r="G9" i="78"/>
  <c r="G10" i="78"/>
  <c r="G11" i="78"/>
  <c r="G12" i="78"/>
  <c r="I4" i="78"/>
  <c r="I13" i="78"/>
  <c r="I2" i="78"/>
  <c r="I3" i="78"/>
  <c r="I14" i="78"/>
  <c r="I15" i="78"/>
  <c r="I16" i="78"/>
  <c r="I17" i="78"/>
  <c r="I18" i="78"/>
  <c r="I5" i="78"/>
  <c r="I6" i="78"/>
  <c r="I7" i="78"/>
  <c r="I8" i="78"/>
  <c r="I9" i="78"/>
  <c r="I10" i="78"/>
  <c r="I11" i="78"/>
  <c r="I12" i="78"/>
  <c r="H4" i="78"/>
  <c r="H13" i="78"/>
  <c r="H2" i="78"/>
  <c r="H3" i="78"/>
  <c r="H14" i="78"/>
  <c r="H15" i="78"/>
  <c r="H16" i="78"/>
  <c r="H17" i="78"/>
  <c r="H18" i="78"/>
  <c r="H5" i="78"/>
  <c r="H6" i="78"/>
  <c r="H7" i="78"/>
  <c r="H8" i="78"/>
  <c r="H9" i="78"/>
  <c r="H10" i="78"/>
  <c r="H11" i="78"/>
  <c r="H12" i="78"/>
  <c r="E4" i="78"/>
  <c r="E13" i="78"/>
  <c r="E2" i="78"/>
  <c r="E3" i="78"/>
  <c r="E14" i="78"/>
  <c r="E15" i="78"/>
  <c r="E16" i="78"/>
  <c r="E17" i="78"/>
  <c r="E18" i="78"/>
  <c r="E5" i="78"/>
  <c r="E6" i="78"/>
  <c r="E7" i="78"/>
  <c r="E8" i="78"/>
  <c r="E9" i="78"/>
  <c r="E10" i="78"/>
  <c r="E11" i="78"/>
  <c r="E12" i="78"/>
  <c r="K2" i="20" l="1"/>
  <c r="L2" i="20"/>
  <c r="K221"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K625" i="20"/>
  <c r="K626" i="20"/>
  <c r="K627" i="20"/>
  <c r="K628" i="20"/>
  <c r="K629" i="20"/>
  <c r="K630" i="20"/>
  <c r="K631" i="20"/>
  <c r="K632" i="20"/>
  <c r="K633" i="20"/>
  <c r="K634" i="20"/>
  <c r="K635" i="20"/>
  <c r="K636" i="20"/>
  <c r="K637" i="20"/>
  <c r="K638" i="20"/>
  <c r="K639" i="20"/>
  <c r="K640" i="20"/>
  <c r="K641" i="20"/>
  <c r="K642" i="20"/>
  <c r="K643" i="20"/>
  <c r="K644" i="20"/>
  <c r="K645" i="20"/>
  <c r="K646" i="20"/>
  <c r="K647" i="20"/>
  <c r="K648" i="20"/>
  <c r="K649" i="20"/>
  <c r="K650" i="20"/>
  <c r="K651" i="20"/>
  <c r="K652" i="20"/>
  <c r="K653" i="20"/>
  <c r="K654" i="20"/>
  <c r="K655" i="20"/>
  <c r="K656" i="20"/>
  <c r="K657" i="20"/>
  <c r="K658" i="20"/>
  <c r="J657" i="5" l="1"/>
  <c r="J657" i="16" s="1"/>
  <c r="A518" i="7"/>
  <c r="B518" i="7"/>
  <c r="E518" i="7"/>
  <c r="G518" i="7"/>
  <c r="A517" i="7"/>
  <c r="B517" i="7"/>
  <c r="E517" i="7"/>
  <c r="G517" i="7"/>
  <c r="A516" i="7"/>
  <c r="B516" i="7"/>
  <c r="E516" i="7"/>
  <c r="G516" i="7"/>
  <c r="A515" i="7"/>
  <c r="B515" i="7"/>
  <c r="E515" i="7"/>
  <c r="G515" i="7"/>
  <c r="A514" i="7"/>
  <c r="B514" i="7"/>
  <c r="E514" i="7"/>
  <c r="G514" i="7"/>
  <c r="A513" i="7"/>
  <c r="B513" i="7"/>
  <c r="E513" i="7"/>
  <c r="G513" i="7"/>
  <c r="P3" i="8"/>
  <c r="B658" i="8"/>
  <c r="D658" i="8"/>
  <c r="E658" i="8"/>
  <c r="F658" i="8"/>
  <c r="B657" i="8"/>
  <c r="D657" i="8"/>
  <c r="E657" i="8"/>
  <c r="F657" i="8"/>
  <c r="W3" i="20"/>
  <c r="B658" i="20"/>
  <c r="C658" i="20"/>
  <c r="D658" i="20"/>
  <c r="E658" i="20" s="1"/>
  <c r="F658" i="20"/>
  <c r="G658" i="20"/>
  <c r="H658" i="20"/>
  <c r="J658" i="20"/>
  <c r="L658" i="20"/>
  <c r="M658" i="20"/>
  <c r="N658" i="20"/>
  <c r="O658" i="20"/>
  <c r="P658" i="20"/>
  <c r="Q658" i="20"/>
  <c r="R658" i="20"/>
  <c r="S658" i="20"/>
  <c r="T658" i="20"/>
  <c r="B657" i="20"/>
  <c r="C657" i="20"/>
  <c r="D657" i="20"/>
  <c r="E657" i="20" s="1"/>
  <c r="F657" i="20"/>
  <c r="G657" i="20"/>
  <c r="H657" i="20"/>
  <c r="J657" i="20"/>
  <c r="L657" i="20"/>
  <c r="M657" i="20"/>
  <c r="N657" i="20"/>
  <c r="O657" i="20"/>
  <c r="P657" i="20"/>
  <c r="Q657" i="20"/>
  <c r="R657" i="20"/>
  <c r="S657" i="20"/>
  <c r="T657" i="20"/>
  <c r="O3" i="16"/>
  <c r="B658" i="16"/>
  <c r="C658" i="16"/>
  <c r="D658" i="16"/>
  <c r="E658" i="16"/>
  <c r="F658" i="16"/>
  <c r="H658" i="16"/>
  <c r="L658" i="16"/>
  <c r="B657" i="16"/>
  <c r="C657" i="16"/>
  <c r="D657" i="16"/>
  <c r="E657" i="16"/>
  <c r="F657" i="16"/>
  <c r="H657" i="16"/>
  <c r="L657" i="16"/>
  <c r="O3" i="18"/>
  <c r="B658" i="18"/>
  <c r="C658" i="18"/>
  <c r="E658" i="18"/>
  <c r="F658" i="18"/>
  <c r="G658" i="18"/>
  <c r="H658" i="18"/>
  <c r="I658" i="18"/>
  <c r="J658" i="18"/>
  <c r="K658" i="18"/>
  <c r="L658" i="18"/>
  <c r="B657" i="18"/>
  <c r="C657" i="18"/>
  <c r="E657" i="18"/>
  <c r="F657" i="18"/>
  <c r="G657" i="18"/>
  <c r="H657" i="18"/>
  <c r="I657" i="18"/>
  <c r="J657" i="18"/>
  <c r="K657" i="18"/>
  <c r="L657" i="18"/>
  <c r="K3" i="14"/>
  <c r="B658" i="14"/>
  <c r="C658" i="14"/>
  <c r="D658" i="14"/>
  <c r="E658" i="14"/>
  <c r="B657" i="14"/>
  <c r="C657" i="14"/>
  <c r="D657" i="14"/>
  <c r="E657" i="14"/>
  <c r="K3" i="9"/>
  <c r="B658" i="9"/>
  <c r="C658" i="9"/>
  <c r="D658" i="9"/>
  <c r="E658" i="9"/>
  <c r="B657" i="9"/>
  <c r="C657" i="9"/>
  <c r="D657" i="9"/>
  <c r="E657" i="9"/>
  <c r="O3" i="5"/>
  <c r="J658" i="5"/>
  <c r="J658" i="16" s="1"/>
  <c r="B656" i="20"/>
  <c r="C656" i="20"/>
  <c r="D656" i="20"/>
  <c r="E656" i="20" s="1"/>
  <c r="F656" i="20"/>
  <c r="G656" i="20"/>
  <c r="H656" i="20"/>
  <c r="J656" i="20"/>
  <c r="L656" i="20"/>
  <c r="M656" i="20"/>
  <c r="N656" i="20"/>
  <c r="O656" i="20"/>
  <c r="P656" i="20"/>
  <c r="Q656" i="20"/>
  <c r="R656" i="20"/>
  <c r="S656" i="20"/>
  <c r="T656" i="20"/>
  <c r="B2" i="18"/>
  <c r="B656" i="8"/>
  <c r="D656" i="8"/>
  <c r="E656" i="8"/>
  <c r="F656" i="8"/>
  <c r="B656" i="16"/>
  <c r="C656" i="16"/>
  <c r="D656" i="16"/>
  <c r="E656" i="16"/>
  <c r="F656" i="16"/>
  <c r="H656" i="16"/>
  <c r="J656" i="16"/>
  <c r="L656" i="16"/>
  <c r="B656" i="18"/>
  <c r="C656" i="18"/>
  <c r="E656" i="18"/>
  <c r="F656" i="18"/>
  <c r="G656" i="18"/>
  <c r="H656" i="18"/>
  <c r="I656" i="18"/>
  <c r="J656" i="18"/>
  <c r="K656" i="18"/>
  <c r="L656" i="18"/>
  <c r="B656" i="14"/>
  <c r="C656" i="14"/>
  <c r="D656" i="14"/>
  <c r="E656" i="14"/>
  <c r="B656" i="9"/>
  <c r="C656" i="9"/>
  <c r="D656" i="9"/>
  <c r="E656" i="9"/>
  <c r="J656" i="5"/>
  <c r="C656" i="8" s="1"/>
  <c r="T2" i="20"/>
  <c r="T3" i="20"/>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177" i="20"/>
  <c r="T178" i="20"/>
  <c r="T179" i="20"/>
  <c r="T180" i="20"/>
  <c r="T181" i="20"/>
  <c r="T182" i="20"/>
  <c r="T183" i="20"/>
  <c r="T184" i="20"/>
  <c r="T185" i="20"/>
  <c r="T186" i="20"/>
  <c r="T187" i="20"/>
  <c r="T188" i="20"/>
  <c r="T189" i="20"/>
  <c r="T190" i="20"/>
  <c r="T191" i="20"/>
  <c r="T192" i="20"/>
  <c r="T193" i="20"/>
  <c r="T194" i="20"/>
  <c r="T195" i="20"/>
  <c r="T196" i="20"/>
  <c r="T197" i="20"/>
  <c r="T198" i="20"/>
  <c r="T199" i="20"/>
  <c r="T200" i="20"/>
  <c r="T201" i="20"/>
  <c r="T202" i="20"/>
  <c r="T203" i="20"/>
  <c r="T204" i="20"/>
  <c r="T205" i="20"/>
  <c r="T206" i="20"/>
  <c r="T207" i="20"/>
  <c r="T208" i="20"/>
  <c r="T209" i="20"/>
  <c r="T210" i="20"/>
  <c r="T211" i="20"/>
  <c r="T212" i="20"/>
  <c r="T213" i="20"/>
  <c r="T214" i="20"/>
  <c r="T215" i="20"/>
  <c r="T216" i="20"/>
  <c r="T217" i="20"/>
  <c r="T218" i="20"/>
  <c r="T219" i="20"/>
  <c r="T220" i="20"/>
  <c r="T221" i="20"/>
  <c r="T222" i="20"/>
  <c r="T223" i="20"/>
  <c r="T224" i="20"/>
  <c r="T225" i="20"/>
  <c r="T226" i="20"/>
  <c r="T227" i="20"/>
  <c r="T228" i="20"/>
  <c r="T229" i="20"/>
  <c r="T230" i="20"/>
  <c r="T231" i="20"/>
  <c r="T232" i="20"/>
  <c r="T233" i="20"/>
  <c r="T234" i="20"/>
  <c r="T235" i="20"/>
  <c r="T236" i="20"/>
  <c r="T237" i="20"/>
  <c r="T238" i="20"/>
  <c r="T239" i="20"/>
  <c r="T240" i="20"/>
  <c r="T241" i="20"/>
  <c r="T242" i="20"/>
  <c r="T243" i="20"/>
  <c r="T244" i="20"/>
  <c r="T245" i="20"/>
  <c r="T246" i="20"/>
  <c r="T247" i="20"/>
  <c r="T248" i="20"/>
  <c r="T249" i="20"/>
  <c r="T250" i="20"/>
  <c r="T251" i="20"/>
  <c r="T252" i="20"/>
  <c r="T253" i="20"/>
  <c r="T254" i="20"/>
  <c r="T255" i="20"/>
  <c r="T256" i="20"/>
  <c r="T257" i="20"/>
  <c r="T258" i="20"/>
  <c r="T259" i="20"/>
  <c r="T260" i="20"/>
  <c r="T261" i="20"/>
  <c r="T262" i="20"/>
  <c r="T263" i="20"/>
  <c r="T264" i="20"/>
  <c r="T265" i="20"/>
  <c r="T266" i="20"/>
  <c r="T267" i="20"/>
  <c r="T268" i="20"/>
  <c r="T269" i="20"/>
  <c r="T270" i="20"/>
  <c r="T271" i="20"/>
  <c r="T272" i="20"/>
  <c r="T273" i="20"/>
  <c r="T274" i="20"/>
  <c r="T275" i="20"/>
  <c r="T276" i="20"/>
  <c r="T277" i="20"/>
  <c r="T278" i="20"/>
  <c r="T279" i="20"/>
  <c r="T280" i="20"/>
  <c r="T281" i="20"/>
  <c r="T282" i="20"/>
  <c r="T283" i="20"/>
  <c r="T284" i="20"/>
  <c r="T285" i="20"/>
  <c r="T286" i="20"/>
  <c r="T287" i="20"/>
  <c r="T288" i="20"/>
  <c r="T289" i="20"/>
  <c r="T290" i="20"/>
  <c r="T291" i="20"/>
  <c r="T292" i="20"/>
  <c r="T293" i="20"/>
  <c r="T294" i="20"/>
  <c r="T295" i="20"/>
  <c r="T296" i="20"/>
  <c r="T297" i="20"/>
  <c r="T298" i="20"/>
  <c r="T299" i="20"/>
  <c r="T300" i="20"/>
  <c r="T301" i="20"/>
  <c r="T302" i="20"/>
  <c r="T303" i="20"/>
  <c r="T304" i="20"/>
  <c r="T305" i="20"/>
  <c r="T306" i="20"/>
  <c r="T307" i="20"/>
  <c r="T308" i="20"/>
  <c r="T309" i="20"/>
  <c r="T310" i="20"/>
  <c r="T311" i="20"/>
  <c r="T312" i="20"/>
  <c r="T313" i="20"/>
  <c r="T314" i="20"/>
  <c r="T315" i="20"/>
  <c r="T316" i="20"/>
  <c r="T317" i="20"/>
  <c r="T318" i="20"/>
  <c r="T319" i="20"/>
  <c r="T320" i="20"/>
  <c r="T321" i="20"/>
  <c r="T322" i="20"/>
  <c r="T323" i="20"/>
  <c r="T324" i="20"/>
  <c r="T325" i="20"/>
  <c r="T326" i="20"/>
  <c r="T327" i="20"/>
  <c r="T328" i="20"/>
  <c r="T329" i="20"/>
  <c r="T330" i="20"/>
  <c r="T331" i="20"/>
  <c r="T332" i="20"/>
  <c r="T333" i="20"/>
  <c r="T334" i="20"/>
  <c r="T335" i="20"/>
  <c r="T336" i="20"/>
  <c r="T337" i="20"/>
  <c r="T338" i="20"/>
  <c r="T339" i="20"/>
  <c r="T340" i="20"/>
  <c r="T341" i="20"/>
  <c r="T342" i="20"/>
  <c r="T343" i="20"/>
  <c r="T344" i="20"/>
  <c r="T345" i="20"/>
  <c r="T346" i="20"/>
  <c r="T347" i="20"/>
  <c r="T348" i="20"/>
  <c r="T349" i="20"/>
  <c r="T350" i="20"/>
  <c r="T351" i="20"/>
  <c r="T352" i="20"/>
  <c r="T353" i="20"/>
  <c r="T354" i="20"/>
  <c r="T355" i="20"/>
  <c r="T356" i="20"/>
  <c r="T357" i="20"/>
  <c r="T358" i="20"/>
  <c r="T359" i="20"/>
  <c r="T360" i="20"/>
  <c r="T361" i="20"/>
  <c r="T362" i="20"/>
  <c r="T363" i="20"/>
  <c r="T364" i="20"/>
  <c r="T365" i="20"/>
  <c r="T366" i="20"/>
  <c r="T367" i="20"/>
  <c r="T368" i="20"/>
  <c r="T369" i="20"/>
  <c r="T370" i="20"/>
  <c r="T371" i="20"/>
  <c r="T372" i="20"/>
  <c r="T373" i="20"/>
  <c r="T374" i="20"/>
  <c r="T375" i="20"/>
  <c r="T376" i="20"/>
  <c r="T377" i="20"/>
  <c r="T378" i="20"/>
  <c r="T379" i="20"/>
  <c r="T380" i="20"/>
  <c r="T381" i="20"/>
  <c r="T382" i="20"/>
  <c r="T383" i="20"/>
  <c r="T384" i="20"/>
  <c r="T385" i="20"/>
  <c r="T386" i="20"/>
  <c r="T387" i="20"/>
  <c r="T388" i="20"/>
  <c r="T389" i="20"/>
  <c r="T390" i="20"/>
  <c r="T391" i="20"/>
  <c r="T392" i="20"/>
  <c r="T393" i="20"/>
  <c r="T394" i="20"/>
  <c r="T395" i="20"/>
  <c r="T396" i="20"/>
  <c r="T397" i="20"/>
  <c r="T398" i="20"/>
  <c r="T399" i="20"/>
  <c r="T400" i="20"/>
  <c r="T401" i="20"/>
  <c r="T402" i="20"/>
  <c r="T403" i="20"/>
  <c r="T404" i="20"/>
  <c r="T405" i="20"/>
  <c r="T406" i="20"/>
  <c r="T407" i="20"/>
  <c r="T408" i="20"/>
  <c r="T409" i="20"/>
  <c r="T410" i="20"/>
  <c r="T411" i="20"/>
  <c r="T412" i="20"/>
  <c r="T413" i="20"/>
  <c r="T414" i="20"/>
  <c r="T415" i="20"/>
  <c r="T416" i="20"/>
  <c r="T417" i="20"/>
  <c r="T418" i="20"/>
  <c r="T419" i="20"/>
  <c r="T420" i="20"/>
  <c r="T421" i="20"/>
  <c r="T422" i="20"/>
  <c r="T423" i="20"/>
  <c r="T424" i="20"/>
  <c r="T425" i="20"/>
  <c r="T426" i="20"/>
  <c r="T427" i="20"/>
  <c r="T428" i="20"/>
  <c r="T429" i="20"/>
  <c r="T430" i="20"/>
  <c r="T431" i="20"/>
  <c r="T432" i="20"/>
  <c r="T433" i="20"/>
  <c r="T434" i="20"/>
  <c r="T435" i="20"/>
  <c r="T436" i="20"/>
  <c r="T437" i="20"/>
  <c r="T438" i="20"/>
  <c r="T439" i="20"/>
  <c r="T440" i="20"/>
  <c r="T441" i="20"/>
  <c r="T442" i="20"/>
  <c r="T443" i="20"/>
  <c r="T444" i="20"/>
  <c r="T445" i="20"/>
  <c r="T446" i="20"/>
  <c r="T447" i="20"/>
  <c r="T448" i="20"/>
  <c r="T449" i="20"/>
  <c r="T450" i="20"/>
  <c r="T451" i="20"/>
  <c r="T452" i="20"/>
  <c r="T453" i="20"/>
  <c r="T454" i="20"/>
  <c r="T455" i="20"/>
  <c r="T456" i="20"/>
  <c r="T457" i="20"/>
  <c r="T458" i="20"/>
  <c r="T459" i="20"/>
  <c r="T460" i="20"/>
  <c r="T461" i="20"/>
  <c r="T462" i="20"/>
  <c r="T463" i="20"/>
  <c r="T464" i="20"/>
  <c r="T465" i="20"/>
  <c r="T466" i="20"/>
  <c r="T467" i="20"/>
  <c r="T468" i="20"/>
  <c r="T469" i="20"/>
  <c r="T470" i="20"/>
  <c r="T471" i="20"/>
  <c r="T472" i="20"/>
  <c r="T473" i="20"/>
  <c r="T474" i="20"/>
  <c r="T475" i="20"/>
  <c r="T476" i="20"/>
  <c r="T477" i="20"/>
  <c r="T478" i="20"/>
  <c r="T479" i="20"/>
  <c r="T480" i="20"/>
  <c r="T481" i="20"/>
  <c r="T482" i="20"/>
  <c r="T483" i="20"/>
  <c r="T484" i="20"/>
  <c r="T485" i="20"/>
  <c r="T486" i="20"/>
  <c r="T487" i="20"/>
  <c r="T488" i="20"/>
  <c r="T489" i="20"/>
  <c r="T490" i="20"/>
  <c r="T491" i="20"/>
  <c r="T492" i="20"/>
  <c r="T493" i="20"/>
  <c r="T494" i="20"/>
  <c r="T495" i="20"/>
  <c r="T496" i="20"/>
  <c r="T497" i="20"/>
  <c r="T498" i="20"/>
  <c r="T499" i="20"/>
  <c r="T500" i="20"/>
  <c r="T501" i="20"/>
  <c r="T502" i="20"/>
  <c r="T503" i="20"/>
  <c r="T504" i="20"/>
  <c r="T505" i="20"/>
  <c r="T506" i="20"/>
  <c r="T507" i="20"/>
  <c r="T508" i="20"/>
  <c r="T509" i="20"/>
  <c r="T510" i="20"/>
  <c r="T511" i="20"/>
  <c r="T512" i="20"/>
  <c r="T513" i="20"/>
  <c r="T514" i="20"/>
  <c r="T515" i="20"/>
  <c r="T516" i="20"/>
  <c r="T517" i="20"/>
  <c r="T518" i="20"/>
  <c r="T519" i="20"/>
  <c r="T520" i="20"/>
  <c r="T521" i="20"/>
  <c r="T522" i="20"/>
  <c r="T523" i="20"/>
  <c r="T524" i="20"/>
  <c r="T525" i="20"/>
  <c r="T526" i="20"/>
  <c r="T527" i="20"/>
  <c r="T528" i="20"/>
  <c r="T529" i="20"/>
  <c r="T530" i="20"/>
  <c r="T531" i="20"/>
  <c r="T532" i="20"/>
  <c r="T533" i="20"/>
  <c r="T534" i="20"/>
  <c r="T535" i="20"/>
  <c r="T536" i="20"/>
  <c r="T537" i="20"/>
  <c r="T538" i="20"/>
  <c r="T539" i="20"/>
  <c r="T540" i="20"/>
  <c r="T541" i="20"/>
  <c r="T542" i="20"/>
  <c r="T543" i="20"/>
  <c r="T544" i="20"/>
  <c r="T545" i="20"/>
  <c r="T546" i="20"/>
  <c r="T547" i="20"/>
  <c r="T548" i="20"/>
  <c r="T549" i="20"/>
  <c r="T550" i="20"/>
  <c r="T551" i="20"/>
  <c r="T552" i="20"/>
  <c r="T553" i="20"/>
  <c r="T554" i="20"/>
  <c r="T555" i="20"/>
  <c r="T556" i="20"/>
  <c r="T557" i="20"/>
  <c r="T558" i="20"/>
  <c r="T559" i="20"/>
  <c r="T560" i="20"/>
  <c r="T561" i="20"/>
  <c r="T562" i="20"/>
  <c r="T563" i="20"/>
  <c r="T564" i="20"/>
  <c r="T565" i="20"/>
  <c r="T566" i="20"/>
  <c r="T567" i="20"/>
  <c r="T568" i="20"/>
  <c r="T569" i="20"/>
  <c r="T570" i="20"/>
  <c r="T571" i="20"/>
  <c r="T572" i="20"/>
  <c r="T573" i="20"/>
  <c r="T574" i="20"/>
  <c r="T575" i="20"/>
  <c r="T576" i="20"/>
  <c r="T577" i="20"/>
  <c r="T578" i="20"/>
  <c r="T579" i="20"/>
  <c r="T580" i="20"/>
  <c r="T581" i="20"/>
  <c r="T582" i="20"/>
  <c r="T583" i="20"/>
  <c r="T584" i="20"/>
  <c r="T585" i="20"/>
  <c r="T586" i="20"/>
  <c r="T587" i="20"/>
  <c r="T588" i="20"/>
  <c r="T589" i="20"/>
  <c r="T590" i="20"/>
  <c r="T591" i="20"/>
  <c r="T592" i="20"/>
  <c r="T593" i="20"/>
  <c r="T594" i="20"/>
  <c r="T595" i="20"/>
  <c r="T596" i="20"/>
  <c r="T597" i="20"/>
  <c r="T598" i="20"/>
  <c r="T599" i="20"/>
  <c r="T600" i="20"/>
  <c r="T601" i="20"/>
  <c r="T602" i="20"/>
  <c r="T603" i="20"/>
  <c r="T604" i="20"/>
  <c r="T605" i="20"/>
  <c r="T606" i="20"/>
  <c r="T607" i="20"/>
  <c r="T608" i="20"/>
  <c r="T609" i="20"/>
  <c r="T610" i="20"/>
  <c r="T611" i="20"/>
  <c r="T612" i="20"/>
  <c r="T613" i="20"/>
  <c r="T614" i="20"/>
  <c r="T615" i="20"/>
  <c r="T616" i="20"/>
  <c r="T617" i="20"/>
  <c r="T618" i="20"/>
  <c r="T619" i="20"/>
  <c r="T620" i="20"/>
  <c r="T621" i="20"/>
  <c r="T622" i="20"/>
  <c r="T623" i="20"/>
  <c r="T624" i="20"/>
  <c r="T625" i="20"/>
  <c r="T626" i="20"/>
  <c r="T627" i="20"/>
  <c r="T628" i="20"/>
  <c r="T629" i="20"/>
  <c r="T630" i="20"/>
  <c r="T631" i="20"/>
  <c r="T632" i="20"/>
  <c r="T633" i="20"/>
  <c r="T634" i="20"/>
  <c r="T635" i="20"/>
  <c r="T636" i="20"/>
  <c r="T637" i="20"/>
  <c r="T638" i="20"/>
  <c r="T639" i="20"/>
  <c r="T640" i="20"/>
  <c r="T641" i="20"/>
  <c r="T642" i="20"/>
  <c r="T643" i="20"/>
  <c r="T644" i="20"/>
  <c r="T645" i="20"/>
  <c r="T646" i="20"/>
  <c r="T647" i="20"/>
  <c r="T648" i="20"/>
  <c r="T649" i="20"/>
  <c r="T650" i="20"/>
  <c r="T651" i="20"/>
  <c r="T652" i="20"/>
  <c r="T653" i="20"/>
  <c r="T654" i="20"/>
  <c r="T655" i="20"/>
  <c r="S2" i="20"/>
  <c r="B655" i="20"/>
  <c r="C655" i="20"/>
  <c r="D655" i="20"/>
  <c r="E655" i="20" s="1"/>
  <c r="F655" i="20"/>
  <c r="G655" i="20"/>
  <c r="H655" i="20"/>
  <c r="J655" i="20"/>
  <c r="L655" i="20"/>
  <c r="M655" i="20"/>
  <c r="N655" i="20"/>
  <c r="O655" i="20"/>
  <c r="P655" i="20"/>
  <c r="Q655" i="20"/>
  <c r="R655" i="20"/>
  <c r="S655" i="20"/>
  <c r="B655" i="8"/>
  <c r="D655" i="8"/>
  <c r="E655" i="8"/>
  <c r="F655" i="8"/>
  <c r="B655" i="16"/>
  <c r="C655" i="16"/>
  <c r="D655" i="16"/>
  <c r="E655" i="16"/>
  <c r="F655" i="16"/>
  <c r="H655" i="16"/>
  <c r="J655" i="16"/>
  <c r="L655" i="16"/>
  <c r="B655" i="18"/>
  <c r="C655" i="18"/>
  <c r="E655" i="18"/>
  <c r="F655" i="18"/>
  <c r="G655" i="18"/>
  <c r="H655" i="18"/>
  <c r="I655" i="18"/>
  <c r="J655" i="18"/>
  <c r="K655" i="18"/>
  <c r="L655" i="18"/>
  <c r="B655" i="14"/>
  <c r="C655" i="14"/>
  <c r="D655" i="14"/>
  <c r="E655" i="14"/>
  <c r="B655" i="9"/>
  <c r="C655" i="9"/>
  <c r="D655" i="9"/>
  <c r="E655" i="9"/>
  <c r="J655" i="5"/>
  <c r="C655" i="8" s="1"/>
  <c r="A509" i="7"/>
  <c r="B509" i="7"/>
  <c r="E509" i="7"/>
  <c r="G509" i="7"/>
  <c r="A510" i="7"/>
  <c r="B510" i="7"/>
  <c r="E510" i="7"/>
  <c r="G510" i="7"/>
  <c r="A511" i="7"/>
  <c r="B511" i="7"/>
  <c r="E511" i="7"/>
  <c r="G511" i="7"/>
  <c r="A512" i="7"/>
  <c r="B512" i="7"/>
  <c r="E512" i="7"/>
  <c r="G512" i="7"/>
  <c r="A508" i="7"/>
  <c r="B508" i="7"/>
  <c r="E508" i="7"/>
  <c r="G508" i="7"/>
  <c r="A507" i="7"/>
  <c r="B507" i="7"/>
  <c r="E507" i="7"/>
  <c r="G507" i="7"/>
  <c r="B654" i="20"/>
  <c r="C654" i="20"/>
  <c r="D654" i="20"/>
  <c r="E654" i="20" s="1"/>
  <c r="F654" i="20"/>
  <c r="G654" i="20"/>
  <c r="H654" i="20"/>
  <c r="J654" i="20"/>
  <c r="L654" i="20"/>
  <c r="M654" i="20"/>
  <c r="N654" i="20"/>
  <c r="O654" i="20"/>
  <c r="P654" i="20"/>
  <c r="Q654" i="20"/>
  <c r="R654" i="20"/>
  <c r="S654" i="20"/>
  <c r="B654" i="8"/>
  <c r="D654" i="8"/>
  <c r="E654" i="8"/>
  <c r="F654" i="8"/>
  <c r="B654" i="16"/>
  <c r="C654" i="16"/>
  <c r="D654" i="16"/>
  <c r="E654" i="16"/>
  <c r="F654" i="16"/>
  <c r="H654" i="16"/>
  <c r="L654" i="16"/>
  <c r="B654" i="18"/>
  <c r="C654" i="18"/>
  <c r="E654" i="18"/>
  <c r="F654" i="18"/>
  <c r="G654" i="18"/>
  <c r="H654" i="18"/>
  <c r="I654" i="18"/>
  <c r="J654" i="18"/>
  <c r="K654" i="18"/>
  <c r="L654" i="18"/>
  <c r="B654" i="14"/>
  <c r="C654" i="14"/>
  <c r="D654" i="14"/>
  <c r="E654" i="14"/>
  <c r="B654" i="9"/>
  <c r="C654" i="9"/>
  <c r="D654" i="9"/>
  <c r="E654" i="9"/>
  <c r="J654" i="5"/>
  <c r="J654" i="16" s="1"/>
  <c r="B653" i="20"/>
  <c r="C653" i="20"/>
  <c r="D653" i="20"/>
  <c r="E653" i="20" s="1"/>
  <c r="F653" i="20"/>
  <c r="G653" i="20"/>
  <c r="H653" i="20"/>
  <c r="J653" i="20"/>
  <c r="L653" i="20"/>
  <c r="M653" i="20"/>
  <c r="N653" i="20"/>
  <c r="O653" i="20"/>
  <c r="P653" i="20"/>
  <c r="Q653" i="20"/>
  <c r="R653" i="20"/>
  <c r="S653" i="20"/>
  <c r="B653" i="8"/>
  <c r="D653" i="8"/>
  <c r="E653" i="8"/>
  <c r="F653" i="8"/>
  <c r="B653" i="16"/>
  <c r="C653" i="16"/>
  <c r="D653" i="16"/>
  <c r="E653" i="16"/>
  <c r="F653" i="16"/>
  <c r="H653" i="16"/>
  <c r="L653" i="16"/>
  <c r="B653" i="18"/>
  <c r="C653" i="18"/>
  <c r="E653" i="18"/>
  <c r="F653" i="18"/>
  <c r="G653" i="18"/>
  <c r="H653" i="18"/>
  <c r="I653" i="18"/>
  <c r="J653" i="18"/>
  <c r="K653" i="18"/>
  <c r="L653" i="18"/>
  <c r="B653" i="14"/>
  <c r="C653" i="14"/>
  <c r="D653" i="14"/>
  <c r="E653" i="14"/>
  <c r="B653" i="9"/>
  <c r="C653" i="9"/>
  <c r="D653" i="9"/>
  <c r="E653" i="9"/>
  <c r="A506" i="7"/>
  <c r="B506" i="7"/>
  <c r="E506" i="7"/>
  <c r="G506" i="7"/>
  <c r="J653" i="5"/>
  <c r="C653" i="8" s="1"/>
  <c r="A501" i="7"/>
  <c r="A502" i="7"/>
  <c r="A503" i="7"/>
  <c r="A504" i="7"/>
  <c r="A505" i="7"/>
  <c r="B501" i="7"/>
  <c r="B502" i="7"/>
  <c r="B503" i="7"/>
  <c r="B504" i="7"/>
  <c r="B505" i="7"/>
  <c r="E501" i="7"/>
  <c r="E502" i="7"/>
  <c r="E503" i="7"/>
  <c r="E504" i="7"/>
  <c r="E505" i="7"/>
  <c r="G501" i="7"/>
  <c r="G502" i="7"/>
  <c r="G503" i="7"/>
  <c r="G504" i="7"/>
  <c r="G505" i="7"/>
  <c r="B652" i="20"/>
  <c r="C652" i="20"/>
  <c r="D652" i="20"/>
  <c r="E652" i="20" s="1"/>
  <c r="F652" i="20"/>
  <c r="G652" i="20"/>
  <c r="H652" i="20"/>
  <c r="J652" i="20"/>
  <c r="L652" i="20"/>
  <c r="M652" i="20"/>
  <c r="N652" i="20"/>
  <c r="O652" i="20"/>
  <c r="P652" i="20"/>
  <c r="Q652" i="20"/>
  <c r="R652" i="20"/>
  <c r="S652" i="20"/>
  <c r="A500" i="7"/>
  <c r="B500" i="7"/>
  <c r="E500" i="7"/>
  <c r="G500" i="7"/>
  <c r="B652" i="8"/>
  <c r="D652" i="8"/>
  <c r="E652" i="8"/>
  <c r="F652" i="8"/>
  <c r="B652" i="16"/>
  <c r="C652" i="16"/>
  <c r="D652" i="16"/>
  <c r="E652" i="16"/>
  <c r="F652" i="16"/>
  <c r="H652" i="16"/>
  <c r="L652" i="16"/>
  <c r="B652" i="18"/>
  <c r="C652" i="18"/>
  <c r="E652" i="18"/>
  <c r="F652" i="18"/>
  <c r="G652" i="18"/>
  <c r="H652" i="18"/>
  <c r="I652" i="18"/>
  <c r="J652" i="18"/>
  <c r="K652" i="18"/>
  <c r="L652" i="18"/>
  <c r="B652" i="14"/>
  <c r="C652" i="14"/>
  <c r="D652" i="14"/>
  <c r="E652" i="14"/>
  <c r="B652" i="9"/>
  <c r="C652" i="9"/>
  <c r="D652" i="9"/>
  <c r="E652" i="9"/>
  <c r="J652" i="5"/>
  <c r="C652" i="8" s="1"/>
  <c r="J648"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3" i="7"/>
  <c r="B3" i="7"/>
  <c r="A4" i="7"/>
  <c r="B4" i="7"/>
  <c r="A5" i="7"/>
  <c r="B5" i="7"/>
  <c r="A6" i="7"/>
  <c r="B6" i="7"/>
  <c r="A7" i="7"/>
  <c r="B7" i="7"/>
  <c r="A8" i="7"/>
  <c r="B8" i="7"/>
  <c r="D658" i="18" l="1"/>
  <c r="C658" i="8"/>
  <c r="C657" i="8"/>
  <c r="D657" i="18"/>
  <c r="I658" i="20"/>
  <c r="I657" i="20"/>
  <c r="I656" i="20"/>
  <c r="D656" i="18"/>
  <c r="I652" i="20"/>
  <c r="I654" i="20"/>
  <c r="I653" i="20"/>
  <c r="D655" i="18"/>
  <c r="I655" i="20"/>
  <c r="D654" i="18"/>
  <c r="C654" i="8"/>
  <c r="J653" i="16"/>
  <c r="J652" i="16"/>
  <c r="D653" i="18"/>
  <c r="D652" i="18"/>
  <c r="B651" i="20"/>
  <c r="C651" i="20"/>
  <c r="D651" i="20"/>
  <c r="E651" i="20" s="1"/>
  <c r="F651" i="20"/>
  <c r="G651" i="20"/>
  <c r="H651" i="20"/>
  <c r="J651" i="20"/>
  <c r="L651" i="20"/>
  <c r="M651" i="20"/>
  <c r="N651" i="20"/>
  <c r="O651" i="20"/>
  <c r="P651" i="20"/>
  <c r="Q651" i="20"/>
  <c r="R651" i="20"/>
  <c r="B651" i="8"/>
  <c r="D651" i="8"/>
  <c r="E651" i="8"/>
  <c r="F651" i="8"/>
  <c r="B651" i="16"/>
  <c r="C651" i="16"/>
  <c r="D651" i="16"/>
  <c r="E651" i="16"/>
  <c r="F651" i="16"/>
  <c r="H651" i="16"/>
  <c r="L651" i="16"/>
  <c r="B651" i="18"/>
  <c r="C651" i="18"/>
  <c r="E651" i="18"/>
  <c r="F651" i="18"/>
  <c r="G651" i="18"/>
  <c r="H651" i="18"/>
  <c r="I651" i="18"/>
  <c r="J651" i="18"/>
  <c r="K651" i="18"/>
  <c r="L651" i="18"/>
  <c r="B651" i="14"/>
  <c r="C651" i="14"/>
  <c r="D651" i="14"/>
  <c r="E651" i="14"/>
  <c r="B651" i="9"/>
  <c r="C651" i="9"/>
  <c r="D651" i="9"/>
  <c r="E651" i="9"/>
  <c r="J651" i="5"/>
  <c r="J651" i="16" s="1"/>
  <c r="I651" i="20" l="1"/>
  <c r="D651" i="18"/>
  <c r="C651" i="8"/>
  <c r="C650" i="9"/>
  <c r="B647" i="8"/>
  <c r="B648" i="8"/>
  <c r="B649" i="8"/>
  <c r="B650" i="8"/>
  <c r="D647" i="8"/>
  <c r="D648" i="8"/>
  <c r="D649" i="8"/>
  <c r="D650" i="8"/>
  <c r="E647" i="8"/>
  <c r="E648" i="8"/>
  <c r="E649" i="8"/>
  <c r="E650" i="8"/>
  <c r="F647" i="8"/>
  <c r="F648" i="8"/>
  <c r="F649" i="8"/>
  <c r="F650" i="8"/>
  <c r="B647" i="16"/>
  <c r="B648" i="16"/>
  <c r="B649" i="16"/>
  <c r="B650" i="16"/>
  <c r="C647" i="16"/>
  <c r="C648" i="16"/>
  <c r="C649" i="16"/>
  <c r="C650" i="16"/>
  <c r="D647" i="16"/>
  <c r="D648" i="16"/>
  <c r="D649" i="16"/>
  <c r="D650" i="16"/>
  <c r="E647" i="16"/>
  <c r="E648" i="16"/>
  <c r="E649" i="16"/>
  <c r="E650" i="16"/>
  <c r="F647" i="16"/>
  <c r="F648" i="16"/>
  <c r="F649" i="16"/>
  <c r="F650" i="16"/>
  <c r="H647" i="16"/>
  <c r="H648" i="16"/>
  <c r="H649" i="16"/>
  <c r="H650" i="16"/>
  <c r="L647" i="16"/>
  <c r="L648" i="16"/>
  <c r="L649" i="16"/>
  <c r="L650" i="16"/>
  <c r="B650" i="18"/>
  <c r="C650" i="18"/>
  <c r="E650" i="18"/>
  <c r="F650" i="18"/>
  <c r="G650" i="18"/>
  <c r="H650" i="18"/>
  <c r="I650" i="18"/>
  <c r="J650" i="18"/>
  <c r="K650" i="18"/>
  <c r="L650" i="18"/>
  <c r="B647" i="18"/>
  <c r="B648" i="18"/>
  <c r="B649" i="18"/>
  <c r="C647" i="18"/>
  <c r="C648" i="18"/>
  <c r="C649" i="18"/>
  <c r="E647" i="18"/>
  <c r="E648" i="18"/>
  <c r="E649" i="18"/>
  <c r="F647" i="18"/>
  <c r="F648" i="18"/>
  <c r="F649" i="18"/>
  <c r="G647" i="18"/>
  <c r="G648" i="18"/>
  <c r="G649" i="18"/>
  <c r="H647" i="18"/>
  <c r="H648" i="18"/>
  <c r="H649" i="18"/>
  <c r="I647" i="18"/>
  <c r="I648" i="18"/>
  <c r="I649" i="18"/>
  <c r="J647" i="18"/>
  <c r="J648" i="18"/>
  <c r="J649" i="18"/>
  <c r="K647" i="18"/>
  <c r="K648" i="18"/>
  <c r="K649" i="18"/>
  <c r="L647" i="18"/>
  <c r="L648" i="18"/>
  <c r="L649" i="18"/>
  <c r="B647" i="14"/>
  <c r="B648" i="14"/>
  <c r="B649" i="14"/>
  <c r="B650" i="14"/>
  <c r="C647" i="14"/>
  <c r="C648" i="14"/>
  <c r="C649" i="14"/>
  <c r="C650" i="14"/>
  <c r="D647" i="14"/>
  <c r="D648" i="14"/>
  <c r="D649" i="14"/>
  <c r="D650" i="14"/>
  <c r="E647" i="14"/>
  <c r="E648" i="14"/>
  <c r="E649" i="14"/>
  <c r="E650" i="14"/>
  <c r="B647" i="9"/>
  <c r="B648" i="9"/>
  <c r="B649" i="9"/>
  <c r="B650" i="9"/>
  <c r="C647" i="9"/>
  <c r="C648" i="9"/>
  <c r="C649" i="9"/>
  <c r="D647" i="9"/>
  <c r="D648" i="9"/>
  <c r="D649" i="9"/>
  <c r="D650" i="9"/>
  <c r="E647" i="9"/>
  <c r="E648" i="9"/>
  <c r="E649" i="9"/>
  <c r="E650" i="9"/>
  <c r="J650" i="5"/>
  <c r="C650" i="8" s="1"/>
  <c r="C647" i="8"/>
  <c r="B645" i="20"/>
  <c r="B646" i="20"/>
  <c r="B647" i="20"/>
  <c r="B648" i="20"/>
  <c r="B649" i="20"/>
  <c r="B650" i="20"/>
  <c r="C645" i="20"/>
  <c r="C646" i="20"/>
  <c r="C647" i="20"/>
  <c r="C648" i="20"/>
  <c r="C649" i="20"/>
  <c r="C650" i="20"/>
  <c r="D645" i="20"/>
  <c r="E645" i="20" s="1"/>
  <c r="D646" i="20"/>
  <c r="E646" i="20" s="1"/>
  <c r="D647" i="20"/>
  <c r="E647" i="20" s="1"/>
  <c r="D648" i="20"/>
  <c r="E648" i="20" s="1"/>
  <c r="D649" i="20"/>
  <c r="E649" i="20" s="1"/>
  <c r="D650" i="20"/>
  <c r="E650" i="20" s="1"/>
  <c r="F645" i="20"/>
  <c r="F646" i="20"/>
  <c r="F647" i="20"/>
  <c r="F648" i="20"/>
  <c r="F649" i="20"/>
  <c r="F650" i="20"/>
  <c r="G645" i="20"/>
  <c r="G646" i="20"/>
  <c r="G647" i="20"/>
  <c r="G648" i="20"/>
  <c r="G649" i="20"/>
  <c r="G650" i="20"/>
  <c r="H645" i="20"/>
  <c r="H646" i="20"/>
  <c r="H647" i="20"/>
  <c r="H648" i="20"/>
  <c r="H649" i="20"/>
  <c r="H650" i="20"/>
  <c r="J645" i="20"/>
  <c r="J646" i="20"/>
  <c r="J647" i="20"/>
  <c r="J648" i="20"/>
  <c r="J649" i="20"/>
  <c r="J650" i="20"/>
  <c r="L645" i="20"/>
  <c r="L646" i="20"/>
  <c r="L647" i="20"/>
  <c r="L648" i="20"/>
  <c r="L649" i="20"/>
  <c r="L650" i="20"/>
  <c r="M645" i="20"/>
  <c r="M646" i="20"/>
  <c r="M647" i="20"/>
  <c r="M648" i="20"/>
  <c r="M649" i="20"/>
  <c r="M650" i="20"/>
  <c r="N645" i="20"/>
  <c r="N646" i="20"/>
  <c r="N647" i="20"/>
  <c r="N648" i="20"/>
  <c r="N649" i="20"/>
  <c r="N650" i="20"/>
  <c r="O645" i="20"/>
  <c r="O646" i="20"/>
  <c r="O647" i="20"/>
  <c r="O648" i="20"/>
  <c r="O649" i="20"/>
  <c r="O650" i="20"/>
  <c r="P645" i="20"/>
  <c r="P646" i="20"/>
  <c r="P647" i="20"/>
  <c r="P648" i="20"/>
  <c r="P649" i="20"/>
  <c r="P650" i="20"/>
  <c r="Q645" i="20"/>
  <c r="Q646" i="20"/>
  <c r="Q647" i="20"/>
  <c r="Q648" i="20"/>
  <c r="Q649" i="20"/>
  <c r="Q650" i="20"/>
  <c r="R645" i="20"/>
  <c r="R646" i="20"/>
  <c r="R647" i="20"/>
  <c r="R648" i="20"/>
  <c r="R649" i="20"/>
  <c r="R650" i="20"/>
  <c r="S645" i="20"/>
  <c r="S646" i="20"/>
  <c r="S647" i="20"/>
  <c r="S648" i="20"/>
  <c r="S649" i="20"/>
  <c r="S650" i="20"/>
  <c r="I649" i="20" l="1"/>
  <c r="I645" i="20"/>
  <c r="I650" i="20"/>
  <c r="I646" i="20"/>
  <c r="I648" i="20"/>
  <c r="I647" i="20"/>
  <c r="J650" i="16"/>
  <c r="J647" i="16"/>
  <c r="D650" i="18"/>
  <c r="D647" i="18"/>
  <c r="J649" i="5" l="1"/>
  <c r="J649" i="16" s="1"/>
  <c r="J648" i="16"/>
  <c r="B645" i="8"/>
  <c r="B646" i="8"/>
  <c r="D645" i="8"/>
  <c r="D646" i="8"/>
  <c r="E645" i="8"/>
  <c r="E646" i="8"/>
  <c r="F645" i="8"/>
  <c r="F646" i="8"/>
  <c r="B645" i="16"/>
  <c r="B646" i="16"/>
  <c r="C645" i="16"/>
  <c r="C646" i="16"/>
  <c r="D645" i="16"/>
  <c r="D646" i="16"/>
  <c r="E645" i="16"/>
  <c r="E646" i="16"/>
  <c r="F645" i="16"/>
  <c r="F646" i="16"/>
  <c r="H645" i="16"/>
  <c r="H646" i="16"/>
  <c r="L645" i="16"/>
  <c r="L646" i="16"/>
  <c r="B645" i="18"/>
  <c r="B646" i="18"/>
  <c r="C645" i="18"/>
  <c r="C646" i="18"/>
  <c r="E645" i="18"/>
  <c r="E646" i="18"/>
  <c r="F645" i="18"/>
  <c r="F646" i="18"/>
  <c r="G645" i="18"/>
  <c r="G646" i="18"/>
  <c r="H645" i="18"/>
  <c r="H646" i="18"/>
  <c r="I645" i="18"/>
  <c r="I646" i="18"/>
  <c r="J645" i="18"/>
  <c r="J646" i="18"/>
  <c r="K645" i="18"/>
  <c r="K646" i="18"/>
  <c r="L645" i="18"/>
  <c r="L646" i="18"/>
  <c r="B646" i="14"/>
  <c r="C646" i="14"/>
  <c r="D646" i="14"/>
  <c r="E646" i="14"/>
  <c r="B645" i="14"/>
  <c r="C645" i="14"/>
  <c r="D645" i="14"/>
  <c r="E645" i="14"/>
  <c r="B646" i="9"/>
  <c r="C646" i="9"/>
  <c r="D646" i="9"/>
  <c r="E646" i="9"/>
  <c r="B645" i="9"/>
  <c r="C645" i="9"/>
  <c r="D645" i="9"/>
  <c r="E645" i="9"/>
  <c r="J646" i="5"/>
  <c r="D646" i="18" s="1"/>
  <c r="J645" i="5"/>
  <c r="D645" i="18" s="1"/>
  <c r="B643" i="20"/>
  <c r="B644" i="20"/>
  <c r="C643" i="20"/>
  <c r="C644" i="20"/>
  <c r="D643" i="20"/>
  <c r="E643" i="20" s="1"/>
  <c r="D644" i="20"/>
  <c r="E644" i="20" s="1"/>
  <c r="F643" i="20"/>
  <c r="F644" i="20"/>
  <c r="G643" i="20"/>
  <c r="G644" i="20"/>
  <c r="H643" i="20"/>
  <c r="H644" i="20"/>
  <c r="J643" i="20"/>
  <c r="J644" i="20"/>
  <c r="L643" i="20"/>
  <c r="L644" i="20"/>
  <c r="M643" i="20"/>
  <c r="M644" i="20"/>
  <c r="N643" i="20"/>
  <c r="N644" i="20"/>
  <c r="O643" i="20"/>
  <c r="O644" i="20"/>
  <c r="P643" i="20"/>
  <c r="P644" i="20"/>
  <c r="Q643" i="20"/>
  <c r="Q644" i="20"/>
  <c r="R643" i="20"/>
  <c r="R644" i="20"/>
  <c r="S643" i="20"/>
  <c r="S644" i="20"/>
  <c r="B643" i="8"/>
  <c r="B644" i="8"/>
  <c r="C643" i="8"/>
  <c r="C644" i="8"/>
  <c r="D643" i="8"/>
  <c r="D644" i="8"/>
  <c r="E643" i="8"/>
  <c r="E644" i="8"/>
  <c r="F643" i="8"/>
  <c r="F644" i="8"/>
  <c r="B643" i="16"/>
  <c r="B644" i="16"/>
  <c r="C643" i="16"/>
  <c r="C644" i="16"/>
  <c r="D643" i="16"/>
  <c r="D644" i="16"/>
  <c r="E643" i="16"/>
  <c r="E644" i="16"/>
  <c r="F643" i="16"/>
  <c r="F644" i="16"/>
  <c r="H643" i="16"/>
  <c r="H644" i="16"/>
  <c r="J643" i="16"/>
  <c r="J644" i="16"/>
  <c r="L643" i="16"/>
  <c r="L644" i="16"/>
  <c r="B643" i="18"/>
  <c r="B644" i="18"/>
  <c r="C643" i="18"/>
  <c r="C644" i="18"/>
  <c r="D643" i="18"/>
  <c r="D644" i="18"/>
  <c r="E643" i="18"/>
  <c r="E644" i="18"/>
  <c r="F643" i="18"/>
  <c r="F644" i="18"/>
  <c r="G643" i="18"/>
  <c r="G644" i="18"/>
  <c r="H643" i="18"/>
  <c r="H644" i="18"/>
  <c r="I643" i="18"/>
  <c r="I644" i="18"/>
  <c r="J643" i="18"/>
  <c r="J644" i="18"/>
  <c r="K643" i="18"/>
  <c r="K644" i="18"/>
  <c r="L643" i="18"/>
  <c r="L644" i="18"/>
  <c r="B643" i="14"/>
  <c r="B644" i="14"/>
  <c r="C643" i="14"/>
  <c r="C644" i="14"/>
  <c r="D643" i="14"/>
  <c r="D644" i="14"/>
  <c r="E643" i="14"/>
  <c r="E644" i="14"/>
  <c r="B643" i="9"/>
  <c r="B644" i="9"/>
  <c r="C643" i="9"/>
  <c r="C644" i="9"/>
  <c r="D643" i="9"/>
  <c r="D644" i="9"/>
  <c r="E643" i="9"/>
  <c r="E644" i="9"/>
  <c r="I643" i="20" l="1"/>
  <c r="I644" i="20"/>
  <c r="J646" i="16"/>
  <c r="J645" i="16"/>
  <c r="C648" i="8"/>
  <c r="D648" i="18"/>
  <c r="D649" i="18"/>
  <c r="C649" i="8"/>
  <c r="C646" i="8"/>
  <c r="C645" i="8"/>
  <c r="B639" i="20"/>
  <c r="B640" i="20"/>
  <c r="B641" i="20"/>
  <c r="B642" i="20"/>
  <c r="C639" i="20"/>
  <c r="C640" i="20"/>
  <c r="C641" i="20"/>
  <c r="C642" i="20"/>
  <c r="D639" i="20"/>
  <c r="E639" i="20" s="1"/>
  <c r="D640" i="20"/>
  <c r="E640" i="20" s="1"/>
  <c r="D641" i="20"/>
  <c r="E641" i="20" s="1"/>
  <c r="D642" i="20"/>
  <c r="E642" i="20" s="1"/>
  <c r="F639" i="20"/>
  <c r="F640" i="20"/>
  <c r="F641" i="20"/>
  <c r="F642" i="20"/>
  <c r="G639" i="20"/>
  <c r="G640" i="20"/>
  <c r="G641" i="20"/>
  <c r="G642" i="20"/>
  <c r="H639" i="20"/>
  <c r="H640" i="20"/>
  <c r="H641" i="20"/>
  <c r="H642" i="20"/>
  <c r="J639" i="20"/>
  <c r="J640" i="20"/>
  <c r="J641" i="20"/>
  <c r="J642" i="20"/>
  <c r="L639" i="20"/>
  <c r="L640" i="20"/>
  <c r="L641" i="20"/>
  <c r="L642" i="20"/>
  <c r="M639" i="20"/>
  <c r="M640" i="20"/>
  <c r="M641" i="20"/>
  <c r="M642" i="20"/>
  <c r="N639" i="20"/>
  <c r="N640" i="20"/>
  <c r="N641" i="20"/>
  <c r="N642" i="20"/>
  <c r="O639" i="20"/>
  <c r="O640" i="20"/>
  <c r="O641" i="20"/>
  <c r="O642" i="20"/>
  <c r="P639" i="20"/>
  <c r="P640" i="20"/>
  <c r="P641" i="20"/>
  <c r="P642" i="20"/>
  <c r="Q639" i="20"/>
  <c r="Q640" i="20"/>
  <c r="Q641" i="20"/>
  <c r="Q642" i="20"/>
  <c r="R639" i="20"/>
  <c r="R640" i="20"/>
  <c r="R641" i="20"/>
  <c r="R642" i="20"/>
  <c r="S639" i="20"/>
  <c r="S640" i="20"/>
  <c r="S641" i="20"/>
  <c r="S642" i="20"/>
  <c r="J639" i="5"/>
  <c r="J639" i="16" s="1"/>
  <c r="J640" i="5"/>
  <c r="J640" i="16" s="1"/>
  <c r="B639" i="8"/>
  <c r="B640" i="8"/>
  <c r="B641" i="8"/>
  <c r="B642" i="8"/>
  <c r="D639" i="8"/>
  <c r="D640" i="8"/>
  <c r="D641" i="8"/>
  <c r="D642" i="8"/>
  <c r="E639" i="8"/>
  <c r="E640" i="8"/>
  <c r="E641" i="8"/>
  <c r="E642" i="8"/>
  <c r="F639" i="8"/>
  <c r="F640" i="8"/>
  <c r="F641" i="8"/>
  <c r="F642" i="8"/>
  <c r="B639" i="16"/>
  <c r="B640" i="16"/>
  <c r="B641" i="16"/>
  <c r="B642" i="16"/>
  <c r="C639" i="16"/>
  <c r="C640" i="16"/>
  <c r="C641" i="16"/>
  <c r="C642" i="16"/>
  <c r="D639" i="16"/>
  <c r="D640" i="16"/>
  <c r="D641" i="16"/>
  <c r="D642" i="16"/>
  <c r="E639" i="16"/>
  <c r="E640" i="16"/>
  <c r="E641" i="16"/>
  <c r="E642" i="16"/>
  <c r="F639" i="16"/>
  <c r="F640" i="16"/>
  <c r="F641" i="16"/>
  <c r="F642" i="16"/>
  <c r="H639" i="16"/>
  <c r="H640" i="16"/>
  <c r="H641" i="16"/>
  <c r="H642" i="16"/>
  <c r="L639" i="16"/>
  <c r="L640" i="16"/>
  <c r="L641" i="16"/>
  <c r="L642" i="16"/>
  <c r="B639" i="18"/>
  <c r="B640" i="18"/>
  <c r="B641" i="18"/>
  <c r="B642" i="18"/>
  <c r="C639" i="18"/>
  <c r="C640" i="18"/>
  <c r="C641" i="18"/>
  <c r="C642" i="18"/>
  <c r="E639" i="18"/>
  <c r="E640" i="18"/>
  <c r="E641" i="18"/>
  <c r="E642" i="18"/>
  <c r="F639" i="18"/>
  <c r="F640" i="18"/>
  <c r="F641" i="18"/>
  <c r="F642" i="18"/>
  <c r="G639" i="18"/>
  <c r="G640" i="18"/>
  <c r="G641" i="18"/>
  <c r="G642" i="18"/>
  <c r="H639" i="18"/>
  <c r="H640" i="18"/>
  <c r="H641" i="18"/>
  <c r="H642" i="18"/>
  <c r="I639" i="18"/>
  <c r="I640" i="18"/>
  <c r="I641" i="18"/>
  <c r="I642" i="18"/>
  <c r="J639" i="18"/>
  <c r="J640" i="18"/>
  <c r="J641" i="18"/>
  <c r="J642" i="18"/>
  <c r="K639" i="18"/>
  <c r="K640" i="18"/>
  <c r="K641" i="18"/>
  <c r="K642" i="18"/>
  <c r="L639" i="18"/>
  <c r="L640" i="18"/>
  <c r="L641" i="18"/>
  <c r="L642" i="18"/>
  <c r="B639" i="14"/>
  <c r="B640" i="14"/>
  <c r="B641" i="14"/>
  <c r="B642" i="14"/>
  <c r="C639" i="14"/>
  <c r="C640" i="14"/>
  <c r="C641" i="14"/>
  <c r="C642" i="14"/>
  <c r="D639" i="14"/>
  <c r="D640" i="14"/>
  <c r="D641" i="14"/>
  <c r="D642" i="14"/>
  <c r="E639" i="14"/>
  <c r="E640" i="14"/>
  <c r="E641" i="14"/>
  <c r="E642" i="14"/>
  <c r="B639" i="9"/>
  <c r="B640" i="9"/>
  <c r="B641" i="9"/>
  <c r="B642" i="9"/>
  <c r="C639" i="9"/>
  <c r="C640" i="9"/>
  <c r="C641" i="9"/>
  <c r="C642" i="9"/>
  <c r="D639" i="9"/>
  <c r="D640" i="9"/>
  <c r="D641" i="9"/>
  <c r="D642" i="9"/>
  <c r="E639" i="9"/>
  <c r="E640" i="9"/>
  <c r="E641" i="9"/>
  <c r="E642" i="9"/>
  <c r="I642" i="20" l="1"/>
  <c r="I640" i="20"/>
  <c r="I639" i="20"/>
  <c r="I641" i="20"/>
  <c r="J642" i="5"/>
  <c r="J642" i="16" s="1"/>
  <c r="C642" i="8" l="1"/>
  <c r="D642" i="18"/>
  <c r="J641" i="5"/>
  <c r="J641" i="16" s="1"/>
  <c r="D639" i="18" l="1"/>
  <c r="C639" i="8"/>
  <c r="C640" i="8"/>
  <c r="D640" i="18"/>
  <c r="D641" i="18"/>
  <c r="C641" i="8"/>
  <c r="B637" i="20"/>
  <c r="B638" i="20"/>
  <c r="C637" i="20"/>
  <c r="C638" i="20"/>
  <c r="D637" i="20"/>
  <c r="E637" i="20" s="1"/>
  <c r="D638" i="20"/>
  <c r="E638" i="20" s="1"/>
  <c r="F637" i="20"/>
  <c r="F638" i="20"/>
  <c r="G637" i="20"/>
  <c r="G638" i="20"/>
  <c r="H637" i="20"/>
  <c r="H638" i="20"/>
  <c r="J637" i="20"/>
  <c r="J638" i="20"/>
  <c r="L637" i="20"/>
  <c r="L638" i="20"/>
  <c r="M637" i="20"/>
  <c r="M638" i="20"/>
  <c r="N637" i="20"/>
  <c r="N638" i="20"/>
  <c r="O637" i="20"/>
  <c r="O638" i="20"/>
  <c r="P637" i="20"/>
  <c r="P638" i="20"/>
  <c r="Q637" i="20"/>
  <c r="Q638" i="20"/>
  <c r="R637" i="20"/>
  <c r="R638" i="20"/>
  <c r="S637" i="20"/>
  <c r="S638" i="20"/>
  <c r="B636" i="8"/>
  <c r="B637" i="8"/>
  <c r="B638" i="8"/>
  <c r="D636" i="8"/>
  <c r="D637" i="8"/>
  <c r="D638" i="8"/>
  <c r="E636" i="8"/>
  <c r="E637" i="8"/>
  <c r="E638" i="8"/>
  <c r="F636" i="8"/>
  <c r="F637" i="8"/>
  <c r="F638" i="8"/>
  <c r="B636" i="16"/>
  <c r="B637" i="16"/>
  <c r="B638" i="16"/>
  <c r="C636" i="16"/>
  <c r="C637" i="16"/>
  <c r="C638" i="16"/>
  <c r="D636" i="16"/>
  <c r="D637" i="16"/>
  <c r="D638" i="16"/>
  <c r="E636" i="16"/>
  <c r="E637" i="16"/>
  <c r="E638" i="16"/>
  <c r="F636" i="16"/>
  <c r="F637" i="16"/>
  <c r="F638" i="16"/>
  <c r="H636" i="16"/>
  <c r="H637" i="16"/>
  <c r="H638" i="16"/>
  <c r="L636" i="16"/>
  <c r="L637" i="16"/>
  <c r="L638" i="16"/>
  <c r="B636" i="18"/>
  <c r="B637" i="18"/>
  <c r="B638" i="18"/>
  <c r="C636" i="18"/>
  <c r="C637" i="18"/>
  <c r="C638" i="18"/>
  <c r="E636" i="18"/>
  <c r="E637" i="18"/>
  <c r="E638" i="18"/>
  <c r="F636" i="18"/>
  <c r="F637" i="18"/>
  <c r="F638" i="18"/>
  <c r="G636" i="18"/>
  <c r="G637" i="18"/>
  <c r="G638" i="18"/>
  <c r="H636" i="18"/>
  <c r="H637" i="18"/>
  <c r="H638" i="18"/>
  <c r="I636" i="18"/>
  <c r="I637" i="18"/>
  <c r="I638" i="18"/>
  <c r="J636" i="18"/>
  <c r="J637" i="18"/>
  <c r="J638" i="18"/>
  <c r="K636" i="18"/>
  <c r="K637" i="18"/>
  <c r="K638" i="18"/>
  <c r="L636" i="18"/>
  <c r="L637" i="18"/>
  <c r="L638" i="18"/>
  <c r="B636" i="14"/>
  <c r="B637" i="14"/>
  <c r="B638" i="14"/>
  <c r="C636" i="14"/>
  <c r="C637" i="14"/>
  <c r="C638" i="14"/>
  <c r="D636" i="14"/>
  <c r="D637" i="14"/>
  <c r="D638" i="14"/>
  <c r="E636" i="14"/>
  <c r="E637" i="14"/>
  <c r="E638" i="14"/>
  <c r="B636" i="9"/>
  <c r="B637" i="9"/>
  <c r="B638" i="9"/>
  <c r="C636" i="9"/>
  <c r="C637" i="9"/>
  <c r="C638" i="9"/>
  <c r="D636" i="9"/>
  <c r="D637" i="9"/>
  <c r="D638" i="9"/>
  <c r="E636" i="9"/>
  <c r="E637" i="9"/>
  <c r="E638" i="9"/>
  <c r="J638" i="5"/>
  <c r="C638" i="8" s="1"/>
  <c r="J637" i="5"/>
  <c r="C637" i="8" s="1"/>
  <c r="J636" i="5"/>
  <c r="C636" i="8" s="1"/>
  <c r="B636" i="20"/>
  <c r="C636" i="20"/>
  <c r="D636" i="20"/>
  <c r="E636" i="20" s="1"/>
  <c r="F636" i="20"/>
  <c r="G636" i="20"/>
  <c r="H636" i="20"/>
  <c r="J636" i="20"/>
  <c r="L636" i="20"/>
  <c r="M636" i="20"/>
  <c r="N636" i="20"/>
  <c r="O636" i="20"/>
  <c r="P636" i="20"/>
  <c r="Q636" i="20"/>
  <c r="R636" i="20"/>
  <c r="S636" i="20"/>
  <c r="B635" i="20"/>
  <c r="C635" i="20"/>
  <c r="D635" i="20"/>
  <c r="E635" i="20" s="1"/>
  <c r="F635" i="20"/>
  <c r="G635" i="20"/>
  <c r="H635" i="20"/>
  <c r="J635" i="20"/>
  <c r="L635" i="20"/>
  <c r="M635" i="20"/>
  <c r="N635" i="20"/>
  <c r="O635" i="20"/>
  <c r="P635" i="20"/>
  <c r="Q635" i="20"/>
  <c r="R635" i="20"/>
  <c r="S635" i="20"/>
  <c r="B635" i="8"/>
  <c r="D635" i="8"/>
  <c r="E635" i="8"/>
  <c r="F635" i="8"/>
  <c r="B635" i="16"/>
  <c r="C635" i="16"/>
  <c r="D635" i="16"/>
  <c r="E635" i="16"/>
  <c r="F635" i="16"/>
  <c r="H635" i="16"/>
  <c r="L635" i="16"/>
  <c r="B635" i="18"/>
  <c r="C635" i="18"/>
  <c r="E635" i="18"/>
  <c r="F635" i="18"/>
  <c r="G635" i="18"/>
  <c r="H635" i="18"/>
  <c r="I635" i="18"/>
  <c r="J635" i="18"/>
  <c r="K635" i="18"/>
  <c r="L635" i="18"/>
  <c r="B635" i="14"/>
  <c r="C635" i="14"/>
  <c r="D635" i="14"/>
  <c r="E635" i="14"/>
  <c r="B635" i="9"/>
  <c r="C635" i="9"/>
  <c r="D635" i="9"/>
  <c r="E635" i="9"/>
  <c r="J635" i="5"/>
  <c r="J635" i="16" s="1"/>
  <c r="I635" i="20" l="1"/>
  <c r="I636" i="20"/>
  <c r="I638" i="20"/>
  <c r="I637" i="20"/>
  <c r="D637" i="18"/>
  <c r="J637" i="16"/>
  <c r="J638" i="16"/>
  <c r="D636" i="18"/>
  <c r="D638" i="18"/>
  <c r="J636" i="16"/>
  <c r="C635" i="8"/>
  <c r="D635" i="18"/>
  <c r="B631" i="20"/>
  <c r="B632" i="20"/>
  <c r="B633" i="20"/>
  <c r="B634" i="20"/>
  <c r="C631" i="20"/>
  <c r="C632" i="20"/>
  <c r="C633" i="20"/>
  <c r="C634" i="20"/>
  <c r="D631" i="20"/>
  <c r="E631" i="20" s="1"/>
  <c r="D632" i="20"/>
  <c r="E632" i="20" s="1"/>
  <c r="D633" i="20"/>
  <c r="E633" i="20" s="1"/>
  <c r="D634" i="20"/>
  <c r="E634" i="20" s="1"/>
  <c r="F631" i="20"/>
  <c r="F632" i="20"/>
  <c r="F633" i="20"/>
  <c r="F634" i="20"/>
  <c r="G631" i="20"/>
  <c r="G632" i="20"/>
  <c r="G633" i="20"/>
  <c r="G634" i="20"/>
  <c r="H631" i="20"/>
  <c r="H632" i="20"/>
  <c r="H633" i="20"/>
  <c r="H634" i="20"/>
  <c r="J631" i="20"/>
  <c r="J632" i="20"/>
  <c r="J633" i="20"/>
  <c r="J634" i="20"/>
  <c r="L631" i="20"/>
  <c r="L632" i="20"/>
  <c r="L633" i="20"/>
  <c r="L634" i="20"/>
  <c r="M631" i="20"/>
  <c r="M632" i="20"/>
  <c r="M633" i="20"/>
  <c r="M634" i="20"/>
  <c r="N631" i="20"/>
  <c r="N632" i="20"/>
  <c r="N633" i="20"/>
  <c r="N634" i="20"/>
  <c r="O631" i="20"/>
  <c r="O632" i="20"/>
  <c r="O633" i="20"/>
  <c r="O634" i="20"/>
  <c r="P631" i="20"/>
  <c r="P632" i="20"/>
  <c r="P633" i="20"/>
  <c r="P634" i="20"/>
  <c r="Q631" i="20"/>
  <c r="Q632" i="20"/>
  <c r="Q633" i="20"/>
  <c r="Q634" i="20"/>
  <c r="R631" i="20"/>
  <c r="R632" i="20"/>
  <c r="R633" i="20"/>
  <c r="R634" i="20"/>
  <c r="S631" i="20"/>
  <c r="S632" i="20"/>
  <c r="S633" i="20"/>
  <c r="S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634" i="9"/>
  <c r="C634" i="9"/>
  <c r="D634" i="9"/>
  <c r="E634" i="9"/>
  <c r="J634" i="5"/>
  <c r="J634" i="16" s="1"/>
  <c r="I632" i="20" l="1"/>
  <c r="I634" i="20"/>
  <c r="I633" i="20"/>
  <c r="I631" i="20"/>
  <c r="D634" i="18"/>
  <c r="C634" i="8"/>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B633" i="8"/>
  <c r="D633" i="8"/>
  <c r="E633" i="8"/>
  <c r="F633" i="8"/>
  <c r="B633" i="16"/>
  <c r="C633" i="16"/>
  <c r="D633" i="16"/>
  <c r="E633" i="16"/>
  <c r="F633" i="16"/>
  <c r="H633" i="16"/>
  <c r="L633" i="16"/>
  <c r="B633" i="18"/>
  <c r="C633" i="18"/>
  <c r="E633" i="18"/>
  <c r="F633" i="18"/>
  <c r="G633" i="18"/>
  <c r="H633" i="18"/>
  <c r="I633" i="18"/>
  <c r="J633" i="18"/>
  <c r="K633" i="18"/>
  <c r="L633" i="18"/>
  <c r="B632" i="18"/>
  <c r="C632" i="18"/>
  <c r="E632" i="18"/>
  <c r="F632" i="18"/>
  <c r="G632" i="18"/>
  <c r="H632" i="18"/>
  <c r="I632" i="18"/>
  <c r="J632" i="18"/>
  <c r="K632" i="18"/>
  <c r="L632" i="18"/>
  <c r="B631" i="18"/>
  <c r="C631" i="18"/>
  <c r="E631" i="18"/>
  <c r="F631" i="18"/>
  <c r="G631" i="18"/>
  <c r="H631" i="18"/>
  <c r="I631" i="18"/>
  <c r="J631" i="18"/>
  <c r="K631" i="18"/>
  <c r="L631" i="18"/>
  <c r="B633" i="14"/>
  <c r="C633" i="14"/>
  <c r="D633" i="14"/>
  <c r="E633" i="14"/>
  <c r="B633" i="9"/>
  <c r="C633" i="9"/>
  <c r="D633" i="9"/>
  <c r="E633" i="9"/>
  <c r="J633" i="5"/>
  <c r="J633" i="16" s="1"/>
  <c r="B632" i="8"/>
  <c r="D632" i="8"/>
  <c r="E632" i="8"/>
  <c r="F632" i="8"/>
  <c r="B631" i="8"/>
  <c r="D631" i="8"/>
  <c r="E631" i="8"/>
  <c r="F631" i="8"/>
  <c r="B632" i="16"/>
  <c r="C632" i="16"/>
  <c r="D632" i="16"/>
  <c r="E632" i="16"/>
  <c r="F632" i="16"/>
  <c r="H632" i="16"/>
  <c r="L632" i="16"/>
  <c r="B631" i="16"/>
  <c r="C631" i="16"/>
  <c r="D631" i="16"/>
  <c r="E631" i="16"/>
  <c r="F631" i="16"/>
  <c r="H631" i="16"/>
  <c r="L631" i="16"/>
  <c r="B632" i="14"/>
  <c r="C632" i="14"/>
  <c r="D632" i="14"/>
  <c r="E632" i="14"/>
  <c r="B631" i="14"/>
  <c r="C631" i="14"/>
  <c r="D631" i="14"/>
  <c r="E631" i="14"/>
  <c r="B632" i="9"/>
  <c r="C632" i="9"/>
  <c r="D632" i="9"/>
  <c r="E632" i="9"/>
  <c r="B631" i="9"/>
  <c r="C631" i="9"/>
  <c r="D631" i="9"/>
  <c r="E631" i="9"/>
  <c r="J632" i="5"/>
  <c r="C632" i="8" s="1"/>
  <c r="J631" i="5"/>
  <c r="J631" i="16" s="1"/>
  <c r="C633" i="8" l="1"/>
  <c r="D633" i="18"/>
  <c r="D632" i="18"/>
  <c r="D631" i="18"/>
  <c r="C631" i="8"/>
  <c r="J632" i="16"/>
  <c r="B630" i="20"/>
  <c r="C630" i="20"/>
  <c r="D630" i="20"/>
  <c r="E630" i="20" s="1"/>
  <c r="F630" i="20"/>
  <c r="G630" i="20"/>
  <c r="H630" i="20"/>
  <c r="J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J630" i="16" s="1"/>
  <c r="B629" i="20"/>
  <c r="C629" i="20"/>
  <c r="D629" i="20"/>
  <c r="E629" i="20" s="1"/>
  <c r="F629" i="20"/>
  <c r="G629" i="20"/>
  <c r="H629" i="20"/>
  <c r="J629" i="20"/>
  <c r="L629" i="20"/>
  <c r="M629" i="20"/>
  <c r="N629" i="20"/>
  <c r="O629" i="20"/>
  <c r="P629" i="20"/>
  <c r="Q629" i="20"/>
  <c r="R629" i="20"/>
  <c r="B628" i="20"/>
  <c r="C628" i="20"/>
  <c r="D628" i="20"/>
  <c r="E628" i="20" s="1"/>
  <c r="F628" i="20"/>
  <c r="G628" i="20"/>
  <c r="H628" i="20"/>
  <c r="J628" i="20"/>
  <c r="L628" i="20"/>
  <c r="M628" i="20"/>
  <c r="N628" i="20"/>
  <c r="O628" i="20"/>
  <c r="P628" i="20"/>
  <c r="Q628" i="20"/>
  <c r="R628"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9" i="5"/>
  <c r="C629" i="8" s="1"/>
  <c r="J628" i="5"/>
  <c r="C628" i="8" s="1"/>
  <c r="I628" i="20" l="1"/>
  <c r="I630" i="20"/>
  <c r="I629" i="20"/>
  <c r="D628" i="18"/>
  <c r="J628" i="16"/>
  <c r="D629" i="18"/>
  <c r="J629" i="16"/>
  <c r="D630" i="18"/>
  <c r="C630" i="8"/>
  <c r="B624" i="20"/>
  <c r="B625" i="20"/>
  <c r="B626" i="20"/>
  <c r="B627" i="20"/>
  <c r="C624" i="20"/>
  <c r="C625" i="20"/>
  <c r="C626" i="20"/>
  <c r="C627" i="20"/>
  <c r="D624" i="20"/>
  <c r="E624" i="20" s="1"/>
  <c r="D625" i="20"/>
  <c r="E625" i="20" s="1"/>
  <c r="D626" i="20"/>
  <c r="E626" i="20" s="1"/>
  <c r="D627" i="20"/>
  <c r="E627" i="20" s="1"/>
  <c r="F624" i="20"/>
  <c r="F625" i="20"/>
  <c r="F626" i="20"/>
  <c r="F627" i="20"/>
  <c r="G624" i="20"/>
  <c r="G625" i="20"/>
  <c r="G626" i="20"/>
  <c r="G627" i="20"/>
  <c r="H624" i="20"/>
  <c r="H625" i="20"/>
  <c r="H626" i="20"/>
  <c r="H627" i="20"/>
  <c r="J624" i="20"/>
  <c r="J625" i="20"/>
  <c r="J626" i="20"/>
  <c r="J627" i="20"/>
  <c r="L624" i="20"/>
  <c r="L625" i="20"/>
  <c r="L626" i="20"/>
  <c r="L627" i="20"/>
  <c r="M624" i="20"/>
  <c r="M625" i="20"/>
  <c r="M626" i="20"/>
  <c r="M627" i="20"/>
  <c r="N624" i="20"/>
  <c r="N625" i="20"/>
  <c r="N626" i="20"/>
  <c r="N627" i="20"/>
  <c r="O624" i="20"/>
  <c r="O625" i="20"/>
  <c r="O626" i="20"/>
  <c r="O627" i="20"/>
  <c r="P624" i="20"/>
  <c r="P625" i="20"/>
  <c r="P626" i="20"/>
  <c r="P627" i="20"/>
  <c r="Q624" i="20"/>
  <c r="Q625" i="20"/>
  <c r="Q626" i="20"/>
  <c r="Q627" i="20"/>
  <c r="R624" i="20"/>
  <c r="R625" i="20"/>
  <c r="R626" i="20"/>
  <c r="R627" i="20"/>
  <c r="B624" i="8"/>
  <c r="B625" i="8"/>
  <c r="B626" i="8"/>
  <c r="B627" i="8"/>
  <c r="D624" i="8"/>
  <c r="D625" i="8"/>
  <c r="D626" i="8"/>
  <c r="D627" i="8"/>
  <c r="E624" i="8"/>
  <c r="E625" i="8"/>
  <c r="E626" i="8"/>
  <c r="E627" i="8"/>
  <c r="F624" i="8"/>
  <c r="F625" i="8"/>
  <c r="F626" i="8"/>
  <c r="F627" i="8"/>
  <c r="B624" i="16"/>
  <c r="B625" i="16"/>
  <c r="B626" i="16"/>
  <c r="B627" i="16"/>
  <c r="C624" i="16"/>
  <c r="C625" i="16"/>
  <c r="C626" i="16"/>
  <c r="C627" i="16"/>
  <c r="D624" i="16"/>
  <c r="D625" i="16"/>
  <c r="D626" i="16"/>
  <c r="D627" i="16"/>
  <c r="E624" i="16"/>
  <c r="E625" i="16"/>
  <c r="E626" i="16"/>
  <c r="E627" i="16"/>
  <c r="F624" i="16"/>
  <c r="F625" i="16"/>
  <c r="F626" i="16"/>
  <c r="F627" i="16"/>
  <c r="H624" i="16"/>
  <c r="H625" i="16"/>
  <c r="H626" i="16"/>
  <c r="H627" i="16"/>
  <c r="L624" i="16"/>
  <c r="L625" i="16"/>
  <c r="L626" i="16"/>
  <c r="L627" i="16"/>
  <c r="B624" i="18"/>
  <c r="B625" i="18"/>
  <c r="B626" i="18"/>
  <c r="B627" i="18"/>
  <c r="C624" i="18"/>
  <c r="C625" i="18"/>
  <c r="C626" i="18"/>
  <c r="C627" i="18"/>
  <c r="E624" i="18"/>
  <c r="E625" i="18"/>
  <c r="E626" i="18"/>
  <c r="E627" i="18"/>
  <c r="F624" i="18"/>
  <c r="F625" i="18"/>
  <c r="F626" i="18"/>
  <c r="F627" i="18"/>
  <c r="G624" i="18"/>
  <c r="G625" i="18"/>
  <c r="G626" i="18"/>
  <c r="G627" i="18"/>
  <c r="H624" i="18"/>
  <c r="H625" i="18"/>
  <c r="H626" i="18"/>
  <c r="H627" i="18"/>
  <c r="I624" i="18"/>
  <c r="I625" i="18"/>
  <c r="I626" i="18"/>
  <c r="I627" i="18"/>
  <c r="J624" i="18"/>
  <c r="J625" i="18"/>
  <c r="J626" i="18"/>
  <c r="J627" i="18"/>
  <c r="K624" i="18"/>
  <c r="K625" i="18"/>
  <c r="K626" i="18"/>
  <c r="K627" i="18"/>
  <c r="L624" i="18"/>
  <c r="L625" i="18"/>
  <c r="L626" i="18"/>
  <c r="L627" i="18"/>
  <c r="B624" i="14"/>
  <c r="B625" i="14"/>
  <c r="B626" i="14"/>
  <c r="B627" i="14"/>
  <c r="C624" i="14"/>
  <c r="C625" i="14"/>
  <c r="C626" i="14"/>
  <c r="C627" i="14"/>
  <c r="D624" i="14"/>
  <c r="D625" i="14"/>
  <c r="D626" i="14"/>
  <c r="D627" i="14"/>
  <c r="E624" i="14"/>
  <c r="E625" i="14"/>
  <c r="E626" i="14"/>
  <c r="E627" i="14"/>
  <c r="B624" i="9"/>
  <c r="B625" i="9"/>
  <c r="B626" i="9"/>
  <c r="B627" i="9"/>
  <c r="C624" i="9"/>
  <c r="C625" i="9"/>
  <c r="C626" i="9"/>
  <c r="C627" i="9"/>
  <c r="D624" i="9"/>
  <c r="D625" i="9"/>
  <c r="D626" i="9"/>
  <c r="D627" i="9"/>
  <c r="E624" i="9"/>
  <c r="E625" i="9"/>
  <c r="E626" i="9"/>
  <c r="E627" i="9"/>
  <c r="J627" i="5"/>
  <c r="D627" i="18" s="1"/>
  <c r="J626" i="5"/>
  <c r="C626" i="8" s="1"/>
  <c r="J625" i="5"/>
  <c r="C625" i="8" s="1"/>
  <c r="J624" i="5"/>
  <c r="J624" i="16" s="1"/>
  <c r="I625" i="20" l="1"/>
  <c r="I627" i="20"/>
  <c r="I626" i="20"/>
  <c r="I624" i="20"/>
  <c r="J627" i="16"/>
  <c r="J626" i="16"/>
  <c r="D626" i="18"/>
  <c r="C624" i="8"/>
  <c r="C627" i="8"/>
  <c r="D625" i="18"/>
  <c r="D624" i="18"/>
  <c r="J625" i="16"/>
  <c r="B623" i="20"/>
  <c r="C623" i="20"/>
  <c r="D623" i="20"/>
  <c r="E623" i="20" s="1"/>
  <c r="F623" i="20"/>
  <c r="G623" i="20"/>
  <c r="H623" i="20"/>
  <c r="J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J623" i="5"/>
  <c r="C623" i="8" s="1"/>
  <c r="I623" i="20" l="1"/>
  <c r="J623" i="16"/>
  <c r="D623" i="18"/>
  <c r="B622" i="20"/>
  <c r="C622" i="20"/>
  <c r="D622" i="20"/>
  <c r="E622" i="20" s="1"/>
  <c r="F622" i="20"/>
  <c r="G622" i="20"/>
  <c r="H622" i="20"/>
  <c r="J622" i="20"/>
  <c r="L622" i="20"/>
  <c r="M622" i="20"/>
  <c r="N622" i="20"/>
  <c r="O622" i="20"/>
  <c r="P622" i="20"/>
  <c r="Q622"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J622" i="5"/>
  <c r="J622" i="16" s="1"/>
  <c r="I622" i="20" l="1"/>
  <c r="D622" i="18"/>
  <c r="C622" i="8"/>
  <c r="B621" i="20"/>
  <c r="C621" i="20"/>
  <c r="D621" i="20"/>
  <c r="E621" i="20" s="1"/>
  <c r="F621" i="20"/>
  <c r="G621" i="20"/>
  <c r="H621" i="20"/>
  <c r="J621" i="20"/>
  <c r="L621" i="20"/>
  <c r="M621" i="20"/>
  <c r="N621" i="20"/>
  <c r="O621" i="20"/>
  <c r="P621" i="20"/>
  <c r="Q621" i="20"/>
  <c r="R621" i="20"/>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J621" i="5"/>
  <c r="J621" i="16" s="1"/>
  <c r="I621" i="20" l="1"/>
  <c r="D621" i="18"/>
  <c r="C621" i="8"/>
  <c r="B620" i="20"/>
  <c r="C620" i="20"/>
  <c r="D620" i="20"/>
  <c r="E620" i="20" s="1"/>
  <c r="F620" i="20"/>
  <c r="G620" i="20"/>
  <c r="H620" i="20"/>
  <c r="J620" i="20"/>
  <c r="L620" i="20"/>
  <c r="M620" i="20"/>
  <c r="N620" i="20"/>
  <c r="O620" i="20"/>
  <c r="P620" i="20"/>
  <c r="Q620" i="20"/>
  <c r="R620" i="20"/>
  <c r="B620" i="8"/>
  <c r="D620" i="8"/>
  <c r="E620" i="8"/>
  <c r="F620" i="8"/>
  <c r="B620" i="16"/>
  <c r="C620" i="16"/>
  <c r="D620" i="16"/>
  <c r="E620" i="16"/>
  <c r="F620" i="16"/>
  <c r="H620" i="16"/>
  <c r="L620" i="16"/>
  <c r="B620" i="18"/>
  <c r="C620" i="18"/>
  <c r="E620" i="18"/>
  <c r="F620" i="18"/>
  <c r="G620" i="18"/>
  <c r="H620" i="18"/>
  <c r="I620" i="18"/>
  <c r="J620" i="18"/>
  <c r="K620" i="18"/>
  <c r="L620" i="18"/>
  <c r="B620" i="14"/>
  <c r="C620" i="14"/>
  <c r="D620" i="14"/>
  <c r="E620" i="14"/>
  <c r="B620" i="9"/>
  <c r="C620" i="9"/>
  <c r="D620" i="9"/>
  <c r="E620" i="9"/>
  <c r="J620" i="5"/>
  <c r="D620" i="18" s="1"/>
  <c r="I620" i="20" l="1"/>
  <c r="C620" i="8"/>
  <c r="J620"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B619" i="20" l="1"/>
  <c r="C619" i="20"/>
  <c r="D619" i="20"/>
  <c r="E619" i="20" s="1"/>
  <c r="F619" i="20"/>
  <c r="G619" i="20"/>
  <c r="H619" i="20"/>
  <c r="J619" i="20"/>
  <c r="L619" i="20"/>
  <c r="M619" i="20"/>
  <c r="N619" i="20"/>
  <c r="O619" i="20"/>
  <c r="P619" i="20"/>
  <c r="Q619" i="20"/>
  <c r="R619" i="20"/>
  <c r="B619" i="8"/>
  <c r="D619" i="8"/>
  <c r="E619" i="8"/>
  <c r="F619" i="8"/>
  <c r="B619" i="16"/>
  <c r="C619" i="16"/>
  <c r="D619" i="16"/>
  <c r="E619" i="16"/>
  <c r="F619" i="16"/>
  <c r="H619" i="16"/>
  <c r="L619" i="16"/>
  <c r="B619" i="18"/>
  <c r="C619" i="18"/>
  <c r="E619" i="18"/>
  <c r="F619" i="18"/>
  <c r="G619" i="18"/>
  <c r="H619" i="18"/>
  <c r="I619" i="18"/>
  <c r="J619" i="18"/>
  <c r="K619" i="18"/>
  <c r="L619" i="18"/>
  <c r="B619" i="14"/>
  <c r="C619" i="14"/>
  <c r="D619" i="14"/>
  <c r="E619" i="14"/>
  <c r="B619" i="9"/>
  <c r="C619" i="9"/>
  <c r="D619" i="9"/>
  <c r="E619" i="9"/>
  <c r="J619" i="5"/>
  <c r="J619" i="16" s="1"/>
  <c r="I619" i="20" l="1"/>
  <c r="D619" i="18"/>
  <c r="C619" i="8"/>
  <c r="B617" i="20"/>
  <c r="B618" i="20"/>
  <c r="C617" i="20"/>
  <c r="C618" i="20"/>
  <c r="D617" i="20"/>
  <c r="E617" i="20" s="1"/>
  <c r="D618" i="20"/>
  <c r="E618" i="20" s="1"/>
  <c r="F617" i="20"/>
  <c r="F618" i="20"/>
  <c r="G617" i="20"/>
  <c r="G618" i="20"/>
  <c r="H617" i="20"/>
  <c r="H618" i="20"/>
  <c r="J617" i="20"/>
  <c r="J618" i="20"/>
  <c r="L617" i="20"/>
  <c r="L618" i="20"/>
  <c r="M617" i="20"/>
  <c r="M618" i="20"/>
  <c r="N617" i="20"/>
  <c r="N618" i="20"/>
  <c r="O617" i="20"/>
  <c r="O618" i="20"/>
  <c r="P617" i="20"/>
  <c r="P618" i="20"/>
  <c r="Q617" i="20"/>
  <c r="Q618" i="20"/>
  <c r="R617" i="20"/>
  <c r="R618" i="20"/>
  <c r="B618" i="8"/>
  <c r="D618" i="8"/>
  <c r="E618" i="8"/>
  <c r="F618" i="8"/>
  <c r="B618" i="16"/>
  <c r="C618" i="16"/>
  <c r="D618" i="16"/>
  <c r="E618" i="16"/>
  <c r="F618" i="16"/>
  <c r="H618" i="16"/>
  <c r="L618" i="16"/>
  <c r="B618" i="18"/>
  <c r="C618" i="18"/>
  <c r="E618" i="18"/>
  <c r="F618" i="18"/>
  <c r="G618" i="18"/>
  <c r="H618" i="18"/>
  <c r="I618" i="18"/>
  <c r="J618" i="18"/>
  <c r="K618" i="18"/>
  <c r="L618" i="18"/>
  <c r="B618" i="14"/>
  <c r="C618" i="14"/>
  <c r="D618" i="14"/>
  <c r="E618" i="14"/>
  <c r="B618" i="9"/>
  <c r="C618" i="9"/>
  <c r="D618" i="9"/>
  <c r="E618" i="9"/>
  <c r="J618" i="16"/>
  <c r="B617" i="8"/>
  <c r="D617" i="8"/>
  <c r="E617" i="8"/>
  <c r="F617" i="8"/>
  <c r="B617" i="16"/>
  <c r="C617" i="16"/>
  <c r="D617" i="16"/>
  <c r="E617" i="16"/>
  <c r="F617" i="16"/>
  <c r="H617" i="16"/>
  <c r="L617" i="16"/>
  <c r="B617" i="18"/>
  <c r="C617" i="18"/>
  <c r="E617" i="18"/>
  <c r="F617" i="18"/>
  <c r="G617" i="18"/>
  <c r="H617" i="18"/>
  <c r="I617" i="18"/>
  <c r="J617" i="18"/>
  <c r="K617" i="18"/>
  <c r="L617" i="18"/>
  <c r="B617" i="14"/>
  <c r="C617" i="14"/>
  <c r="D617" i="14"/>
  <c r="E617" i="14"/>
  <c r="B617" i="9"/>
  <c r="C617" i="9"/>
  <c r="D617" i="9"/>
  <c r="E617" i="9"/>
  <c r="D617" i="18"/>
  <c r="B323" i="9"/>
  <c r="C317" i="9"/>
  <c r="B312" i="9"/>
  <c r="I618" i="20" l="1"/>
  <c r="I617" i="20"/>
  <c r="D618" i="18"/>
  <c r="C618" i="8"/>
  <c r="J617" i="16"/>
  <c r="C617"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3" i="9"/>
  <c r="B314" i="9"/>
  <c r="B315" i="9"/>
  <c r="B316" i="9"/>
  <c r="B317" i="9"/>
  <c r="B318" i="9"/>
  <c r="B319" i="9"/>
  <c r="B320" i="9"/>
  <c r="B321" i="9"/>
  <c r="B322"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D275"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6" i="16"/>
  <c r="L280" i="16"/>
  <c r="L281" i="16"/>
  <c r="L289" i="16"/>
  <c r="L308" i="16"/>
  <c r="L312" i="16"/>
  <c r="L314" i="16"/>
  <c r="L317" i="16"/>
  <c r="L324" i="16"/>
  <c r="L325" i="16"/>
  <c r="L326" i="16"/>
  <c r="L327" i="16"/>
  <c r="L586" i="16"/>
  <c r="L589" i="16"/>
  <c r="L594" i="16"/>
  <c r="L605" i="16"/>
  <c r="L606" i="16"/>
  <c r="L607" i="16"/>
  <c r="L613" i="16"/>
  <c r="L614"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28" i="16"/>
  <c r="J331" i="16"/>
  <c r="J333" i="16"/>
  <c r="J334" i="16"/>
  <c r="J335" i="16"/>
  <c r="J338" i="16"/>
  <c r="J340" i="16"/>
  <c r="J342" i="16"/>
  <c r="J343" i="16"/>
  <c r="J344" i="16"/>
  <c r="J346" i="16"/>
  <c r="J348" i="16"/>
  <c r="J351" i="16"/>
  <c r="J352" i="16"/>
  <c r="J355" i="16"/>
  <c r="J356" i="16"/>
  <c r="J357" i="16"/>
  <c r="J359" i="16"/>
  <c r="J361" i="16"/>
  <c r="J362" i="16"/>
  <c r="J363" i="16"/>
  <c r="J364" i="16"/>
  <c r="J365" i="16"/>
  <c r="J368" i="16"/>
  <c r="J369" i="16"/>
  <c r="J370" i="16"/>
  <c r="J377" i="16"/>
  <c r="J378" i="16"/>
  <c r="J379" i="16"/>
  <c r="J382" i="16"/>
  <c r="J383" i="16"/>
  <c r="J384" i="16"/>
  <c r="J386" i="16"/>
  <c r="J390" i="16"/>
  <c r="J392" i="16"/>
  <c r="J393" i="16"/>
  <c r="J394" i="16"/>
  <c r="J395" i="16"/>
  <c r="J399" i="16"/>
  <c r="J400" i="16"/>
  <c r="J401" i="16"/>
  <c r="J403" i="16"/>
  <c r="J404" i="16"/>
  <c r="J405" i="16"/>
  <c r="J406" i="16"/>
  <c r="J407" i="16"/>
  <c r="J408" i="16"/>
  <c r="J411" i="16"/>
  <c r="J414" i="16"/>
  <c r="J415" i="16"/>
  <c r="J416" i="16"/>
  <c r="J417" i="16"/>
  <c r="J418" i="16"/>
  <c r="J419" i="16"/>
  <c r="J420" i="16"/>
  <c r="J423" i="16"/>
  <c r="J425" i="16"/>
  <c r="J427" i="16"/>
  <c r="J430" i="16"/>
  <c r="J431" i="16"/>
  <c r="J432" i="16"/>
  <c r="J433" i="16"/>
  <c r="J434" i="16"/>
  <c r="J435" i="16"/>
  <c r="J436" i="16"/>
  <c r="J441" i="16"/>
  <c r="J442" i="16"/>
  <c r="J443" i="16"/>
  <c r="J446" i="16"/>
  <c r="J447" i="16"/>
  <c r="J448" i="16"/>
  <c r="J449" i="16"/>
  <c r="J450" i="16"/>
  <c r="J451" i="16"/>
  <c r="J453" i="16"/>
  <c r="J455" i="16"/>
  <c r="J456" i="16"/>
  <c r="J457" i="16"/>
  <c r="J458" i="16"/>
  <c r="J459" i="16"/>
  <c r="J460" i="16"/>
  <c r="J461" i="16"/>
  <c r="J462" i="16"/>
  <c r="J463" i="16"/>
  <c r="J464" i="16"/>
  <c r="J465" i="16"/>
  <c r="J467" i="16"/>
  <c r="J468" i="16"/>
  <c r="J469" i="16"/>
  <c r="J470" i="16"/>
  <c r="J471" i="16"/>
  <c r="J472" i="16"/>
  <c r="J473" i="16"/>
  <c r="J474" i="16"/>
  <c r="J475" i="16"/>
  <c r="J476" i="16"/>
  <c r="J477" i="16"/>
  <c r="J478" i="16"/>
  <c r="J479" i="16"/>
  <c r="J480" i="16"/>
  <c r="J481" i="16"/>
  <c r="J482" i="16"/>
  <c r="J484" i="16"/>
  <c r="J486" i="16"/>
  <c r="J487" i="16"/>
  <c r="J488" i="16"/>
  <c r="J489" i="16"/>
  <c r="J490" i="16"/>
  <c r="J495" i="16"/>
  <c r="J496" i="16"/>
  <c r="J498" i="16"/>
  <c r="J500" i="16"/>
  <c r="J502" i="16"/>
  <c r="J503" i="16"/>
  <c r="J504" i="16"/>
  <c r="J505" i="16"/>
  <c r="J506" i="16"/>
  <c r="J508" i="16"/>
  <c r="J509" i="16"/>
  <c r="J510" i="16"/>
  <c r="J511" i="16"/>
  <c r="J512" i="16"/>
  <c r="J513" i="16"/>
  <c r="J514" i="16"/>
  <c r="J517" i="16"/>
  <c r="J519" i="16"/>
  <c r="J520" i="16"/>
  <c r="J522" i="16"/>
  <c r="J523" i="16"/>
  <c r="J524" i="16"/>
  <c r="J525" i="16"/>
  <c r="J526" i="16"/>
  <c r="J527" i="16"/>
  <c r="J530" i="16"/>
  <c r="J531" i="16"/>
  <c r="J533" i="16"/>
  <c r="J534" i="16"/>
  <c r="J535" i="16"/>
  <c r="J536" i="16"/>
  <c r="J537" i="16"/>
  <c r="J538" i="16"/>
  <c r="J539" i="16"/>
  <c r="J540" i="16"/>
  <c r="J543" i="16"/>
  <c r="J544" i="16"/>
  <c r="J545" i="16"/>
  <c r="J546" i="16"/>
  <c r="J548" i="16"/>
  <c r="J550" i="16"/>
  <c r="J551" i="16"/>
  <c r="J552" i="16"/>
  <c r="J553" i="16"/>
  <c r="J554" i="16"/>
  <c r="J555" i="16"/>
  <c r="J556" i="16"/>
  <c r="J558" i="16"/>
  <c r="J559" i="16"/>
  <c r="J561" i="16"/>
  <c r="J562" i="16"/>
  <c r="J564" i="16"/>
  <c r="J565" i="16"/>
  <c r="J567" i="16"/>
  <c r="J577" i="16"/>
  <c r="J584"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5" i="16"/>
  <c r="H296" i="16"/>
  <c r="H298" i="16"/>
  <c r="H299" i="16"/>
  <c r="H300" i="16"/>
  <c r="H301" i="16"/>
  <c r="H302" i="16"/>
  <c r="H303" i="16"/>
  <c r="H304" i="16"/>
  <c r="H307" i="16"/>
  <c r="H308" i="16"/>
  <c r="H309" i="16"/>
  <c r="H310" i="16"/>
  <c r="H311" i="16"/>
  <c r="H312" i="16"/>
  <c r="H313" i="16"/>
  <c r="H314" i="16"/>
  <c r="H315" i="16"/>
  <c r="H316" i="16"/>
  <c r="H317" i="16"/>
  <c r="H318" i="16"/>
  <c r="H319" i="16"/>
  <c r="H320" i="16"/>
  <c r="H321" i="16"/>
  <c r="H322" i="16"/>
  <c r="H323" i="16"/>
  <c r="H324" i="16"/>
  <c r="H325" i="16"/>
  <c r="H326" i="16"/>
  <c r="H327" i="16"/>
  <c r="H328" i="16"/>
  <c r="H330" i="16"/>
  <c r="H331" i="16"/>
  <c r="H332" i="16"/>
  <c r="H333" i="16"/>
  <c r="H334" i="16"/>
  <c r="H335" i="16"/>
  <c r="H336" i="16"/>
  <c r="H337" i="16"/>
  <c r="H338" i="16"/>
  <c r="H339" i="16"/>
  <c r="H340" i="16"/>
  <c r="H341" i="16"/>
  <c r="H342" i="16"/>
  <c r="H343" i="16"/>
  <c r="H344" i="16"/>
  <c r="H345" i="16"/>
  <c r="H346" i="16"/>
  <c r="H347" i="16"/>
  <c r="H348" i="16"/>
  <c r="H350" i="16"/>
  <c r="H351" i="16"/>
  <c r="H352" i="16"/>
  <c r="H353" i="16"/>
  <c r="H354" i="16"/>
  <c r="H355" i="16"/>
  <c r="H356" i="16"/>
  <c r="H357" i="16"/>
  <c r="H359" i="16"/>
  <c r="H360" i="16"/>
  <c r="H361" i="16"/>
  <c r="H362" i="16"/>
  <c r="H363" i="16"/>
  <c r="H364" i="16"/>
  <c r="H365" i="16"/>
  <c r="H367" i="16"/>
  <c r="H368" i="16"/>
  <c r="H370" i="16"/>
  <c r="H371" i="16"/>
  <c r="H372" i="16"/>
  <c r="H375" i="16"/>
  <c r="H376" i="16"/>
  <c r="H377" i="16"/>
  <c r="H378" i="16"/>
  <c r="H379" i="16"/>
  <c r="H381" i="16"/>
  <c r="H382" i="16"/>
  <c r="H383" i="16"/>
  <c r="H384" i="16"/>
  <c r="H385" i="16"/>
  <c r="H386" i="16"/>
  <c r="H387" i="16"/>
  <c r="H388" i="16"/>
  <c r="H389" i="16"/>
  <c r="H390" i="16"/>
  <c r="H392" i="16"/>
  <c r="H393" i="16"/>
  <c r="H394" i="16"/>
  <c r="H396" i="16"/>
  <c r="H397" i="16"/>
  <c r="H399" i="16"/>
  <c r="H400" i="16"/>
  <c r="H401" i="16"/>
  <c r="H402" i="16"/>
  <c r="H403" i="16"/>
  <c r="H404" i="16"/>
  <c r="H405" i="16"/>
  <c r="H406" i="16"/>
  <c r="H407" i="16"/>
  <c r="H408" i="16"/>
  <c r="H409"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40" i="16"/>
  <c r="H441" i="16"/>
  <c r="H442" i="16"/>
  <c r="H443" i="16"/>
  <c r="H444" i="16"/>
  <c r="H446" i="16"/>
  <c r="H447" i="16"/>
  <c r="H448" i="16"/>
  <c r="H449" i="16"/>
  <c r="H450" i="16"/>
  <c r="H451" i="16"/>
  <c r="H452" i="16"/>
  <c r="H453" i="16"/>
  <c r="H454" i="16"/>
  <c r="H455" i="16"/>
  <c r="H456" i="16"/>
  <c r="H457" i="16"/>
  <c r="H458" i="16"/>
  <c r="H459" i="16"/>
  <c r="H460" i="16"/>
  <c r="H461" i="16"/>
  <c r="H462" i="16"/>
  <c r="H463" i="16"/>
  <c r="H464" i="16"/>
  <c r="H465" i="16"/>
  <c r="H467" i="16"/>
  <c r="H468" i="16"/>
  <c r="H469" i="16"/>
  <c r="H470" i="16"/>
  <c r="H471" i="16"/>
  <c r="H472" i="16"/>
  <c r="H473" i="16"/>
  <c r="H474" i="16"/>
  <c r="H475" i="16"/>
  <c r="H476" i="16"/>
  <c r="H477" i="16"/>
  <c r="H478" i="16"/>
  <c r="H479" i="16"/>
  <c r="H480" i="16"/>
  <c r="H481" i="16"/>
  <c r="H482" i="16"/>
  <c r="H483" i="16"/>
  <c r="H484" i="16"/>
  <c r="H485" i="16"/>
  <c r="H486" i="16"/>
  <c r="H487" i="16"/>
  <c r="H488" i="16"/>
  <c r="H489" i="16"/>
  <c r="H490" i="16"/>
  <c r="H494" i="16"/>
  <c r="H495" i="16"/>
  <c r="H496" i="16"/>
  <c r="H498" i="16"/>
  <c r="H499" i="16"/>
  <c r="H500" i="16"/>
  <c r="H503" i="16"/>
  <c r="H504" i="16"/>
  <c r="H505" i="16"/>
  <c r="H507" i="16"/>
  <c r="H508" i="16"/>
  <c r="H509" i="16"/>
  <c r="H510" i="16"/>
  <c r="H511" i="16"/>
  <c r="H512" i="16"/>
  <c r="H513" i="16"/>
  <c r="H514" i="16"/>
  <c r="H516" i="16"/>
  <c r="H517" i="16"/>
  <c r="H518" i="16"/>
  <c r="H519" i="16"/>
  <c r="H520" i="16"/>
  <c r="H522" i="16"/>
  <c r="H523" i="16"/>
  <c r="H524" i="16"/>
  <c r="H525" i="16"/>
  <c r="H526" i="16"/>
  <c r="H527" i="16"/>
  <c r="H530" i="16"/>
  <c r="H531" i="16"/>
  <c r="H532" i="16"/>
  <c r="H533" i="16"/>
  <c r="H534" i="16"/>
  <c r="H535" i="16"/>
  <c r="H536" i="16"/>
  <c r="H537" i="16"/>
  <c r="H538" i="16"/>
  <c r="H539" i="16"/>
  <c r="H540" i="16"/>
  <c r="H543" i="16"/>
  <c r="H544" i="16"/>
  <c r="H545" i="16"/>
  <c r="H546" i="16"/>
  <c r="H547" i="16"/>
  <c r="H548" i="16"/>
  <c r="H550" i="16"/>
  <c r="H551" i="16"/>
  <c r="H552" i="16"/>
  <c r="H553" i="16"/>
  <c r="H554" i="16"/>
  <c r="H555" i="16"/>
  <c r="H556" i="16"/>
  <c r="H560" i="16"/>
  <c r="H561" i="16"/>
  <c r="H562" i="16"/>
  <c r="H564" i="16"/>
  <c r="H565" i="16"/>
  <c r="H566" i="16"/>
  <c r="H567" i="16"/>
  <c r="H568" i="16"/>
  <c r="H569" i="16"/>
  <c r="H570" i="16"/>
  <c r="H571" i="16"/>
  <c r="H573" i="16"/>
  <c r="H574" i="16"/>
  <c r="H575" i="16"/>
  <c r="H576" i="16"/>
  <c r="H577" i="16"/>
  <c r="H579" i="16"/>
  <c r="H580" i="16"/>
  <c r="H581" i="16"/>
  <c r="H582" i="16"/>
  <c r="H583" i="16"/>
  <c r="H585" i="16"/>
  <c r="H587" i="16"/>
  <c r="H597" i="16"/>
  <c r="H598" i="16"/>
  <c r="H601" i="16"/>
  <c r="H603" i="16"/>
  <c r="H604" i="16"/>
  <c r="H605" i="16"/>
  <c r="H606" i="16"/>
  <c r="H607" i="16"/>
  <c r="H615" i="16"/>
  <c r="H616"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7" i="18"/>
  <c r="D318" i="18"/>
  <c r="D319" i="18"/>
  <c r="D320" i="18"/>
  <c r="D321" i="18"/>
  <c r="D322" i="18"/>
  <c r="D323" i="18"/>
  <c r="D324" i="18"/>
  <c r="D325" i="18"/>
  <c r="D326" i="18"/>
  <c r="D327" i="18"/>
  <c r="D328" i="18"/>
  <c r="D329" i="18"/>
  <c r="D330" i="18"/>
  <c r="D331" i="18"/>
  <c r="D332" i="18"/>
  <c r="D333" i="18"/>
  <c r="D335" i="18"/>
  <c r="D336" i="18"/>
  <c r="D337"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2" i="18"/>
  <c r="D393" i="18"/>
  <c r="D394" i="18"/>
  <c r="D395" i="18"/>
  <c r="D396" i="18"/>
  <c r="D397" i="18"/>
  <c r="D398" i="18"/>
  <c r="D399" i="18"/>
  <c r="D400" i="18"/>
  <c r="D402" i="18"/>
  <c r="D403" i="18"/>
  <c r="D404" i="18"/>
  <c r="D405" i="18"/>
  <c r="D406" i="18"/>
  <c r="D407" i="18"/>
  <c r="D408" i="18"/>
  <c r="D409" i="18"/>
  <c r="D410" i="18"/>
  <c r="D411" i="18"/>
  <c r="D412" i="18"/>
  <c r="D413" i="18"/>
  <c r="D414" i="18"/>
  <c r="D415" i="18"/>
  <c r="D416" i="18"/>
  <c r="D417" i="18"/>
  <c r="D419" i="18"/>
  <c r="D420" i="18"/>
  <c r="D421" i="18"/>
  <c r="D422" i="18"/>
  <c r="D423" i="18"/>
  <c r="D424" i="18"/>
  <c r="D425" i="18"/>
  <c r="D426" i="18"/>
  <c r="D427" i="18"/>
  <c r="D428" i="18"/>
  <c r="D429" i="18"/>
  <c r="D430" i="18"/>
  <c r="D431" i="18"/>
  <c r="D432" i="18"/>
  <c r="D433" i="18"/>
  <c r="D434" i="18"/>
  <c r="D435" i="18"/>
  <c r="D436" i="18"/>
  <c r="D437" i="18"/>
  <c r="D438" i="18"/>
  <c r="D439" i="18"/>
  <c r="D440" i="18"/>
  <c r="D441" i="18"/>
  <c r="D443" i="18"/>
  <c r="D444" i="18"/>
  <c r="D445" i="18"/>
  <c r="D447" i="18"/>
  <c r="D448" i="18"/>
  <c r="D451" i="18"/>
  <c r="D452" i="18"/>
  <c r="D453" i="18"/>
  <c r="D454" i="18"/>
  <c r="D455" i="18"/>
  <c r="D456" i="18"/>
  <c r="D457" i="18"/>
  <c r="D459" i="18"/>
  <c r="D460" i="18"/>
  <c r="D461" i="18"/>
  <c r="D462" i="18"/>
  <c r="D463" i="18"/>
  <c r="D464" i="18"/>
  <c r="D466" i="18"/>
  <c r="D467" i="18"/>
  <c r="D468" i="18"/>
  <c r="D469" i="18"/>
  <c r="D471" i="18"/>
  <c r="D472" i="18"/>
  <c r="D473" i="18"/>
  <c r="D474" i="18"/>
  <c r="D475" i="18"/>
  <c r="D476" i="18"/>
  <c r="D477" i="18"/>
  <c r="D479" i="18"/>
  <c r="D480" i="18"/>
  <c r="D483" i="18"/>
  <c r="D484" i="18"/>
  <c r="D485" i="18"/>
  <c r="D487" i="18"/>
  <c r="D488" i="18"/>
  <c r="D489" i="18"/>
  <c r="D491" i="18"/>
  <c r="D492" i="18"/>
  <c r="D493" i="18"/>
  <c r="D494" i="18"/>
  <c r="D495" i="18"/>
  <c r="D496" i="18"/>
  <c r="D497" i="18"/>
  <c r="D498" i="18"/>
  <c r="D499" i="18"/>
  <c r="D500" i="18"/>
  <c r="D502" i="18"/>
  <c r="D503" i="18"/>
  <c r="D504" i="18"/>
  <c r="D505" i="18"/>
  <c r="D506" i="18"/>
  <c r="D507" i="18"/>
  <c r="D508" i="18"/>
  <c r="D509" i="18"/>
  <c r="D510" i="18"/>
  <c r="D511" i="18"/>
  <c r="D512" i="18"/>
  <c r="D513" i="18"/>
  <c r="D514" i="18"/>
  <c r="D515" i="18"/>
  <c r="D516" i="18"/>
  <c r="D518" i="18"/>
  <c r="D519" i="18"/>
  <c r="D520" i="18"/>
  <c r="D521" i="18"/>
  <c r="D522" i="18"/>
  <c r="D523" i="18"/>
  <c r="D524" i="18"/>
  <c r="D525" i="18"/>
  <c r="D526" i="18"/>
  <c r="D527" i="18"/>
  <c r="D528" i="18"/>
  <c r="D529" i="18"/>
  <c r="D530" i="18"/>
  <c r="D531" i="18"/>
  <c r="D532" i="18"/>
  <c r="D533" i="18"/>
  <c r="D535" i="18"/>
  <c r="D536" i="18"/>
  <c r="D537" i="18"/>
  <c r="D538" i="18"/>
  <c r="D539" i="18"/>
  <c r="D540" i="18"/>
  <c r="D541" i="18"/>
  <c r="D542" i="18"/>
  <c r="D543" i="18"/>
  <c r="D544" i="18"/>
  <c r="D545" i="18"/>
  <c r="D547" i="18"/>
  <c r="D548" i="18"/>
  <c r="D549" i="18"/>
  <c r="D550"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L309" i="16" l="1"/>
  <c r="L311" i="16"/>
  <c r="L310" i="16"/>
  <c r="D160" i="18"/>
  <c r="D96" i="18"/>
  <c r="D48" i="18"/>
  <c r="D478" i="18"/>
  <c r="D446" i="18"/>
  <c r="D391" i="18"/>
  <c r="D219" i="18"/>
  <c r="D207" i="18"/>
  <c r="D195" i="18"/>
  <c r="D183" i="18"/>
  <c r="D171" i="18"/>
  <c r="D159" i="18"/>
  <c r="D143" i="18"/>
  <c r="D135" i="18"/>
  <c r="D111" i="18"/>
  <c r="D482" i="18"/>
  <c r="D450" i="18"/>
  <c r="D334" i="18"/>
  <c r="D316"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1" i="18"/>
  <c r="D481" i="18"/>
  <c r="D449" i="18"/>
  <c r="D534" i="18"/>
  <c r="D486" i="18"/>
  <c r="D470" i="18"/>
  <c r="D192" i="18"/>
  <c r="D211" i="18"/>
  <c r="D199" i="18"/>
  <c r="D187" i="18"/>
  <c r="D175" i="18"/>
  <c r="D163" i="18"/>
  <c r="D151" i="18"/>
  <c r="D139" i="18"/>
  <c r="D127" i="18"/>
  <c r="D119" i="18"/>
  <c r="D107" i="18"/>
  <c r="D99" i="18"/>
  <c r="D91" i="18"/>
  <c r="D83" i="18"/>
  <c r="D75" i="18"/>
  <c r="D67" i="18"/>
  <c r="D59" i="18"/>
  <c r="D47" i="18"/>
  <c r="D39" i="18"/>
  <c r="D31" i="18"/>
  <c r="D23" i="18"/>
  <c r="D15" i="18"/>
  <c r="D517" i="18"/>
  <c r="D465" i="18"/>
  <c r="D401" i="18"/>
  <c r="D209" i="18"/>
  <c r="D193" i="18"/>
  <c r="D177" i="18"/>
  <c r="D145" i="18"/>
  <c r="D129" i="18"/>
  <c r="D113" i="18"/>
  <c r="D81" i="18"/>
  <c r="D65" i="18"/>
  <c r="D49" i="18"/>
  <c r="D17" i="18"/>
  <c r="D546" i="18"/>
  <c r="D490" i="18"/>
  <c r="D458" i="18"/>
  <c r="D442" i="18"/>
  <c r="D418" i="18"/>
  <c r="D338" i="18"/>
  <c r="C610" i="8"/>
  <c r="J391" i="16"/>
  <c r="J148" i="16"/>
  <c r="J610" i="16"/>
  <c r="C597" i="8"/>
  <c r="J516" i="16"/>
  <c r="J597" i="16"/>
  <c r="C581" i="8"/>
  <c r="L315" i="16"/>
  <c r="L581" i="16"/>
  <c r="C565" i="8"/>
  <c r="L565" i="16"/>
  <c r="C549" i="8"/>
  <c r="L155" i="16"/>
  <c r="L549" i="16"/>
  <c r="L223" i="16"/>
  <c r="C533" i="8"/>
  <c r="L533" i="16"/>
  <c r="C513" i="8"/>
  <c r="L513" i="16"/>
  <c r="C497" i="8"/>
  <c r="L7" i="16"/>
  <c r="L497" i="16"/>
  <c r="L593" i="16"/>
  <c r="C485" i="8"/>
  <c r="L485" i="16"/>
  <c r="C469" i="8"/>
  <c r="L469" i="16"/>
  <c r="C453" i="8"/>
  <c r="L453" i="16"/>
  <c r="C437" i="8"/>
  <c r="L239" i="16"/>
  <c r="L437" i="16"/>
  <c r="C421" i="8"/>
  <c r="L299" i="16"/>
  <c r="L421" i="16"/>
  <c r="C405" i="8"/>
  <c r="L405" i="16"/>
  <c r="C389" i="8"/>
  <c r="L285" i="16"/>
  <c r="L389" i="16"/>
  <c r="L12" i="16"/>
  <c r="L373" i="16"/>
  <c r="C373" i="8"/>
  <c r="L274" i="16"/>
  <c r="C357" i="8"/>
  <c r="L357" i="16"/>
  <c r="L267" i="16"/>
  <c r="L341" i="16"/>
  <c r="C341" i="8"/>
  <c r="C315" i="8"/>
  <c r="J315" i="16"/>
  <c r="J581" i="16"/>
  <c r="C307" i="8"/>
  <c r="J307" i="16"/>
  <c r="J428" i="16"/>
  <c r="C292" i="8"/>
  <c r="J292" i="16"/>
  <c r="J141" i="16"/>
  <c r="C277" i="8"/>
  <c r="J277" i="16"/>
  <c r="C268" i="8"/>
  <c r="J268" i="16"/>
  <c r="C252" i="8"/>
  <c r="J252" i="16"/>
  <c r="J566" i="16"/>
  <c r="C238" i="8"/>
  <c r="J238" i="16"/>
  <c r="J438" i="16"/>
  <c r="J108" i="16"/>
  <c r="C226" i="8"/>
  <c r="J110" i="16"/>
  <c r="J226" i="16"/>
  <c r="C210" i="8"/>
  <c r="H210" i="16"/>
  <c r="C194" i="8"/>
  <c r="H194" i="16"/>
  <c r="C178" i="8"/>
  <c r="H178" i="16"/>
  <c r="C162" i="8"/>
  <c r="H162" i="16"/>
  <c r="C146" i="8"/>
  <c r="H146" i="16"/>
  <c r="H306" i="16"/>
  <c r="C616" i="8"/>
  <c r="J616" i="16"/>
  <c r="J339" i="16"/>
  <c r="C603" i="8"/>
  <c r="J603" i="16"/>
  <c r="C595" i="8"/>
  <c r="J166" i="16"/>
  <c r="J595" i="16"/>
  <c r="J557" i="16"/>
  <c r="C591" i="8"/>
  <c r="J10" i="16"/>
  <c r="J591" i="16"/>
  <c r="J492" i="16"/>
  <c r="C583" i="8"/>
  <c r="L318" i="16"/>
  <c r="L583" i="16"/>
  <c r="C575" i="8"/>
  <c r="L322" i="16"/>
  <c r="L575" i="16"/>
  <c r="C567" i="8"/>
  <c r="L567" i="16"/>
  <c r="C559" i="8"/>
  <c r="L23" i="16"/>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447" i="16"/>
  <c r="C439" i="8"/>
  <c r="L236" i="16"/>
  <c r="L107" i="16"/>
  <c r="L439" i="16"/>
  <c r="C427" i="8"/>
  <c r="L427" i="16"/>
  <c r="C419" i="8"/>
  <c r="L419" i="16"/>
  <c r="C411" i="8"/>
  <c r="L411" i="16"/>
  <c r="C403" i="8"/>
  <c r="L403" i="16"/>
  <c r="C395" i="8"/>
  <c r="L113" i="16"/>
  <c r="L395" i="16"/>
  <c r="C387" i="8"/>
  <c r="L387" i="16"/>
  <c r="L283" i="16"/>
  <c r="C379" i="8"/>
  <c r="L379" i="16"/>
  <c r="C371" i="8"/>
  <c r="L264" i="16"/>
  <c r="L371" i="16"/>
  <c r="C363" i="8"/>
  <c r="L363" i="16"/>
  <c r="C355" i="8"/>
  <c r="L355" i="16"/>
  <c r="C351" i="8"/>
  <c r="L351" i="16"/>
  <c r="C343" i="8"/>
  <c r="L343" i="16"/>
  <c r="C335" i="8"/>
  <c r="L335" i="16"/>
  <c r="C322" i="8"/>
  <c r="J575" i="16"/>
  <c r="J322" i="16"/>
  <c r="C313" i="8"/>
  <c r="J313" i="16"/>
  <c r="C309" i="8"/>
  <c r="J309" i="16"/>
  <c r="C302" i="8"/>
  <c r="J422" i="16"/>
  <c r="J302" i="16"/>
  <c r="C294" i="8"/>
  <c r="J294" i="16"/>
  <c r="J578" i="16"/>
  <c r="J136" i="16"/>
  <c r="J501" i="16"/>
  <c r="J507" i="16"/>
  <c r="C287" i="8"/>
  <c r="J287" i="16"/>
  <c r="C279" i="8"/>
  <c r="J279" i="16"/>
  <c r="J381" i="16"/>
  <c r="C269" i="8"/>
  <c r="J269" i="16"/>
  <c r="C263" i="8"/>
  <c r="J367" i="16"/>
  <c r="J263" i="16"/>
  <c r="C256" i="8"/>
  <c r="J256" i="16"/>
  <c r="J372" i="16"/>
  <c r="C250" i="8"/>
  <c r="J570" i="16"/>
  <c r="J250" i="16"/>
  <c r="C236" i="8"/>
  <c r="J107" i="16"/>
  <c r="J439" i="16"/>
  <c r="J236" i="16"/>
  <c r="C228" i="8"/>
  <c r="J228" i="16"/>
  <c r="C220" i="8"/>
  <c r="H220" i="16"/>
  <c r="C212" i="8"/>
  <c r="H212" i="16"/>
  <c r="C204" i="8"/>
  <c r="H204" i="16"/>
  <c r="C196" i="8"/>
  <c r="H196" i="16"/>
  <c r="C188" i="8"/>
  <c r="H188" i="16"/>
  <c r="C180" i="8"/>
  <c r="H180" i="16"/>
  <c r="H172" i="16"/>
  <c r="C172" i="8"/>
  <c r="C164" i="8"/>
  <c r="H164" i="16"/>
  <c r="C156" i="8"/>
  <c r="H156" i="16"/>
  <c r="C148" i="8"/>
  <c r="H148" i="16"/>
  <c r="H610" i="16"/>
  <c r="H391" i="16"/>
  <c r="C140" i="8"/>
  <c r="H140" i="16"/>
  <c r="H502" i="16"/>
  <c r="C136" i="8"/>
  <c r="H136" i="16"/>
  <c r="H294" i="16"/>
  <c r="H501" i="16"/>
  <c r="H578" i="16"/>
  <c r="C128" i="8"/>
  <c r="H128" i="16"/>
  <c r="C120" i="8"/>
  <c r="H120" i="16"/>
  <c r="C108" i="8"/>
  <c r="H108" i="16"/>
  <c r="H238" i="16"/>
  <c r="H438"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3" i="16"/>
  <c r="C4" i="8"/>
  <c r="H358" i="16"/>
  <c r="H4" i="16"/>
  <c r="H270" i="16"/>
  <c r="C604" i="8"/>
  <c r="J604" i="16"/>
  <c r="C589" i="8"/>
  <c r="J115" i="16"/>
  <c r="J589" i="16"/>
  <c r="L243" i="16"/>
  <c r="C573" i="8"/>
  <c r="L573" i="16"/>
  <c r="C553" i="8"/>
  <c r="L553" i="16"/>
  <c r="C537" i="8"/>
  <c r="L537" i="16"/>
  <c r="C521" i="8"/>
  <c r="L521" i="16"/>
  <c r="L167" i="16"/>
  <c r="L599" i="16"/>
  <c r="C505" i="8"/>
  <c r="L505" i="16"/>
  <c r="L489" i="16"/>
  <c r="C489" i="8"/>
  <c r="L473" i="16"/>
  <c r="C473" i="8"/>
  <c r="C457" i="8"/>
  <c r="L457" i="16"/>
  <c r="C441" i="8"/>
  <c r="L441" i="16"/>
  <c r="L145" i="16"/>
  <c r="L146" i="16"/>
  <c r="L425" i="16"/>
  <c r="C425" i="8"/>
  <c r="L305" i="16"/>
  <c r="L306" i="16"/>
  <c r="L295" i="16"/>
  <c r="L409" i="16"/>
  <c r="C409" i="8"/>
  <c r="C393" i="8"/>
  <c r="L393" i="16"/>
  <c r="C377" i="8"/>
  <c r="L377" i="16"/>
  <c r="C361" i="8"/>
  <c r="L361" i="16"/>
  <c r="C345" i="8"/>
  <c r="L345" i="16"/>
  <c r="L275" i="16"/>
  <c r="C333" i="8"/>
  <c r="L333" i="16"/>
  <c r="C310" i="8"/>
  <c r="J310" i="16"/>
  <c r="C296" i="8"/>
  <c r="J296" i="16"/>
  <c r="J429" i="16"/>
  <c r="C281" i="8"/>
  <c r="J281" i="16"/>
  <c r="C271" i="8"/>
  <c r="J271" i="16"/>
  <c r="C258" i="8"/>
  <c r="J258" i="16"/>
  <c r="J376" i="16"/>
  <c r="J2" i="16"/>
  <c r="J244" i="16"/>
  <c r="C244" i="8"/>
  <c r="J349" i="16"/>
  <c r="C230" i="8"/>
  <c r="J230" i="16"/>
  <c r="J440" i="16"/>
  <c r="C214" i="8"/>
  <c r="H214" i="16"/>
  <c r="C198" i="8"/>
  <c r="H198" i="16"/>
  <c r="C182" i="8"/>
  <c r="H182" i="16"/>
  <c r="C174" i="8"/>
  <c r="H174" i="16"/>
  <c r="C154" i="8"/>
  <c r="H154" i="16"/>
  <c r="C138" i="8"/>
  <c r="H138" i="16"/>
  <c r="C126" i="8"/>
  <c r="H126" i="16"/>
  <c r="C114" i="8"/>
  <c r="H586" i="16"/>
  <c r="H114" i="16"/>
  <c r="C102" i="8"/>
  <c r="H102" i="16"/>
  <c r="H541" i="16"/>
  <c r="H222" i="16"/>
  <c r="C90" i="8"/>
  <c r="H90" i="16"/>
  <c r="C74" i="8"/>
  <c r="H74" i="16"/>
  <c r="C62" i="8"/>
  <c r="H62" i="16"/>
  <c r="C50" i="8"/>
  <c r="H50" i="16"/>
  <c r="C38" i="8"/>
  <c r="H38" i="16"/>
  <c r="C26" i="8"/>
  <c r="H26" i="16"/>
  <c r="C14" i="8"/>
  <c r="H445" i="16"/>
  <c r="H608" i="16"/>
  <c r="H14" i="16"/>
  <c r="J466" i="16"/>
  <c r="J612" i="16"/>
  <c r="C612" i="8"/>
  <c r="J99" i="16"/>
  <c r="J606" i="16"/>
  <c r="C606" i="8"/>
  <c r="C599" i="8"/>
  <c r="J167" i="16"/>
  <c r="J599" i="16"/>
  <c r="J521" i="16"/>
  <c r="C587" i="8"/>
  <c r="J587" i="16"/>
  <c r="J560" i="16"/>
  <c r="C579" i="8"/>
  <c r="L579" i="16"/>
  <c r="L298" i="16"/>
  <c r="C571" i="8"/>
  <c r="L585" i="16"/>
  <c r="L301" i="16"/>
  <c r="L571" i="16"/>
  <c r="C563" i="8"/>
  <c r="L105" i="16"/>
  <c r="L237" i="16"/>
  <c r="L563" i="16"/>
  <c r="C555" i="8"/>
  <c r="L555" i="16"/>
  <c r="C547" i="8"/>
  <c r="L319" i="16"/>
  <c r="L547" i="16"/>
  <c r="C539" i="8"/>
  <c r="L539" i="16"/>
  <c r="C531" i="8"/>
  <c r="L531" i="16"/>
  <c r="C523" i="8"/>
  <c r="L523" i="16"/>
  <c r="C515" i="8"/>
  <c r="L168" i="16"/>
  <c r="L600" i="16"/>
  <c r="L515" i="16"/>
  <c r="C507" i="8"/>
  <c r="L287" i="16"/>
  <c r="L507" i="16"/>
  <c r="C499" i="8"/>
  <c r="L499" i="16"/>
  <c r="L603" i="16"/>
  <c r="C491" i="8"/>
  <c r="L590" i="16"/>
  <c r="L11" i="16"/>
  <c r="L491" i="16"/>
  <c r="C483" i="8"/>
  <c r="L483" i="16"/>
  <c r="L242" i="16"/>
  <c r="C475" i="8"/>
  <c r="L475" i="16"/>
  <c r="C467" i="8"/>
  <c r="L467" i="16"/>
  <c r="C459" i="8"/>
  <c r="L459" i="16"/>
  <c r="C451" i="8"/>
  <c r="L451" i="16"/>
  <c r="C443" i="8"/>
  <c r="L443" i="16"/>
  <c r="C435" i="8"/>
  <c r="L435" i="16"/>
  <c r="C431" i="8"/>
  <c r="L431" i="16"/>
  <c r="C423" i="8"/>
  <c r="L423" i="16"/>
  <c r="C415" i="8"/>
  <c r="L415" i="16"/>
  <c r="C407" i="8"/>
  <c r="L141" i="16"/>
  <c r="L142" i="16"/>
  <c r="L292" i="16"/>
  <c r="L293" i="16"/>
  <c r="L407" i="16"/>
  <c r="C399" i="8"/>
  <c r="L399" i="16"/>
  <c r="C391" i="8"/>
  <c r="L610" i="16"/>
  <c r="L148" i="16"/>
  <c r="L391" i="16"/>
  <c r="C383" i="8"/>
  <c r="L383" i="16"/>
  <c r="C375" i="8"/>
  <c r="L604" i="16"/>
  <c r="L375" i="16"/>
  <c r="C367" i="8"/>
  <c r="L263" i="16"/>
  <c r="L367" i="16"/>
  <c r="C359" i="8"/>
  <c r="L359" i="16"/>
  <c r="C347" i="8"/>
  <c r="L245" i="16"/>
  <c r="L347" i="16"/>
  <c r="C339" i="8"/>
  <c r="L268" i="16"/>
  <c r="L231" i="16"/>
  <c r="L339" i="16"/>
  <c r="L616" i="16"/>
  <c r="C331" i="8"/>
  <c r="L331" i="16"/>
  <c r="C326" i="8"/>
  <c r="J326" i="16"/>
  <c r="C320" i="8"/>
  <c r="J320" i="16"/>
  <c r="J580" i="16"/>
  <c r="C317" i="8"/>
  <c r="J317" i="16"/>
  <c r="C306" i="8"/>
  <c r="J146" i="16"/>
  <c r="J306" i="16"/>
  <c r="C298" i="8"/>
  <c r="J298" i="16"/>
  <c r="C283" i="8"/>
  <c r="J387" i="16"/>
  <c r="J283" i="16"/>
  <c r="C275" i="8"/>
  <c r="J345" i="16"/>
  <c r="J275" i="16"/>
  <c r="C273" i="8"/>
  <c r="J273" i="16"/>
  <c r="C266" i="8"/>
  <c r="J266" i="16"/>
  <c r="J360" i="16"/>
  <c r="C260" i="8"/>
  <c r="J260" i="16"/>
  <c r="C254" i="8"/>
  <c r="J254" i="16"/>
  <c r="J353" i="16"/>
  <c r="C246" i="8"/>
  <c r="J494" i="16"/>
  <c r="J246" i="16"/>
  <c r="C239" i="8"/>
  <c r="J239" i="16"/>
  <c r="J437" i="16"/>
  <c r="C232" i="8"/>
  <c r="J232" i="16"/>
  <c r="C224" i="8"/>
  <c r="J224" i="16"/>
  <c r="C216" i="8"/>
  <c r="H216" i="16"/>
  <c r="C208" i="8"/>
  <c r="H208" i="16"/>
  <c r="C200" i="8"/>
  <c r="H200" i="16"/>
  <c r="C192" i="8"/>
  <c r="H192" i="16"/>
  <c r="C184" i="8"/>
  <c r="H184" i="16"/>
  <c r="C176" i="8"/>
  <c r="H176" i="16"/>
  <c r="H584" i="16"/>
  <c r="C168" i="8"/>
  <c r="H168" i="16"/>
  <c r="H600" i="16"/>
  <c r="H594" i="16"/>
  <c r="H515" i="16"/>
  <c r="C160" i="8"/>
  <c r="H160" i="16"/>
  <c r="C152" i="8"/>
  <c r="H152" i="16"/>
  <c r="C144" i="8"/>
  <c r="H144" i="16"/>
  <c r="H614"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2" i="16"/>
  <c r="H493" i="16"/>
  <c r="C608" i="8"/>
  <c r="J14" i="16"/>
  <c r="J445" i="16"/>
  <c r="J608" i="16"/>
  <c r="C593" i="8"/>
  <c r="J7" i="16"/>
  <c r="J497" i="16"/>
  <c r="J593" i="16"/>
  <c r="C577" i="8"/>
  <c r="L577" i="16"/>
  <c r="L313" i="16"/>
  <c r="C561" i="8"/>
  <c r="L561" i="16"/>
  <c r="C545" i="8"/>
  <c r="L545" i="16"/>
  <c r="C529" i="8"/>
  <c r="L235" i="16"/>
  <c r="L529" i="16"/>
  <c r="C517" i="8"/>
  <c r="L517" i="16"/>
  <c r="C501" i="8"/>
  <c r="L501" i="16"/>
  <c r="L294" i="16"/>
  <c r="L136" i="16"/>
  <c r="C481" i="8"/>
  <c r="L481" i="16"/>
  <c r="C465" i="8"/>
  <c r="L465" i="16"/>
  <c r="C449" i="8"/>
  <c r="L449" i="16"/>
  <c r="C433" i="8"/>
  <c r="L433" i="16"/>
  <c r="C417" i="8"/>
  <c r="L417" i="16"/>
  <c r="C401" i="8"/>
  <c r="L401" i="16"/>
  <c r="C385" i="8"/>
  <c r="L385" i="16"/>
  <c r="L286" i="16"/>
  <c r="C369" i="8"/>
  <c r="L369" i="16"/>
  <c r="L2" i="16"/>
  <c r="L244" i="16"/>
  <c r="L349" i="16"/>
  <c r="C349" i="8"/>
  <c r="C329" i="8"/>
  <c r="L118" i="16"/>
  <c r="L248" i="16"/>
  <c r="L329" i="16"/>
  <c r="C318" i="8"/>
  <c r="J318" i="16"/>
  <c r="J583" i="16"/>
  <c r="C304" i="8"/>
  <c r="J304" i="16"/>
  <c r="J426" i="16"/>
  <c r="C289" i="8"/>
  <c r="J289" i="16"/>
  <c r="C265" i="8"/>
  <c r="J265" i="16"/>
  <c r="J354" i="16"/>
  <c r="C241" i="8"/>
  <c r="J241" i="16"/>
  <c r="C222" i="8"/>
  <c r="J102" i="16"/>
  <c r="J222" i="16"/>
  <c r="J541" i="16"/>
  <c r="C206" i="8"/>
  <c r="H206" i="16"/>
  <c r="C186" i="8"/>
  <c r="H186" i="16"/>
  <c r="C170" i="8"/>
  <c r="H170" i="16"/>
  <c r="C158" i="8"/>
  <c r="H158" i="16"/>
  <c r="C142" i="8"/>
  <c r="H293" i="16"/>
  <c r="H142" i="16"/>
  <c r="C130" i="8"/>
  <c r="H130" i="16"/>
  <c r="C118" i="8"/>
  <c r="H118" i="16"/>
  <c r="H248" i="16"/>
  <c r="H329" i="16"/>
  <c r="C106" i="8"/>
  <c r="H227" i="16"/>
  <c r="H572" i="16"/>
  <c r="H106" i="16"/>
  <c r="C94" i="8"/>
  <c r="H94" i="16"/>
  <c r="C82" i="8"/>
  <c r="H82" i="16"/>
  <c r="C70" i="8"/>
  <c r="H70" i="16"/>
  <c r="C58" i="8"/>
  <c r="H58" i="16"/>
  <c r="C46" i="8"/>
  <c r="H46" i="16"/>
  <c r="C34" i="8"/>
  <c r="H34" i="16"/>
  <c r="C22" i="8"/>
  <c r="H22" i="16"/>
  <c r="C10" i="8"/>
  <c r="H492" i="16"/>
  <c r="H10" i="16"/>
  <c r="H591" i="16"/>
  <c r="C6" i="8"/>
  <c r="H366" i="16"/>
  <c r="H6" i="16"/>
  <c r="H602" i="16"/>
  <c r="C2" i="8"/>
  <c r="H244" i="16"/>
  <c r="H349" i="16"/>
  <c r="H2" i="16"/>
  <c r="C614" i="8"/>
  <c r="J144" i="16"/>
  <c r="J614" i="16"/>
  <c r="C601" i="8"/>
  <c r="J601" i="16"/>
  <c r="C585" i="8"/>
  <c r="J585" i="16"/>
  <c r="L255" i="16"/>
  <c r="C569" i="8"/>
  <c r="L569" i="16"/>
  <c r="C557" i="8"/>
  <c r="L166" i="16"/>
  <c r="L557" i="16"/>
  <c r="L595" i="16"/>
  <c r="C541" i="8"/>
  <c r="L102" i="16"/>
  <c r="L541" i="16"/>
  <c r="L222" i="16"/>
  <c r="C525" i="8"/>
  <c r="L525" i="16"/>
  <c r="C509" i="8"/>
  <c r="L509" i="16"/>
  <c r="C493" i="8"/>
  <c r="L592" i="16"/>
  <c r="L493" i="16"/>
  <c r="L8" i="16"/>
  <c r="C477" i="8"/>
  <c r="L477" i="16"/>
  <c r="C461" i="8"/>
  <c r="L461" i="16"/>
  <c r="C445" i="8"/>
  <c r="L14" i="16"/>
  <c r="L445" i="16"/>
  <c r="L608" i="16"/>
  <c r="C429" i="8"/>
  <c r="L296" i="16"/>
  <c r="L429" i="16"/>
  <c r="C413" i="8"/>
  <c r="L291" i="16"/>
  <c r="L413" i="16"/>
  <c r="C397" i="8"/>
  <c r="L397" i="16"/>
  <c r="L278" i="16"/>
  <c r="L381" i="16"/>
  <c r="C381" i="8"/>
  <c r="L279" i="16"/>
  <c r="C365" i="8"/>
  <c r="L365" i="16"/>
  <c r="C353" i="8"/>
  <c r="L254" i="16"/>
  <c r="L353" i="16"/>
  <c r="C337" i="8"/>
  <c r="L13" i="16"/>
  <c r="L337" i="16"/>
  <c r="L615" i="16"/>
  <c r="C324" i="8"/>
  <c r="J324" i="16"/>
  <c r="J332" i="16"/>
  <c r="C300" i="8"/>
  <c r="J300" i="16"/>
  <c r="J412" i="16"/>
  <c r="C285" i="8"/>
  <c r="J285" i="16"/>
  <c r="J389" i="16"/>
  <c r="C274" i="8"/>
  <c r="J274" i="16"/>
  <c r="J12" i="16"/>
  <c r="J373" i="16"/>
  <c r="C262" i="8"/>
  <c r="J262" i="16"/>
  <c r="C248" i="8"/>
  <c r="J118" i="16"/>
  <c r="J248" i="16"/>
  <c r="J329" i="16"/>
  <c r="C234" i="8"/>
  <c r="J234" i="16"/>
  <c r="J532" i="16"/>
  <c r="C218" i="8"/>
  <c r="H218" i="16"/>
  <c r="C202" i="8"/>
  <c r="H202" i="16"/>
  <c r="C190" i="8"/>
  <c r="H190" i="16"/>
  <c r="C166" i="8"/>
  <c r="H166" i="16"/>
  <c r="H557" i="16"/>
  <c r="H595"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3" i="8"/>
  <c r="J613" i="16"/>
  <c r="J143" i="16"/>
  <c r="C609" i="8"/>
  <c r="J109" i="16"/>
  <c r="J542" i="16"/>
  <c r="J609" i="16"/>
  <c r="C607" i="8"/>
  <c r="J607" i="16"/>
  <c r="C600" i="8"/>
  <c r="J515" i="16"/>
  <c r="J168" i="16"/>
  <c r="J600" i="16"/>
  <c r="C596" i="8"/>
  <c r="J165" i="16"/>
  <c r="J528" i="16"/>
  <c r="J596" i="16"/>
  <c r="C592" i="8"/>
  <c r="J8" i="16"/>
  <c r="J592" i="16"/>
  <c r="J493" i="16"/>
  <c r="C588" i="8"/>
  <c r="J9" i="16"/>
  <c r="J374" i="16"/>
  <c r="J588" i="16"/>
  <c r="C584" i="8"/>
  <c r="L176" i="16"/>
  <c r="L584" i="16"/>
  <c r="C580" i="8"/>
  <c r="L580" i="16"/>
  <c r="L320" i="16"/>
  <c r="C576" i="8"/>
  <c r="L323" i="16"/>
  <c r="L576" i="16"/>
  <c r="C572" i="8"/>
  <c r="L106" i="16"/>
  <c r="L572" i="16"/>
  <c r="L227" i="16"/>
  <c r="C568" i="8"/>
  <c r="L247" i="16"/>
  <c r="L568" i="16"/>
  <c r="C564" i="8"/>
  <c r="L564" i="16"/>
  <c r="C560" i="8"/>
  <c r="L560" i="16"/>
  <c r="L587" i="16"/>
  <c r="C556" i="8"/>
  <c r="L556" i="16"/>
  <c r="C552" i="8"/>
  <c r="L552" i="16"/>
  <c r="C548" i="8"/>
  <c r="L548" i="16"/>
  <c r="C544" i="8"/>
  <c r="L544" i="16"/>
  <c r="C540" i="8"/>
  <c r="L540" i="16"/>
  <c r="C536" i="8"/>
  <c r="L536" i="16"/>
  <c r="C532" i="8"/>
  <c r="L532" i="16"/>
  <c r="L234" i="16"/>
  <c r="C528" i="8"/>
  <c r="L165" i="16"/>
  <c r="L528" i="16"/>
  <c r="L596" i="16"/>
  <c r="C524" i="8"/>
  <c r="L524" i="16"/>
  <c r="C520" i="8"/>
  <c r="L520" i="16"/>
  <c r="C516" i="8"/>
  <c r="L516" i="16"/>
  <c r="L597" i="16"/>
  <c r="C512" i="8"/>
  <c r="L512" i="16"/>
  <c r="C508" i="8"/>
  <c r="L508" i="16"/>
  <c r="C504" i="8"/>
  <c r="L504" i="16"/>
  <c r="C500" i="8"/>
  <c r="L500" i="16"/>
  <c r="C496" i="8"/>
  <c r="L496" i="16"/>
  <c r="C492" i="8"/>
  <c r="L10" i="16"/>
  <c r="L492" i="16"/>
  <c r="L591" i="16"/>
  <c r="C488" i="8"/>
  <c r="L488" i="16"/>
  <c r="L484" i="16"/>
  <c r="C484" i="8"/>
  <c r="C480" i="8"/>
  <c r="L480" i="16"/>
  <c r="C476" i="8"/>
  <c r="L476" i="16"/>
  <c r="C472" i="8"/>
  <c r="L472" i="16"/>
  <c r="L468" i="16"/>
  <c r="C468" i="8"/>
  <c r="C464" i="8"/>
  <c r="L464" i="16"/>
  <c r="C460" i="8"/>
  <c r="L460" i="16"/>
  <c r="C456" i="8"/>
  <c r="L456" i="16"/>
  <c r="L229" i="16"/>
  <c r="L452" i="16"/>
  <c r="C452" i="8"/>
  <c r="C448" i="8"/>
  <c r="L448" i="16"/>
  <c r="C444" i="8"/>
  <c r="L225" i="16"/>
  <c r="L444" i="16"/>
  <c r="C440" i="8"/>
  <c r="L230" i="16"/>
  <c r="L440" i="16"/>
  <c r="C436" i="8"/>
  <c r="L436" i="16"/>
  <c r="C432" i="8"/>
  <c r="L432" i="16"/>
  <c r="C428" i="8"/>
  <c r="L428" i="16"/>
  <c r="L307" i="16"/>
  <c r="C424" i="8"/>
  <c r="L303" i="16"/>
  <c r="L424" i="16"/>
  <c r="L420" i="16"/>
  <c r="C420" i="8"/>
  <c r="C416" i="8"/>
  <c r="L416" i="16"/>
  <c r="C412" i="8"/>
  <c r="L412" i="16"/>
  <c r="L300" i="16"/>
  <c r="C408" i="8"/>
  <c r="L408" i="16"/>
  <c r="L404" i="16"/>
  <c r="C404" i="8"/>
  <c r="C400" i="8"/>
  <c r="L400" i="16"/>
  <c r="C396" i="8"/>
  <c r="L288" i="16"/>
  <c r="L396" i="16"/>
  <c r="C392" i="8"/>
  <c r="L392" i="16"/>
  <c r="C388" i="8"/>
  <c r="L284" i="16"/>
  <c r="L388" i="16"/>
  <c r="C384" i="8"/>
  <c r="L384" i="16"/>
  <c r="C380" i="8"/>
  <c r="L380" i="16"/>
  <c r="L3" i="16"/>
  <c r="L259" i="16"/>
  <c r="C376" i="8"/>
  <c r="L376" i="16"/>
  <c r="L258" i="16"/>
  <c r="C372" i="8"/>
  <c r="L256" i="16"/>
  <c r="L372" i="16"/>
  <c r="C368" i="8"/>
  <c r="L368" i="16"/>
  <c r="C364" i="8"/>
  <c r="L364" i="16"/>
  <c r="C360" i="8"/>
  <c r="L360" i="16"/>
  <c r="L266" i="16"/>
  <c r="C356" i="8"/>
  <c r="L356" i="16"/>
  <c r="C352" i="8"/>
  <c r="L352" i="16"/>
  <c r="C348" i="8"/>
  <c r="L348" i="16"/>
  <c r="C344" i="8"/>
  <c r="L344" i="16"/>
  <c r="C340" i="8"/>
  <c r="L340" i="16"/>
  <c r="C336" i="8"/>
  <c r="L336" i="16"/>
  <c r="C332" i="8"/>
  <c r="L332" i="16"/>
  <c r="C328" i="8"/>
  <c r="L328" i="16"/>
  <c r="C327" i="8"/>
  <c r="J327" i="16"/>
  <c r="C323" i="8"/>
  <c r="J323" i="16"/>
  <c r="J576" i="16"/>
  <c r="C314" i="8"/>
  <c r="J314" i="16"/>
  <c r="C311" i="8"/>
  <c r="J311" i="16"/>
  <c r="J485" i="16"/>
  <c r="C303" i="8"/>
  <c r="J424" i="16"/>
  <c r="J303" i="16"/>
  <c r="C299" i="8"/>
  <c r="J299" i="16"/>
  <c r="J421" i="16"/>
  <c r="C295" i="8"/>
  <c r="J295" i="16"/>
  <c r="J579" i="16"/>
  <c r="J409" i="16"/>
  <c r="C291" i="8"/>
  <c r="J291" i="16"/>
  <c r="J413" i="16"/>
  <c r="C288" i="8"/>
  <c r="J396" i="16"/>
  <c r="J288" i="16"/>
  <c r="C284" i="8"/>
  <c r="J284" i="16"/>
  <c r="J388" i="16"/>
  <c r="C280" i="8"/>
  <c r="J280" i="16"/>
  <c r="C276" i="8"/>
  <c r="J276" i="16"/>
  <c r="J375" i="16"/>
  <c r="C270" i="8"/>
  <c r="J358" i="16"/>
  <c r="J270" i="16"/>
  <c r="J4" i="16"/>
  <c r="C267" i="8"/>
  <c r="J341" i="16"/>
  <c r="J267" i="16"/>
  <c r="C264" i="8"/>
  <c r="J371" i="16"/>
  <c r="J264" i="16"/>
  <c r="C261" i="8"/>
  <c r="J261" i="16"/>
  <c r="C257" i="8"/>
  <c r="J257" i="16"/>
  <c r="C255" i="8"/>
  <c r="J255" i="16"/>
  <c r="J569" i="16"/>
  <c r="C251" i="8"/>
  <c r="J350" i="16"/>
  <c r="J251" i="16"/>
  <c r="C247" i="8"/>
  <c r="J247" i="16"/>
  <c r="J568" i="16"/>
  <c r="C243" i="8"/>
  <c r="J243" i="16"/>
  <c r="J573" i="16"/>
  <c r="C240" i="8"/>
  <c r="J240" i="16"/>
  <c r="C237" i="8"/>
  <c r="J105" i="16"/>
  <c r="J563" i="16"/>
  <c r="J237" i="16"/>
  <c r="C233" i="8"/>
  <c r="J233" i="16"/>
  <c r="J454" i="16"/>
  <c r="C229" i="8"/>
  <c r="J229" i="16"/>
  <c r="J452" i="16"/>
  <c r="C225" i="8"/>
  <c r="J225" i="16"/>
  <c r="J444"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28" i="16"/>
  <c r="H596" i="16"/>
  <c r="C161" i="8"/>
  <c r="H161" i="16"/>
  <c r="C157" i="8"/>
  <c r="H157" i="16"/>
  <c r="C153" i="8"/>
  <c r="H153" i="16"/>
  <c r="C149" i="8"/>
  <c r="H149" i="16"/>
  <c r="C145" i="8"/>
  <c r="H305" i="16"/>
  <c r="H145" i="16"/>
  <c r="C141" i="8"/>
  <c r="H141" i="16"/>
  <c r="H292" i="16"/>
  <c r="C137" i="8"/>
  <c r="H137" i="16"/>
  <c r="H506" i="16"/>
  <c r="C133" i="8"/>
  <c r="H133" i="16"/>
  <c r="C129" i="8"/>
  <c r="H129" i="16"/>
  <c r="C125" i="8"/>
  <c r="H125" i="16"/>
  <c r="C121" i="8"/>
  <c r="H121" i="16"/>
  <c r="C117" i="8"/>
  <c r="H117" i="16"/>
  <c r="C113" i="8"/>
  <c r="H113" i="16"/>
  <c r="H395" i="16"/>
  <c r="C109" i="8"/>
  <c r="H228" i="16"/>
  <c r="H109" i="16"/>
  <c r="H609" i="16"/>
  <c r="H542" i="16"/>
  <c r="C105" i="8"/>
  <c r="H105" i="16"/>
  <c r="H237" i="16"/>
  <c r="H563"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4" i="16"/>
  <c r="H9" i="16"/>
  <c r="H588" i="16"/>
  <c r="C5" i="8"/>
  <c r="H5" i="16"/>
  <c r="C615" i="8"/>
  <c r="J337" i="16"/>
  <c r="J615" i="16"/>
  <c r="C611" i="8"/>
  <c r="J398" i="16"/>
  <c r="J611" i="16"/>
  <c r="J147" i="16"/>
  <c r="J106" i="16"/>
  <c r="J572" i="16"/>
  <c r="C605" i="8"/>
  <c r="J605" i="16"/>
  <c r="C602" i="8"/>
  <c r="J602" i="16"/>
  <c r="C598" i="8"/>
  <c r="J518" i="16"/>
  <c r="J598" i="16"/>
  <c r="C594" i="8"/>
  <c r="J594" i="16"/>
  <c r="J11" i="16"/>
  <c r="C590" i="8"/>
  <c r="J590" i="16"/>
  <c r="J491" i="16"/>
  <c r="J114" i="16"/>
  <c r="C586" i="8"/>
  <c r="J586" i="16"/>
  <c r="C582" i="8"/>
  <c r="L316" i="16"/>
  <c r="L582" i="16"/>
  <c r="C578" i="8"/>
  <c r="L578" i="16"/>
  <c r="L321" i="16"/>
  <c r="L574" i="16"/>
  <c r="C574" i="8"/>
  <c r="C570" i="8"/>
  <c r="L250" i="16"/>
  <c r="L570" i="16"/>
  <c r="C566" i="8"/>
  <c r="L566" i="16"/>
  <c r="L252" i="16"/>
  <c r="C562" i="8"/>
  <c r="L562" i="16"/>
  <c r="L558" i="16"/>
  <c r="C558" i="8"/>
  <c r="L175" i="16"/>
  <c r="C554" i="8"/>
  <c r="L554" i="16"/>
  <c r="C550" i="8"/>
  <c r="L550" i="16"/>
  <c r="C546" i="8"/>
  <c r="L546" i="16"/>
  <c r="L109" i="16"/>
  <c r="L609" i="16"/>
  <c r="L542" i="16"/>
  <c r="L228" i="16"/>
  <c r="C542" i="8"/>
  <c r="C538" i="8"/>
  <c r="L538" i="16"/>
  <c r="C534" i="8"/>
  <c r="L534" i="16"/>
  <c r="C530" i="8"/>
  <c r="L530" i="16"/>
  <c r="L526" i="16"/>
  <c r="C526" i="8"/>
  <c r="C522" i="8"/>
  <c r="L522" i="16"/>
  <c r="C518" i="8"/>
  <c r="L518" i="16"/>
  <c r="L598" i="16"/>
  <c r="C514" i="8"/>
  <c r="L514" i="16"/>
  <c r="L510" i="16"/>
  <c r="C510" i="8"/>
  <c r="L137" i="16"/>
  <c r="C506" i="8"/>
  <c r="L506" i="16"/>
  <c r="C502" i="8"/>
  <c r="L140" i="16"/>
  <c r="L502" i="16"/>
  <c r="C498" i="8"/>
  <c r="L498" i="16"/>
  <c r="L494" i="16"/>
  <c r="L246" i="16"/>
  <c r="C494" i="8"/>
  <c r="C490" i="8"/>
  <c r="L490" i="16"/>
  <c r="C486" i="8"/>
  <c r="L486" i="16"/>
  <c r="C482" i="8"/>
  <c r="L482" i="16"/>
  <c r="C478" i="8"/>
  <c r="L478" i="16"/>
  <c r="C474" i="8"/>
  <c r="L474" i="16"/>
  <c r="C470" i="8"/>
  <c r="L470" i="16"/>
  <c r="C466" i="8"/>
  <c r="L99" i="16"/>
  <c r="L466" i="16"/>
  <c r="L612" i="16"/>
  <c r="L133" i="16"/>
  <c r="L103" i="16"/>
  <c r="C462" i="8"/>
  <c r="L15" i="16"/>
  <c r="L104" i="16"/>
  <c r="L156" i="16"/>
  <c r="L462" i="16"/>
  <c r="C458" i="8"/>
  <c r="L458" i="16"/>
  <c r="C454" i="8"/>
  <c r="L233" i="16"/>
  <c r="L454" i="16"/>
  <c r="C450" i="8"/>
  <c r="L450" i="16"/>
  <c r="C446" i="8"/>
  <c r="L446" i="16"/>
  <c r="C442" i="8"/>
  <c r="L442" i="16"/>
  <c r="C438" i="8"/>
  <c r="L238" i="16"/>
  <c r="L438" i="16"/>
  <c r="L108" i="16"/>
  <c r="C434" i="8"/>
  <c r="L434" i="16"/>
  <c r="L430" i="16"/>
  <c r="C430" i="8"/>
  <c r="C426" i="8"/>
  <c r="L304" i="16"/>
  <c r="L426" i="16"/>
  <c r="C422" i="8"/>
  <c r="L422" i="16"/>
  <c r="L302" i="16"/>
  <c r="C418" i="8"/>
  <c r="L418" i="16"/>
  <c r="C414" i="8"/>
  <c r="L414" i="16"/>
  <c r="C410" i="8"/>
  <c r="L139" i="16"/>
  <c r="L297" i="16"/>
  <c r="L410" i="16"/>
  <c r="C406" i="8"/>
  <c r="L406" i="16"/>
  <c r="C402" i="8"/>
  <c r="L282" i="16"/>
  <c r="L402" i="16"/>
  <c r="C398" i="8"/>
  <c r="L147" i="16"/>
  <c r="L398" i="16"/>
  <c r="L611" i="16"/>
  <c r="C394" i="8"/>
  <c r="L394" i="16"/>
  <c r="C390" i="8"/>
  <c r="L277" i="16"/>
  <c r="L290" i="16"/>
  <c r="L390" i="16"/>
  <c r="C386" i="8"/>
  <c r="L386" i="16"/>
  <c r="C382" i="8"/>
  <c r="L382" i="16"/>
  <c r="C378" i="8"/>
  <c r="L378" i="16"/>
  <c r="C374" i="8"/>
  <c r="L9" i="16"/>
  <c r="L588" i="16"/>
  <c r="L374" i="16"/>
  <c r="C370" i="8"/>
  <c r="L370" i="16"/>
  <c r="C366" i="8"/>
  <c r="L6" i="16"/>
  <c r="L366" i="16"/>
  <c r="L602" i="16"/>
  <c r="C362" i="8"/>
  <c r="L362" i="16"/>
  <c r="C358" i="8"/>
  <c r="L270" i="16"/>
  <c r="L358" i="16"/>
  <c r="L4" i="16"/>
  <c r="C354" i="8"/>
  <c r="L601" i="16"/>
  <c r="L354" i="16"/>
  <c r="C350" i="8"/>
  <c r="L251" i="16"/>
  <c r="L350" i="16"/>
  <c r="C346" i="8"/>
  <c r="L346" i="16"/>
  <c r="C342" i="8"/>
  <c r="L342" i="16"/>
  <c r="C338" i="8"/>
  <c r="L338" i="16"/>
  <c r="C334" i="8"/>
  <c r="L334" i="16"/>
  <c r="C330" i="8"/>
  <c r="L116" i="16"/>
  <c r="L249" i="16"/>
  <c r="L330" i="16"/>
  <c r="C325" i="8"/>
  <c r="J325" i="16"/>
  <c r="C321" i="8"/>
  <c r="J574" i="16"/>
  <c r="J321" i="16"/>
  <c r="C319" i="8"/>
  <c r="J547" i="16"/>
  <c r="J319" i="16"/>
  <c r="C316" i="8"/>
  <c r="J316" i="16"/>
  <c r="J582" i="16"/>
  <c r="C312" i="8"/>
  <c r="J312" i="16"/>
  <c r="J336" i="16"/>
  <c r="C308" i="8"/>
  <c r="J308" i="16"/>
  <c r="C305" i="8"/>
  <c r="J305" i="16"/>
  <c r="J145" i="16"/>
  <c r="C301" i="8"/>
  <c r="J301" i="16"/>
  <c r="J571" i="16"/>
  <c r="C297" i="8"/>
  <c r="J139" i="16"/>
  <c r="J410" i="16"/>
  <c r="J297" i="16"/>
  <c r="C293" i="8"/>
  <c r="J142" i="16"/>
  <c r="J293" i="16"/>
  <c r="C290" i="8"/>
  <c r="J290" i="16"/>
  <c r="C286" i="8"/>
  <c r="J286" i="16"/>
  <c r="J385" i="16"/>
  <c r="C282" i="8"/>
  <c r="J402" i="16"/>
  <c r="J282" i="16"/>
  <c r="C278" i="8"/>
  <c r="J278" i="16"/>
  <c r="J397" i="16"/>
  <c r="J499" i="16"/>
  <c r="C272" i="8"/>
  <c r="J272" i="16"/>
  <c r="J366" i="16"/>
  <c r="C259" i="8"/>
  <c r="J3" i="16"/>
  <c r="J259" i="16"/>
  <c r="J380" i="16"/>
  <c r="J13" i="16"/>
  <c r="C253" i="8"/>
  <c r="J253" i="16"/>
  <c r="C249" i="8"/>
  <c r="J249" i="16"/>
  <c r="J116" i="16"/>
  <c r="J330" i="16"/>
  <c r="C245" i="8"/>
  <c r="J347" i="16"/>
  <c r="J245" i="16"/>
  <c r="C242" i="8"/>
  <c r="J483" i="16"/>
  <c r="J242" i="16"/>
  <c r="C235" i="8"/>
  <c r="J235" i="16"/>
  <c r="J529" i="16"/>
  <c r="C231" i="8"/>
  <c r="J231" i="16"/>
  <c r="C227" i="8"/>
  <c r="J227" i="16"/>
  <c r="C223" i="8"/>
  <c r="J223" i="16"/>
  <c r="J155" i="16"/>
  <c r="J549"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58" i="16"/>
  <c r="C171" i="8"/>
  <c r="H171" i="16"/>
  <c r="C167" i="8"/>
  <c r="H167" i="16"/>
  <c r="H235" i="16"/>
  <c r="H521" i="16"/>
  <c r="H529" i="16"/>
  <c r="H599" i="16"/>
  <c r="C163" i="8"/>
  <c r="H163" i="16"/>
  <c r="C159" i="8"/>
  <c r="H159" i="16"/>
  <c r="C155" i="8"/>
  <c r="H155" i="16"/>
  <c r="H223" i="16"/>
  <c r="H549" i="16"/>
  <c r="C151" i="8"/>
  <c r="H151" i="16"/>
  <c r="C147" i="8"/>
  <c r="H147" i="16"/>
  <c r="H398" i="16"/>
  <c r="H611" i="16"/>
  <c r="C143" i="8"/>
  <c r="H143" i="16"/>
  <c r="H613" i="16"/>
  <c r="C139" i="8"/>
  <c r="H139" i="16"/>
  <c r="H297" i="16"/>
  <c r="H410" i="16"/>
  <c r="C135" i="8"/>
  <c r="H135" i="16"/>
  <c r="C131" i="8"/>
  <c r="H131" i="16"/>
  <c r="C127" i="8"/>
  <c r="H127" i="16"/>
  <c r="C123" i="8"/>
  <c r="H123" i="16"/>
  <c r="C119" i="8"/>
  <c r="H119" i="16"/>
  <c r="C115" i="8"/>
  <c r="H115" i="16"/>
  <c r="H589" i="16"/>
  <c r="C111" i="8"/>
  <c r="H111" i="16"/>
  <c r="C107" i="8"/>
  <c r="H107" i="16"/>
  <c r="H236" i="16"/>
  <c r="H439" i="16"/>
  <c r="C103" i="8"/>
  <c r="H103" i="16"/>
  <c r="C99" i="8"/>
  <c r="H99" i="16"/>
  <c r="H466" i="16"/>
  <c r="H612"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59" i="16"/>
  <c r="C19" i="8"/>
  <c r="H19" i="16"/>
  <c r="C15" i="8"/>
  <c r="H15" i="16"/>
  <c r="C11" i="8"/>
  <c r="H11" i="16"/>
  <c r="H590" i="16"/>
  <c r="H369" i="16"/>
  <c r="H491" i="16"/>
  <c r="C7" i="8"/>
  <c r="H7" i="16"/>
  <c r="H497" i="16"/>
  <c r="H593" i="16"/>
  <c r="C3" i="8"/>
  <c r="H3" i="16"/>
  <c r="H259" i="16"/>
  <c r="H380" i="16"/>
  <c r="E614" i="14"/>
  <c r="E613" i="14"/>
  <c r="E614" i="9"/>
  <c r="E613" i="9"/>
  <c r="B2" i="7" l="1"/>
  <c r="A2" i="7"/>
  <c r="E605" i="14" l="1"/>
  <c r="E604" i="14"/>
  <c r="E603" i="14"/>
  <c r="E605" i="9"/>
  <c r="E604" i="9"/>
  <c r="E603" i="9"/>
  <c r="E602" i="14"/>
  <c r="E602" i="9"/>
  <c r="P601" i="20"/>
  <c r="M601" i="20"/>
  <c r="J601" i="20"/>
  <c r="H601" i="20"/>
  <c r="G601" i="20"/>
  <c r="D601" i="20"/>
  <c r="E601" i="20" s="1"/>
  <c r="C601" i="20"/>
  <c r="F601" i="8"/>
  <c r="D601" i="16"/>
  <c r="C601" i="16"/>
  <c r="B601" i="16"/>
  <c r="B601" i="18"/>
  <c r="G601" i="18"/>
  <c r="E601" i="14"/>
  <c r="E601" i="9"/>
  <c r="I601"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08" i="20"/>
  <c r="P234" i="20"/>
  <c r="P235" i="20"/>
  <c r="P236" i="20"/>
  <c r="P237" i="20"/>
  <c r="P238" i="20"/>
  <c r="P609" i="20"/>
  <c r="P239" i="20"/>
  <c r="P240" i="20"/>
  <c r="P241" i="20"/>
  <c r="P242" i="20"/>
  <c r="P243" i="20"/>
  <c r="P244" i="20"/>
  <c r="P245" i="20"/>
  <c r="P246" i="20"/>
  <c r="P247" i="20"/>
  <c r="P248" i="20"/>
  <c r="P249" i="20"/>
  <c r="P250" i="20"/>
  <c r="P251" i="20"/>
  <c r="P252" i="20"/>
  <c r="P253" i="20"/>
  <c r="P254" i="20"/>
  <c r="P255" i="20"/>
  <c r="P256" i="20"/>
  <c r="P257" i="20"/>
  <c r="P258" i="20"/>
  <c r="P606"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2" i="20"/>
  <c r="P603" i="20"/>
  <c r="P604" i="20"/>
  <c r="P605" i="20"/>
  <c r="P607" i="20"/>
  <c r="P610" i="20"/>
  <c r="P611" i="20"/>
  <c r="P612" i="20"/>
  <c r="P613" i="20"/>
  <c r="P614" i="20"/>
  <c r="P615" i="20"/>
  <c r="P616"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88" i="20"/>
  <c r="M230" i="20"/>
  <c r="M231" i="20"/>
  <c r="M232" i="20"/>
  <c r="M233" i="20"/>
  <c r="M608" i="20"/>
  <c r="M234" i="20"/>
  <c r="M235" i="20"/>
  <c r="M236" i="20"/>
  <c r="M237" i="20"/>
  <c r="M238" i="20"/>
  <c r="M609" i="20"/>
  <c r="M239" i="20"/>
  <c r="M240" i="20"/>
  <c r="M241" i="20"/>
  <c r="M242" i="20"/>
  <c r="M589" i="20"/>
  <c r="M243" i="20"/>
  <c r="M244" i="20"/>
  <c r="M245" i="20"/>
  <c r="M246" i="20"/>
  <c r="M247" i="20"/>
  <c r="M248" i="20"/>
  <c r="M249" i="20"/>
  <c r="M250" i="20"/>
  <c r="M251" i="20"/>
  <c r="M252" i="20"/>
  <c r="M253" i="20"/>
  <c r="M254" i="20"/>
  <c r="M255" i="20"/>
  <c r="M256" i="20"/>
  <c r="M257" i="20"/>
  <c r="M258" i="20"/>
  <c r="M593" i="20"/>
  <c r="M606"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90" i="20"/>
  <c r="M591" i="20"/>
  <c r="M592" i="20"/>
  <c r="M594" i="20"/>
  <c r="M595" i="20"/>
  <c r="M596" i="20"/>
  <c r="M597" i="20"/>
  <c r="M598" i="20"/>
  <c r="M599" i="20"/>
  <c r="M600" i="20"/>
  <c r="M602" i="20"/>
  <c r="M603" i="20"/>
  <c r="M604" i="20"/>
  <c r="M605" i="20"/>
  <c r="M607" i="20"/>
  <c r="M610" i="20"/>
  <c r="M611" i="20"/>
  <c r="M612" i="20"/>
  <c r="M613" i="20"/>
  <c r="M614" i="20"/>
  <c r="M615" i="20"/>
  <c r="M616"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88" i="20"/>
  <c r="H588" i="20"/>
  <c r="G230" i="20"/>
  <c r="H230" i="20"/>
  <c r="G231" i="20"/>
  <c r="H231" i="20"/>
  <c r="G232" i="20"/>
  <c r="H232" i="20"/>
  <c r="G233" i="20"/>
  <c r="H233" i="20"/>
  <c r="G608" i="20"/>
  <c r="H608" i="20"/>
  <c r="G234" i="20"/>
  <c r="H234" i="20"/>
  <c r="G235" i="20"/>
  <c r="H235" i="20"/>
  <c r="G236" i="20"/>
  <c r="H236" i="20"/>
  <c r="G237" i="20"/>
  <c r="H237" i="20"/>
  <c r="G238" i="20"/>
  <c r="H238" i="20"/>
  <c r="G609" i="20"/>
  <c r="H609" i="20"/>
  <c r="G239" i="20"/>
  <c r="H239" i="20"/>
  <c r="G240" i="20"/>
  <c r="H240" i="20"/>
  <c r="G241" i="20"/>
  <c r="H241" i="20"/>
  <c r="G242" i="20"/>
  <c r="H242" i="20"/>
  <c r="G589" i="20"/>
  <c r="H589"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3" i="20"/>
  <c r="H593" i="20"/>
  <c r="G606" i="20"/>
  <c r="H606"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90" i="20"/>
  <c r="H590" i="20"/>
  <c r="G591" i="20"/>
  <c r="H591" i="20"/>
  <c r="G592" i="20"/>
  <c r="H592" i="20"/>
  <c r="G594" i="20"/>
  <c r="H594" i="20"/>
  <c r="G595" i="20"/>
  <c r="H595" i="20"/>
  <c r="G596" i="20"/>
  <c r="H596" i="20"/>
  <c r="G597" i="20"/>
  <c r="H597" i="20"/>
  <c r="G598" i="20"/>
  <c r="H598" i="20"/>
  <c r="G599" i="20"/>
  <c r="H599" i="20"/>
  <c r="G600" i="20"/>
  <c r="H600" i="20"/>
  <c r="G602" i="20"/>
  <c r="H602" i="20"/>
  <c r="G603" i="20"/>
  <c r="H603" i="20"/>
  <c r="G604" i="20"/>
  <c r="H604" i="20"/>
  <c r="G605" i="20"/>
  <c r="H605" i="20"/>
  <c r="G607" i="20"/>
  <c r="H607" i="20"/>
  <c r="G610" i="20"/>
  <c r="H610" i="20"/>
  <c r="G611" i="20"/>
  <c r="H611" i="20"/>
  <c r="G612" i="20"/>
  <c r="H612" i="20"/>
  <c r="G613" i="20"/>
  <c r="H613" i="20"/>
  <c r="G614" i="20"/>
  <c r="H614" i="20"/>
  <c r="G615" i="20"/>
  <c r="H615" i="20"/>
  <c r="G616" i="20"/>
  <c r="H616"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88" i="20"/>
  <c r="E588" i="20" s="1"/>
  <c r="D230" i="20"/>
  <c r="E230" i="20" s="1"/>
  <c r="D231" i="20"/>
  <c r="E231" i="20" s="1"/>
  <c r="D232" i="20"/>
  <c r="E232" i="20" s="1"/>
  <c r="D233" i="20"/>
  <c r="E233" i="20" s="1"/>
  <c r="D608" i="20"/>
  <c r="E608" i="20" s="1"/>
  <c r="D234" i="20"/>
  <c r="E234" i="20" s="1"/>
  <c r="D235" i="20"/>
  <c r="E235" i="20" s="1"/>
  <c r="D236" i="20"/>
  <c r="E236" i="20" s="1"/>
  <c r="D237" i="20"/>
  <c r="E237" i="20" s="1"/>
  <c r="D238" i="20"/>
  <c r="E238" i="20" s="1"/>
  <c r="D609" i="20"/>
  <c r="E609" i="20" s="1"/>
  <c r="D239" i="20"/>
  <c r="E239" i="20" s="1"/>
  <c r="D240" i="20"/>
  <c r="E240" i="20" s="1"/>
  <c r="D241" i="20"/>
  <c r="E241" i="20" s="1"/>
  <c r="D242" i="20"/>
  <c r="E242" i="20" s="1"/>
  <c r="D589" i="20"/>
  <c r="E589"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3" i="20"/>
  <c r="E593" i="20" s="1"/>
  <c r="D606" i="20"/>
  <c r="E606"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90" i="20"/>
  <c r="E590" i="20" s="1"/>
  <c r="D591" i="20"/>
  <c r="E591" i="20" s="1"/>
  <c r="D592" i="20"/>
  <c r="E592" i="20" s="1"/>
  <c r="D594" i="20"/>
  <c r="E594" i="20" s="1"/>
  <c r="D595" i="20"/>
  <c r="E595" i="20" s="1"/>
  <c r="D596" i="20"/>
  <c r="E596" i="20" s="1"/>
  <c r="D597" i="20"/>
  <c r="E597" i="20" s="1"/>
  <c r="D598" i="20"/>
  <c r="E598" i="20" s="1"/>
  <c r="D599" i="20"/>
  <c r="E599" i="20" s="1"/>
  <c r="D600" i="20"/>
  <c r="E600" i="20" s="1"/>
  <c r="D602" i="20"/>
  <c r="E602" i="20" s="1"/>
  <c r="D603" i="20"/>
  <c r="E603" i="20" s="1"/>
  <c r="D604" i="20"/>
  <c r="E604" i="20" s="1"/>
  <c r="D605" i="20"/>
  <c r="E605" i="20" s="1"/>
  <c r="D607" i="20"/>
  <c r="E607" i="20" s="1"/>
  <c r="D610" i="20"/>
  <c r="E610" i="20" s="1"/>
  <c r="D611" i="20"/>
  <c r="E611" i="20" s="1"/>
  <c r="D612" i="20"/>
  <c r="E612" i="20" s="1"/>
  <c r="D613" i="20"/>
  <c r="E613" i="20" s="1"/>
  <c r="D614" i="20"/>
  <c r="E614" i="20" s="1"/>
  <c r="D615" i="20"/>
  <c r="E615" i="20" s="1"/>
  <c r="D616" i="20"/>
  <c r="E616"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88" i="20"/>
  <c r="C230" i="20"/>
  <c r="C231" i="20"/>
  <c r="C232" i="20"/>
  <c r="C233" i="20"/>
  <c r="C608" i="20"/>
  <c r="C234" i="20"/>
  <c r="C235" i="20"/>
  <c r="C236" i="20"/>
  <c r="C237" i="20"/>
  <c r="C238" i="20"/>
  <c r="C609" i="20"/>
  <c r="C239" i="20"/>
  <c r="C240" i="20"/>
  <c r="C241" i="20"/>
  <c r="C242" i="20"/>
  <c r="C589" i="20"/>
  <c r="C243" i="20"/>
  <c r="C244" i="20"/>
  <c r="C245" i="20"/>
  <c r="C246" i="20"/>
  <c r="C247" i="20"/>
  <c r="C248" i="20"/>
  <c r="C249" i="20"/>
  <c r="C250" i="20"/>
  <c r="C251" i="20"/>
  <c r="C252" i="20"/>
  <c r="C253" i="20"/>
  <c r="C254" i="20"/>
  <c r="C255" i="20"/>
  <c r="C256" i="20"/>
  <c r="C257" i="20"/>
  <c r="C258" i="20"/>
  <c r="C593" i="20"/>
  <c r="C606"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90" i="20"/>
  <c r="C591" i="20"/>
  <c r="C592" i="20"/>
  <c r="C594" i="20"/>
  <c r="C595" i="20"/>
  <c r="C596" i="20"/>
  <c r="C597" i="20"/>
  <c r="C598" i="20"/>
  <c r="C599" i="20"/>
  <c r="C600" i="20"/>
  <c r="C602" i="20"/>
  <c r="C603" i="20"/>
  <c r="C604" i="20"/>
  <c r="C605" i="20"/>
  <c r="C607" i="20"/>
  <c r="C610" i="20"/>
  <c r="C611" i="20"/>
  <c r="C612" i="20"/>
  <c r="C613" i="20"/>
  <c r="C614" i="20"/>
  <c r="C615" i="20"/>
  <c r="C616"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88" i="20"/>
  <c r="J230" i="20"/>
  <c r="J231" i="20"/>
  <c r="J232" i="20"/>
  <c r="J233" i="20"/>
  <c r="J608" i="20"/>
  <c r="J234" i="20"/>
  <c r="J235" i="20"/>
  <c r="J236" i="20"/>
  <c r="J237" i="20"/>
  <c r="J238" i="20"/>
  <c r="J609" i="20"/>
  <c r="J239" i="20"/>
  <c r="J240" i="20"/>
  <c r="J241" i="20"/>
  <c r="J242" i="20"/>
  <c r="J589" i="20"/>
  <c r="J243" i="20"/>
  <c r="J244" i="20"/>
  <c r="J245" i="20"/>
  <c r="J246" i="20"/>
  <c r="J247" i="20"/>
  <c r="J248" i="20"/>
  <c r="J249" i="20"/>
  <c r="J250" i="20"/>
  <c r="J251" i="20"/>
  <c r="J252" i="20"/>
  <c r="J253" i="20"/>
  <c r="J254" i="20"/>
  <c r="J255" i="20"/>
  <c r="J256" i="20"/>
  <c r="J257" i="20"/>
  <c r="J258" i="20"/>
  <c r="J593" i="20"/>
  <c r="J606"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90" i="20"/>
  <c r="J591" i="20"/>
  <c r="J592" i="20"/>
  <c r="J594" i="20"/>
  <c r="J595" i="20"/>
  <c r="J596" i="20"/>
  <c r="J597" i="20"/>
  <c r="J598" i="20"/>
  <c r="J599" i="20"/>
  <c r="J600" i="20"/>
  <c r="J602" i="20"/>
  <c r="J603" i="20"/>
  <c r="J604" i="20"/>
  <c r="J605" i="20"/>
  <c r="J607" i="20"/>
  <c r="J610" i="20"/>
  <c r="J611" i="20"/>
  <c r="J612" i="20"/>
  <c r="J613" i="20"/>
  <c r="J614" i="20"/>
  <c r="J615" i="20"/>
  <c r="J616" i="20"/>
  <c r="J3" i="20"/>
  <c r="J2" i="20"/>
  <c r="W2" i="20"/>
  <c r="I2" i="20" l="1"/>
  <c r="I616" i="20"/>
  <c r="I614" i="20"/>
  <c r="I612" i="20"/>
  <c r="I610" i="20"/>
  <c r="I605" i="20"/>
  <c r="I603" i="20"/>
  <c r="I600" i="20"/>
  <c r="I598" i="20"/>
  <c r="I596" i="20"/>
  <c r="I594" i="20"/>
  <c r="I591"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615" i="20"/>
  <c r="I613" i="20"/>
  <c r="I611" i="20"/>
  <c r="I607" i="20"/>
  <c r="I604" i="20"/>
  <c r="I602" i="20"/>
  <c r="I599" i="20"/>
  <c r="I597" i="20"/>
  <c r="I595" i="20"/>
  <c r="I592" i="20"/>
  <c r="I590"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27" i="20"/>
  <c r="I325" i="20"/>
  <c r="I323" i="20"/>
  <c r="I321" i="20"/>
  <c r="I319" i="20"/>
  <c r="I316" i="20"/>
  <c r="I314" i="20"/>
  <c r="I312" i="20"/>
  <c r="I310" i="20"/>
  <c r="I308" i="20"/>
  <c r="I306" i="20"/>
  <c r="I304" i="20"/>
  <c r="I302" i="20"/>
  <c r="I300" i="20"/>
  <c r="I298" i="20"/>
  <c r="I296" i="20"/>
  <c r="I294" i="20"/>
  <c r="I292" i="20"/>
  <c r="I290" i="20"/>
  <c r="I288" i="20"/>
  <c r="I286" i="20"/>
  <c r="I284" i="20"/>
  <c r="I282" i="20"/>
  <c r="I280" i="20"/>
  <c r="I278" i="20"/>
  <c r="I276" i="20"/>
  <c r="I273" i="20"/>
  <c r="I271" i="20"/>
  <c r="I269" i="20"/>
  <c r="I267" i="20"/>
  <c r="I265" i="20"/>
  <c r="I263" i="20"/>
  <c r="I261" i="20"/>
  <c r="I259" i="20"/>
  <c r="I593" i="20"/>
  <c r="I257" i="20"/>
  <c r="I255" i="20"/>
  <c r="I253" i="20"/>
  <c r="I251" i="20"/>
  <c r="I249" i="20"/>
  <c r="I247" i="20"/>
  <c r="I245" i="20"/>
  <c r="I243" i="20"/>
  <c r="I242" i="20"/>
  <c r="I240" i="20"/>
  <c r="I609" i="20"/>
  <c r="I237" i="20"/>
  <c r="I235" i="20"/>
  <c r="I608"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28" i="20"/>
  <c r="I326" i="20"/>
  <c r="I324" i="20"/>
  <c r="I322" i="20"/>
  <c r="I320" i="20"/>
  <c r="I318" i="20"/>
  <c r="I317" i="20"/>
  <c r="I315" i="20"/>
  <c r="I313" i="20"/>
  <c r="I311" i="20"/>
  <c r="I309" i="20"/>
  <c r="I307" i="20"/>
  <c r="I305" i="20"/>
  <c r="I303" i="20"/>
  <c r="I301" i="20"/>
  <c r="I299" i="20"/>
  <c r="I297" i="20"/>
  <c r="I295" i="20"/>
  <c r="I293" i="20"/>
  <c r="I291" i="20"/>
  <c r="I289" i="20"/>
  <c r="I287" i="20"/>
  <c r="I285" i="20"/>
  <c r="I283" i="20"/>
  <c r="I281" i="20"/>
  <c r="I279" i="20"/>
  <c r="I277" i="20"/>
  <c r="I275" i="20"/>
  <c r="I274" i="20"/>
  <c r="I272" i="20"/>
  <c r="I270" i="20"/>
  <c r="I268" i="20"/>
  <c r="I266" i="20"/>
  <c r="I264" i="20"/>
  <c r="I262" i="20"/>
  <c r="I260" i="20"/>
  <c r="I606" i="20"/>
  <c r="I258" i="20"/>
  <c r="I256" i="20"/>
  <c r="I254" i="20"/>
  <c r="I252" i="20"/>
  <c r="I250" i="20"/>
  <c r="I248" i="20"/>
  <c r="I246" i="20"/>
  <c r="I244" i="20"/>
  <c r="I589" i="20"/>
  <c r="I241" i="20"/>
  <c r="I239" i="20"/>
  <c r="I238" i="20"/>
  <c r="I236" i="20"/>
  <c r="I234" i="20"/>
  <c r="I233" i="20"/>
  <c r="I231" i="20"/>
  <c r="I588"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E599" i="14"/>
  <c r="D616" i="16" l="1"/>
  <c r="C616" i="16"/>
  <c r="B616" i="16"/>
  <c r="D615" i="16"/>
  <c r="C615" i="16"/>
  <c r="B615" i="16"/>
  <c r="D614" i="16"/>
  <c r="C614" i="16"/>
  <c r="B614" i="16"/>
  <c r="B616" i="18" l="1"/>
  <c r="G616" i="18"/>
  <c r="B615" i="18"/>
  <c r="G615" i="18"/>
  <c r="B614" i="18"/>
  <c r="G614" i="18"/>
  <c r="B613" i="18"/>
  <c r="G613" i="18"/>
  <c r="B612" i="18"/>
  <c r="G612" i="18"/>
  <c r="B611" i="18"/>
  <c r="G611" i="18"/>
  <c r="B610" i="18"/>
  <c r="G610" i="18"/>
  <c r="B609" i="18"/>
  <c r="G609" i="18"/>
  <c r="B605" i="18"/>
  <c r="G605" i="18"/>
  <c r="B604" i="18"/>
  <c r="G604" i="18"/>
  <c r="B603" i="18"/>
  <c r="G603" i="18"/>
  <c r="B602" i="18"/>
  <c r="G602" i="18"/>
  <c r="B600" i="18"/>
  <c r="G600" i="18"/>
  <c r="B599" i="18"/>
  <c r="G599" i="18"/>
  <c r="B598" i="18"/>
  <c r="G598"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326" i="18"/>
  <c r="G326" i="18"/>
  <c r="B325" i="18"/>
  <c r="G325" i="18"/>
  <c r="B324" i="18"/>
  <c r="G324" i="18"/>
  <c r="B323" i="18"/>
  <c r="G323" i="18"/>
  <c r="B597" i="18"/>
  <c r="G597" i="18"/>
  <c r="B587" i="18"/>
  <c r="G587" i="18"/>
  <c r="B322" i="18"/>
  <c r="G322" i="18"/>
  <c r="B321" i="18"/>
  <c r="G321" i="18"/>
  <c r="B596" i="18"/>
  <c r="G596"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1" i="18"/>
  <c r="G591" i="18"/>
  <c r="B268" i="18"/>
  <c r="G268" i="18"/>
  <c r="B595" i="18"/>
  <c r="G595" i="18"/>
  <c r="B267" i="18"/>
  <c r="G267" i="18"/>
  <c r="B266" i="18"/>
  <c r="G266" i="18"/>
  <c r="B590" i="18"/>
  <c r="G590" i="18"/>
  <c r="B265" i="18"/>
  <c r="G265" i="18"/>
  <c r="B594" i="18"/>
  <c r="G594" i="18"/>
  <c r="B264" i="18"/>
  <c r="G264" i="18"/>
  <c r="B592" i="18"/>
  <c r="G592" i="18"/>
  <c r="B263" i="18"/>
  <c r="G263" i="18"/>
  <c r="B262" i="18"/>
  <c r="G262" i="18"/>
  <c r="B261" i="18"/>
  <c r="G261" i="18"/>
  <c r="B260" i="18"/>
  <c r="G260" i="18"/>
  <c r="B607" i="18"/>
  <c r="G607" i="18"/>
  <c r="B259" i="18"/>
  <c r="G259" i="18"/>
  <c r="B606" i="18"/>
  <c r="G606" i="18"/>
  <c r="B593" i="18"/>
  <c r="G593" i="18"/>
  <c r="B258" i="18"/>
  <c r="G258" i="18"/>
  <c r="B257" i="18"/>
  <c r="G257" i="18"/>
  <c r="B256" i="18"/>
  <c r="G256" i="18"/>
  <c r="B586" i="18"/>
  <c r="G586"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89" i="18"/>
  <c r="G589" i="18"/>
  <c r="B242" i="18"/>
  <c r="G242" i="18"/>
  <c r="B241" i="18"/>
  <c r="G241" i="18"/>
  <c r="B240" i="18"/>
  <c r="G240" i="18"/>
  <c r="B239" i="18"/>
  <c r="G239" i="18"/>
  <c r="B238" i="18"/>
  <c r="G238" i="18"/>
  <c r="B237" i="18"/>
  <c r="G237" i="18"/>
  <c r="B236" i="18"/>
  <c r="G236" i="18"/>
  <c r="B235" i="18"/>
  <c r="G235" i="18"/>
  <c r="B234" i="18"/>
  <c r="G234" i="18"/>
  <c r="B608" i="18"/>
  <c r="G608" i="18"/>
  <c r="B233" i="18"/>
  <c r="G233" i="18"/>
  <c r="B232" i="18"/>
  <c r="G232" i="18"/>
  <c r="B231" i="18"/>
  <c r="G231" i="18"/>
  <c r="B230" i="18"/>
  <c r="G230" i="18"/>
  <c r="B588" i="18"/>
  <c r="G588"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E572" i="9" l="1"/>
  <c r="E573" i="9"/>
  <c r="E574" i="9"/>
  <c r="E575" i="9"/>
  <c r="E576" i="9"/>
  <c r="E577" i="9"/>
  <c r="E578" i="9"/>
  <c r="E579" i="9"/>
  <c r="E580" i="9"/>
  <c r="E581" i="9"/>
  <c r="E582" i="9"/>
  <c r="E583" i="9"/>
  <c r="E584" i="9"/>
  <c r="E585" i="9"/>
  <c r="E598" i="9"/>
  <c r="B572" i="16"/>
  <c r="C572" i="16"/>
  <c r="D572" i="16"/>
  <c r="B573" i="16"/>
  <c r="C573" i="16"/>
  <c r="D573" i="16"/>
  <c r="B574" i="16"/>
  <c r="C574" i="16"/>
  <c r="D574" i="16"/>
  <c r="B575" i="16"/>
  <c r="C575" i="16"/>
  <c r="D575" i="16"/>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97" i="16"/>
  <c r="C597" i="16"/>
  <c r="D597" i="16"/>
  <c r="B598" i="16"/>
  <c r="C598" i="16"/>
  <c r="D598" i="16"/>
  <c r="B599" i="16"/>
  <c r="C599" i="16"/>
  <c r="D599" i="16"/>
  <c r="B600" i="16"/>
  <c r="C600" i="16"/>
  <c r="D600" i="16"/>
  <c r="B603" i="16"/>
  <c r="C603" i="16"/>
  <c r="D603" i="16"/>
  <c r="B604" i="16"/>
  <c r="C604" i="16"/>
  <c r="D604" i="16"/>
  <c r="B605" i="16"/>
  <c r="C605" i="16"/>
  <c r="D605" i="16"/>
  <c r="B609" i="16"/>
  <c r="C609" i="16"/>
  <c r="D609" i="16"/>
  <c r="B610" i="16"/>
  <c r="C610" i="16"/>
  <c r="D610" i="16"/>
  <c r="B611" i="16"/>
  <c r="C611" i="16"/>
  <c r="D611" i="16"/>
  <c r="B612" i="16"/>
  <c r="C612" i="16"/>
  <c r="D612" i="16"/>
  <c r="B613" i="16"/>
  <c r="C613" i="16"/>
  <c r="D613" i="16"/>
  <c r="E599" i="9"/>
  <c r="E600" i="9"/>
  <c r="E609" i="9"/>
  <c r="E610" i="9"/>
  <c r="E611" i="9"/>
  <c r="E612" i="9"/>
  <c r="E615" i="9"/>
  <c r="E616"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7" i="16"/>
  <c r="C319" i="16"/>
  <c r="C321" i="16"/>
  <c r="C322" i="16"/>
  <c r="C323" i="16"/>
  <c r="C324" i="16"/>
  <c r="C327" i="16"/>
  <c r="C224" i="16"/>
  <c r="C225" i="16"/>
  <c r="C226" i="16"/>
  <c r="C227" i="16"/>
  <c r="C228" i="16"/>
  <c r="C229" i="16"/>
  <c r="C588" i="16"/>
  <c r="C230" i="16"/>
  <c r="C231" i="16"/>
  <c r="C232" i="16"/>
  <c r="C233" i="16"/>
  <c r="C608" i="16"/>
  <c r="C234" i="16"/>
  <c r="C235" i="16"/>
  <c r="C236" i="16"/>
  <c r="C237" i="16"/>
  <c r="C238" i="16"/>
  <c r="C239" i="16"/>
  <c r="C240" i="16"/>
  <c r="C241" i="16"/>
  <c r="C242" i="16"/>
  <c r="C589" i="16"/>
  <c r="C243" i="16"/>
  <c r="C516" i="16"/>
  <c r="C430" i="16"/>
  <c r="C518" i="16"/>
  <c r="C431" i="16"/>
  <c r="C538" i="16"/>
  <c r="C540" i="16"/>
  <c r="C541" i="16"/>
  <c r="C543" i="16"/>
  <c r="C547" i="16"/>
  <c r="C549" i="16"/>
  <c r="C553" i="16"/>
  <c r="C556" i="16"/>
  <c r="C432" i="16"/>
  <c r="C433" i="16"/>
  <c r="C559" i="16"/>
  <c r="C434" i="16"/>
  <c r="C560" i="16"/>
  <c r="C509" i="16"/>
  <c r="C510" i="16"/>
  <c r="C435" i="16"/>
  <c r="C511" i="16"/>
  <c r="C436" i="16"/>
  <c r="C512" i="16"/>
  <c r="C513" i="16"/>
  <c r="C514" i="16"/>
  <c r="C515" i="16"/>
  <c r="C517" i="16"/>
  <c r="C519" i="16"/>
  <c r="C520" i="16"/>
  <c r="C521" i="16"/>
  <c r="C522" i="16"/>
  <c r="C523" i="16"/>
  <c r="C524" i="16"/>
  <c r="C525" i="16"/>
  <c r="C526" i="16"/>
  <c r="C527" i="16"/>
  <c r="C528" i="16"/>
  <c r="C529" i="16"/>
  <c r="C530" i="16"/>
  <c r="C531" i="16"/>
  <c r="C532" i="16"/>
  <c r="C533" i="16"/>
  <c r="C534" i="16"/>
  <c r="C535" i="16"/>
  <c r="C536" i="16"/>
  <c r="C537" i="16"/>
  <c r="C539" i="16"/>
  <c r="C542" i="16"/>
  <c r="C544" i="16"/>
  <c r="C545" i="16"/>
  <c r="C546" i="16"/>
  <c r="C548" i="16"/>
  <c r="C550" i="16"/>
  <c r="C437" i="16"/>
  <c r="C438" i="16"/>
  <c r="C439" i="16"/>
  <c r="C440" i="16"/>
  <c r="C551" i="16"/>
  <c r="C552" i="16"/>
  <c r="C554" i="16"/>
  <c r="C555" i="16"/>
  <c r="C557" i="16"/>
  <c r="C558" i="16"/>
  <c r="C561" i="16"/>
  <c r="C562" i="16"/>
  <c r="C563" i="16"/>
  <c r="C442" i="16"/>
  <c r="C445" i="16"/>
  <c r="C446" i="16"/>
  <c r="C565" i="16"/>
  <c r="C450" i="16"/>
  <c r="C451" i="16"/>
  <c r="C453" i="16"/>
  <c r="C455" i="16"/>
  <c r="C328" i="16"/>
  <c r="C459" i="16"/>
  <c r="C329" i="16"/>
  <c r="C460" i="16"/>
  <c r="C330" i="16"/>
  <c r="C462" i="16"/>
  <c r="C464" i="16"/>
  <c r="C466" i="16"/>
  <c r="C468" i="16"/>
  <c r="C564" i="16"/>
  <c r="C476" i="16"/>
  <c r="C477" i="16"/>
  <c r="C479" i="16"/>
  <c r="C485" i="16"/>
  <c r="C441" i="16"/>
  <c r="C443" i="16"/>
  <c r="C444" i="16"/>
  <c r="C447" i="16"/>
  <c r="C448" i="16"/>
  <c r="C449" i="16"/>
  <c r="C333" i="16"/>
  <c r="C334" i="16"/>
  <c r="C452" i="16"/>
  <c r="C454" i="16"/>
  <c r="C331" i="16"/>
  <c r="C335" i="16"/>
  <c r="C456" i="16"/>
  <c r="C457" i="16"/>
  <c r="C458" i="16"/>
  <c r="C461" i="16"/>
  <c r="C337" i="16"/>
  <c r="C338" i="16"/>
  <c r="C463" i="16"/>
  <c r="C465" i="16"/>
  <c r="C467" i="16"/>
  <c r="C339" i="16"/>
  <c r="C469" i="16"/>
  <c r="C340" i="16"/>
  <c r="C470" i="16"/>
  <c r="C341" i="16"/>
  <c r="C471" i="16"/>
  <c r="C472" i="16"/>
  <c r="C474" i="16"/>
  <c r="C473" i="16"/>
  <c r="C475" i="16"/>
  <c r="C342" i="16"/>
  <c r="C478" i="16"/>
  <c r="C480" i="16"/>
  <c r="C343" i="16"/>
  <c r="C481" i="16"/>
  <c r="C482" i="16"/>
  <c r="C483" i="16"/>
  <c r="C484" i="16"/>
  <c r="C332" i="16"/>
  <c r="C336" i="16"/>
  <c r="C486" i="16"/>
  <c r="C344" i="16"/>
  <c r="C487" i="16"/>
  <c r="C488" i="16"/>
  <c r="C489" i="16"/>
  <c r="C345" i="16"/>
  <c r="C490"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2" i="16"/>
  <c r="C249" i="16"/>
  <c r="C250" i="16"/>
  <c r="C251" i="16"/>
  <c r="C252" i="16"/>
  <c r="C253" i="16"/>
  <c r="C254" i="16"/>
  <c r="C255" i="16"/>
  <c r="C586" i="16"/>
  <c r="C313" i="16"/>
  <c r="C595" i="16"/>
  <c r="C596" i="16"/>
  <c r="C325" i="16"/>
  <c r="C326" i="16"/>
  <c r="C256" i="16"/>
  <c r="C257" i="16"/>
  <c r="C258" i="16"/>
  <c r="C602" i="16"/>
  <c r="C606" i="16"/>
  <c r="C259" i="16"/>
  <c r="C607" i="16"/>
  <c r="C260" i="16"/>
  <c r="C261" i="16"/>
  <c r="C262" i="16"/>
  <c r="C263" i="16"/>
  <c r="C592" i="16"/>
  <c r="C264" i="16"/>
  <c r="C593" i="16"/>
  <c r="C265" i="16"/>
  <c r="C590" i="16"/>
  <c r="C266" i="16"/>
  <c r="C267" i="16"/>
  <c r="C594" i="16"/>
  <c r="C268" i="16"/>
  <c r="C591" i="16"/>
  <c r="C269" i="16"/>
  <c r="C270" i="16"/>
  <c r="C271" i="16"/>
  <c r="C272" i="16"/>
  <c r="C273" i="16"/>
  <c r="C274" i="16"/>
  <c r="C275" i="16"/>
  <c r="C349" i="16"/>
  <c r="C346" i="16"/>
  <c r="C347" i="16"/>
  <c r="C348" i="16"/>
  <c r="C494" i="16"/>
  <c r="C567" i="16"/>
  <c r="C568" i="16"/>
  <c r="C350" i="16"/>
  <c r="C570" i="16"/>
  <c r="C351" i="16"/>
  <c r="C352" i="16"/>
  <c r="C566" i="16"/>
  <c r="C353" i="16"/>
  <c r="C569" i="16"/>
  <c r="C354" i="16"/>
  <c r="C355" i="16"/>
  <c r="C491" i="16"/>
  <c r="C492" i="16"/>
  <c r="C376" i="16"/>
  <c r="C493" i="16"/>
  <c r="C357" i="16"/>
  <c r="C359" i="16"/>
  <c r="C365" i="16"/>
  <c r="C358" i="16"/>
  <c r="C360" i="16"/>
  <c r="C361" i="16"/>
  <c r="C362" i="16"/>
  <c r="C363" i="16"/>
  <c r="C364" i="16"/>
  <c r="C366" i="16"/>
  <c r="C367" i="16"/>
  <c r="C368" i="16"/>
  <c r="C495" i="16"/>
  <c r="C369" i="16"/>
  <c r="C496" i="16"/>
  <c r="C356" i="16"/>
  <c r="C378" i="16"/>
  <c r="C497" i="16"/>
  <c r="C377" i="16"/>
  <c r="C370" i="16"/>
  <c r="C371" i="16"/>
  <c r="C372" i="16"/>
  <c r="C498" i="16"/>
  <c r="C373" i="16"/>
  <c r="C374" i="16"/>
  <c r="C499" i="16"/>
  <c r="C375" i="16"/>
  <c r="C379" i="16"/>
  <c r="C380"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6" i="16"/>
  <c r="C277" i="16"/>
  <c r="C278" i="16"/>
  <c r="C279" i="16"/>
  <c r="C280" i="16"/>
  <c r="C281" i="16"/>
  <c r="C282" i="16"/>
  <c r="C283" i="16"/>
  <c r="C284" i="16"/>
  <c r="C285" i="16"/>
  <c r="C286" i="16"/>
  <c r="C287" i="16"/>
  <c r="C288" i="16"/>
  <c r="C289" i="16"/>
  <c r="C290" i="16"/>
  <c r="C314" i="16"/>
  <c r="C315" i="16"/>
  <c r="C316" i="16"/>
  <c r="C318" i="16"/>
  <c r="C320" i="16"/>
  <c r="C587" i="16"/>
  <c r="C291" i="16"/>
  <c r="C292" i="16"/>
  <c r="C293" i="16"/>
  <c r="C294" i="16"/>
  <c r="C295" i="16"/>
  <c r="C296" i="16"/>
  <c r="C297" i="16"/>
  <c r="C298" i="16"/>
  <c r="C299" i="16"/>
  <c r="C300" i="16"/>
  <c r="C301" i="16"/>
  <c r="C302" i="16"/>
  <c r="C303" i="16"/>
  <c r="C304" i="16"/>
  <c r="C305" i="16"/>
  <c r="C306" i="16"/>
  <c r="C307" i="16"/>
  <c r="C308" i="16"/>
  <c r="C381" i="16"/>
  <c r="C382" i="16"/>
  <c r="C383" i="16"/>
  <c r="C384" i="16"/>
  <c r="C385" i="16"/>
  <c r="C386" i="16"/>
  <c r="C387" i="16"/>
  <c r="C388" i="16"/>
  <c r="C389" i="16"/>
  <c r="C390" i="16"/>
  <c r="C391" i="16"/>
  <c r="C392" i="16"/>
  <c r="C393" i="16"/>
  <c r="C394" i="16"/>
  <c r="C507" i="16"/>
  <c r="C395" i="16"/>
  <c r="C396" i="16"/>
  <c r="C397" i="16"/>
  <c r="C398" i="16"/>
  <c r="C399" i="16"/>
  <c r="C400" i="16"/>
  <c r="C401" i="16"/>
  <c r="C402" i="16"/>
  <c r="C403" i="16"/>
  <c r="C404" i="16"/>
  <c r="C500" i="16"/>
  <c r="C407" i="16"/>
  <c r="C408" i="16"/>
  <c r="C501" i="16"/>
  <c r="C502" i="16"/>
  <c r="C409" i="16"/>
  <c r="C503" i="16"/>
  <c r="C410" i="16"/>
  <c r="C411" i="16"/>
  <c r="C412" i="16"/>
  <c r="C413" i="16"/>
  <c r="C414" i="16"/>
  <c r="C415" i="16"/>
  <c r="C416" i="16"/>
  <c r="C417" i="16"/>
  <c r="C418" i="16"/>
  <c r="C571" i="16"/>
  <c r="C419" i="16"/>
  <c r="C420" i="16"/>
  <c r="C504" i="16"/>
  <c r="C406" i="16"/>
  <c r="C421" i="16"/>
  <c r="C422" i="16"/>
  <c r="C423" i="16"/>
  <c r="C505" i="16"/>
  <c r="C424" i="16"/>
  <c r="C506" i="16"/>
  <c r="C425" i="16"/>
  <c r="C426" i="16"/>
  <c r="C405" i="16"/>
  <c r="C508" i="16"/>
  <c r="C427" i="16"/>
  <c r="C428" i="16"/>
  <c r="C429" i="16"/>
  <c r="C128" i="16"/>
  <c r="C131" i="16"/>
  <c r="C129" i="16"/>
  <c r="C130" i="16"/>
  <c r="C309" i="16"/>
  <c r="C310" i="16"/>
  <c r="C311"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7" i="16"/>
  <c r="B319" i="16"/>
  <c r="B321" i="16"/>
  <c r="B322" i="16"/>
  <c r="B323" i="16"/>
  <c r="B324" i="16"/>
  <c r="B327" i="16"/>
  <c r="B224" i="16"/>
  <c r="B225" i="16"/>
  <c r="B226" i="16"/>
  <c r="B227" i="16"/>
  <c r="B228" i="16"/>
  <c r="B229" i="16"/>
  <c r="B588" i="16"/>
  <c r="B230" i="16"/>
  <c r="B231" i="16"/>
  <c r="B232" i="16"/>
  <c r="B233" i="16"/>
  <c r="B608" i="16"/>
  <c r="B234" i="16"/>
  <c r="B235" i="16"/>
  <c r="B236" i="16"/>
  <c r="B237" i="16"/>
  <c r="B238" i="16"/>
  <c r="B239" i="16"/>
  <c r="B240" i="16"/>
  <c r="B241" i="16"/>
  <c r="B242" i="16"/>
  <c r="B589" i="16"/>
  <c r="B243" i="16"/>
  <c r="B516" i="16"/>
  <c r="B430" i="16"/>
  <c r="B518" i="16"/>
  <c r="B431" i="16"/>
  <c r="B538" i="16"/>
  <c r="B540" i="16"/>
  <c r="B541" i="16"/>
  <c r="B543" i="16"/>
  <c r="B547" i="16"/>
  <c r="B549" i="16"/>
  <c r="B553" i="16"/>
  <c r="B556" i="16"/>
  <c r="B432" i="16"/>
  <c r="B433" i="16"/>
  <c r="B559" i="16"/>
  <c r="B434" i="16"/>
  <c r="B560" i="16"/>
  <c r="B509" i="16"/>
  <c r="B510" i="16"/>
  <c r="B435" i="16"/>
  <c r="B511" i="16"/>
  <c r="B436" i="16"/>
  <c r="B512" i="16"/>
  <c r="B513" i="16"/>
  <c r="B514" i="16"/>
  <c r="B515" i="16"/>
  <c r="B517" i="16"/>
  <c r="B519" i="16"/>
  <c r="B520" i="16"/>
  <c r="B521" i="16"/>
  <c r="B522" i="16"/>
  <c r="B523" i="16"/>
  <c r="B524" i="16"/>
  <c r="B525" i="16"/>
  <c r="B526" i="16"/>
  <c r="B527" i="16"/>
  <c r="B528" i="16"/>
  <c r="B529" i="16"/>
  <c r="B530" i="16"/>
  <c r="B531" i="16"/>
  <c r="B532" i="16"/>
  <c r="B533" i="16"/>
  <c r="B534" i="16"/>
  <c r="B535" i="16"/>
  <c r="B536" i="16"/>
  <c r="B537" i="16"/>
  <c r="B539" i="16"/>
  <c r="B542" i="16"/>
  <c r="B544" i="16"/>
  <c r="B545" i="16"/>
  <c r="B546" i="16"/>
  <c r="B548" i="16"/>
  <c r="B550" i="16"/>
  <c r="B437" i="16"/>
  <c r="B438" i="16"/>
  <c r="B439" i="16"/>
  <c r="B440" i="16"/>
  <c r="B551" i="16"/>
  <c r="B552" i="16"/>
  <c r="B554" i="16"/>
  <c r="B555" i="16"/>
  <c r="B557" i="16"/>
  <c r="B558" i="16"/>
  <c r="B561" i="16"/>
  <c r="B562" i="16"/>
  <c r="B563" i="16"/>
  <c r="B442" i="16"/>
  <c r="B445" i="16"/>
  <c r="B446" i="16"/>
  <c r="B565" i="16"/>
  <c r="B450" i="16"/>
  <c r="B451" i="16"/>
  <c r="B453" i="16"/>
  <c r="B455" i="16"/>
  <c r="B328" i="16"/>
  <c r="B459" i="16"/>
  <c r="B329" i="16"/>
  <c r="B460" i="16"/>
  <c r="B330" i="16"/>
  <c r="B462" i="16"/>
  <c r="B464" i="16"/>
  <c r="B466" i="16"/>
  <c r="B468" i="16"/>
  <c r="B564" i="16"/>
  <c r="B476" i="16"/>
  <c r="B477" i="16"/>
  <c r="B479" i="16"/>
  <c r="B485" i="16"/>
  <c r="B441" i="16"/>
  <c r="B443" i="16"/>
  <c r="B444" i="16"/>
  <c r="B447" i="16"/>
  <c r="B448" i="16"/>
  <c r="B449" i="16"/>
  <c r="B333" i="16"/>
  <c r="B334" i="16"/>
  <c r="B452" i="16"/>
  <c r="B454" i="16"/>
  <c r="B331" i="16"/>
  <c r="B335" i="16"/>
  <c r="B456" i="16"/>
  <c r="B457" i="16"/>
  <c r="B458" i="16"/>
  <c r="B461" i="16"/>
  <c r="B337" i="16"/>
  <c r="B338" i="16"/>
  <c r="B463" i="16"/>
  <c r="B465" i="16"/>
  <c r="B467" i="16"/>
  <c r="B339" i="16"/>
  <c r="B469" i="16"/>
  <c r="B340" i="16"/>
  <c r="B470" i="16"/>
  <c r="B341" i="16"/>
  <c r="B471" i="16"/>
  <c r="B472" i="16"/>
  <c r="B474" i="16"/>
  <c r="B473" i="16"/>
  <c r="B475" i="16"/>
  <c r="B342" i="16"/>
  <c r="B478" i="16"/>
  <c r="B480" i="16"/>
  <c r="B343" i="16"/>
  <c r="B481" i="16"/>
  <c r="B482" i="16"/>
  <c r="B483" i="16"/>
  <c r="B484" i="16"/>
  <c r="B332" i="16"/>
  <c r="B336" i="16"/>
  <c r="B486" i="16"/>
  <c r="B344" i="16"/>
  <c r="B487" i="16"/>
  <c r="B488" i="16"/>
  <c r="B489" i="16"/>
  <c r="B345" i="16"/>
  <c r="B490"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2" i="16"/>
  <c r="B249" i="16"/>
  <c r="B250" i="16"/>
  <c r="B251" i="16"/>
  <c r="B252" i="16"/>
  <c r="B253" i="16"/>
  <c r="B254" i="16"/>
  <c r="B255" i="16"/>
  <c r="B586" i="16"/>
  <c r="B313" i="16"/>
  <c r="B595" i="16"/>
  <c r="B596" i="16"/>
  <c r="B325" i="16"/>
  <c r="B326" i="16"/>
  <c r="B256" i="16"/>
  <c r="B257" i="16"/>
  <c r="B258" i="16"/>
  <c r="B602" i="16"/>
  <c r="B606" i="16"/>
  <c r="B259" i="16"/>
  <c r="B607" i="16"/>
  <c r="B260" i="16"/>
  <c r="B261" i="16"/>
  <c r="B262" i="16"/>
  <c r="B263" i="16"/>
  <c r="B592" i="16"/>
  <c r="B264" i="16"/>
  <c r="B593" i="16"/>
  <c r="B265" i="16"/>
  <c r="B590" i="16"/>
  <c r="B266" i="16"/>
  <c r="B267" i="16"/>
  <c r="B594" i="16"/>
  <c r="B268" i="16"/>
  <c r="B591" i="16"/>
  <c r="B269" i="16"/>
  <c r="B270" i="16"/>
  <c r="B271" i="16"/>
  <c r="B272" i="16"/>
  <c r="B273" i="16"/>
  <c r="B274" i="16"/>
  <c r="B275" i="16"/>
  <c r="B349" i="16"/>
  <c r="B346" i="16"/>
  <c r="B347" i="16"/>
  <c r="B348" i="16"/>
  <c r="B494" i="16"/>
  <c r="B567" i="16"/>
  <c r="B568" i="16"/>
  <c r="B350" i="16"/>
  <c r="B570" i="16"/>
  <c r="B351" i="16"/>
  <c r="B352" i="16"/>
  <c r="B566" i="16"/>
  <c r="B353" i="16"/>
  <c r="B569" i="16"/>
  <c r="B354" i="16"/>
  <c r="B355" i="16"/>
  <c r="B491" i="16"/>
  <c r="B492" i="16"/>
  <c r="B376" i="16"/>
  <c r="B493" i="16"/>
  <c r="B357" i="16"/>
  <c r="B359" i="16"/>
  <c r="B365" i="16"/>
  <c r="B358" i="16"/>
  <c r="B360" i="16"/>
  <c r="B361" i="16"/>
  <c r="B362" i="16"/>
  <c r="B363" i="16"/>
  <c r="B364" i="16"/>
  <c r="B366" i="16"/>
  <c r="B367" i="16"/>
  <c r="B368" i="16"/>
  <c r="B495" i="16"/>
  <c r="B369" i="16"/>
  <c r="B496" i="16"/>
  <c r="B356" i="16"/>
  <c r="B378" i="16"/>
  <c r="B497" i="16"/>
  <c r="B377" i="16"/>
  <c r="B370" i="16"/>
  <c r="B371" i="16"/>
  <c r="B372" i="16"/>
  <c r="B498" i="16"/>
  <c r="B373" i="16"/>
  <c r="B374" i="16"/>
  <c r="B499" i="16"/>
  <c r="B375" i="16"/>
  <c r="B379" i="16"/>
  <c r="B380"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6" i="16"/>
  <c r="B277" i="16"/>
  <c r="B278" i="16"/>
  <c r="B279" i="16"/>
  <c r="B280" i="16"/>
  <c r="B281" i="16"/>
  <c r="B282" i="16"/>
  <c r="B283" i="16"/>
  <c r="B284" i="16"/>
  <c r="B285" i="16"/>
  <c r="B286" i="16"/>
  <c r="B287" i="16"/>
  <c r="B288" i="16"/>
  <c r="B289" i="16"/>
  <c r="B290" i="16"/>
  <c r="B314" i="16"/>
  <c r="B315" i="16"/>
  <c r="B316" i="16"/>
  <c r="B318" i="16"/>
  <c r="B320" i="16"/>
  <c r="B587" i="16"/>
  <c r="B291" i="16"/>
  <c r="B292" i="16"/>
  <c r="B293" i="16"/>
  <c r="B294" i="16"/>
  <c r="B295" i="16"/>
  <c r="B296" i="16"/>
  <c r="B297" i="16"/>
  <c r="B298" i="16"/>
  <c r="B299" i="16"/>
  <c r="B300" i="16"/>
  <c r="B301" i="16"/>
  <c r="B302" i="16"/>
  <c r="B303" i="16"/>
  <c r="B304" i="16"/>
  <c r="B305" i="16"/>
  <c r="B306" i="16"/>
  <c r="B307" i="16"/>
  <c r="B308" i="16"/>
  <c r="B381" i="16"/>
  <c r="B382" i="16"/>
  <c r="B383" i="16"/>
  <c r="B384" i="16"/>
  <c r="B385" i="16"/>
  <c r="B386" i="16"/>
  <c r="B387" i="16"/>
  <c r="B388" i="16"/>
  <c r="B389" i="16"/>
  <c r="B390" i="16"/>
  <c r="B391" i="16"/>
  <c r="B392" i="16"/>
  <c r="B393" i="16"/>
  <c r="B394" i="16"/>
  <c r="B507" i="16"/>
  <c r="B395" i="16"/>
  <c r="B396" i="16"/>
  <c r="B397" i="16"/>
  <c r="B398" i="16"/>
  <c r="B399" i="16"/>
  <c r="B400" i="16"/>
  <c r="B401" i="16"/>
  <c r="B402" i="16"/>
  <c r="B403" i="16"/>
  <c r="B404" i="16"/>
  <c r="B500" i="16"/>
  <c r="B407" i="16"/>
  <c r="B408" i="16"/>
  <c r="B501" i="16"/>
  <c r="B502" i="16"/>
  <c r="B409" i="16"/>
  <c r="B503" i="16"/>
  <c r="B410" i="16"/>
  <c r="B411" i="16"/>
  <c r="B412" i="16"/>
  <c r="B413" i="16"/>
  <c r="B414" i="16"/>
  <c r="B415" i="16"/>
  <c r="B416" i="16"/>
  <c r="B417" i="16"/>
  <c r="B418" i="16"/>
  <c r="B571" i="16"/>
  <c r="B419" i="16"/>
  <c r="B420" i="16"/>
  <c r="B504" i="16"/>
  <c r="B406" i="16"/>
  <c r="B421" i="16"/>
  <c r="B422" i="16"/>
  <c r="B423" i="16"/>
  <c r="B505" i="16"/>
  <c r="B424" i="16"/>
  <c r="B506" i="16"/>
  <c r="B425" i="16"/>
  <c r="B426" i="16"/>
  <c r="B405" i="16"/>
  <c r="B508" i="16"/>
  <c r="B427" i="16"/>
  <c r="B428" i="16"/>
  <c r="B429" i="16"/>
  <c r="B128" i="16"/>
  <c r="B131" i="16"/>
  <c r="B129" i="16"/>
  <c r="B130" i="16"/>
  <c r="B309" i="16"/>
  <c r="B310" i="16"/>
  <c r="B311"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7" i="16"/>
  <c r="D319" i="16"/>
  <c r="D321" i="16"/>
  <c r="D322" i="16"/>
  <c r="D323" i="16"/>
  <c r="D324" i="16"/>
  <c r="D327" i="16"/>
  <c r="D224" i="16"/>
  <c r="D225" i="16"/>
  <c r="D226" i="16"/>
  <c r="D227" i="16"/>
  <c r="D228" i="16"/>
  <c r="D229" i="16"/>
  <c r="D588" i="16"/>
  <c r="D230" i="16"/>
  <c r="D231" i="16"/>
  <c r="D232" i="16"/>
  <c r="D233" i="16"/>
  <c r="D608" i="16"/>
  <c r="D234" i="16"/>
  <c r="D235" i="16"/>
  <c r="D236" i="16"/>
  <c r="D237" i="16"/>
  <c r="D238" i="16"/>
  <c r="D239" i="16"/>
  <c r="D240" i="16"/>
  <c r="D241" i="16"/>
  <c r="D242" i="16"/>
  <c r="D589" i="16"/>
  <c r="D243" i="16"/>
  <c r="D516" i="16"/>
  <c r="D430" i="16"/>
  <c r="D518" i="16"/>
  <c r="D431" i="16"/>
  <c r="D538" i="16"/>
  <c r="D540" i="16"/>
  <c r="D541" i="16"/>
  <c r="D543" i="16"/>
  <c r="D547" i="16"/>
  <c r="D549" i="16"/>
  <c r="D553" i="16"/>
  <c r="D556" i="16"/>
  <c r="D432" i="16"/>
  <c r="D433" i="16"/>
  <c r="D559" i="16"/>
  <c r="D434" i="16"/>
  <c r="D560" i="16"/>
  <c r="D509" i="16"/>
  <c r="D510" i="16"/>
  <c r="D435" i="16"/>
  <c r="D511" i="16"/>
  <c r="D436" i="16"/>
  <c r="D512" i="16"/>
  <c r="D513" i="16"/>
  <c r="D514" i="16"/>
  <c r="D515" i="16"/>
  <c r="D517" i="16"/>
  <c r="D519" i="16"/>
  <c r="D520" i="16"/>
  <c r="D521" i="16"/>
  <c r="D522" i="16"/>
  <c r="D523" i="16"/>
  <c r="D524" i="16"/>
  <c r="D525" i="16"/>
  <c r="D526" i="16"/>
  <c r="D527" i="16"/>
  <c r="D528" i="16"/>
  <c r="D529" i="16"/>
  <c r="D530" i="16"/>
  <c r="D531" i="16"/>
  <c r="D532" i="16"/>
  <c r="D533" i="16"/>
  <c r="D534" i="16"/>
  <c r="D535" i="16"/>
  <c r="D536" i="16"/>
  <c r="D537" i="16"/>
  <c r="D539" i="16"/>
  <c r="D542" i="16"/>
  <c r="D544" i="16"/>
  <c r="D545" i="16"/>
  <c r="D546" i="16"/>
  <c r="D548" i="16"/>
  <c r="D550" i="16"/>
  <c r="D437" i="16"/>
  <c r="D438" i="16"/>
  <c r="D439" i="16"/>
  <c r="D440" i="16"/>
  <c r="D551" i="16"/>
  <c r="D552" i="16"/>
  <c r="D554" i="16"/>
  <c r="D555" i="16"/>
  <c r="D557" i="16"/>
  <c r="D558" i="16"/>
  <c r="D561" i="16"/>
  <c r="D562" i="16"/>
  <c r="D563" i="16"/>
  <c r="D442" i="16"/>
  <c r="D445" i="16"/>
  <c r="D446" i="16"/>
  <c r="D565" i="16"/>
  <c r="D450" i="16"/>
  <c r="D451" i="16"/>
  <c r="D453" i="16"/>
  <c r="D455" i="16"/>
  <c r="D328" i="16"/>
  <c r="D459" i="16"/>
  <c r="D329" i="16"/>
  <c r="D460" i="16"/>
  <c r="D330" i="16"/>
  <c r="D462" i="16"/>
  <c r="D464" i="16"/>
  <c r="D466" i="16"/>
  <c r="D468" i="16"/>
  <c r="D564" i="16"/>
  <c r="D476" i="16"/>
  <c r="D477" i="16"/>
  <c r="D479" i="16"/>
  <c r="D485" i="16"/>
  <c r="D441" i="16"/>
  <c r="D443" i="16"/>
  <c r="D444" i="16"/>
  <c r="D447" i="16"/>
  <c r="D448" i="16"/>
  <c r="D449" i="16"/>
  <c r="D333" i="16"/>
  <c r="D334" i="16"/>
  <c r="D452" i="16"/>
  <c r="D454" i="16"/>
  <c r="D331" i="16"/>
  <c r="D335" i="16"/>
  <c r="D456" i="16"/>
  <c r="D457" i="16"/>
  <c r="D458" i="16"/>
  <c r="D461" i="16"/>
  <c r="D337" i="16"/>
  <c r="D338" i="16"/>
  <c r="D463" i="16"/>
  <c r="D465" i="16"/>
  <c r="D467" i="16"/>
  <c r="D339" i="16"/>
  <c r="D469" i="16"/>
  <c r="D340" i="16"/>
  <c r="D470" i="16"/>
  <c r="D341" i="16"/>
  <c r="D471" i="16"/>
  <c r="D472" i="16"/>
  <c r="D474" i="16"/>
  <c r="D473" i="16"/>
  <c r="D475" i="16"/>
  <c r="D342" i="16"/>
  <c r="D478" i="16"/>
  <c r="D480" i="16"/>
  <c r="D343" i="16"/>
  <c r="D481" i="16"/>
  <c r="D482" i="16"/>
  <c r="D483" i="16"/>
  <c r="D484" i="16"/>
  <c r="D332" i="16"/>
  <c r="D336" i="16"/>
  <c r="D486" i="16"/>
  <c r="D344" i="16"/>
  <c r="D487" i="16"/>
  <c r="D488" i="16"/>
  <c r="D489" i="16"/>
  <c r="D345" i="16"/>
  <c r="D490"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2" i="16"/>
  <c r="D249" i="16"/>
  <c r="D250" i="16"/>
  <c r="D251" i="16"/>
  <c r="D252" i="16"/>
  <c r="D253" i="16"/>
  <c r="D254" i="16"/>
  <c r="D255" i="16"/>
  <c r="D586" i="16"/>
  <c r="D313" i="16"/>
  <c r="D595" i="16"/>
  <c r="D596" i="16"/>
  <c r="D325" i="16"/>
  <c r="D326" i="16"/>
  <c r="D256" i="16"/>
  <c r="D257" i="16"/>
  <c r="D258" i="16"/>
  <c r="D602" i="16"/>
  <c r="D606" i="16"/>
  <c r="D259" i="16"/>
  <c r="D607" i="16"/>
  <c r="D260" i="16"/>
  <c r="D261" i="16"/>
  <c r="D262" i="16"/>
  <c r="D263" i="16"/>
  <c r="D592" i="16"/>
  <c r="D264" i="16"/>
  <c r="D593" i="16"/>
  <c r="D265" i="16"/>
  <c r="D590" i="16"/>
  <c r="D266" i="16"/>
  <c r="D267" i="16"/>
  <c r="D594" i="16"/>
  <c r="D268" i="16"/>
  <c r="D591" i="16"/>
  <c r="D269" i="16"/>
  <c r="D270" i="16"/>
  <c r="D271" i="16"/>
  <c r="D272" i="16"/>
  <c r="D273" i="16"/>
  <c r="D274" i="16"/>
  <c r="D349" i="16"/>
  <c r="D346" i="16"/>
  <c r="D347" i="16"/>
  <c r="D348" i="16"/>
  <c r="D494" i="16"/>
  <c r="D567" i="16"/>
  <c r="D568" i="16"/>
  <c r="D350" i="16"/>
  <c r="D570" i="16"/>
  <c r="D351" i="16"/>
  <c r="D352" i="16"/>
  <c r="D566" i="16"/>
  <c r="D353" i="16"/>
  <c r="D569" i="16"/>
  <c r="D354" i="16"/>
  <c r="D355" i="16"/>
  <c r="D491" i="16"/>
  <c r="D492" i="16"/>
  <c r="D376" i="16"/>
  <c r="D493" i="16"/>
  <c r="D357" i="16"/>
  <c r="D359" i="16"/>
  <c r="D365" i="16"/>
  <c r="D358" i="16"/>
  <c r="D360" i="16"/>
  <c r="D361" i="16"/>
  <c r="D362" i="16"/>
  <c r="D363" i="16"/>
  <c r="D364" i="16"/>
  <c r="D366" i="16"/>
  <c r="D367" i="16"/>
  <c r="D368" i="16"/>
  <c r="D495" i="16"/>
  <c r="D369" i="16"/>
  <c r="D496" i="16"/>
  <c r="D356" i="16"/>
  <c r="D378" i="16"/>
  <c r="D497" i="16"/>
  <c r="D377" i="16"/>
  <c r="D370" i="16"/>
  <c r="D371" i="16"/>
  <c r="D372" i="16"/>
  <c r="D498" i="16"/>
  <c r="D373" i="16"/>
  <c r="D374" i="16"/>
  <c r="D499" i="16"/>
  <c r="D375" i="16"/>
  <c r="D379" i="16"/>
  <c r="D380"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6" i="16"/>
  <c r="D277" i="16"/>
  <c r="D278" i="16"/>
  <c r="D279" i="16"/>
  <c r="D280" i="16"/>
  <c r="D281" i="16"/>
  <c r="D282" i="16"/>
  <c r="D283" i="16"/>
  <c r="D284" i="16"/>
  <c r="D285" i="16"/>
  <c r="D286" i="16"/>
  <c r="D287" i="16"/>
  <c r="D288" i="16"/>
  <c r="D289" i="16"/>
  <c r="D290" i="16"/>
  <c r="D314" i="16"/>
  <c r="D315" i="16"/>
  <c r="D316" i="16"/>
  <c r="D318" i="16"/>
  <c r="D320" i="16"/>
  <c r="D587" i="16"/>
  <c r="D291" i="16"/>
  <c r="D292" i="16"/>
  <c r="D293" i="16"/>
  <c r="D294" i="16"/>
  <c r="D295" i="16"/>
  <c r="D296" i="16"/>
  <c r="D297" i="16"/>
  <c r="D298" i="16"/>
  <c r="D299" i="16"/>
  <c r="D300" i="16"/>
  <c r="D301" i="16"/>
  <c r="D302" i="16"/>
  <c r="D303" i="16"/>
  <c r="D304" i="16"/>
  <c r="D305" i="16"/>
  <c r="D306" i="16"/>
  <c r="D307" i="16"/>
  <c r="D308" i="16"/>
  <c r="D381" i="16"/>
  <c r="D382" i="16"/>
  <c r="D383" i="16"/>
  <c r="D384" i="16"/>
  <c r="D385" i="16"/>
  <c r="D386" i="16"/>
  <c r="D387" i="16"/>
  <c r="D388" i="16"/>
  <c r="D389" i="16"/>
  <c r="D390" i="16"/>
  <c r="D391" i="16"/>
  <c r="D392" i="16"/>
  <c r="D393" i="16"/>
  <c r="D394" i="16"/>
  <c r="D507" i="16"/>
  <c r="D395" i="16"/>
  <c r="D396" i="16"/>
  <c r="D397" i="16"/>
  <c r="D398" i="16"/>
  <c r="D399" i="16"/>
  <c r="D400" i="16"/>
  <c r="D401" i="16"/>
  <c r="D402" i="16"/>
  <c r="D403" i="16"/>
  <c r="D404" i="16"/>
  <c r="D500" i="16"/>
  <c r="D407" i="16"/>
  <c r="D408" i="16"/>
  <c r="D501" i="16"/>
  <c r="D502" i="16"/>
  <c r="D409" i="16"/>
  <c r="D503" i="16"/>
  <c r="D410" i="16"/>
  <c r="D411" i="16"/>
  <c r="D412" i="16"/>
  <c r="D413" i="16"/>
  <c r="D414" i="16"/>
  <c r="D415" i="16"/>
  <c r="D416" i="16"/>
  <c r="D417" i="16"/>
  <c r="D418" i="16"/>
  <c r="D571" i="16"/>
  <c r="D419" i="16"/>
  <c r="D420" i="16"/>
  <c r="D504" i="16"/>
  <c r="D406" i="16"/>
  <c r="D421" i="16"/>
  <c r="D422" i="16"/>
  <c r="D423" i="16"/>
  <c r="D505" i="16"/>
  <c r="D424" i="16"/>
  <c r="D506" i="16"/>
  <c r="D425" i="16"/>
  <c r="D426" i="16"/>
  <c r="D405" i="16"/>
  <c r="D508" i="16"/>
  <c r="D427" i="16"/>
  <c r="D428" i="16"/>
  <c r="D429" i="16"/>
  <c r="D128" i="16"/>
  <c r="D131" i="16"/>
  <c r="D129" i="16"/>
  <c r="D130" i="16"/>
  <c r="D309" i="16"/>
  <c r="D310" i="16"/>
  <c r="D311" i="16"/>
  <c r="D25" i="16"/>
  <c r="O2" i="16"/>
  <c r="P2" i="8" l="1"/>
  <c r="K2" i="14"/>
  <c r="K2" i="9"/>
  <c r="X3" i="20" l="1"/>
  <c r="F377" i="8"/>
  <c r="F441" i="8"/>
  <c r="F502" i="8"/>
  <c r="F534" i="8"/>
  <c r="F613" i="8"/>
  <c r="F26" i="8"/>
  <c r="F599" i="8"/>
  <c r="F575" i="8"/>
  <c r="F574" i="8"/>
  <c r="F571" i="8"/>
  <c r="F559" i="8"/>
  <c r="F558" i="8"/>
  <c r="F555" i="8"/>
  <c r="F543" i="8"/>
  <c r="F539" i="8"/>
  <c r="F527" i="8"/>
  <c r="F523" i="8"/>
  <c r="F510" i="8"/>
  <c r="F481" i="8"/>
  <c r="F473" i="8"/>
  <c r="F449" i="8"/>
  <c r="F417" i="8"/>
  <c r="F409" i="8"/>
  <c r="F385" i="8"/>
  <c r="F353" i="8"/>
  <c r="F345" i="8"/>
  <c r="F315" i="8"/>
  <c r="F308" i="8"/>
  <c r="F295" i="8"/>
  <c r="F292" i="8"/>
  <c r="F281" i="8"/>
  <c r="F265" i="8"/>
  <c r="F222" i="8"/>
  <c r="F88" i="8"/>
  <c r="F48" i="8"/>
  <c r="F57" i="8"/>
  <c r="F69" i="8"/>
  <c r="F116" i="8"/>
  <c r="E600" i="14"/>
  <c r="E571" i="14"/>
  <c r="E556" i="14"/>
  <c r="E555" i="14"/>
  <c r="E539" i="14"/>
  <c r="E524" i="14"/>
  <c r="E523" i="14"/>
  <c r="E522" i="14"/>
  <c r="E509" i="14"/>
  <c r="E507" i="14"/>
  <c r="E506" i="14"/>
  <c r="E494" i="14"/>
  <c r="E488" i="14"/>
  <c r="E485" i="14"/>
  <c r="E478" i="14"/>
  <c r="E472" i="14"/>
  <c r="E466" i="14"/>
  <c r="E464" i="14"/>
  <c r="E458" i="14"/>
  <c r="E456" i="14"/>
  <c r="E450" i="14"/>
  <c r="E448" i="14"/>
  <c r="E442" i="14"/>
  <c r="E440" i="14"/>
  <c r="E434" i="14"/>
  <c r="E432" i="14"/>
  <c r="E426" i="14"/>
  <c r="E424" i="14"/>
  <c r="E418" i="14"/>
  <c r="E416" i="14"/>
  <c r="E410" i="14"/>
  <c r="E409" i="14"/>
  <c r="E408" i="14"/>
  <c r="E402" i="14"/>
  <c r="E400" i="14"/>
  <c r="E394" i="14"/>
  <c r="E392" i="14"/>
  <c r="E386" i="14"/>
  <c r="E384" i="14"/>
  <c r="E378" i="14"/>
  <c r="E377" i="14"/>
  <c r="E376" i="14"/>
  <c r="E370" i="14"/>
  <c r="E368" i="14"/>
  <c r="E362" i="14"/>
  <c r="E360" i="14"/>
  <c r="E354" i="14"/>
  <c r="E352" i="14"/>
  <c r="E346" i="14"/>
  <c r="E345" i="14"/>
  <c r="E344" i="14"/>
  <c r="E338" i="14"/>
  <c r="E336" i="14"/>
  <c r="E330" i="14"/>
  <c r="E328" i="14"/>
  <c r="E325" i="14"/>
  <c r="E323" i="14"/>
  <c r="E320" i="14"/>
  <c r="E315" i="14"/>
  <c r="E313" i="14"/>
  <c r="E310" i="14"/>
  <c r="E306" i="14"/>
  <c r="E304" i="14"/>
  <c r="E300" i="14"/>
  <c r="E298" i="14"/>
  <c r="E292" i="14"/>
  <c r="E286" i="14"/>
  <c r="E284" i="14"/>
  <c r="E278" i="14"/>
  <c r="E276" i="14"/>
  <c r="E270" i="14"/>
  <c r="E592" i="14"/>
  <c r="E263" i="14"/>
  <c r="E259" i="14"/>
  <c r="E606" i="14"/>
  <c r="E255" i="14"/>
  <c r="E249" i="14"/>
  <c r="E248" i="14"/>
  <c r="E243" i="14"/>
  <c r="E589"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4" i="14"/>
  <c r="E266" i="14"/>
  <c r="E267" i="14"/>
  <c r="E272" i="14"/>
  <c r="E280" i="14"/>
  <c r="E285" i="14"/>
  <c r="E288" i="14"/>
  <c r="E294" i="14"/>
  <c r="E299" i="14"/>
  <c r="E307" i="14"/>
  <c r="E317" i="14"/>
  <c r="E321" i="14"/>
  <c r="E327" i="14"/>
  <c r="E329" i="14"/>
  <c r="E332" i="14"/>
  <c r="E333" i="14"/>
  <c r="E337" i="14"/>
  <c r="E340" i="14"/>
  <c r="E341" i="14"/>
  <c r="E348" i="14"/>
  <c r="E353" i="14"/>
  <c r="E356" i="14"/>
  <c r="E357" i="14"/>
  <c r="E361" i="14"/>
  <c r="E364" i="14"/>
  <c r="E365" i="14"/>
  <c r="E369" i="14"/>
  <c r="E372" i="14"/>
  <c r="E373" i="14"/>
  <c r="E380" i="14"/>
  <c r="E385" i="14"/>
  <c r="E388" i="14"/>
  <c r="E389" i="14"/>
  <c r="E393" i="14"/>
  <c r="E396" i="14"/>
  <c r="E397" i="14"/>
  <c r="E401" i="14"/>
  <c r="E404" i="14"/>
  <c r="E405" i="14"/>
  <c r="E412" i="14"/>
  <c r="E417" i="14"/>
  <c r="E420" i="14"/>
  <c r="E421" i="14"/>
  <c r="E425" i="14"/>
  <c r="E428" i="14"/>
  <c r="E429" i="14"/>
  <c r="E433" i="14"/>
  <c r="E436" i="14"/>
  <c r="E437" i="14"/>
  <c r="E441" i="14"/>
  <c r="E444" i="14"/>
  <c r="E445" i="14"/>
  <c r="E449" i="14"/>
  <c r="E452" i="14"/>
  <c r="E453" i="14"/>
  <c r="E457" i="14"/>
  <c r="E460" i="14"/>
  <c r="E461" i="14"/>
  <c r="E465" i="14"/>
  <c r="E468" i="14"/>
  <c r="E469" i="14"/>
  <c r="E473" i="14"/>
  <c r="E475" i="14"/>
  <c r="E476" i="14"/>
  <c r="E477" i="14"/>
  <c r="E479" i="14"/>
  <c r="E480" i="14"/>
  <c r="E481" i="14"/>
  <c r="E482" i="14"/>
  <c r="E484" i="14"/>
  <c r="E489" i="14"/>
  <c r="E492" i="14"/>
  <c r="E493" i="14"/>
  <c r="E496" i="14"/>
  <c r="E497" i="14"/>
  <c r="E499" i="14"/>
  <c r="E501" i="14"/>
  <c r="E502" i="14"/>
  <c r="E504" i="14"/>
  <c r="E505" i="14"/>
  <c r="E508" i="14"/>
  <c r="E510" i="14"/>
  <c r="E511" i="14"/>
  <c r="E513" i="14"/>
  <c r="E514" i="14"/>
  <c r="E517" i="14"/>
  <c r="E518" i="14"/>
  <c r="E521" i="14"/>
  <c r="E525" i="14"/>
  <c r="E526" i="14"/>
  <c r="E529" i="14"/>
  <c r="E530" i="14"/>
  <c r="E533" i="14"/>
  <c r="E534" i="14"/>
  <c r="E536" i="14"/>
  <c r="E537" i="14"/>
  <c r="E538" i="14"/>
  <c r="E540" i="14"/>
  <c r="E541" i="14"/>
  <c r="E542" i="14"/>
  <c r="E543" i="14"/>
  <c r="E545" i="14"/>
  <c r="E546" i="14"/>
  <c r="E549" i="14"/>
  <c r="E550" i="14"/>
  <c r="E553" i="14"/>
  <c r="E554" i="14"/>
  <c r="E557" i="14"/>
  <c r="E558" i="14"/>
  <c r="E561" i="14"/>
  <c r="E562" i="14"/>
  <c r="E565" i="14"/>
  <c r="E566" i="14"/>
  <c r="E568" i="14"/>
  <c r="E569" i="14"/>
  <c r="E570" i="14"/>
  <c r="E572" i="14"/>
  <c r="E573" i="14"/>
  <c r="E574" i="14"/>
  <c r="E575" i="14"/>
  <c r="E577" i="14"/>
  <c r="E578" i="14"/>
  <c r="E581" i="14"/>
  <c r="E582" i="14"/>
  <c r="E585" i="14"/>
  <c r="E598" i="14"/>
  <c r="E609" i="14"/>
  <c r="E610" i="14"/>
  <c r="E616" i="14"/>
  <c r="E25" i="14"/>
  <c r="E569" i="9"/>
  <c r="E561" i="9"/>
  <c r="E557" i="9"/>
  <c r="E554" i="9"/>
  <c r="E551" i="9"/>
  <c r="E545" i="9"/>
  <c r="E541" i="9"/>
  <c r="E538" i="9"/>
  <c r="E529" i="9"/>
  <c r="E525" i="9"/>
  <c r="E522" i="9"/>
  <c r="E519" i="9"/>
  <c r="E518" i="9"/>
  <c r="E513" i="9"/>
  <c r="E509" i="9"/>
  <c r="E506" i="9"/>
  <c r="E503" i="9"/>
  <c r="E499" i="9"/>
  <c r="E485" i="9"/>
  <c r="O2" i="5"/>
  <c r="P3" i="16" l="1"/>
  <c r="P3" i="18"/>
  <c r="Q3" i="8"/>
  <c r="L3" i="9"/>
  <c r="L3" i="14"/>
  <c r="E413" i="14"/>
  <c r="E381" i="14"/>
  <c r="E349" i="14"/>
  <c r="E324" i="14"/>
  <c r="E314" i="14"/>
  <c r="E305" i="14"/>
  <c r="E291" i="14"/>
  <c r="E277" i="14"/>
  <c r="E269" i="14"/>
  <c r="E586" i="14"/>
  <c r="E244" i="14"/>
  <c r="E233" i="14"/>
  <c r="E131" i="14"/>
  <c r="E132" i="14"/>
  <c r="E145" i="14"/>
  <c r="E90" i="14"/>
  <c r="E68" i="14"/>
  <c r="E121" i="14"/>
  <c r="E112" i="14"/>
  <c r="E169" i="14"/>
  <c r="E160" i="14"/>
  <c r="E142" i="14"/>
  <c r="E124" i="14"/>
  <c r="E74" i="14"/>
  <c r="E49" i="14"/>
  <c r="E100" i="14"/>
  <c r="E114" i="14"/>
  <c r="E178" i="14"/>
  <c r="E187" i="14"/>
  <c r="E170" i="14"/>
  <c r="F562" i="8"/>
  <c r="F550" i="8"/>
  <c r="F286" i="8"/>
  <c r="F25" i="8"/>
  <c r="F546"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08" i="9"/>
  <c r="E237" i="9"/>
  <c r="E239" i="9"/>
  <c r="E245" i="9"/>
  <c r="E251" i="9"/>
  <c r="E254" i="9"/>
  <c r="E593" i="9"/>
  <c r="E262" i="9"/>
  <c r="E592" i="9"/>
  <c r="E268" i="9"/>
  <c r="E270" i="9"/>
  <c r="E278" i="9"/>
  <c r="E282" i="9"/>
  <c r="E286" i="9"/>
  <c r="E290" i="9"/>
  <c r="E292" i="9"/>
  <c r="E296" i="9"/>
  <c r="E300" i="9"/>
  <c r="E306" i="9"/>
  <c r="E309" i="9"/>
  <c r="E315" i="9"/>
  <c r="E318" i="9"/>
  <c r="E587" i="9"/>
  <c r="E325" i="9"/>
  <c r="E330"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89" i="9"/>
  <c r="E246" i="9"/>
  <c r="E248" i="9"/>
  <c r="E255" i="9"/>
  <c r="E256" i="9"/>
  <c r="E606" i="9"/>
  <c r="E607" i="9"/>
  <c r="E264" i="9"/>
  <c r="E590" i="9"/>
  <c r="E591" i="9"/>
  <c r="E271" i="9"/>
  <c r="E274" i="9"/>
  <c r="E275" i="9"/>
  <c r="E279" i="9"/>
  <c r="E283" i="9"/>
  <c r="E287" i="9"/>
  <c r="E293" i="9"/>
  <c r="E297" i="9"/>
  <c r="E301" i="9"/>
  <c r="E303" i="9"/>
  <c r="E311" i="9"/>
  <c r="E312" i="9"/>
  <c r="E316" i="9"/>
  <c r="E319" i="9"/>
  <c r="E596" i="9"/>
  <c r="E597" i="9"/>
  <c r="E326" i="9"/>
  <c r="E331"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4" i="9"/>
  <c r="E267" i="9"/>
  <c r="E272" i="9"/>
  <c r="E276" i="9"/>
  <c r="E280" i="9"/>
  <c r="E284" i="9"/>
  <c r="E288" i="9"/>
  <c r="E294" i="9"/>
  <c r="E298" i="9"/>
  <c r="E304" i="9"/>
  <c r="E307" i="9"/>
  <c r="E310" i="9"/>
  <c r="E313" i="9"/>
  <c r="E317" i="9"/>
  <c r="E320" i="9"/>
  <c r="E321" i="9"/>
  <c r="E323" i="9"/>
  <c r="E327" i="9"/>
  <c r="E328"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88" i="9"/>
  <c r="E233" i="9"/>
  <c r="E236" i="9"/>
  <c r="E242" i="9"/>
  <c r="E244" i="9"/>
  <c r="E250" i="9"/>
  <c r="E253" i="9"/>
  <c r="E586" i="9"/>
  <c r="E258" i="9"/>
  <c r="E261" i="9"/>
  <c r="E265" i="9"/>
  <c r="E266" i="9"/>
  <c r="E595" i="9"/>
  <c r="E269" i="9"/>
  <c r="E273" i="9"/>
  <c r="E277" i="9"/>
  <c r="E281" i="9"/>
  <c r="E285" i="9"/>
  <c r="E289" i="9"/>
  <c r="E291" i="9"/>
  <c r="E295" i="9"/>
  <c r="E299" i="9"/>
  <c r="E302" i="9"/>
  <c r="E305" i="9"/>
  <c r="E308" i="9"/>
  <c r="E314" i="9"/>
  <c r="E322" i="9"/>
  <c r="E324" i="9"/>
  <c r="E329"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95" i="9"/>
  <c r="E508" i="9"/>
  <c r="E524" i="9"/>
  <c r="E540" i="9"/>
  <c r="E556" i="9"/>
  <c r="E567" i="9"/>
  <c r="E558" i="9"/>
  <c r="E546" i="9"/>
  <c r="E544" i="9"/>
  <c r="E539" i="9"/>
  <c r="E534" i="9"/>
  <c r="E532" i="9"/>
  <c r="E527" i="9"/>
  <c r="E520" i="9"/>
  <c r="E492" i="9"/>
  <c r="E496" i="9"/>
  <c r="E501" i="9"/>
  <c r="E505" i="9"/>
  <c r="E517" i="9"/>
  <c r="E521" i="9"/>
  <c r="E533" i="9"/>
  <c r="E537" i="9"/>
  <c r="E549" i="9"/>
  <c r="E553" i="9"/>
  <c r="E565" i="9"/>
  <c r="E570" i="9"/>
  <c r="E562" i="9"/>
  <c r="E560" i="9"/>
  <c r="E555" i="9"/>
  <c r="E550" i="9"/>
  <c r="E548" i="9"/>
  <c r="E543" i="9"/>
  <c r="E536" i="9"/>
  <c r="E510" i="9"/>
  <c r="E481" i="9"/>
  <c r="E489" i="9"/>
  <c r="E497" i="9"/>
  <c r="E568" i="9"/>
  <c r="E566" i="9"/>
  <c r="E564" i="9"/>
  <c r="E559" i="9"/>
  <c r="E552" i="9"/>
  <c r="E526" i="9"/>
  <c r="E514" i="9"/>
  <c r="E512" i="9"/>
  <c r="E507" i="9"/>
  <c r="E502" i="9"/>
  <c r="E500" i="9"/>
  <c r="E493" i="9"/>
  <c r="E490" i="9"/>
  <c r="E494" i="9"/>
  <c r="E515" i="9"/>
  <c r="E531" i="9"/>
  <c r="E547" i="9"/>
  <c r="E563" i="9"/>
  <c r="E571" i="9"/>
  <c r="E542" i="9"/>
  <c r="E535" i="9"/>
  <c r="E530" i="9"/>
  <c r="E528" i="9"/>
  <c r="E523" i="9"/>
  <c r="E516" i="9"/>
  <c r="E511" i="9"/>
  <c r="E504" i="9"/>
  <c r="E498"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4" i="8"/>
  <c r="F267" i="8"/>
  <c r="F272" i="8"/>
  <c r="F276" i="8"/>
  <c r="F280" i="8"/>
  <c r="F284" i="8"/>
  <c r="F288" i="8"/>
  <c r="F294" i="8"/>
  <c r="F298" i="8"/>
  <c r="F304" i="8"/>
  <c r="F307" i="8"/>
  <c r="F310" i="8"/>
  <c r="F313" i="8"/>
  <c r="F317" i="8"/>
  <c r="F320" i="8"/>
  <c r="F321" i="8"/>
  <c r="F323" i="8"/>
  <c r="F327" i="8"/>
  <c r="F328"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1" i="8"/>
  <c r="F505" i="8"/>
  <c r="F509" i="8"/>
  <c r="F513" i="8"/>
  <c r="F517" i="8"/>
  <c r="F521" i="8"/>
  <c r="F525" i="8"/>
  <c r="F529" i="8"/>
  <c r="F533" i="8"/>
  <c r="F537" i="8"/>
  <c r="F541" i="8"/>
  <c r="F545" i="8"/>
  <c r="F549" i="8"/>
  <c r="F553" i="8"/>
  <c r="F557" i="8"/>
  <c r="F561" i="8"/>
  <c r="F565" i="8"/>
  <c r="F569" i="8"/>
  <c r="F573" i="8"/>
  <c r="F577" i="8"/>
  <c r="F581" i="8"/>
  <c r="F585" i="8"/>
  <c r="F602" i="8"/>
  <c r="F605" i="8"/>
  <c r="F612" i="8"/>
  <c r="F616" i="8"/>
  <c r="E322" i="14"/>
  <c r="E308" i="14"/>
  <c r="E302" i="14"/>
  <c r="E295" i="14"/>
  <c r="E289" i="14"/>
  <c r="E281" i="14"/>
  <c r="E273" i="14"/>
  <c r="E595" i="14"/>
  <c r="E265" i="14"/>
  <c r="E261" i="14"/>
  <c r="E258" i="14"/>
  <c r="E253" i="14"/>
  <c r="E242" i="14"/>
  <c r="E236" i="14"/>
  <c r="E588"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89" i="8"/>
  <c r="F246" i="8"/>
  <c r="F248" i="8"/>
  <c r="F255" i="8"/>
  <c r="F256" i="8"/>
  <c r="F606" i="8"/>
  <c r="F607" i="8"/>
  <c r="F264" i="8"/>
  <c r="F590" i="8"/>
  <c r="F591" i="8"/>
  <c r="F271" i="8"/>
  <c r="F274" i="8"/>
  <c r="F275" i="8"/>
  <c r="F279" i="8"/>
  <c r="F283" i="8"/>
  <c r="F287" i="8"/>
  <c r="F293" i="8"/>
  <c r="F297" i="8"/>
  <c r="F301" i="8"/>
  <c r="F303" i="8"/>
  <c r="F311" i="8"/>
  <c r="F312" i="8"/>
  <c r="F316" i="8"/>
  <c r="F319" i="8"/>
  <c r="F596" i="8"/>
  <c r="F597" i="8"/>
  <c r="F326" i="8"/>
  <c r="F331"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500" i="8"/>
  <c r="F504" i="8"/>
  <c r="F508" i="8"/>
  <c r="F512" i="8"/>
  <c r="F516" i="8"/>
  <c r="F520" i="8"/>
  <c r="F524" i="8"/>
  <c r="F528" i="8"/>
  <c r="F532" i="8"/>
  <c r="F536" i="8"/>
  <c r="F540" i="8"/>
  <c r="F544" i="8"/>
  <c r="F548" i="8"/>
  <c r="F552" i="8"/>
  <c r="F556" i="8"/>
  <c r="F560" i="8"/>
  <c r="F564" i="8"/>
  <c r="F568" i="8"/>
  <c r="F572" i="8"/>
  <c r="F576" i="8"/>
  <c r="F580" i="8"/>
  <c r="F584" i="8"/>
  <c r="F600" i="8"/>
  <c r="F604" i="8"/>
  <c r="F611" i="8"/>
  <c r="F615"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88" i="8"/>
  <c r="F233" i="8"/>
  <c r="F236" i="8"/>
  <c r="F242" i="8"/>
  <c r="F244" i="8"/>
  <c r="F250" i="8"/>
  <c r="F253" i="8"/>
  <c r="F586" i="8"/>
  <c r="F258" i="8"/>
  <c r="F261" i="8"/>
  <c r="F266" i="8"/>
  <c r="F595" i="8"/>
  <c r="F269" i="8"/>
  <c r="F273" i="8"/>
  <c r="F277" i="8"/>
  <c r="F285" i="8"/>
  <c r="F289" i="8"/>
  <c r="F291" i="8"/>
  <c r="F299" i="8"/>
  <c r="F302" i="8"/>
  <c r="F305" i="8"/>
  <c r="F314" i="8"/>
  <c r="F322" i="8"/>
  <c r="F333" i="8"/>
  <c r="F341" i="8"/>
  <c r="F349" i="8"/>
  <c r="F357" i="8"/>
  <c r="F365" i="8"/>
  <c r="F373" i="8"/>
  <c r="F381" i="8"/>
  <c r="F389" i="8"/>
  <c r="F397" i="8"/>
  <c r="F405" i="8"/>
  <c r="F413" i="8"/>
  <c r="F421" i="8"/>
  <c r="F429" i="8"/>
  <c r="F437" i="8"/>
  <c r="F445" i="8"/>
  <c r="F453" i="8"/>
  <c r="F461" i="8"/>
  <c r="F469" i="8"/>
  <c r="F477" i="8"/>
  <c r="F485" i="8"/>
  <c r="F493" i="8"/>
  <c r="F499" i="8"/>
  <c r="F506" i="8"/>
  <c r="F522" i="8"/>
  <c r="F538" i="8"/>
  <c r="F554" i="8"/>
  <c r="F570" i="8"/>
  <c r="F598" i="8"/>
  <c r="F603" i="8"/>
  <c r="F578" i="8"/>
  <c r="F566" i="8"/>
  <c r="F526" i="8"/>
  <c r="F514" i="8"/>
  <c r="F497" i="8"/>
  <c r="F465" i="8"/>
  <c r="F433" i="8"/>
  <c r="F401" i="8"/>
  <c r="F369" i="8"/>
  <c r="F337" i="8"/>
  <c r="F324"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08" i="8"/>
  <c r="F237" i="8"/>
  <c r="F239" i="8"/>
  <c r="F245" i="8"/>
  <c r="F251" i="8"/>
  <c r="F254" i="8"/>
  <c r="F593" i="8"/>
  <c r="F262" i="8"/>
  <c r="F592" i="8"/>
  <c r="F268" i="8"/>
  <c r="F270" i="8"/>
  <c r="F278" i="8"/>
  <c r="F282" i="8"/>
  <c r="F290" i="8"/>
  <c r="F296" i="8"/>
  <c r="F309" i="8"/>
  <c r="F318" i="8"/>
  <c r="F587" i="8"/>
  <c r="F325" i="8"/>
  <c r="F330"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3" i="8"/>
  <c r="F507" i="8"/>
  <c r="F511" i="8"/>
  <c r="F515" i="8"/>
  <c r="F519" i="8"/>
  <c r="F531" i="8"/>
  <c r="F535" i="8"/>
  <c r="F547" i="8"/>
  <c r="F551" i="8"/>
  <c r="F563" i="8"/>
  <c r="F567" i="8"/>
  <c r="F579" i="8"/>
  <c r="F583" i="8"/>
  <c r="F610" i="8"/>
  <c r="F614" i="8"/>
  <c r="F609" i="8"/>
  <c r="F582" i="8"/>
  <c r="F542" i="8"/>
  <c r="F530" i="8"/>
  <c r="F518" i="8"/>
  <c r="F489" i="8"/>
  <c r="F457" i="8"/>
  <c r="F425" i="8"/>
  <c r="F393" i="8"/>
  <c r="F361" i="8"/>
  <c r="F329" i="8"/>
  <c r="F306" i="8"/>
  <c r="F300" i="8"/>
  <c r="F59" i="8"/>
  <c r="E32" i="14"/>
  <c r="E195" i="14"/>
  <c r="E23" i="14"/>
  <c r="E29" i="14"/>
  <c r="E105" i="14"/>
  <c r="E153" i="14"/>
  <c r="E218" i="14"/>
  <c r="E97" i="14"/>
  <c r="E81" i="14"/>
  <c r="E14" i="14"/>
  <c r="E43" i="14"/>
  <c r="E58" i="14"/>
  <c r="E73" i="14"/>
  <c r="E91" i="14"/>
  <c r="E147" i="14"/>
  <c r="E136" i="14"/>
  <c r="E129" i="14"/>
  <c r="E227" i="14"/>
  <c r="E282" i="14"/>
  <c r="E290" i="14"/>
  <c r="E296" i="14"/>
  <c r="E342" i="14"/>
  <c r="E390" i="14"/>
  <c r="E398" i="14"/>
  <c r="E406" i="14"/>
  <c r="E414" i="14"/>
  <c r="E446" i="14"/>
  <c r="E615" i="14"/>
  <c r="E26" i="14"/>
  <c r="E172" i="14"/>
  <c r="E165" i="14"/>
  <c r="E94" i="14"/>
  <c r="E37" i="14"/>
  <c r="E123" i="14"/>
  <c r="E181" i="14"/>
  <c r="E2" i="14"/>
  <c r="E12" i="14"/>
  <c r="E22" i="14"/>
  <c r="E206" i="14"/>
  <c r="E203" i="14"/>
  <c r="E66" i="14"/>
  <c r="E127" i="14"/>
  <c r="E146" i="14"/>
  <c r="E133" i="14"/>
  <c r="E230" i="14"/>
  <c r="E254" i="14"/>
  <c r="E593" i="14"/>
  <c r="E262" i="14"/>
  <c r="E268" i="14"/>
  <c r="E309" i="14"/>
  <c r="E350" i="14"/>
  <c r="E358" i="14"/>
  <c r="E422" i="14"/>
  <c r="E430" i="14"/>
  <c r="E438" i="14"/>
  <c r="E474" i="14"/>
  <c r="E490" i="14"/>
  <c r="E503" i="14"/>
  <c r="E535" i="14"/>
  <c r="E583"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79" i="14"/>
  <c r="E293" i="14"/>
  <c r="E596" i="14"/>
  <c r="E331" i="14"/>
  <c r="E339" i="14"/>
  <c r="E355" i="14"/>
  <c r="E371" i="14"/>
  <c r="E387" i="14"/>
  <c r="E403" i="14"/>
  <c r="E419" i="14"/>
  <c r="E435" i="14"/>
  <c r="E451" i="14"/>
  <c r="E483" i="14"/>
  <c r="E487" i="14"/>
  <c r="E500" i="14"/>
  <c r="E528" i="14"/>
  <c r="E532" i="14"/>
  <c r="E560" i="14"/>
  <c r="E564" i="14"/>
  <c r="E559" i="14"/>
  <c r="E527" i="14"/>
  <c r="E498" i="14"/>
  <c r="E495" i="14"/>
  <c r="E463" i="14"/>
  <c r="E455" i="14"/>
  <c r="E447" i="14"/>
  <c r="E439" i="14"/>
  <c r="E431" i="14"/>
  <c r="E423" i="14"/>
  <c r="E415" i="14"/>
  <c r="E407" i="14"/>
  <c r="E399" i="14"/>
  <c r="E391" i="14"/>
  <c r="E383" i="14"/>
  <c r="E375" i="14"/>
  <c r="E367" i="14"/>
  <c r="E359" i="14"/>
  <c r="E351" i="14"/>
  <c r="E343" i="14"/>
  <c r="E335" i="14"/>
  <c r="E597" i="14"/>
  <c r="E319" i="14"/>
  <c r="E312" i="14"/>
  <c r="E303" i="14"/>
  <c r="E297" i="14"/>
  <c r="E283" i="14"/>
  <c r="E275" i="14"/>
  <c r="E274" i="14"/>
  <c r="E591" i="14"/>
  <c r="E590" i="14"/>
  <c r="E251" i="14"/>
  <c r="E245" i="14"/>
  <c r="E239" i="14"/>
  <c r="E42" i="14"/>
  <c r="E95" i="14"/>
  <c r="E167" i="14"/>
  <c r="E110" i="14"/>
  <c r="E174" i="14"/>
  <c r="E200" i="14"/>
  <c r="E188" i="14"/>
  <c r="E155" i="14"/>
  <c r="E108" i="14"/>
  <c r="E185" i="14"/>
  <c r="E3" i="14"/>
  <c r="E116" i="14"/>
  <c r="E50" i="14"/>
  <c r="E17" i="14"/>
  <c r="E48" i="14"/>
  <c r="E80" i="14"/>
  <c r="E88" i="14"/>
  <c r="E208" i="14"/>
  <c r="E138" i="14"/>
  <c r="E223" i="14"/>
  <c r="E608" i="14"/>
  <c r="E237" i="14"/>
  <c r="E318" i="14"/>
  <c r="E587" i="14"/>
  <c r="E334" i="14"/>
  <c r="E366" i="14"/>
  <c r="E374" i="14"/>
  <c r="E382" i="14"/>
  <c r="E454" i="14"/>
  <c r="E462" i="14"/>
  <c r="E519" i="14"/>
  <c r="E551" i="14"/>
  <c r="E567" i="14"/>
  <c r="E579" i="14"/>
  <c r="E547" i="14"/>
  <c r="E515" i="14"/>
  <c r="E486" i="14"/>
  <c r="E56" i="14"/>
  <c r="E196" i="14"/>
  <c r="E27" i="14"/>
  <c r="E34" i="14"/>
  <c r="E41" i="14"/>
  <c r="E162" i="14"/>
  <c r="E163" i="14"/>
  <c r="E173" i="14"/>
  <c r="E166" i="14"/>
  <c r="E193" i="14"/>
  <c r="E191" i="14"/>
  <c r="E198" i="14"/>
  <c r="E24" i="14"/>
  <c r="E102" i="14"/>
  <c r="E177" i="14"/>
  <c r="E30" i="14"/>
  <c r="E228" i="14"/>
  <c r="E246" i="14"/>
  <c r="E607" i="14"/>
  <c r="E287" i="14"/>
  <c r="E301" i="14"/>
  <c r="E311" i="14"/>
  <c r="E316" i="14"/>
  <c r="E326" i="14"/>
  <c r="E347" i="14"/>
  <c r="E363" i="14"/>
  <c r="E379" i="14"/>
  <c r="E395" i="14"/>
  <c r="E411" i="14"/>
  <c r="E427" i="14"/>
  <c r="E443" i="14"/>
  <c r="E459" i="14"/>
  <c r="E467" i="14"/>
  <c r="E471" i="14"/>
  <c r="E512" i="14"/>
  <c r="E516" i="14"/>
  <c r="E544" i="14"/>
  <c r="E548" i="14"/>
  <c r="E576" i="14"/>
  <c r="E580" i="14"/>
  <c r="E612" i="14"/>
  <c r="E611" i="14"/>
  <c r="E584" i="14"/>
  <c r="E563" i="14"/>
  <c r="E552" i="14"/>
  <c r="E531" i="14"/>
  <c r="E520" i="14"/>
  <c r="E491" i="14"/>
  <c r="E470"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2"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<sst xmlns="http://schemas.openxmlformats.org/spreadsheetml/2006/main" count="11943" uniqueCount="2713">
  <si>
    <t>domain</t>
  </si>
  <si>
    <t>range</t>
  </si>
  <si>
    <t>Class</t>
  </si>
  <si>
    <t>Property</t>
  </si>
  <si>
    <t>Person</t>
  </si>
  <si>
    <t>Address</t>
  </si>
  <si>
    <t>Concept</t>
  </si>
  <si>
    <t>type</t>
  </si>
  <si>
    <t>ConceptScheme</t>
  </si>
  <si>
    <t>Ontology</t>
  </si>
  <si>
    <t>Natuurlijke persoon</t>
  </si>
  <si>
    <t>Personne physique</t>
  </si>
  <si>
    <t>Geslacht</t>
  </si>
  <si>
    <t>Sexe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</si>
  <si>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</si>
  <si>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</si>
  <si>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</si>
  <si>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</si>
  <si>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</si>
  <si>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</si>
  <si>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</si>
  <si>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</si>
  <si>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</si>
  <si>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</si>
  <si>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</si>
  <si>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</si>
  <si>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</si>
  <si>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</si>
  <si>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</si>
  <si>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</si>
  <si>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</si>
  <si>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</si>
  <si>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</si>
  <si>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</si>
  <si>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</si>
  <si>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</si>
  <si>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</si>
  <si>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</si>
  <si>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</si>
  <si>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</si>
  <si>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</si>
  <si>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</si>
  <si>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</si>
  <si>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</si>
  <si>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</si>
  <si>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</si>
  <si>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</si>
  <si>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</si>
  <si>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</si>
  <si>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</si>
  <si>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</si>
  <si>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</si>
  <si>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</si>
  <si>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</si>
  <si>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</si>
  <si>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</si>
  <si>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</si>
  <si>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</si>
  <si>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</si>
  <si>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</si>
  <si>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</si>
  <si>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</si>
  <si>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startDate</t>
  </si>
  <si>
    <t>endDate</t>
  </si>
  <si>
    <t>Startdatum</t>
  </si>
  <si>
    <t>Einddatum</t>
  </si>
  <si>
    <t>Date de début</t>
  </si>
  <si>
    <t>Date de fin</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</si>
  <si>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</si>
  <si>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</si>
  <si>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</si>
  <si>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</si>
  <si>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</si>
  <si>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</si>
  <si>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</si>
  <si>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</si>
  <si>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</si>
  <si>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</si>
  <si>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</si>
  <si>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</si>
  <si>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</si>
  <si>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</si>
  <si>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</si>
  <si>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</si>
  <si>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</si>
  <si>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</si>
  <si>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</si>
  <si>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</si>
  <si>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</si>
  <si>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</si>
  <si>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</si>
  <si>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</si>
  <si>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</si>
  <si>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</si>
  <si>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</si>
  <si>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</si>
  <si>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</si>
  <si>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</si>
  <si>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</si>
  <si>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</si>
  <si>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</si>
  <si>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</si>
  <si>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</si>
  <si>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</si>
  <si>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</si>
  <si>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</si>
  <si>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</si>
  <si>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</si>
  <si>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</si>
  <si>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</si>
  <si>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</si>
  <si>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</si>
  <si>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</si>
  <si>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</si>
  <si>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</si>
  <si>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</si>
  <si>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</si>
  <si>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</si>
  <si>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</si>
  <si>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</si>
  <si>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</si>
  <si>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</si>
  <si>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</si>
  <si>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</si>
  <si>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</si>
  <si>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</si>
  <si>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</si>
  <si>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</si>
  <si>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</si>
  <si>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</si>
  <si>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</si>
  <si>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</si>
  <si>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</si>
  <si>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</si>
  <si>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</si>
  <si>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</si>
  <si>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</si>
  <si>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</si>
  <si>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</si>
  <si>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</si>
  <si>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</si>
  <si>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</si>
  <si>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</si>
  <si>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</si>
  <si>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</si>
  <si>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</si>
  <si>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</si>
  <si>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</si>
  <si>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</si>
  <si>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</si>
  <si>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</si>
  <si>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</si>
  <si>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</si>
  <si>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</si>
  <si>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</si>
  <si>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</si>
  <si>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</si>
  <si>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</si>
  <si>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</si>
  <si>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</si>
  <si>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</si>
  <si>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</si>
  <si>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</si>
  <si>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</si>
  <si>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</si>
  <si>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</si>
  <si>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</si>
  <si>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</si>
  <si>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</si>
  <si>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</si>
  <si>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</si>
  <si>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</si>
  <si>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</si>
  <si>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</si>
  <si>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</si>
  <si>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</si>
  <si>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</si>
  <si>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</si>
  <si>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</si>
  <si>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</si>
  <si>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</si>
  <si>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</si>
  <si>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</si>
  <si>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</si>
  <si>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</si>
  <si>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</si>
  <si>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</si>
  <si>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</si>
  <si>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</si>
  <si>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</si>
  <si>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</si>
  <si>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</si>
  <si>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</si>
  <si>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</si>
  <si>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</si>
  <si>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</si>
  <si>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</si>
  <si>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</si>
  <si>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</si>
  <si>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</si>
  <si>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</si>
  <si>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</si>
  <si>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</si>
  <si>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</si>
  <si>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</si>
  <si>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</si>
  <si>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</si>
  <si>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</si>
  <si>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</si>
  <si>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</si>
  <si>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</si>
  <si>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</si>
  <si>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</si>
  <si>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</si>
  <si>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</si>
  <si>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</si>
  <si>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</si>
  <si>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</si>
  <si>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</si>
  <si>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</si>
  <si>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</si>
  <si>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</si>
  <si>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</si>
  <si>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</si>
  <si>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</si>
  <si>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</si>
  <si>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</si>
  <si>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</si>
  <si>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</si>
  <si>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</si>
  <si>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</si>
  <si>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</si>
  <si>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</si>
  <si>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</si>
  <si>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</si>
  <si>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</si>
  <si>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</si>
  <si>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</si>
  <si>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</si>
  <si>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</si>
  <si>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</si>
  <si>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</si>
  <si>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</si>
  <si>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</si>
  <si>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</si>
  <si>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</si>
  <si>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</si>
  <si>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</si>
  <si>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</si>
  <si>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</si>
  <si>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</si>
  <si>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</si>
  <si>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</si>
  <si>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</si>
  <si>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</si>
  <si>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</si>
  <si>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</si>
  <si>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</si>
  <si>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</si>
  <si>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</si>
  <si>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</si>
  <si>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</si>
  <si>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</si>
  <si>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</si>
  <si>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</si>
  <si>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</si>
  <si>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</si>
  <si>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</si>
  <si>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</si>
  <si>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</si>
  <si>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</si>
  <si>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</si>
  <si>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</si>
  <si>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</si>
  <si>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</si>
  <si>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</si>
  <si>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</si>
  <si>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</si>
  <si>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</si>
  <si>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</si>
  <si>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</si>
  <si>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</si>
  <si>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</si>
  <si>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</si>
  <si>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</si>
  <si>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</si>
  <si>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</si>
  <si>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</si>
  <si>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</si>
  <si>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</si>
  <si>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</si>
  <si>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</si>
  <si>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</si>
  <si>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</si>
  <si>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</si>
  <si>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</si>
  <si>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</si>
  <si>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</si>
  <si>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</si>
  <si>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</si>
  <si>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</si>
  <si>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</si>
  <si>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</si>
  <si>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</si>
  <si>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</si>
  <si>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</si>
  <si>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</si>
  <si>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</si>
  <si>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</si>
  <si>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</si>
  <si>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</si>
  <si>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</si>
  <si>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</si>
  <si>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</si>
  <si>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</si>
  <si>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</si>
  <si>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</si>
  <si>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</si>
  <si>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</si>
  <si>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</si>
  <si>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</si>
  <si>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</si>
  <si>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</si>
  <si>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</si>
  <si>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</si>
  <si>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</si>
  <si>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</si>
  <si>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</si>
  <si>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</si>
  <si>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</si>
  <si>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</si>
  <si>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</si>
  <si>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</si>
  <si>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</si>
  <si>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</si>
  <si>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</si>
  <si>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</si>
  <si>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</si>
  <si>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</si>
  <si>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</si>
  <si>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</si>
  <si>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</si>
  <si>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</si>
  <si>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</si>
  <si>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</si>
  <si>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</si>
  <si>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</si>
  <si>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</si>
  <si>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</si>
  <si>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</si>
  <si>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</si>
  <si>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</si>
  <si>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</si>
  <si>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</si>
  <si>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</si>
  <si>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</si>
  <si>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</si>
  <si>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</si>
  <si>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</si>
  <si>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</si>
  <si>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</si>
  <si>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</si>
  <si>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</si>
  <si>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</si>
  <si>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</si>
  <si>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</si>
  <si>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</si>
  <si>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</si>
  <si>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</si>
  <si>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</si>
  <si>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</si>
  <si>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</si>
  <si>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</si>
  <si>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</si>
  <si>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</si>
  <si>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</si>
  <si>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</si>
  <si>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</si>
  <si>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</si>
  <si>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</si>
  <si>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</si>
  <si>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</si>
  <si>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</si>
  <si>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</si>
  <si>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</si>
  <si>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</si>
  <si>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</si>
  <si>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</si>
  <si>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</si>
  <si>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</si>
  <si>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</si>
  <si>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</si>
  <si>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</si>
  <si>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</si>
  <si>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</si>
  <si>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</si>
  <si>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</si>
  <si>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</si>
  <si>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</si>
  <si>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</si>
  <si>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</si>
  <si>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</si>
  <si>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</si>
  <si>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</si>
  <si>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</si>
  <si>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</si>
  <si>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</si>
  <si>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</si>
  <si>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</si>
  <si>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</si>
  <si>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</si>
  <si>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</si>
  <si>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</si>
  <si>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</si>
  <si>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</si>
  <si>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</si>
  <si>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</si>
  <si>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</si>
  <si>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</si>
  <si>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</si>
  <si>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</si>
  <si>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</si>
  <si>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</si>
  <si>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</si>
  <si>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</si>
  <si>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</si>
  <si>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</si>
  <si>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</si>
  <si>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</si>
  <si>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</si>
  <si>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</si>
  <si>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</si>
  <si>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</si>
  <si>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</si>
  <si>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</si>
  <si>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</si>
  <si>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</si>
  <si>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</si>
  <si>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</si>
  <si>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</si>
  <si>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</si>
  <si>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</si>
  <si>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</si>
  <si>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</si>
  <si>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</si>
  <si>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</si>
  <si>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</si>
  <si>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</si>
  <si>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</si>
  <si>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</si>
  <si>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</si>
  <si>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</si>
  <si>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</si>
  <si>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</si>
  <si>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</si>
  <si>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</si>
  <si>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</si>
  <si>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</si>
  <si>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</si>
  <si>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</si>
  <si>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</si>
  <si>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</si>
  <si>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</si>
  <si>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</si>
  <si>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</si>
  <si>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</si>
  <si>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</si>
  <si>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</si>
  <si>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</si>
  <si>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</si>
  <si>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</si>
  <si>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</si>
  <si>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</si>
  <si>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</si>
  <si>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</si>
  <si>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</si>
  <si>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</si>
  <si>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</si>
  <si>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</si>
  <si>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</si>
  <si>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</si>
  <si>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</si>
  <si>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</si>
  <si>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</si>
  <si>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</si>
  <si>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</si>
  <si>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</si>
  <si>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</si>
  <si>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</si>
  <si>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</si>
  <si>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</si>
  <si>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</si>
  <si>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</si>
  <si>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</si>
  <si>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</si>
  <si>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</si>
  <si>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</si>
  <si>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</si>
  <si>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</si>
  <si>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</si>
  <si>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</si>
  <si>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</si>
  <si>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</si>
  <si>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</si>
  <si>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</si>
  <si>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</si>
  <si>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</si>
  <si>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</si>
  <si>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</si>
  <si>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</si>
  <si>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</si>
  <si>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</si>
  <si>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</si>
  <si>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</si>
  <si>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</si>
  <si>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</si>
  <si>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</si>
  <si>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</si>
  <si>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</si>
  <si>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</si>
  <si>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</si>
  <si>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</si>
  <si>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</si>
  <si>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</si>
  <si>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</si>
  <si>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</si>
  <si>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</si>
  <si>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</si>
  <si>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</si>
  <si>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</si>
  <si>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</si>
  <si>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</si>
  <si>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</si>
  <si>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</si>
  <si>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</si>
  <si>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</si>
  <si>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</si>
  <si>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</si>
  <si>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</si>
  <si>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</si>
  <si>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</si>
  <si>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</si>
  <si>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</si>
  <si>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</si>
  <si>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</si>
  <si>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</si>
  <si>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</si>
  <si>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</si>
  <si>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</si>
  <si>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</si>
  <si>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</si>
  <si>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</si>
  <si>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</si>
  <si>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</si>
  <si>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</si>
  <si>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</si>
  <si>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</si>
  <si>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</si>
  <si>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</si>
  <si>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</si>
  <si>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</si>
  <si>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</si>
  <si>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</si>
  <si>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</si>
  <si>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</si>
  <si>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</si>
  <si>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</si>
  <si>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</si>
  <si>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</si>
  <si>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</si>
  <si>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</si>
  <si>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</si>
  <si>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</si>
  <si>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</si>
  <si>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</si>
  <si>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</si>
  <si>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</si>
  <si>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</si>
  <si>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</si>
  <si>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</si>
  <si>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</si>
  <si>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</si>
  <si>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</si>
  <si>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</si>
  <si>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</si>
  <si>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</si>
  <si>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</si>
  <si>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</si>
  <si>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</si>
  <si>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</si>
  <si>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</si>
  <si>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</si>
  <si>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</si>
  <si>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</si>
  <si>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</si>
  <si>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</si>
  <si>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</si>
  <si>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</si>
  <si>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</si>
  <si>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</si>
  <si>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</si>
  <si>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</si>
  <si>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</si>
  <si>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</si>
  <si>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</si>
  <si>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</si>
  <si>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</si>
  <si>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</si>
  <si>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</si>
  <si>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</si>
  <si>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</si>
  <si>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</si>
  <si>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</si>
  <si>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</si>
  <si>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</si>
  <si>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</si>
  <si>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</si>
  <si>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</si>
  <si>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</si>
  <si>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</si>
  <si>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</si>
  <si>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</si>
  <si>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</si>
  <si>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</si>
  <si>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</si>
  <si>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</si>
  <si>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</si>
  <si>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</si>
  <si>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</si>
  <si>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</si>
  <si>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</si>
  <si>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</si>
  <si>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</si>
  <si>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</si>
  <si>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</si>
  <si>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</si>
  <si>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</si>
  <si>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</si>
  <si>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</si>
  <si>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</si>
  <si>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</si>
  <si>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</si>
  <si>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</si>
  <si>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</si>
  <si>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</si>
  <si>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</si>
  <si>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</si>
  <si>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</si>
  <si>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</si>
  <si>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</si>
  <si>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</si>
  <si>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</si>
  <si>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</si>
  <si>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</si>
  <si>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</si>
  <si>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</si>
  <si>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</si>
  <si>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</si>
  <si>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</si>
  <si>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</si>
  <si>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</si>
  <si>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</si>
  <si>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</si>
  <si>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</si>
  <si>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</si>
  <si>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</si>
  <si>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</si>
  <si>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</si>
  <si>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</si>
  <si>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</si>
  <si>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</si>
  <si>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</si>
  <si>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</si>
  <si>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</si>
  <si>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</si>
  <si>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</si>
  <si>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</si>
  <si>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</si>
  <si>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</si>
  <si>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</si>
  <si>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</si>
  <si>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</si>
  <si>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</si>
  <si>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</si>
  <si>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</si>
  <si>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</si>
  <si>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</si>
  <si>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</si>
  <si>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</si>
  <si>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</si>
  <si>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</si>
  <si>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</si>
  <si>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</si>
  <si>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</si>
  <si>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</si>
  <si>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</si>
  <si>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</si>
  <si>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</si>
  <si>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</si>
  <si>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</si>
  <si>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</si>
  <si>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</si>
  <si>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</si>
  <si>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</si>
  <si>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</si>
  <si>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</si>
  <si>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</si>
  <si>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</si>
  <si>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</si>
  <si>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</si>
  <si>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</si>
  <si>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</si>
  <si>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</si>
  <si>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</si>
  <si>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</si>
  <si>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</si>
  <si>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</si>
  <si>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</si>
  <si>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</si>
  <si>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</si>
  <si>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</si>
  <si>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</si>
  <si>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</si>
  <si>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</si>
  <si>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</si>
  <si>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</si>
  <si>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</si>
  <si>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</si>
  <si>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</si>
  <si>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</si>
  <si>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</si>
  <si>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</si>
  <si>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</si>
  <si>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</si>
  <si>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</si>
  <si>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</si>
  <si>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</si>
  <si>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</si>
  <si>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</si>
  <si>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</si>
  <si>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</si>
  <si>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</si>
  <si>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</si>
  <si>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</si>
  <si>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</si>
  <si>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</si>
  <si>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</si>
  <si>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</si>
  <si>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</si>
  <si>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</si>
  <si>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</si>
  <si>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</si>
  <si>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</si>
  <si>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</si>
  <si>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</si>
  <si>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</si>
  <si>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</si>
  <si>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</si>
  <si>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</si>
  <si>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</si>
  <si>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</si>
  <si>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</si>
  <si>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</si>
  <si>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</si>
  <si>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</si>
  <si>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</si>
  <si>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</si>
  <si>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</si>
  <si>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</si>
  <si>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</si>
  <si>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</si>
  <si>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</si>
  <si>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</si>
  <si>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</si>
  <si>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</si>
  <si>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</si>
  <si>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</si>
  <si>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</si>
  <si>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</si>
  <si>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</si>
  <si>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</si>
  <si>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</si>
  <si>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</si>
  <si>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</si>
  <si>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</si>
  <si>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</si>
  <si>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</si>
  <si>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</si>
  <si>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</si>
  <si>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</si>
  <si>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</si>
  <si>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</si>
  <si>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</si>
  <si>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</si>
  <si>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</si>
  <si>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</si>
  <si>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</si>
  <si>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</si>
  <si>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</si>
  <si>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</si>
  <si>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</si>
  <si>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</si>
  <si>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</si>
  <si>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</si>
  <si>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</si>
  <si>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</si>
  <si>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</si>
  <si>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</si>
  <si>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</si>
  <si>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</si>
  <si>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</si>
  <si>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</si>
  <si>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</si>
  <si>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</si>
  <si>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</si>
  <si>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</si>
  <si>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</si>
  <si>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</si>
  <si>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</si>
  <si>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</si>
  <si>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</si>
  <si>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</si>
  <si>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</si>
  <si>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</si>
  <si>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</si>
  <si>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</si>
  <si>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</si>
  <si>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</si>
  <si>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</si>
  <si>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</si>
  <si>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</si>
  <si>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</si>
  <si>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</si>
  <si>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</si>
  <si>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</si>
  <si>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</si>
  <si>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</si>
  <si>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</si>
  <si>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</si>
  <si>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</si>
  <si>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</si>
  <si>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</si>
  <si>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</si>
  <si>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</si>
  <si>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</si>
  <si>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</si>
  <si>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</si>
  <si>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</si>
  <si>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</si>
  <si>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</si>
  <si>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</si>
  <si>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</si>
  <si>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</si>
  <si>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</si>
  <si>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</si>
  <si>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</si>
  <si>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</si>
  <si>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</si>
  <si>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</si>
  <si>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</si>
  <si>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</si>
  <si>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</si>
  <si>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</si>
  <si>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</si>
  <si>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</si>
  <si>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</si>
  <si>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</si>
  <si>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</si>
  <si>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</si>
  <si>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</si>
  <si>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</si>
  <si>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</si>
  <si>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</si>
  <si>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</si>
  <si>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</si>
  <si>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</si>
  <si>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</si>
  <si>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</si>
  <si>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</si>
  <si>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</si>
  <si>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</si>
  <si>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</si>
  <si>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</si>
  <si>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</si>
  <si>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</si>
  <si>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</si>
  <si>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</si>
  <si>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</si>
  <si>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</si>
  <si>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</si>
  <si>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</si>
  <si>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</si>
  <si>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</si>
  <si>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</si>
  <si>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</si>
  <si>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</si>
  <si>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</si>
  <si>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</si>
  <si>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</si>
  <si>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</si>
  <si>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</si>
  <si>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</si>
  <si>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</si>
  <si>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</si>
  <si>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</si>
  <si>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</si>
  <si>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</si>
  <si>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</si>
  <si>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</si>
  <si>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</si>
  <si>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</si>
  <si>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</si>
  <si>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</si>
  <si>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</si>
  <si>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</si>
  <si>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</si>
  <si>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</si>
  <si>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</si>
  <si>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</si>
  <si>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</si>
  <si>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</si>
  <si>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</si>
  <si>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</si>
  <si>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</si>
  <si>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</si>
  <si>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</si>
  <si>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</si>
  <si>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</si>
  <si>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</si>
  <si>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</si>
  <si>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</si>
  <si>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</si>
  <si>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</si>
  <si>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</si>
  <si>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</si>
  <si>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</si>
  <si>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</si>
  <si>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</si>
  <si>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</si>
  <si>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</si>
  <si>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</si>
  <si>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</si>
  <si>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</si>
  <si>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</si>
  <si>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</si>
  <si>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</si>
  <si>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</si>
  <si>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</si>
  <si>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</si>
  <si>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</si>
  <si>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</si>
  <si>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</si>
  <si>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</si>
  <si>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</si>
  <si>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</si>
  <si>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</si>
  <si>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</si>
  <si>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</si>
  <si>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</si>
  <si>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</si>
  <si>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</si>
  <si>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</si>
  <si>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</si>
  <si>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</si>
  <si>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</si>
  <si>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</si>
  <si>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</si>
  <si>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</si>
  <si>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</si>
  <si>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</si>
  <si>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</si>
  <si>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</si>
  <si>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</si>
  <si>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</si>
  <si>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</si>
  <si>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</si>
  <si>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</si>
  <si>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</si>
  <si>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</si>
  <si>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</si>
  <si>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</si>
  <si>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</si>
  <si>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</si>
  <si>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</si>
  <si>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</si>
  <si>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</si>
  <si>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</si>
  <si>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</si>
  <si>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</si>
  <si>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</si>
  <si>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</si>
  <si>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</si>
  <si>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</si>
  <si>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</si>
  <si>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</si>
  <si>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</si>
  <si>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</si>
  <si>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</si>
  <si>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</si>
  <si>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</si>
  <si>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</si>
  <si>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</si>
  <si>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</si>
  <si>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</si>
  <si>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</si>
  <si>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</si>
  <si>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</si>
  <si>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</si>
  <si>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</si>
  <si>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</si>
  <si>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</si>
  <si>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</si>
  <si>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</si>
  <si>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</si>
  <si>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</si>
  <si>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</si>
  <si>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</si>
  <si>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</si>
  <si>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</si>
  <si>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</si>
  <si>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</si>
  <si>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</si>
  <si>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</si>
  <si>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</si>
  <si>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</si>
  <si>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</si>
  <si>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</si>
  <si>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</si>
  <si>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</si>
  <si>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</si>
  <si>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</si>
  <si>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</si>
  <si>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</si>
  <si>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</si>
  <si>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</si>
  <si>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</si>
  <si>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</si>
  <si>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</si>
  <si>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</si>
  <si>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</si>
  <si>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</si>
  <si>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</si>
  <si>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</si>
  <si>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</si>
  <si>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</si>
  <si>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</si>
  <si>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</si>
  <si>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</si>
  <si>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</si>
  <si>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</si>
  <si>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</si>
  <si>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</si>
  <si>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</si>
  <si>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</si>
  <si>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</si>
  <si>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</si>
  <si>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</si>
  <si>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</si>
  <si>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</si>
  <si>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</si>
  <si>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</si>
  <si>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</si>
  <si>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</si>
  <si>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</si>
  <si>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</si>
  <si>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</si>
  <si>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</si>
  <si>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</si>
  <si>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</si>
  <si>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</si>
  <si>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</si>
  <si>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</si>
  <si>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</si>
  <si>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</si>
  <si>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</si>
  <si>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</si>
  <si>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</si>
  <si>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</si>
  <si>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</si>
  <si>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</si>
  <si>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</si>
  <si>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</si>
  <si>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</si>
  <si>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</si>
  <si>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</si>
  <si>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</si>
  <si>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</si>
  <si>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</si>
  <si>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</si>
  <si>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</si>
  <si>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</si>
  <si>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</si>
  <si>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</si>
  <si>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</si>
  <si>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</si>
  <si>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</si>
  <si>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</si>
  <si>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</si>
  <si>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</si>
  <si>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</si>
  <si>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</si>
  <si>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</si>
  <si>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</si>
  <si>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</si>
  <si>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</si>
  <si>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</si>
  <si>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</si>
  <si>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</si>
  <si>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</si>
  <si>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</si>
  <si>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</si>
  <si>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</si>
  <si>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</si>
  <si>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</si>
  <si>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</si>
  <si>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</si>
  <si>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</si>
  <si>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</si>
  <si>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</si>
  <si>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</si>
  <si>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</si>
  <si>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</si>
  <si>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</si>
  <si>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</si>
  <si>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</si>
  <si>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</si>
  <si>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</si>
  <si>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</si>
  <si>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</si>
  <si>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</si>
  <si>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</si>
  <si>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</si>
  <si>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</si>
  <si>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</si>
  <si>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</si>
  <si>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</si>
  <si>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</si>
  <si>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</si>
  <si>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</si>
  <si>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</si>
  <si>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</si>
  <si>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</si>
  <si>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</si>
  <si>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</si>
  <si>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</si>
  <si>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</si>
  <si>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</si>
  <si>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</si>
  <si>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</si>
  <si>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</si>
  <si>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</si>
  <si>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</si>
  <si>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</si>
  <si>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</si>
  <si>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</si>
  <si>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</si>
  <si>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</si>
  <si>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</si>
  <si>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</si>
  <si>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</si>
  <si>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</si>
  <si>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</si>
  <si>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</si>
  <si>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</si>
  <si>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</si>
  <si>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</si>
  <si>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</si>
  <si>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</si>
  <si>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</si>
  <si>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</si>
  <si>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</si>
  <si>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</si>
  <si>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</si>
  <si>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</si>
  <si>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</si>
  <si>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</si>
  <si>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</si>
  <si>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</si>
  <si>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</si>
  <si>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</si>
  <si>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</si>
  <si>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</si>
  <si>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</si>
  <si>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</si>
  <si>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</si>
  <si>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</si>
  <si>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</si>
  <si>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</si>
  <si>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</si>
  <si>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</si>
  <si>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</si>
  <si>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</si>
  <si>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</si>
  <si>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</si>
  <si>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</si>
  <si>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</si>
  <si>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</si>
  <si>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</si>
  <si>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</si>
  <si>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</si>
  <si>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</si>
  <si>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</si>
  <si>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</si>
  <si>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</si>
  <si>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</si>
  <si>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</si>
  <si>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</si>
  <si>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</si>
  <si>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</si>
  <si>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</si>
  <si>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</si>
  <si>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</si>
  <si>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</si>
  <si>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</si>
  <si>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</si>
  <si>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</si>
  <si>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</si>
  <si>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</si>
  <si>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</si>
  <si>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</si>
  <si>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</si>
  <si>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</si>
  <si>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</si>
  <si>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</si>
  <si>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</si>
  <si>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</si>
  <si>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</si>
  <si>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</si>
  <si>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</si>
  <si>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</si>
  <si>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</si>
  <si>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</si>
  <si>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</si>
  <si>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</si>
  <si>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</si>
  <si>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</si>
  <si>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</si>
  <si>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</si>
  <si>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</si>
  <si>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</si>
  <si>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</si>
  <si>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</si>
  <si>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</si>
  <si>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</si>
  <si>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</si>
  <si>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</si>
  <si>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</si>
  <si>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</si>
  <si>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</si>
  <si>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</si>
  <si>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</si>
  <si>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</si>
  <si>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</si>
  <si>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</si>
  <si>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</si>
  <si>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</si>
  <si>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</si>
  <si>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</si>
  <si>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</si>
  <si>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</si>
  <si>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</si>
  <si>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</si>
  <si>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</si>
  <si>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</si>
  <si>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</si>
  <si>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</si>
  <si>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</si>
  <si>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</si>
  <si>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</si>
  <si>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</si>
  <si>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</si>
  <si>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</si>
  <si>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</si>
  <si>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</si>
  <si>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</si>
  <si>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</si>
  <si>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</si>
  <si>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</si>
  <si>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</si>
  <si>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</si>
  <si>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</si>
  <si>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</si>
  <si>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</si>
  <si>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</si>
  <si>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</si>
  <si>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</si>
  <si>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</si>
  <si>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</si>
  <si>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</si>
  <si>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</si>
  <si>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</si>
  <si>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</si>
  <si>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</si>
  <si>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</si>
  <si>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</si>
  <si>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</si>
  <si>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</si>
  <si>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</si>
  <si>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</si>
  <si>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</si>
  <si>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</si>
  <si>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</si>
  <si>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</si>
  <si>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</si>
  <si>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</si>
  <si>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</si>
  <si>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</si>
  <si>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</si>
  <si>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</si>
  <si>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</si>
  <si>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</si>
  <si>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</si>
  <si>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</si>
  <si>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</si>
  <si>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</si>
  <si>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</si>
  <si>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</si>
  <si>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</si>
  <si>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</si>
  <si>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</si>
  <si>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</si>
  <si>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</si>
  <si>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</si>
  <si>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</si>
  <si>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</si>
  <si>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</si>
  <si>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</si>
  <si>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</si>
  <si>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</si>
  <si>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</si>
  <si>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</si>
  <si>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</si>
  <si>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</si>
  <si>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</si>
  <si>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</si>
  <si>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</si>
  <si>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</si>
  <si>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</si>
  <si>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</si>
  <si>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</si>
  <si>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</si>
  <si>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</si>
  <si>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</si>
  <si>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</si>
  <si>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</si>
  <si>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</si>
  <si>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</si>
  <si>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</si>
  <si>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</si>
  <si>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</si>
  <si>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</si>
  <si>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</si>
  <si>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</si>
  <si>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</si>
  <si>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</si>
  <si>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</si>
  <si>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</si>
  <si>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</si>
  <si>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</si>
  <si>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</si>
  <si>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</si>
  <si>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</si>
  <si>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</si>
  <si>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</si>
  <si>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</si>
  <si>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</si>
  <si>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</si>
  <si>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</si>
  <si>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</si>
  <si>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</si>
  <si>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</si>
  <si>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</si>
  <si>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</si>
  <si>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</si>
  <si>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</si>
  <si>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</si>
  <si>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</si>
  <si>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</si>
  <si>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</si>
  <si>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</si>
  <si>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</si>
  <si>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</si>
  <si>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</si>
  <si>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</si>
  <si>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</si>
  <si>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</si>
  <si>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</si>
  <si>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</si>
  <si>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</si>
  <si>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</si>
  <si>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</si>
  <si>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</si>
  <si>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</si>
  <si>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</si>
  <si>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</si>
  <si>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</si>
  <si>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</si>
  <si>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</si>
  <si>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</si>
  <si>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</si>
  <si>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</si>
  <si>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</si>
  <si>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</si>
  <si>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</si>
  <si>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</si>
  <si>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</si>
  <si>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</si>
  <si>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</si>
  <si>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</si>
  <si>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</si>
  <si>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</si>
  <si>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</si>
  <si>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</si>
  <si>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</si>
  <si>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</si>
  <si>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</si>
  <si>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</si>
  <si>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</si>
  <si>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</si>
  <si>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</si>
  <si>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</si>
  <si>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</si>
  <si>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</si>
  <si>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</si>
  <si>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</si>
  <si>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</si>
  <si>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</si>
  <si>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</si>
  <si>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</si>
  <si>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</si>
  <si>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</si>
  <si>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</si>
  <si>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</si>
  <si>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</si>
  <si>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</si>
  <si>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</si>
  <si>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</si>
  <si>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</si>
  <si>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</si>
  <si>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</si>
  <si>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</si>
  <si>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</si>
  <si>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</si>
  <si>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</si>
  <si>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</si>
  <si>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</si>
  <si>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</si>
  <si>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</si>
  <si>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</si>
  <si>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</si>
  <si>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</si>
  <si>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</si>
  <si>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</si>
  <si>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</si>
  <si>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</si>
  <si>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</si>
  <si>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</si>
  <si>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</si>
  <si>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</si>
  <si>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</si>
  <si>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</si>
  <si>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</si>
  <si>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</si>
  <si>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</si>
  <si>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</si>
  <si>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</si>
  <si>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</si>
  <si>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</si>
  <si>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</si>
  <si>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</si>
  <si>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</si>
  <si>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</si>
  <si>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</si>
  <si>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</si>
  <si>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</si>
  <si>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</si>
  <si>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</si>
  <si>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</si>
  <si>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</si>
  <si>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</si>
  <si>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</si>
  <si>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</si>
  <si>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</si>
  <si>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</si>
  <si>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</si>
  <si>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</si>
  <si>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</si>
  <si>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</si>
  <si>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</si>
  <si>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</si>
  <si>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</si>
  <si>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</si>
  <si>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</si>
  <si>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</si>
  <si>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</si>
  <si>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</si>
  <si>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</si>
  <si>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</si>
  <si>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</si>
  <si>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</si>
  <si>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</si>
  <si>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</si>
  <si>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</si>
  <si>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</si>
  <si>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</si>
  <si>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</si>
  <si>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</si>
  <si>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</si>
  <si>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</si>
  <si>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</si>
  <si>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</si>
  <si>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</si>
  <si>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</si>
  <si>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</si>
  <si>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</si>
  <si>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</si>
  <si>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</si>
  <si>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</si>
  <si>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</si>
  <si>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</si>
  <si>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</si>
  <si>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</si>
  <si>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</si>
  <si>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</si>
  <si>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</si>
  <si>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</si>
  <si>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</si>
  <si>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</si>
  <si>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</si>
  <si>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</si>
  <si>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</si>
  <si>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</si>
  <si>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</si>
  <si>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</si>
  <si>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</si>
  <si>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</si>
  <si>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</si>
  <si>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</si>
  <si>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</si>
  <si>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</si>
  <si>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</si>
  <si>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</si>
  <si>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</si>
  <si>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</si>
  <si>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</si>
  <si>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</si>
  <si>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</si>
  <si>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</si>
  <si>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</si>
  <si>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</si>
  <si>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</si>
  <si>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</si>
  <si>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</si>
  <si>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</si>
  <si>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</si>
  <si>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</si>
  <si>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</si>
  <si>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</si>
  <si>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</si>
  <si>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</si>
  <si>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</si>
  <si>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</si>
  <si>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</si>
  <si>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</si>
  <si>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</si>
  <si>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</si>
  <si>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</si>
  <si>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</si>
  <si>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http://vocab.belgif.be/ns/location#</t>
  </si>
  <si>
    <t>http://vocab.belgif.be/ns/person#</t>
  </si>
  <si>
    <t>http://vocab.belgif.be/ns/temporal#</t>
  </si>
  <si>
    <t>http://vocab.belgif.be/auth/</t>
  </si>
  <si>
    <t>PrefixFull</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</si>
  <si>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</si>
  <si>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</si>
  <si>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</si>
  <si>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</si>
  <si>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</si>
  <si>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</si>
  <si>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</si>
  <si>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</si>
  <si>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</si>
  <si>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</si>
  <si>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</si>
  <si>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</si>
  <si>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</si>
  <si>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</si>
  <si>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</si>
  <si>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</si>
  <si>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</si>
  <si>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</si>
  <si>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</si>
  <si>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</si>
  <si>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</si>
  <si>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</si>
  <si>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</si>
  <si>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</si>
  <si>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</si>
  <si>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</si>
  <si>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</si>
  <si>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</si>
  <si>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</si>
  <si>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</si>
  <si>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</si>
  <si>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</si>
  <si>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</si>
  <si>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</si>
  <si>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</si>
  <si>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</si>
  <si>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</si>
  <si>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</si>
  <si>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</si>
  <si>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</si>
  <si>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</si>
  <si>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</si>
  <si>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</si>
  <si>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</si>
  <si>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</si>
  <si>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</si>
  <si>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</si>
  <si>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</si>
  <si>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</si>
  <si>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</si>
  <si>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</si>
  <si>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</si>
  <si>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</si>
  <si>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</si>
  <si>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</si>
  <si>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</si>
  <si>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</si>
  <si>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</si>
  <si>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</si>
  <si>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</si>
  <si>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</si>
  <si>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</si>
  <si>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</si>
  <si>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</si>
  <si>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</si>
  <si>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</si>
  <si>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</si>
  <si>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</si>
  <si>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</si>
  <si>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</si>
  <si>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</si>
  <si>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</si>
  <si>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</si>
  <si>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</si>
  <si>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</si>
  <si>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</si>
  <si>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</si>
  <si>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</si>
  <si>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</si>
  <si>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</si>
  <si>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</si>
  <si>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</si>
  <si>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</si>
  <si>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</si>
  <si>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</si>
  <si>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</si>
  <si>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</si>
  <si>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</si>
  <si>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</si>
  <si>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</si>
  <si>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</si>
  <si>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</si>
  <si>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</si>
  <si>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</si>
  <si>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</si>
  <si>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</si>
  <si>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</si>
  <si>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</si>
  <si>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</si>
  <si>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</si>
  <si>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</si>
  <si>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</si>
  <si>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</si>
  <si>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</si>
  <si>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</si>
  <si>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</si>
  <si>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</si>
  <si>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</si>
  <si>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</si>
  <si>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</si>
  <si>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</si>
  <si>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</si>
  <si>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</si>
  <si>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</si>
  <si>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</si>
  <si>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</si>
  <si>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</si>
  <si>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</si>
  <si>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&lt;http://schema.org/email&gt;</t>
  </si>
  <si>
    <t>&lt;http://schema.org/faxNumber&gt;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</si>
  <si>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</si>
  <si>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</si>
  <si>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</si>
  <si>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</si>
  <si>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</si>
  <si>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</si>
  <si>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</si>
  <si>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</si>
  <si>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</si>
  <si>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</si>
  <si>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</si>
  <si>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</si>
  <si>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</si>
  <si>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</si>
  <si>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</si>
  <si>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</si>
  <si>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</si>
  <si>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</si>
  <si>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&lt;http://www.w3.org/ns/person#Person&gt;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</si>
  <si>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</si>
  <si>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</si>
  <si>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</si>
  <si>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</si>
  <si>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</si>
  <si>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</si>
  <si>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</si>
  <si>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</si>
  <si>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&lt;http://vocab.belgif.be/auth/function#id&gt;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</si>
  <si>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</si>
  <si>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</si>
  <si>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</si>
  <si>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</si>
  <si>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</si>
  <si>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</si>
  <si>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</si>
  <si>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</si>
  <si>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</si>
  <si>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</si>
  <si>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</si>
  <si>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</si>
  <si>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</si>
  <si>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</si>
  <si>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</si>
  <si>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</si>
  <si>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</si>
  <si>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</si>
  <si>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</si>
  <si>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</si>
  <si>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</si>
  <si>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</si>
  <si>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</si>
  <si>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</si>
  <si>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</si>
  <si>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</si>
  <si>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</si>
  <si>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</si>
  <si>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</si>
  <si>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</si>
  <si>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</si>
  <si>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</si>
  <si>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</si>
  <si>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</si>
  <si>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</si>
  <si>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</si>
  <si>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</si>
  <si>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</si>
  <si>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</si>
  <si>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</si>
  <si>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</si>
  <si>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</si>
  <si>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</si>
  <si>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</si>
  <si>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</si>
  <si>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</si>
  <si>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</si>
  <si>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</si>
  <si>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</si>
  <si>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</si>
  <si>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</si>
  <si>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</si>
  <si>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</si>
  <si>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</si>
  <si>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</si>
  <si>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</si>
  <si>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</si>
  <si>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</si>
  <si>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</si>
  <si>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</si>
  <si>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</si>
  <si>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</si>
  <si>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</si>
  <si>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</si>
  <si>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</si>
  <si>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</si>
  <si>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</si>
  <si>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</si>
  <si>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</si>
  <si>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</si>
  <si>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</si>
  <si>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</si>
  <si>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</si>
  <si>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</si>
  <si>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</si>
  <si>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</si>
  <si>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</si>
  <si>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</si>
  <si>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</si>
  <si>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</si>
  <si>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</si>
  <si>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</si>
  <si>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</si>
  <si>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</si>
  <si>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</si>
  <si>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</si>
  <si>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</si>
  <si>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</si>
  <si>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</si>
  <si>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</si>
  <si>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</si>
  <si>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</si>
  <si>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</si>
  <si>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</si>
  <si>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</si>
  <si>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</si>
  <si>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</si>
  <si>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</si>
  <si>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</si>
  <si>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</si>
  <si>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</si>
  <si>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</si>
  <si>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</si>
  <si>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</si>
  <si>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</si>
  <si>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</si>
  <si>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</si>
  <si>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</si>
  <si>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</si>
  <si>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</si>
  <si>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</si>
  <si>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</si>
  <si>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</si>
  <si>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</si>
  <si>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</si>
  <si>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</si>
  <si>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</si>
  <si>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</si>
  <si>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</si>
  <si>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</si>
  <si>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</si>
  <si>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</si>
  <si>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</si>
  <si>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</si>
  <si>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</si>
  <si>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</si>
  <si>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</si>
  <si>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</si>
  <si>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</si>
  <si>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</si>
  <si>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</si>
  <si>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</si>
  <si>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</si>
  <si>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</si>
  <si>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</si>
  <si>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</si>
  <si>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</si>
  <si>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</si>
  <si>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</si>
  <si>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</si>
  <si>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</si>
  <si>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</si>
  <si>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</si>
  <si>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</si>
  <si>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</si>
  <si>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</si>
  <si>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</si>
  <si>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</si>
  <si>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</si>
  <si>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</si>
  <si>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</si>
  <si>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</si>
  <si>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</si>
  <si>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</si>
  <si>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</si>
  <si>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</si>
  <si>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</si>
  <si>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</si>
  <si>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</si>
  <si>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</si>
  <si>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</si>
  <si>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</si>
  <si>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</si>
  <si>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</si>
  <si>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</si>
  <si>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</si>
  <si>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</si>
  <si>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</si>
  <si>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</si>
  <si>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</si>
  <si>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</si>
  <si>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</si>
  <si>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</si>
  <si>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</si>
  <si>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</si>
  <si>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</si>
  <si>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</si>
  <si>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</si>
  <si>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</si>
  <si>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</si>
  <si>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</si>
  <si>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</si>
  <si>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</si>
  <si>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</si>
  <si>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</si>
  <si>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</si>
  <si>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</si>
  <si>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</si>
  <si>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</si>
  <si>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</si>
  <si>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</si>
  <si>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</si>
  <si>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</si>
  <si>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</si>
  <si>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</si>
  <si>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</si>
  <si>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</si>
  <si>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</si>
  <si>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</si>
  <si>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</si>
  <si>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</si>
  <si>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</si>
  <si>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</si>
  <si>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</si>
  <si>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</si>
  <si>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</si>
  <si>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</si>
  <si>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</si>
  <si>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</si>
  <si>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</si>
  <si>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</si>
  <si>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</si>
  <si>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</si>
  <si>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</si>
  <si>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</si>
  <si>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</si>
  <si>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</si>
  <si>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</si>
  <si>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</si>
  <si>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</si>
  <si>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</si>
  <si>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</si>
  <si>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</si>
  <si>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</si>
  <si>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</si>
  <si>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</si>
  <si>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</si>
  <si>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</si>
  <si>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</si>
  <si>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</si>
  <si>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</si>
  <si>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</si>
  <si>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</si>
  <si>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</si>
  <si>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</si>
  <si>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</si>
  <si>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</si>
  <si>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</si>
  <si>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</si>
  <si>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</si>
  <si>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</si>
  <si>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</si>
  <si>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</si>
  <si>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</si>
  <si>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</si>
  <si>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</si>
  <si>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</si>
  <si>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</si>
  <si>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</si>
  <si>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</si>
  <si>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</si>
  <si>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</si>
  <si>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</si>
  <si>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</si>
  <si>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</si>
  <si>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</si>
  <si>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</si>
  <si>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</si>
  <si>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zie https://economie.fgov.be/nl/themas/ondernemingen/kruispuntbank-van/diensten-voor-administraties/codetabellen (KBO-codes-legal.xls tab Functie)</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</si>
  <si>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</si>
  <si>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</si>
  <si>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</si>
  <si>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</si>
  <si>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</si>
  <si>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</si>
  <si>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</si>
  <si>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</si>
  <si>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</si>
  <si>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</si>
  <si>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</si>
  <si>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</si>
  <si>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</si>
  <si>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</si>
  <si>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</si>
  <si>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</si>
  <si>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</si>
  <si>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</si>
  <si>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</si>
  <si>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</si>
  <si>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</si>
  <si>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</si>
  <si>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</si>
  <si>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</si>
  <si>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</si>
  <si>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</si>
  <si>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</si>
  <si>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</si>
  <si>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</si>
  <si>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</si>
  <si>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</si>
  <si>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</si>
  <si>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</si>
  <si>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</si>
  <si>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</si>
  <si>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</si>
  <si>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</si>
  <si>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</si>
  <si>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</si>
  <si>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</si>
  <si>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</si>
  <si>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</si>
  <si>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</si>
  <si>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</si>
  <si>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</si>
  <si>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</si>
  <si>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</si>
  <si>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</si>
  <si>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</si>
  <si>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</si>
  <si>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</si>
  <si>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</si>
  <si>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</si>
  <si>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</si>
  <si>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</si>
  <si>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</si>
  <si>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</si>
  <si>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</si>
  <si>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</si>
  <si>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</si>
  <si>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</si>
  <si>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</si>
  <si>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</si>
  <si>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</si>
  <si>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</si>
  <si>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</si>
  <si>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</si>
  <si>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</si>
  <si>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</si>
  <si>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</si>
  <si>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</si>
  <si>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</si>
  <si>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</si>
  <si>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</si>
  <si>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</si>
  <si>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</si>
  <si>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</si>
  <si>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</si>
  <si>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</si>
  <si>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</si>
  <si>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</si>
  <si>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</si>
  <si>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</si>
  <si>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</si>
  <si>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</si>
  <si>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</si>
  <si>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</si>
  <si>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</si>
  <si>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</si>
  <si>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</si>
  <si>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</si>
  <si>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</si>
  <si>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</si>
  <si>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</si>
  <si>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</si>
  <si>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</si>
  <si>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</si>
  <si>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</si>
  <si>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</si>
  <si>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</si>
  <si>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</si>
  <si>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</si>
  <si>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</si>
  <si>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</si>
  <si>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</si>
  <si>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</si>
  <si>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</si>
  <si>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</si>
  <si>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</si>
  <si>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</si>
  <si>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</si>
  <si>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</si>
  <si>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</si>
  <si>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</si>
  <si>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</si>
  <si>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</si>
  <si>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</si>
  <si>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</si>
  <si>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</si>
  <si>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</si>
  <si>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</si>
  <si>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</si>
  <si>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</si>
  <si>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</si>
  <si>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</si>
  <si>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</si>
  <si>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</si>
  <si>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</si>
  <si>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</si>
  <si>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</si>
  <si>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</si>
  <si>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</si>
  <si>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</si>
  <si>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</si>
  <si>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</si>
  <si>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</si>
  <si>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</si>
  <si>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</si>
  <si>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</si>
  <si>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</si>
  <si>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</si>
  <si>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</si>
  <si>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</si>
  <si>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</si>
  <si>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</si>
  <si>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</si>
  <si>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</si>
  <si>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</si>
  <si>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</si>
  <si>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</si>
  <si>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</si>
  <si>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</si>
  <si>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</si>
  <si>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</si>
  <si>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</si>
  <si>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</si>
  <si>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</si>
  <si>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</si>
  <si>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</si>
  <si>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</si>
  <si>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</si>
  <si>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</si>
  <si>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</si>
  <si>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</si>
  <si>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</si>
  <si>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</si>
  <si>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</si>
  <si>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</si>
  <si>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</si>
  <si>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</si>
  <si>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</si>
  <si>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</si>
  <si>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</si>
  <si>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</si>
  <si>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</si>
  <si>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</si>
  <si>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</si>
  <si>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</si>
  <si>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</si>
  <si>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</si>
  <si>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</si>
  <si>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</si>
  <si>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</si>
  <si>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</si>
  <si>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</si>
  <si>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</si>
  <si>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</si>
  <si>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</si>
  <si>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</si>
  <si>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</si>
  <si>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</si>
  <si>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</si>
  <si>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</si>
  <si>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</si>
  <si>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</si>
  <si>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</si>
  <si>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</si>
  <si>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</si>
  <si>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</si>
  <si>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</si>
  <si>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</si>
  <si>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</si>
  <si>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</si>
  <si>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</si>
  <si>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</si>
  <si>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</si>
  <si>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</si>
  <si>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</si>
  <si>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</si>
  <si>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</si>
  <si>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</si>
  <si>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</si>
  <si>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</si>
  <si>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</si>
  <si>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</si>
  <si>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</si>
  <si>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</si>
  <si>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</si>
  <si>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</si>
  <si>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</si>
  <si>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</si>
  <si>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</si>
  <si>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</si>
  <si>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</si>
  <si>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</si>
  <si>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</si>
  <si>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</si>
  <si>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</si>
  <si>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</si>
  <si>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</si>
  <si>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</si>
  <si>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</si>
  <si>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</si>
  <si>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</si>
  <si>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</si>
  <si>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</si>
  <si>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</si>
  <si>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</si>
  <si>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</si>
  <si>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</si>
  <si>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</si>
  <si>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</si>
  <si>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</si>
  <si>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</si>
  <si>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</si>
  <si>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</si>
  <si>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</si>
  <si>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</si>
  <si>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</si>
  <si>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</si>
  <si>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</si>
  <si>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</si>
  <si>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</si>
  <si>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</si>
  <si>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</si>
  <si>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</si>
  <si>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</si>
  <si>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</si>
  <si>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</si>
  <si>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</si>
  <si>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</si>
  <si>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</si>
  <si>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</si>
  <si>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</si>
  <si>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</si>
  <si>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</si>
  <si>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</si>
  <si>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</si>
  <si>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</si>
  <si>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</si>
  <si>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</si>
  <si>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</si>
  <si>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</si>
  <si>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</si>
  <si>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</si>
  <si>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</si>
  <si>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</si>
  <si>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</si>
  <si>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</si>
  <si>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</si>
  <si>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</si>
  <si>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</si>
  <si>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</si>
  <si>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</si>
  <si>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</si>
  <si>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</si>
  <si>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</si>
  <si>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</si>
  <si>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</si>
  <si>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</si>
  <si>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</si>
  <si>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</si>
  <si>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</si>
  <si>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</si>
  <si>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</si>
  <si>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</si>
  <si>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</si>
  <si>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</si>
  <si>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</si>
  <si>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</si>
  <si>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</si>
  <si>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</si>
  <si>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</si>
  <si>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</si>
  <si>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</si>
  <si>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</si>
  <si>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</si>
  <si>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</si>
  <si>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</si>
  <si>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</si>
  <si>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</si>
  <si>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</si>
  <si>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</si>
  <si>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</si>
  <si>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</si>
  <si>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</si>
  <si>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</si>
  <si>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</si>
  <si>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</si>
  <si>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</si>
  <si>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</si>
  <si>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</si>
  <si>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</si>
  <si>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</si>
  <si>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</si>
  <si>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</si>
  <si>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</si>
  <si>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</si>
  <si>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</si>
  <si>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</si>
  <si>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</si>
  <si>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</si>
  <si>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</si>
  <si>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</si>
  <si>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</si>
  <si>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</si>
  <si>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</si>
  <si>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</si>
  <si>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</si>
  <si>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</si>
  <si>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</si>
  <si>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</si>
  <si>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</si>
  <si>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</si>
  <si>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</si>
  <si>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</si>
  <si>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</si>
  <si>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</si>
  <si>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</si>
  <si>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</si>
  <si>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</si>
  <si>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</si>
  <si>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</si>
  <si>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</si>
  <si>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</si>
  <si>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</si>
  <si>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</si>
  <si>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</si>
  <si>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</si>
  <si>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</si>
  <si>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</si>
  <si>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</si>
  <si>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</si>
  <si>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</si>
  <si>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</si>
  <si>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</si>
  <si>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</si>
  <si>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</si>
  <si>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</si>
  <si>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t>
  </si>
  <si>
    <t>MunicipalityCode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</si>
  <si>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</si>
  <si>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</si>
  <si>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A country is a political state, nation, or territory which is controlled. It is often referred to as the land of an individual's birth, residence, or citizenship.</t>
  </si>
  <si>
    <t>ISO landcode</t>
  </si>
  <si>
    <t>Code pays ISO</t>
  </si>
  <si>
    <t>Code pays ISO avec histoire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</si>
  <si>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</si>
  <si>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</si>
  <si>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</si>
  <si>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</si>
  <si>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</si>
  <si>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</si>
  <si>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</si>
  <si>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</si>
  <si>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</si>
  <si>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</si>
  <si>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GenderCode</t>
  </si>
  <si>
    <t>zie class Agent</t>
  </si>
  <si>
    <t>voir class Agent</t>
  </si>
  <si>
    <t>pattern: "^[A-Z]{2}([A-Z]{2})?$"</t>
  </si>
  <si>
    <t>&lt;http://vocab.belgif.be/ns/location#Country&gt;</t>
  </si>
  <si>
    <t>&lt;http://vocab.belgif.be/auth/municipalitycode#id&gt;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</si>
  <si>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</si>
  <si>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</si>
  <si>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</si>
  <si>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</si>
  <si>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</si>
  <si>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</si>
  <si>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</si>
  <si>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</si>
  <si>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</si>
  <si>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</si>
  <si>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</si>
  <si>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</si>
  <si>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</si>
  <si>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</si>
  <si>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</si>
  <si>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</si>
  <si>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</si>
  <si>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</si>
  <si>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</si>
  <si>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</si>
  <si>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Government institutions</t>
  </si>
  <si>
    <t>&lt;fed-thesaurus:countryisocode#id&gt;</t>
  </si>
  <si>
    <t>CountryIsoAlpha3Code</t>
  </si>
  <si>
    <t>CountryIsoNum3Code</t>
  </si>
  <si>
    <t>ISO alfa-3 landcode</t>
  </si>
  <si>
    <t>ISO num-3 landcode</t>
  </si>
  <si>
    <t>Code pays ISO alpha-3</t>
  </si>
  <si>
    <t>Code pays ISO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</si>
  <si>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</si>
  <si>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</si>
  <si>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</si>
  <si>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</si>
  <si>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</si>
  <si>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</si>
  <si>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</si>
  <si>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</si>
  <si>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</si>
  <si>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</si>
  <si>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</si>
  <si>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</si>
  <si>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</si>
  <si>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</si>
  <si>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</si>
  <si>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</si>
  <si>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</si>
  <si>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</si>
  <si>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</si>
  <si>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</si>
  <si>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</si>
  <si>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</si>
  <si>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</si>
  <si>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</si>
  <si>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</si>
  <si>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</si>
  <si>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Munt</t>
  </si>
  <si>
    <t>Bedrag</t>
  </si>
  <si>
    <t>Devise</t>
  </si>
  <si>
    <t>Montant</t>
  </si>
  <si>
    <t>Le montant d'argent.</t>
  </si>
  <si>
    <t>De hoeveelheid geld.</t>
  </si>
  <si>
    <t>pattern: "^[A-Z]{3}$"</t>
  </si>
  <si>
    <t>pattern: "^[0-9]{3}$"</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</si>
  <si>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</si>
  <si>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</si>
  <si>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</si>
  <si>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</si>
  <si>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</si>
  <si>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</si>
  <si>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</si>
  <si>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</si>
  <si>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</si>
  <si>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</si>
  <si>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</si>
  <si>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</si>
  <si>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</si>
  <si>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</si>
  <si>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</si>
  <si>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</si>
  <si>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</si>
  <si>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</si>
  <si>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</si>
  <si>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</si>
  <si>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</si>
  <si>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</si>
  <si>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</si>
  <si>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</si>
  <si>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</si>
  <si>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</si>
  <si>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</si>
  <si>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</si>
  <si>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</si>
  <si>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</si>
  <si>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</si>
  <si>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</si>
  <si>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</si>
  <si>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</si>
  <si>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</si>
  <si>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</si>
  <si>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</si>
  <si>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</si>
  <si>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</si>
  <si>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</si>
  <si>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</si>
  <si>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</si>
  <si>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</si>
  <si>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</si>
  <si>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"Draft" sheet, you find the vocabulary entries that are still a work in progress.</t>
  </si>
  <si>
    <t>The “Government institutions” sheet provides the common names for Belgian Government institutions (code = abbreviation, name = full name, status = Draft/Standard)</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</si>
  <si>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</si>
  <si>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</si>
  <si>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</si>
  <si>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</si>
  <si>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</si>
  <si>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</si>
  <si>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</si>
  <si>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</si>
  <si>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</si>
  <si>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</si>
  <si>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</si>
  <si>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</si>
  <si>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</si>
  <si>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</si>
  <si>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</si>
  <si>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</si>
  <si>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</si>
  <si>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</si>
  <si>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</si>
  <si>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</si>
  <si>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</si>
  <si>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</si>
  <si>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</si>
  <si>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</si>
  <si>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</si>
  <si>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</si>
  <si>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</si>
  <si>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</si>
  <si>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</si>
  <si>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</si>
  <si>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</si>
  <si>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</si>
  <si>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</si>
  <si>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</si>
  <si>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</si>
  <si>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</si>
  <si>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</si>
  <si>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</si>
  <si>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</si>
  <si>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</si>
  <si>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</si>
  <si>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</si>
  <si>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</si>
  <si>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</si>
  <si>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</si>
  <si>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</si>
  <si>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</si>
  <si>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</si>
  <si>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</si>
  <si>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</si>
  <si>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</si>
  <si>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</si>
  <si>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</si>
  <si>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</si>
  <si>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</si>
  <si>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</si>
  <si>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</si>
  <si>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</si>
  <si>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</si>
  <si>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</si>
  <si>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Land voorgesteld door een landcode.</t>
  </si>
  <si>
    <t>Pays representé par un code pays.</t>
  </si>
  <si>
    <t>householdRelation</t>
  </si>
  <si>
    <t>&lt;http://vocab.belgif.be/ns/person#householdRelation&gt;</t>
  </si>
  <si>
    <t>&lt;http://vocab.belgif.be/auth/region&gt;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</si>
  <si>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</si>
  <si>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</si>
  <si>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</si>
  <si>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</si>
  <si>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</si>
  <si>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</si>
  <si>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</si>
  <si>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</si>
  <si>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</si>
  <si>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</si>
  <si>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</si>
  <si>
    <t>FPSFIN</t>
  </si>
  <si>
    <t>Federal Public Service Finance (FPSFIN)</t>
  </si>
  <si>
    <t>Service Public Fédéral Finances (SPFFIN)</t>
  </si>
  <si>
    <t>Federale Overheidsdienst Financiën (FODFIN)</t>
  </si>
  <si>
    <t>Föderaler Öffentlicher Dienst (FODFIN)</t>
  </si>
  <si>
    <t>Language</t>
  </si>
  <si>
    <t>International</t>
  </si>
  <si>
    <t>https://vocabs.acdh.oeaw.ac.at/</t>
  </si>
  <si>
    <t>iso6391/Schema</t>
  </si>
  <si>
    <t>oeaw</t>
  </si>
  <si>
    <t>Taal</t>
  </si>
  <si>
    <t>Langue</t>
  </si>
  <si>
    <t>#term_gender</t>
  </si>
  <si>
    <t>#term_family_name</t>
  </si>
  <si>
    <t>#term_givenname</t>
  </si>
  <si>
    <t>&lt;http://xmlns.com/foaf/0.1/#term_family_name&gt;</t>
  </si>
  <si>
    <t>&lt;http://xmlns.com/foaf/0.1/#term_givenname&gt;</t>
  </si>
  <si>
    <t>CivilStatusType</t>
  </si>
  <si>
    <t>Civil status of a person.</t>
  </si>
  <si>
    <t>civilStatus</t>
  </si>
  <si>
    <t>&lt;http://vocab.belgif.be/ns/person#Guardianship&gt;</t>
  </si>
  <si>
    <t>&lt;http://vocab.belgif.be/ns/person#civilStatus&gt;</t>
  </si>
  <si>
    <t>&lt;http://xmlns.com/foaf/0.1/#term_gender&gt;</t>
  </si>
  <si>
    <t>&lt;http://vocab.belgif.be/auth/civilstatustype#id&gt;</t>
  </si>
  <si>
    <t>&lt;http://vocab.belgif.be/auth/gendercode#id&gt;</t>
  </si>
  <si>
    <t>https://github.com/belgif/fedvoc</t>
  </si>
  <si>
    <t>Also check this list of government organizations which will be updated 2*/year by BOSA.</t>
  </si>
  <si>
    <t>inOpenApi</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</si>
  <si>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‘inOpenApi’ indicates if the entry has a corresponding OpenAPI data type</t>
  </si>
  <si>
    <t>publishYN</t>
  </si>
  <si>
    <t>A currency represented by its ISO 4217 alpha code.</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</si>
  <si>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t>
  </si>
  <si>
    <t>A monetary value in a specified currency.</t>
  </si>
  <si>
    <t>The type of civil status of a person represented by a code assigned by the National Register.</t>
  </si>
  <si>
    <t>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t>
  </si>
  <si>
    <t>The type of relation of a household member to the household reference person, represented by a code assigned by the National Register.</t>
  </si>
  <si>
    <t>Een munt die wordt vertegenwoordigd door de alfacode ISO 4217.</t>
  </si>
  <si>
    <t>Une devise représentée par son code alpha ISO 4217.</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</si>
  <si>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t>
  </si>
  <si>
    <t>Een geldwaarde in een opgegeven valuta.</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</si>
  <si>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t>
  </si>
  <si>
    <t>Une valeur monétaire dans une devise spécifiée.</t>
  </si>
  <si>
    <t>Het type burgerlijke staat van een persoon vertegenwoordigd door een code toegekend door het Rijksregister.</t>
  </si>
  <si>
    <t>Le type d'état civil d'une personne représenté par un code attribué par le Registre national.</t>
  </si>
  <si>
    <t>Het type relatie van een lid van het huishouden tot de referentiepersoon van het huishouden, vertegenwoordigd door een code toegekend door het Rijksregister.</t>
  </si>
  <si>
    <t>Le type de relation d'un membre du ménage à la personne de référence du ménage, représenté par un code attribué par le Registre national.</t>
  </si>
  <si>
    <t>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t>
  </si>
  <si>
    <t>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t>
  </si>
  <si>
    <t>&lt;https://vocabs.acdh.oeaw.ac.at/iso6391/Schema&gt;</t>
  </si>
  <si>
    <t>The "Datamodels" sheet shows the relationships between vocabulary entries. 
It can be read as:
entry ‘SubjectName’ has a relation of type ‘predicate’ with entry ‘ObjectName’
For instance: ‘houseNumber’ ‘domain’ ‘BelgianAddress’ means ‘houseNumber’ is a property of a class ‘BelgianAddress’.</t>
  </si>
  <si>
    <t>remittanceInformation</t>
  </si>
  <si>
    <t>Information provided with a bank transfer meant for its beneficiary.</t>
  </si>
  <si>
    <t>For Belgian remittances, either an unstructured remittance information of 140 characters, or a structured one of 12 digits is used. The latter one is commonly represented as +++ 3 digits / 4 digits / 5 digits +++ (example: +++010/8068/17183+++)</t>
  </si>
  <si>
    <t>Informatie bij een overschrijving bedoeld voor de ontvanger ervan.</t>
  </si>
  <si>
    <t>Voor Belgische overschrijvingen wordt ofwel een ongestructureerde mededeling van 140 karakters of een gestructureerde mededeling van 12 cijfers gebruikt. Deze laatste wordt meestal weergegeven als +++ 3 cijfers / 4 cijfers / 5 cijfers +++ (voorbeeld: +++010/8068/17183+++)</t>
  </si>
  <si>
    <t>fed-other</t>
  </si>
  <si>
    <t>http://vocab.belgif.be/ns/other#</t>
  </si>
  <si>
    <t>costCurrency</t>
  </si>
  <si>
    <t>Overschrijvingsmededeling</t>
  </si>
  <si>
    <t>Pour les virements belges, on utilise soit une communication non structurée de 140 caractères, soit une communication structurée de 12 chiffres. 
Ce dernier est généralement affiché sous la forme +++ 3 chiffres / 4 chiffres / 5 chiffres +++ (exemple : +++010/8068/17183+++)</t>
  </si>
  <si>
    <t>Communication destinée au destinataire accompagnant un virement.</t>
  </si>
  <si>
    <t>An officially assigned alphanumeric code that is added to the house number to distinguish multiple building units, mooring places, stands or parcels that have the same house number.</t>
  </si>
  <si>
    <t>Officieel toegekende alfanumerieke code die wordt toegevoegd aan het huisnummer om meerdere gebouweenheden, standplaatsen, ligplaatsen of percelen te onderscheiden die hetzelfde huisnummer hebben.</t>
  </si>
  <si>
    <t>Code alphanumérique, attribué officiellement, qui s’ajoute au numéro de la maison pour distinguer plusieurs unités de bâtiment, postes d’amarrage, emplacements ou parcelles  qui portent le même numéro de la maison.</t>
  </si>
  <si>
    <t>&lt;http://vocab.belgif.be/ns/other#addressRegisteredOffice&gt;</t>
  </si>
  <si>
    <t>&lt;http://vocab.belgif.be/ns/other#economicActivity&gt;</t>
  </si>
  <si>
    <t>&lt;http://vocab.belgif.be/ns/other#endReason&gt;</t>
  </si>
  <si>
    <t>&lt;http://vocab.belgif.be/ns/other#function&gt;</t>
  </si>
  <si>
    <t>&lt;http://vocab.belgif.be/ns/other#legalStatus&gt;</t>
  </si>
  <si>
    <t>&lt;http://vocab.belgif.be/ns/other#organizationType&gt;</t>
  </si>
  <si>
    <t>&lt;http://vocab.belgif.be/ns/other#authorization&gt;</t>
  </si>
  <si>
    <t>&lt;http://vocab.belgif.be/ns/other#naturalPerson&gt;</t>
  </si>
  <si>
    <t>&lt;http://vocab.belgif.be/ns/other#website&gt;</t>
  </si>
  <si>
    <t>&lt;http://vocab.belgif.be/ns/other#CbeRegisteredEntity&gt;</t>
  </si>
  <si>
    <t>&lt;http://vocab.belgif.be/ns/other#EstablishmentUnit&gt;</t>
  </si>
  <si>
    <t>&lt;http://vocab.belgif.be/ns/other#Employer&gt;</t>
  </si>
  <si>
    <t>&lt;http://vocab.belgif.be/ns/other#function#id&gt;</t>
  </si>
  <si>
    <t>&lt;http://vocab.belgif.be/ns/generic#remittanceInformation&gt;</t>
  </si>
  <si>
    <t>Communication du virement bancaire</t>
  </si>
  <si>
    <t>Nationality</t>
  </si>
  <si>
    <t>&lt;http://vocab.belgif.be/auth/CountryNisCode&gt;</t>
  </si>
  <si>
    <t>&lt;http://vocab.belgif.be/auth/CountryIsoCode&gt;</t>
  </si>
  <si>
    <t>&lt;http://vocab.belgif.be/auth/CountryIsoAlpha3Code&gt;</t>
  </si>
  <si>
    <t>&lt;http://vocab.belgif.be/auth/CountryIsoNum3Code&gt;</t>
  </si>
  <si>
    <t>&lt;http://vocab.belgif.be/ns/location#country#id&gt;</t>
  </si>
  <si>
    <t>Date</t>
  </si>
  <si>
    <t>StatusUpdate</t>
  </si>
  <si>
    <t>OldName</t>
  </si>
  <si>
    <t>CRUD</t>
  </si>
  <si>
    <t>Add</t>
  </si>
  <si>
    <t>Update</t>
  </si>
  <si>
    <t>Delete</t>
  </si>
  <si>
    <t>CAUD</t>
  </si>
  <si>
    <t>Territory</t>
  </si>
  <si>
    <t>TerritoryOfNationality</t>
  </si>
  <si>
    <t>TerritoryOfAddress</t>
  </si>
  <si>
    <t>TerritoryOfPlace</t>
  </si>
  <si>
    <t>countryNisCode</t>
  </si>
  <si>
    <t>countryIsoCode</t>
  </si>
  <si>
    <t>countryWithHistoryIsoCode</t>
  </si>
  <si>
    <t>countryIsoAlpha3Code</t>
  </si>
  <si>
    <t>countryIsoNum3Code</t>
  </si>
  <si>
    <t>YesNo</t>
  </si>
  <si>
    <t>Yes</t>
  </si>
  <si>
    <t>No</t>
  </si>
  <si>
    <t>Introduction of Datatypes + updated Datamodels sheet</t>
  </si>
  <si>
    <t>New column "Publish YN" + rename column inSwagger to inOpenApi</t>
  </si>
  <si>
    <t>CivilState</t>
  </si>
  <si>
    <t>Changed Type</t>
  </si>
  <si>
    <t>Refers to multiple ConceptScheme implementations.</t>
  </si>
  <si>
    <t>URI aligned with Europe.</t>
  </si>
  <si>
    <t>Replaced by 1 property named "country"</t>
  </si>
  <si>
    <t>Country has multiple ConceptScheme implementations.</t>
  </si>
  <si>
    <t>Draft to Standard.</t>
  </si>
  <si>
    <t>ChangeLog</t>
  </si>
  <si>
    <t>In this sheet you can find an overview of changes made to fedvoc.</t>
  </si>
  <si>
    <t>See ConceptScheme Country.</t>
  </si>
  <si>
    <t>Zie ConceptScheme Country.</t>
  </si>
  <si>
    <t>Voir ConceptScheme Country.</t>
  </si>
  <si>
    <t>StreetRrnCode</t>
  </si>
  <si>
    <t>Representation of a country by an ISO 3166-1 alpha-2 code.</t>
  </si>
  <si>
    <t>Voorstelling van een land door een ISO 3166-1 alpha-2-code.</t>
  </si>
  <si>
    <r>
      <t>pattern</t>
    </r>
    <r>
      <rPr>
        <sz val="7"/>
        <rFont val="Consolas"/>
        <family val="3"/>
      </rPr>
      <t xml:space="preserve">: </t>
    </r>
    <r>
      <rPr>
        <sz val="11"/>
        <rFont val="Calibri"/>
        <family val="2"/>
      </rPr>
      <t>"^[A-Z]{2}$"</t>
    </r>
  </si>
  <si>
    <t>Représentation d'un pays par un code ISO 3166-1 alpha-2.</t>
  </si>
  <si>
    <t>Representation of a country by an ISO 3166-1 alpha-2 (current country) or ISO 3166-3 alpha-4 (former country) code.</t>
  </si>
  <si>
    <t>CountryWithHistoricIsoCode</t>
  </si>
  <si>
    <t>Voorstelling van een land door een ISO 3166-1 alpha-2 (huidig land) of ISO 3166-3 alpha-4 (voormalig land) code.</t>
  </si>
  <si>
    <t>ISO landcode inclusief voormalige</t>
  </si>
  <si>
    <t>Représentation d'un pays par un code ISO 3166-1 alpha-2 (pays actuel) ou ISO 3166-3 alpha-4 (ancien pays).</t>
  </si>
  <si>
    <t>Representation of a country by an ISO 3166-1 alpha-3 code.</t>
  </si>
  <si>
    <t>Voorstelling van een land door een ISO 3166-1 alpha-3-code.</t>
  </si>
  <si>
    <t>Représentation d'un pays par un code ISO 3166-1 alpha-3.</t>
  </si>
  <si>
    <t>Representation of a country by an ISO 3166-1 num-3 code.</t>
  </si>
  <si>
    <t>Voorstelling van een land door een ISO 3166-1 num-3 code.</t>
  </si>
  <si>
    <t>Représentation d'un pays par un code ISO 3166-1 num-3</t>
  </si>
  <si>
    <t>Language listed in ISO 639-1</t>
  </si>
  <si>
    <t>Taal opgenomen in ISO 639-1</t>
  </si>
  <si>
    <t>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t>
  </si>
  <si>
    <t>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t>
  </si>
  <si>
    <t>Langue incluse dans l'ISO 639-1</t>
  </si>
  <si>
    <t>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t>
  </si>
  <si>
    <t>Former or current nationalities  recognized by Belgium</t>
  </si>
  <si>
    <t>Voormalige of huidige nationaliteiten die erkend zijn door België</t>
  </si>
  <si>
    <t>Reference: https://statbel.fgov.be/nl/over-statbel/methodologie/classificaties/landencodes (Nationalities). 
A nationality can be represented by multiple data types (see Tab "Datamodels"), of which CountryIsoCode and CountryWithHistoricIsoCode are recommended.</t>
  </si>
  <si>
    <t>Nationalités anciennes ou actuelles reconnues par la Belgique</t>
  </si>
  <si>
    <t>Référence : https://statbel.fgov.be/nl/over-statbel/methodologie/classificaties/landencodes (Nationalités).
Une nationalité peut être représentée par plusieurs datatypes (voir l'onglet "Datamodels"), parmi lesquels CountryIsoCode et CountryWithHistoricIsoCode sont recommandés.</t>
  </si>
  <si>
    <t>Referentie: https://statbel.fgov.be/nl/over-statbel/methodologie/classificaties/landencodes (Nationaliteiten).  
Een nationaliteit kan voorgesteld worden door meer datatypes (zie tabblad "Datamodels"), waarvan  CountryIsoCode en CountryWithHistoricIsoCode aanbevolen worden.</t>
  </si>
  <si>
    <t>Former or current countries  recognized by Belgium</t>
  </si>
  <si>
    <t>Reference: https://statbel.fgov.be/nl/over-statbel/methodologie/classificaties/landencodes. 
A country can be represented by multiple data types
(see Tab "Datamodels"), of which CountryIsoCode and CountryWithHistoricIsoCode are recommended.</t>
  </si>
  <si>
    <t>Voormalige of huidige landen die erkend zijn door België</t>
  </si>
  <si>
    <t>Referentie: https://statbel.fgov.be/nl/over-statbel/methodologie/classificaties/landencodes. 
Een land kan voorgesteld worden door meerdere datatypes 
(zie tabblad "Datamodels"), waarvan  CountryIsoCode en CountryWithHistoricIsoCode aanbevolen worden.</t>
  </si>
  <si>
    <t>Pays anciens ou actuels reconnus par la Belgique</t>
  </si>
  <si>
    <t>Référence : https://statbel.fgov.be/nl/over-statbel/methodology/classifications/countrycodes.
Un pays peut être représenté par plusieurs types de données
(voir onglet "Datamodels"), parmi lesquels CountryIsoCode et CountryWithHistoricIsoCode sont recommandés.</t>
  </si>
  <si>
    <t>&lt;http://vocab.belgif.be/auth/StreetRrnCode&gt;</t>
  </si>
  <si>
    <t>&lt;http://vocab.belgif.be/auth/CountryWithHistoricIsoCode&gt;</t>
  </si>
  <si>
    <t>&lt;http://vocab.belgif.be/auth/nationality#id&gt;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</si>
</sst>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7">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92">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3" borderId="3" xfId="0"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5" fillId="0" borderId="0" xfId="3" applyFill="1" applyBorder="1" applyAlignment="1">
      <alignment wrapText="1"/>
    </xf>
    <xf numFmtId="0" fontId="0" fillId="5" borderId="4" xfId="0" applyFill="1" applyBorder="1"/>
    <xf numFmtId="0" fontId="0" fillId="4" borderId="4" xfId="0" applyFill="1" applyBorder="1" applyAlignment="1"/>
    <xf numFmtId="0" fontId="1" fillId="2" borderId="10" xfId="0" applyFont="1" applyFill="1" applyBorder="1"/>
    <xf numFmtId="0" fontId="1" fillId="2" borderId="7" xfId="0" applyFont="1" applyFill="1" applyBorder="1" applyAlignment="1">
      <alignment wrapText="1"/>
    </xf>
    <xf numFmtId="0" fontId="1" fillId="2" borderId="11" xfId="0" applyFont="1" applyFill="1" applyBorder="1" applyAlignment="1">
      <alignment wrapText="1"/>
    </xf>
    <xf numFmtId="0" fontId="0" fillId="6" borderId="1" xfId="0" applyFill="1" applyBorder="1"/>
    <xf numFmtId="0" fontId="0" fillId="6" borderId="4" xfId="0" applyFill="1" applyBorder="1"/>
    <xf numFmtId="0" fontId="0" fillId="6" borderId="3" xfId="0" applyFill="1" applyBorder="1"/>
    <xf numFmtId="0" fontId="0" fillId="6" borderId="6" xfId="0" applyFill="1" applyBorder="1"/>
    <xf numFmtId="0" fontId="0" fillId="6" borderId="1" xfId="0" applyNumberFormat="1" applyFill="1" applyBorder="1"/>
    <xf numFmtId="0" fontId="0" fillId="6" borderId="3" xfId="0" applyNumberFormat="1" applyFill="1" applyBorder="1"/>
    <xf numFmtId="0" fontId="0" fillId="6" borderId="4" xfId="0" applyNumberFormat="1" applyFill="1" applyBorder="1"/>
    <xf numFmtId="0" fontId="0" fillId="6" borderId="6" xfId="0" applyNumberFormat="1" applyFill="1" applyBorder="1"/>
    <xf numFmtId="14" fontId="0" fillId="3" borderId="2" xfId="0" applyNumberFormat="1" applyFill="1" applyBorder="1"/>
    <xf numFmtId="14" fontId="0" fillId="3" borderId="5" xfId="0" applyNumberFormat="1" applyFill="1" applyBorder="1"/>
  </cellXfs>
  <cellStyles count="4">
    <cellStyle name="Hyperlink" xfId="3" builtinId="8"/>
    <cellStyle name="Normal" xfId="0" builtinId="0"/>
    <cellStyle name="Normal 2" xfId="1" xr:uid="{00000000-0005-0000-0000-000002000000}"/>
    <cellStyle name="Standaard 2" xfId="2" xr:uid="{00000000-0005-0000-0000-000003000000}"/>
  </cellStyles>
  <dxfs count="163">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fill>
        <patternFill patternType="solid">
          <fgColor indexed="64"/>
          <bgColor theme="9" tint="0.79998168889431442"/>
        </patternFill>
      </fill>
      <border diagonalUp="0" diagonalDown="0" outline="0">
        <left style="thin">
          <color indexed="64"/>
        </left>
        <right/>
        <top style="thin">
          <color indexed="64"/>
        </top>
        <bottom style="thin">
          <color indexed="64"/>
        </bottom>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numFmt numFmtId="19" formatCode="d/mm/yyyy"/>
      <fill>
        <patternFill patternType="solid">
          <fgColor indexed="64"/>
          <bgColor theme="9" tint="0.7999816888943144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16</xdr:row>
      <xdr:rowOff>70982</xdr:rowOff>
    </xdr:from>
    <xdr:to>
      <xdr:col>1</xdr:col>
      <xdr:colOff>7386495</xdr:colOff>
      <xdr:row>16</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C0F60EF-E9B0-45EF-9B73-4EE8E70C8638}" name="Table11" displayName="Table11" ref="A1:J30" totalsRowShown="0" headerRowDxfId="162" headerRowBorderDxfId="161" tableBorderDxfId="160" totalsRowBorderDxfId="159">
  <autoFilter ref="A1:J30" xr:uid="{DC0F60EF-E9B0-45EF-9B73-4EE8E70C8638}"/>
  <sortState xmlns:xlrd2="http://schemas.microsoft.com/office/spreadsheetml/2017/richdata2" ref="A2:J30">
    <sortCondition descending="1" ref="A2:A30"/>
    <sortCondition ref="B2:B30"/>
    <sortCondition ref="C2:C30"/>
  </sortState>
  <tableColumns count="10">
    <tableColumn id="1" xr3:uid="{D24E8F25-6F01-4CA0-9F7F-4D1D4F817FB6}" name="Date" dataDxfId="158"/>
    <tableColumn id="2" xr3:uid="{B458E2A9-46F3-41AE-B385-C07704636FD7}" name="CAUD" dataDxfId="157"/>
    <tableColumn id="3" xr3:uid="{1D86D6CE-3E6E-42CD-9F0C-D094AE4B21E0}" name="Id" dataDxfId="156"/>
    <tableColumn id="4" xr3:uid="{23B97DD4-D467-44F7-B7D1-C52C8D8C1E15}" name="StatusUpdate" dataDxfId="155"/>
    <tableColumn id="5" xr3:uid="{D58BC98F-F7EC-450A-9821-A0F6C9BA6159}" name="Name" dataDxfId="154">
      <calculatedColumnFormula>IF(OR(Table11[[#This Row],[CAUD]]="Add", Table11[[#This Row],[CAUD]]="Update"),VLOOKUP(Table11[[#This Row],[Id]],Table1[#All],2,),"")</calculatedColumnFormula>
    </tableColumn>
    <tableColumn id="6" xr3:uid="{A3A647E3-67EB-4DA7-82E0-FAB03660BC0C}" name="OldName" dataDxfId="153"/>
    <tableColumn id="7" xr3:uid="{301D6D8A-8EF4-4872-8A90-A52E1B456CEC}" name="Status" dataDxfId="152">
      <calculatedColumnFormula>IF(OR(Table11[[#This Row],[CAUD]]="Add", Table11[[#This Row],[CAUD]]="Update"),VLOOKUP(Table11[[#This Row],[Id]],Table6[#All],8,),"")</calculatedColumnFormula>
    </tableColumn>
    <tableColumn id="8" xr3:uid="{775DFD45-2D77-4876-BFF0-609C7A9CE565}" name="Ontology" dataDxfId="151">
      <calculatedColumnFormula>IF(OR(Table11[[#This Row],[CAUD]]="Add", Table11[[#This Row],[CAUD]]="Update"),VLOOKUP(Table11[[#This Row],[Id]],Table1[#All],4,),"")</calculatedColumnFormula>
    </tableColumn>
    <tableColumn id="10" xr3:uid="{411D3DAA-958B-4FEA-9F42-DCFC92211119}" name="Type" dataDxfId="150">
      <calculatedColumnFormula>IF(OR(Table11[[#This Row],[CAUD]]="Add", Table11[[#This Row],[CAUD]]="Update"),VLOOKUP(Table11[[#This Row],[Id]],Table1[#All],5,),"")</calculatedColumnFormula>
    </tableColumn>
    <tableColumn id="9" xr3:uid="{DFF1D791-B39A-4850-AF4E-EA5AEFFB1029}" name="Comment" dataDxfId="14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1" totalsRowShown="0" headerRowDxfId="48" dataDxfId="47" tableBorderDxfId="46">
  <autoFilter ref="A1:B91" xr:uid="{BE966717-6EF8-4546-84D8-08CDE591DBBC}"/>
  <sortState xmlns:xlrd2="http://schemas.microsoft.com/office/spreadsheetml/2017/richdata2" ref="A2:B91">
    <sortCondition ref="A2:A91"/>
  </sortState>
  <tableColumns count="2">
    <tableColumn id="1" xr3:uid="{F2897F9D-BBC0-4E88-84B0-5D09C2151512}" name="prefix" dataDxfId="45"/>
    <tableColumn id="2" xr3:uid="{042C77E8-3E32-46A6-B126-83C76C7AA80C}" name="URI-part" dataDxfId="4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T658" totalsRowShown="0" headerRowDxfId="43" dataDxfId="42" tableBorderDxfId="41">
  <autoFilter ref="A1:T658" xr:uid="{13966FFF-9A6B-4C19-A5AC-15E922FFF560}"/>
  <tableColumns count="20">
    <tableColumn id="1" xr3:uid="{62C370CB-E5AF-47C0-8967-E5407D576BD5}" name="Id" dataDxfId="40"/>
    <tableColumn id="2" xr3:uid="{D3796F6F-1F75-48B8-AEB9-61E70B15C65B}" name="AdoptedByFed" dataDxfId="39">
      <calculatedColumnFormula>IF($A2&lt;&gt;"",IF(VLOOKUP($A2,VocabularyAdoption!$A:$K,8,)=0,"",VLOOKUP($A2,VocabularyAdoption!$A:$K,8,)),"")</calculatedColumnFormula>
    </tableColumn>
    <tableColumn id="3" xr3:uid="{E3D88AF9-2EBE-4FEB-BA5C-6A2CD2614584}" name="Source" dataDxfId="38">
      <calculatedColumnFormula>IF($A2&lt;&gt;"",VLOOKUP($A2,Vocabulary!$A:$J,6,),"")</calculatedColumnFormula>
    </tableColumn>
    <tableColumn id="4" xr3:uid="{A318A8A9-6314-487D-A80A-06B73DFCE033}" name="Prefix" dataDxfId="37">
      <calculatedColumnFormula>IF($A2&lt;&gt;"",VLOOKUP($A2,Vocabulary!$A:$J,8,),"")</calculatedColumnFormula>
    </tableColumn>
    <tableColumn id="5" xr3:uid="{F959ED24-551B-49CD-89F4-42BE225F5363}" name="PrefixFull" dataDxfId="36">
      <calculatedColumnFormula>IFERROR(VLOOKUP(D2,Prefix!$A:$B,2,),"")</calculatedColumnFormula>
    </tableColumn>
    <tableColumn id="18" xr3:uid="{B14393BB-9530-479B-BB8A-88DCC9404D17}" name="URIName" dataDxfId="35">
      <calculatedColumnFormula>IF($A2&lt;&gt;"",IF(VLOOKUP($A2,Vocabulary!$A:$J,9,)=0,"",VLOOKUP($A2,Vocabulary!$A:$J,9,)),"")</calculatedColumnFormula>
    </tableColumn>
    <tableColumn id="6" xr3:uid="{F2F0734C-0834-40C3-B503-CF423547E3EC}" name="Ontology" dataDxfId="34">
      <calculatedColumnFormula>IF($A2&lt;&gt;"",VLOOKUP($A2,Vocabulary!$A:$J,4,),"")</calculatedColumnFormula>
    </tableColumn>
    <tableColumn id="7" xr3:uid="{0B2A492D-40F4-447C-9F32-D0AF04406AF4}" name="Type" dataDxfId="33">
      <calculatedColumnFormula>IF($A2&lt;&gt;"",VLOOKUP($A2,Vocabulary!$A:$J,5,),"")</calculatedColumnFormula>
    </tableColumn>
    <tableColumn id="8" xr3:uid="{A0F7743A-1634-479F-97D1-480A6464BEF8}" name="URI" dataDxfId="32">
      <calculatedColumnFormula>IF(AND(H2="ConceptScheme",LEFT(D2,7) &lt;&gt; "inspire", LEFT(D2,4) &lt;&gt; "oeaw"),CONCATENATE("&lt;",E2,LOWER(IF(F2="",J2,F2)),"#id&gt;"),CONCATENATE("&lt;",E2,IF(F2="",J2,F2),"&gt;"))</calculatedColumnFormula>
    </tableColumn>
    <tableColumn id="9" xr3:uid="{27AB34A8-E939-4D7C-8E2D-C6927966F6C2}" name="Name" dataDxfId="31">
      <calculatedColumnFormula>IF($A2&lt;&gt;"",VLOOKUP($A2,Vocabulary!$A:$J,2,),"")</calculatedColumnFormula>
    </tableColumn>
    <tableColumn id="10" xr3:uid="{327E46D3-23FD-4C7B-B862-B82E8239BC17}" name="LabelNL" dataDxfId="30">
      <calculatedColumnFormula>IFERROR(IF(VLOOKUP(A2,VocabularyNL!$A:$G,6)=0,"",VLOOKUP(A2,VocabularyNL!$A:$G,6)),"")</calculatedColumnFormula>
    </tableColumn>
    <tableColumn id="11" xr3:uid="{1CAF0B36-220B-429D-83F5-96C36E5FDAF3}" name="LabelFR" dataDxfId="29">
      <calculatedColumnFormula>IFERROR(IF(VLOOKUP(A2,VocabularyFR!$A:$G,6)=0,"",VLOOKUP(A2,VocabularyFR!$A:$G,6)),"")</calculatedColumnFormula>
    </tableColumn>
    <tableColumn id="12" xr3:uid="{6AC2C406-63AF-4C12-94E5-02E38D2B10E6}" name="Definition" dataDxfId="28">
      <calculatedColumnFormula>IFERROR(IF(VLOOKUP(A2,Vocabulary!$A:$F,3)=0,"",VLOOKUP(A2,Vocabulary!$A:$F,3)),"")</calculatedColumnFormula>
    </tableColumn>
    <tableColumn id="13" xr3:uid="{2D78AFC5-A32F-46CD-9476-D23A54025870}" name="DefinitionNL" dataDxfId="27">
      <calculatedColumnFormula>IFERROR(IF(VLOOKUP(A2,VocabularyNL!$A:$H,7)=0,"",VLOOKUP(A2,VocabularyNL!$A:$H,7)),"")</calculatedColumnFormula>
    </tableColumn>
    <tableColumn id="14" xr3:uid="{832D72B0-FC9A-4B93-9466-825F5F29AC66}" name="DefinitionFR" dataDxfId="26">
      <calculatedColumnFormula>IFERROR(IF(VLOOKUP(A2,VocabularyFR!$A:$H,7)=0,"",VLOOKUP(A2,VocabularyFR!$A:$H,7)),"")</calculatedColumnFormula>
    </tableColumn>
    <tableColumn id="15" xr3:uid="{A361D1B9-A942-4225-810F-12A21B9A069E}" name="Comment" dataDxfId="25">
      <calculatedColumnFormula>IF($A2&lt;&gt;"",IF(VLOOKUP($A2,Vocabulary!$A:$J,7,)&lt;&gt;"",VLOOKUP($A2,Vocabulary!$A:$J,7,),""),"")</calculatedColumnFormula>
    </tableColumn>
    <tableColumn id="16" xr3:uid="{CBA2FCE5-2A82-4B90-B0B6-DC0BDFEACC6F}" name="CommentNL" dataDxfId="24">
      <calculatedColumnFormula>IFERROR(IF(VLOOKUP(A2,VocabularyNL!$A:$H,8)=0,"",VLOOKUP(A2,VocabularyNL!$A:$H,8)),"")</calculatedColumnFormula>
    </tableColumn>
    <tableColumn id="17" xr3:uid="{4C54270D-79D0-488A-9B73-5E537DF0CF98}" name="CommentFR" dataDxfId="23">
      <calculatedColumnFormula>IFERROR(IF(VLOOKUP(A2,VocabularyFR!$A:$H,8)=0,"",VLOOKUP(A2,VocabularyFR!$A:$H,8)),"")</calculatedColumnFormula>
    </tableColumn>
    <tableColumn id="19" xr3:uid="{9B8DD26B-02BC-4706-8FC8-2F1EC70F007A}" name="inOpenApi" dataDxfId="22">
      <calculatedColumnFormula>VLOOKUP(Table9[[#This Row],[Id]],Vocabulary!A:K,11)</calculatedColumnFormula>
    </tableColumn>
    <tableColumn id="20" xr3:uid="{A8FBAEE8-6AD9-4F4E-A047-D93261DAEDDE}" name="publishYN" dataDxfId="21">
      <calculatedColumnFormula>VLOOKUP(Table9[[#This Row],[Id]],Vocabulary!A:L,12)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4" totalsRowShown="0" headerRowDxfId="148" headerRowBorderDxfId="147" tableBorderDxfId="146">
  <autoFilter ref="A1:F14" xr:uid="{6FB1927C-4E0B-4EBD-8234-8277B2017D55}"/>
  <sortState xmlns:xlrd2="http://schemas.microsoft.com/office/spreadsheetml/2017/richdata2" ref="A2:F14">
    <sortCondition ref="A2:A14"/>
  </sortState>
  <tableColumns count="6">
    <tableColumn id="1" xr3:uid="{2FAB779B-B45C-4B0B-AB8D-391590F5B981}" name="Code"/>
    <tableColumn id="2" xr3:uid="{6CDC498F-ABDD-4218-BBF6-8CC550524ADD}" name="Name in en" dataDxfId="145"/>
    <tableColumn id="3" xr3:uid="{2D6D896F-6DDE-44DA-9E58-255C4EE58775}" name="Name in nl" dataDxfId="144"/>
    <tableColumn id="4" xr3:uid="{B70F5F72-2CB8-4E5C-ABF0-4E5318A18DA3}" name="Name in fr" dataDxfId="143"/>
    <tableColumn id="5" xr3:uid="{A55E0536-9B71-449A-A073-8DFF0071EBFD}" name="Name in de " dataDxfId="142"/>
    <tableColumn id="6" xr3:uid="{FAF4F485-41D4-4085-80FA-F101DBC1EBEB}" name="Status" dataDxfId="1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L658" totalsRowShown="0" headerRowDxfId="140" tableBorderDxfId="139">
  <autoFilter ref="A1:L658" xr:uid="{75A6FAFB-7AE8-4DAD-AF7A-634A22C236D0}"/>
  <sortState xmlns:xlrd2="http://schemas.microsoft.com/office/spreadsheetml/2017/richdata2" ref="A2:L655">
    <sortCondition ref="A2:A655"/>
  </sortState>
  <tableColumns count="12">
    <tableColumn id="1" xr3:uid="{8A02A927-126C-4BFC-A8C1-79C47C872661}" name="Id" dataDxfId="138"/>
    <tableColumn id="2" xr3:uid="{247267FE-4E28-4753-826B-1C1C82D3806C}" name="Name" dataDxfId="137"/>
    <tableColumn id="3" xr3:uid="{394389FD-CC0D-4DC9-B35B-095498D54BD3}" name="Definition" dataDxfId="136"/>
    <tableColumn id="4" xr3:uid="{99AE525F-23F9-4C48-A489-C763A701B60D}" name="Ontology" dataDxfId="135"/>
    <tableColumn id="5" xr3:uid="{F0749CCC-CB11-4F0F-96F4-D93F90EE6C11}" name="Type" dataDxfId="134"/>
    <tableColumn id="6" xr3:uid="{56F8A5F3-C2ED-4FDA-B2D6-2853F83B8C21}" name="Source" dataDxfId="133"/>
    <tableColumn id="7" xr3:uid="{309745DF-A216-4ED0-B2DD-4169B83E40AA}" name="Comment" dataDxfId="132"/>
    <tableColumn id="8" xr3:uid="{B49B7EAA-3A8B-40EE-8F5F-E5BCE61EEC9B}" name="URIPrefix" dataDxfId="131"/>
    <tableColumn id="9" xr3:uid="{58B0FADF-628A-4AF0-9CCF-8562F7179F61}" name="URIName" dataDxfId="130"/>
    <tableColumn id="10" xr3:uid="{3C912B63-3DD1-4D38-A41E-E67338BD9C2A}" name="URI" dataDxfId="129">
      <calculatedColumnFormula>IF(F2="FED",IF(AND(E2="ConceptScheme",LEFT(H2,7) &lt;&gt; "inspire"),CONCATENATE("&lt;",H2,":",LOWER(IF(I2="",B2,I2)),"#id&gt;"),CONCATENATE("&lt;",H2,":",IF(I2="",B2,I2),"&gt;")),CONCATENATE("&lt;",H2,":",IF(I2="",B2,I2),"&gt;"))</calculatedColumnFormula>
    </tableColumn>
    <tableColumn id="11" xr3:uid="{64AC263B-AAA4-46D6-9012-154F07728982}" name="inOpenApi" dataDxfId="128"/>
    <tableColumn id="12" xr3:uid="{1910F146-A304-4D7E-85F9-17D9B6075C4F}" name="publishYN" dataDxfId="1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58" totalsRowShown="0" tableBorderDxfId="126">
  <autoFilter ref="A1:H658" xr:uid="{35C5F69C-E710-413D-AD93-7BCB29FCE055}"/>
  <sortState xmlns:xlrd2="http://schemas.microsoft.com/office/spreadsheetml/2017/richdata2" ref="A2:H658">
    <sortCondition ref="A2:A658"/>
  </sortState>
  <tableColumns count="8">
    <tableColumn id="1" xr3:uid="{491ABEDD-528C-4148-9048-D5BF67601905}" name="Id" dataDxfId="125"/>
    <tableColumn id="2" xr3:uid="{37144AB9-BB38-48D5-8847-51D3DE5F7600}" name="Name" dataDxfId="124">
      <calculatedColumnFormula>IF($A2&lt;&gt;"",IF(VLOOKUP($A2,Vocabulary!$A:$J,2,)="","",VLOOKUP($A2,Vocabulary!$A:$J,2,)),"")</calculatedColumnFormula>
    </tableColumn>
    <tableColumn id="3" xr3:uid="{3525D19F-B5D3-44BC-81F7-A556DA483F0B}" name="Definition" dataDxfId="123">
      <calculatedColumnFormula>IF($A2&lt;&gt;"",IF(VLOOKUP($A2,Vocabulary!$A:$J,3,)="","",VLOOKUP($A2,Vocabulary!$A:$J,3,)),"")</calculatedColumnFormula>
    </tableColumn>
    <tableColumn id="4" xr3:uid="{EABE0647-E02D-4D85-90D8-64FA60D22168}" name="Comment" dataDxfId="122">
      <calculatedColumnFormula>IF($A2&lt;&gt;"",IF(VLOOKUP($A2,Vocabulary!$A:$J,7,)="","",VLOOKUP($A2,Vocabulary!$A:$J,7,)),"")</calculatedColumnFormula>
    </tableColumn>
    <tableColumn id="5" xr3:uid="{C6FB439D-0801-469A-968A-3950DB283B6C}" name="Ontology" dataDxfId="121">
      <calculatedColumnFormula>IF($A2&lt;&gt;"",VLOOKUP($A2,Vocabulary!$A:$J,4,),"")</calculatedColumnFormula>
    </tableColumn>
    <tableColumn id="6" xr3:uid="{E624DE7C-B4C4-49FA-A832-6C25AFE715A3}" name="LabelNL" dataDxfId="120"/>
    <tableColumn id="7" xr3:uid="{42573511-6401-4AD3-8E52-9AD8FAE63659}" name="Definitie" dataDxfId="119"/>
    <tableColumn id="8" xr3:uid="{05CB9A97-6BB2-4F6A-A449-6FB82F29F000}" name="Commentaar" dataDxfId="1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58" totalsRowShown="0" tableBorderDxfId="117">
  <autoFilter ref="A1:H658" xr:uid="{DC2B96CE-2E1F-4219-8CD1-2EF9DAA71BBD}"/>
  <tableColumns count="8">
    <tableColumn id="1" xr3:uid="{A2F65FC3-0F0A-4205-BDA7-2E32E8C2E5B3}" name="Id" dataDxfId="116"/>
    <tableColumn id="2" xr3:uid="{57594AEE-7991-44AF-B37A-14FC2CF0695D}" name="Name" dataDxfId="115">
      <calculatedColumnFormula>IF($A2&lt;&gt;"",IF(VLOOKUP($A2,Vocabulary!$A:$J,2,)="","",VLOOKUP($A2,Vocabulary!$A:$J,2,)),"")</calculatedColumnFormula>
    </tableColumn>
    <tableColumn id="3" xr3:uid="{A54444BD-DF80-4153-828B-248821BEB27D}" name="Definition" dataDxfId="114">
      <calculatedColumnFormula>IF($A2&lt;&gt;"",IF(VLOOKUP($A2,Vocabulary!$A:$J,3,)="","",VLOOKUP($A2,Vocabulary!$A:$J,3,)),"")</calculatedColumnFormula>
    </tableColumn>
    <tableColumn id="4" xr3:uid="{BD65B0DF-BA27-4238-B652-CECC62A502F0}" name="Comment" dataDxfId="113">
      <calculatedColumnFormula>IF($A2&lt;&gt;"",IF(VLOOKUP($A2,Vocabulary!$A:$J,7,)="","",VLOOKUP($A2,Vocabulary!$A:$J,7,)),"")</calculatedColumnFormula>
    </tableColumn>
    <tableColumn id="5" xr3:uid="{A1EABCF9-E830-436B-B626-9EF14419F4C8}" name="Ontology" dataDxfId="112">
      <calculatedColumnFormula>IF($A2&lt;&gt;"",VLOOKUP($A2,Vocabulary!$A:$J,4,),"")</calculatedColumnFormula>
    </tableColumn>
    <tableColumn id="6" xr3:uid="{8416F57E-9724-4410-8116-78EDDD6053DC}" name="LabelFR" dataDxfId="111"/>
    <tableColumn id="7" xr3:uid="{A42FDD2D-587E-4C87-A44D-96CB13766B2D}" name="Définition" dataDxfId="110"/>
    <tableColumn id="8" xr3:uid="{DBA77AA8-C5E4-4BFD-851D-806AF79D5B29}" name="Commentaire" dataDxfId="10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58" totalsRowShown="0" headerRowDxfId="108" dataDxfId="107" tableBorderDxfId="106">
  <autoFilter ref="A1:L658" xr:uid="{A15A1B95-868D-45AF-89B5-6D2F43545A2F}"/>
  <tableColumns count="12">
    <tableColumn id="1" xr3:uid="{F6BD8B54-9EA8-4AA1-9578-623CC6D9D6CC}" name="Id" dataDxfId="105"/>
    <tableColumn id="2" xr3:uid="{60333419-1F9C-433B-A5B9-5FFB13791C21}" name="Ontology" dataDxfId="104">
      <calculatedColumnFormula>IF($A2&lt;&gt;"",VLOOKUP($A2,Vocabulary!$A:$J,4,),"")</calculatedColumnFormula>
    </tableColumn>
    <tableColumn id="12" xr3:uid="{8ABCEE03-8EB8-4A18-BF27-74D51F105544}" name="Name" dataDxfId="103">
      <calculatedColumnFormula>IF($A2&lt;&gt;"",IF(VLOOKUP($A2,Vocabulary!$A:$J,2,)="","",VLOOKUP($A2,Vocabulary!$A:$J,2,)),"")</calculatedColumnFormula>
    </tableColumn>
    <tableColumn id="3" xr3:uid="{0CB2348E-A57B-44F3-950F-86ECAE541C7D}" name="URI" dataDxfId="102">
      <calculatedColumnFormula>IF($A2&lt;&gt;"",IF(VLOOKUP($A2,Vocabulary!$A:$J,10,)="","",VLOOKUP($A2,Vocabulary!$A:$J,10,)),"")</calculatedColumnFormula>
    </tableColumn>
    <tableColumn id="4" xr3:uid="{8A87F45D-796E-4005-92EC-2238918DA7DC}" name="LabelNL" dataDxfId="101">
      <calculatedColumnFormula>IFERROR(IF(VLOOKUP(A2,VocabularyNL!$A:$G,6)=0,"",VLOOKUP(A2,VocabularyNL!$A:$G,6)),"")</calculatedColumnFormula>
    </tableColumn>
    <tableColumn id="5" xr3:uid="{3AEFB187-467F-4796-B30D-AC606A0C04CD}" name="LabelFR" dataDxfId="100">
      <calculatedColumnFormula>IFERROR(IF(VLOOKUP(A2,VocabularyFR!$A:$G,6)=0,"",VLOOKUP(A2,VocabularyFR!$A:$G,6)),"")</calculatedColumnFormula>
    </tableColumn>
    <tableColumn id="6" xr3:uid="{3ED70F84-C0F7-46AE-8521-84E7AE07C71E}" name="Definition" dataDxfId="99">
      <calculatedColumnFormula>IF($A2&lt;&gt;"",VLOOKUP($A2,Vocabulary!$A:$J,3,),"")</calculatedColumnFormula>
    </tableColumn>
    <tableColumn id="7" xr3:uid="{3E2236BA-A43C-4F2C-871D-1E1C30E83D6A}" name="DefinitionNL" dataDxfId="98">
      <calculatedColumnFormula>IFERROR(IF(VLOOKUP(A2,VocabularyNL!$A:$G,7)=0,"",VLOOKUP(A2,VocabularyNL!$A:$H,7)),"")</calculatedColumnFormula>
    </tableColumn>
    <tableColumn id="8" xr3:uid="{2366FA73-89B3-4E49-8711-9F28F1B08F11}" name="DefinitionFR" dataDxfId="97">
      <calculatedColumnFormula>IFERROR(IF(VLOOKUP(A2,VocabularyFR!$A:$G,7)=0,"",VLOOKUP(A2,VocabularyFR!$A:$H,7)),"")</calculatedColumnFormula>
    </tableColumn>
    <tableColumn id="9" xr3:uid="{40B8E171-2252-4BE4-B927-15D24CD7DBF1}" name="Comment" dataDxfId="96">
      <calculatedColumnFormula>IF($A2&lt;&gt;"",IF(VLOOKUP($A2,Vocabulary!$A:$J,7,)="","",VLOOKUP($A2,Vocabulary!$A:$J,7,)),"")</calculatedColumnFormula>
    </tableColumn>
    <tableColumn id="10" xr3:uid="{917304D1-A3FD-413C-B9A1-2327197A513F}" name="CommentNL" dataDxfId="95">
      <calculatedColumnFormula>IFERROR(IF(VLOOKUP(A2,VocabularyNL!$A:$H,8)=0,"",VLOOKUP(A2,VocabularyNL!$A:$H,8)),"")</calculatedColumnFormula>
    </tableColumn>
    <tableColumn id="11" xr3:uid="{99C78AC7-2F01-4B84-8629-FD0A29254DC5}" name="CommentFR" dataDxfId="94">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58" totalsRowShown="0" headerRowDxfId="93" dataDxfId="92" tableBorderDxfId="91">
  <autoFilter ref="A1:L658" xr:uid="{FA40F392-E9E5-4E31-A71D-8DB267FC3FF8}"/>
  <tableColumns count="12">
    <tableColumn id="1" xr3:uid="{01BC2EBD-F7FC-4C9E-96E3-E86A60013802}" name="Id" dataDxfId="90"/>
    <tableColumn id="2" xr3:uid="{FB08B556-9C85-4598-940C-43BCEF75E8BC}" name="Source" dataDxfId="89">
      <calculatedColumnFormula>IFERROR(VLOOKUP(A2,Vocabulary!$A:$J,6,),"")</calculatedColumnFormula>
    </tableColumn>
    <tableColumn id="3" xr3:uid="{4CA4FD3A-7CF4-41FC-A854-4BF86E5AA89F}" name="Ontology" dataDxfId="88">
      <calculatedColumnFormula>IFERROR(VLOOKUP(A2,Vocabulary!$A:$J,4,),"")</calculatedColumnFormula>
    </tableColumn>
    <tableColumn id="4" xr3:uid="{47B4DCE9-7791-4BCC-B0BF-F7C11A431F91}" name="Name" dataDxfId="87">
      <calculatedColumnFormula>IFERROR(VLOOKUP(A2,Vocabulary!$A:$J,2,),"")</calculatedColumnFormula>
    </tableColumn>
    <tableColumn id="5" xr3:uid="{79A56947-6F70-4783-AB0E-8DABE446FF60}" name="Definition" dataDxfId="86">
      <calculatedColumnFormula>IFERROR(IF(VLOOKUP(A2,Vocabulary!$A:$J,3,)=0,"",VLOOKUP(A2,Vocabulary!$A:$J,3,)),"")</calculatedColumnFormula>
    </tableColumn>
    <tableColumn id="6" xr3:uid="{73B3A1B6-5489-403C-BFEF-36D8AFBAC8FB}" name="Comment" dataDxfId="85">
      <calculatedColumnFormula>IFERROR(IF(VLOOKUP(A2,Vocabulary!$A:$J,7,)=0,"",VLOOKUP(A2,Vocabulary!$A:$J,7,)),"")</calculatedColumnFormula>
    </tableColumn>
    <tableColumn id="7" xr3:uid="{ADDED84E-69CB-438D-91AE-B648B1E33FB2}" name="SameAsEU" dataDxfId="84"/>
    <tableColumn id="8" xr3:uid="{46891002-8658-43BF-A979-A8E9A299F59F}" name="SameAsEU-URI" dataDxfId="83">
      <calculatedColumnFormula>IFERROR(IF(VLOOKUP(G2,Vocabulary!$A:$J,10,)=0,"",VLOOKUP(G2,Vocabulary!$A:$J,10,)),"")</calculatedColumnFormula>
    </tableColumn>
    <tableColumn id="9" xr3:uid="{3B3978CF-61BC-4390-8722-3BEA0CAC0516}" name="SameAsFED" dataDxfId="82"/>
    <tableColumn id="10" xr3:uid="{F69641D7-CBBD-43F6-AB1D-C6DEF44A86D3}" name="SameAsFED-URI" dataDxfId="81">
      <calculatedColumnFormula>IFERROR(IF(VLOOKUP(I2,Vocabulary!$A:$J,10,)=0,"",VLOOKUP(I2,Vocabulary!$A:$J,10,)),"")</calculatedColumnFormula>
    </tableColumn>
    <tableColumn id="11" xr3:uid="{AA6190C4-E610-4E2B-8784-18052AAA12D2}" name="SameAsVL" dataDxfId="80"/>
    <tableColumn id="12" xr3:uid="{15881974-6A72-4FC1-AA0B-5DE520669ED9}" name="SameAsVL-URI" dataDxfId="79">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58" totalsRowShown="0" headerRowDxfId="78" dataDxfId="77" tableBorderDxfId="76">
  <autoFilter ref="A1:M658" xr:uid="{81E62C5D-6534-4BF2-8001-570371F8B8BA}"/>
  <tableColumns count="13">
    <tableColumn id="1" xr3:uid="{AF910858-DCE9-4AAA-A5E1-FE644053D327}" name="Id" dataDxfId="75"/>
    <tableColumn id="13" xr3:uid="{46A07DCD-2633-4D68-BF41-BD4A9FD5D87E}" name="Name" dataDxfId="74">
      <calculatedColumnFormula>IFERROR(VLOOKUP(A2,Vocabulary!$A:$J,2,),"")</calculatedColumnFormula>
    </tableColumn>
    <tableColumn id="2" xr3:uid="{1A314A90-7DBF-4FFC-9A8F-4617594E8944}" name="URI" dataDxfId="73">
      <calculatedColumnFormula>IF($A2&lt;&gt;"",VLOOKUP($A2,Vocabulary!$A:$J,10,),"")</calculatedColumnFormula>
    </tableColumn>
    <tableColumn id="3" xr3:uid="{69EC7306-D1D4-4B5D-8EFC-D202DB8E1E79}" name="Definition" dataDxfId="72">
      <calculatedColumnFormula>IF($A2&lt;&gt;"",IF(VLOOKUP($A2,Vocabulary!$A:$J,3,)=0,"",VLOOKUP($A2,Vocabulary!$A:$J,3,)),"")</calculatedColumnFormula>
    </tableColumn>
    <tableColumn id="4" xr3:uid="{BFCB83F9-3B8E-447D-B6C8-411D44160FD3}" name="Comment" dataDxfId="71">
      <calculatedColumnFormula>IF($A2&lt;&gt;"",IF(VLOOKUP($A2,Vocabulary!$A:$J,7,)=0,"",VLOOKUP($A2,Vocabulary!$A:$J,7,)),"")</calculatedColumnFormula>
    </tableColumn>
    <tableColumn id="5" xr3:uid="{6AA7DB22-9EF6-49DF-9338-FE377C64E5C5}" name="Ontology" dataDxfId="70">
      <calculatedColumnFormula>IF($A2&lt;&gt;"",VLOOKUP($A2,Vocabulary!$A:$J,4,),"")</calculatedColumnFormula>
    </tableColumn>
    <tableColumn id="6" xr3:uid="{3140D796-05CC-4BFC-9CB9-28C72A36D6CE}" name="EU" dataDxfId="69"/>
    <tableColumn id="7" xr3:uid="{E3B8FCBE-C6BD-4257-840E-6EE61A88BF1A}" name="FED" dataDxfId="68"/>
    <tableColumn id="8" xr3:uid="{437E0051-9D3A-48CE-AF05-357DD9AFCAD8}" name="BRU" dataDxfId="67"/>
    <tableColumn id="9" xr3:uid="{86A4D50A-F564-47D2-8D5D-E359BF5E1D9A}" name="VL" dataDxfId="66"/>
    <tableColumn id="10" xr3:uid="{7E1275AD-BCB1-4F61-B136-1211D171B6DC}" name="WA" dataDxfId="65"/>
    <tableColumn id="11" xr3:uid="{CCA9B5EC-AFC7-4DEE-9A35-037584E721AD}" name="FR" dataDxfId="64"/>
    <tableColumn id="12" xr3:uid="{040A40CA-626A-46B3-A376-B17E69E63A57}" name="DU" dataDxfId="6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18" totalsRowShown="0" tableBorderDxfId="62">
  <autoFilter ref="A1:M518" xr:uid="{DCDE176A-EDB5-4A39-853A-663DAA01377E}"/>
  <tableColumns count="13">
    <tableColumn id="1" xr3:uid="{5877C4E1-32AE-4094-B8E1-B89DCD7E3EE6}" name="Column1" dataDxfId="61">
      <calculatedColumnFormula>CONCATENATE(K2,F2)</calculatedColumnFormula>
    </tableColumn>
    <tableColumn id="2" xr3:uid="{567EB9A7-7E72-4D85-8CC8-0535B38F348B}" name="Column2" dataDxfId="60">
      <calculatedColumnFormula>CONCATENATE(F2,L2)</calculatedColumnFormula>
    </tableColumn>
    <tableColumn id="3" xr3:uid="{3DC9D909-5C15-4A14-95A7-6612AC5C3D37}" name="Source" dataDxfId="59"/>
    <tableColumn id="4" xr3:uid="{0B0FBE91-2D34-4670-83A8-8A47CFACDE95}" name="Datamodel" dataDxfId="58"/>
    <tableColumn id="5" xr3:uid="{7B0E9028-69B0-42D9-9E07-2DA6FA1B293B}" name="SubjectName" dataDxfId="57">
      <calculatedColumnFormula>IF(K2,VLOOKUP(K2,Vocabulary!$A:$J,2,),"")</calculatedColumnFormula>
    </tableColumn>
    <tableColumn id="6" xr3:uid="{14785E39-464D-46F1-B958-09741B1E00DD}" name="Predicate" dataDxfId="56"/>
    <tableColumn id="7" xr3:uid="{57B64264-31B0-4F0A-B079-0591B03C325B}" name="ObjectName" dataDxfId="55">
      <calculatedColumnFormula>IF(L2&lt;&gt;"",VLOOKUP(L2,Vocabulary!$A:$J,2,),IF(M2&lt;&gt;"",M2,""))</calculatedColumnFormula>
    </tableColumn>
    <tableColumn id="8" xr3:uid="{939E05B6-EDBF-42AF-B87D-1F95955F6E33}" name="ConceptNL" dataDxfId="54"/>
    <tableColumn id="9" xr3:uid="{134BE1D1-E160-45D4-93DE-77DB11E103B6}" name="ConceptFR" dataDxfId="53"/>
    <tableColumn id="10" xr3:uid="{53EF3EA8-01AF-473A-8750-EEE114054A4A}" name="Comment" dataDxfId="52"/>
    <tableColumn id="11" xr3:uid="{813CE084-1F7E-4A65-BE4D-659BBB7F66FE}" name="SubjectId" dataDxfId="51"/>
    <tableColumn id="12" xr3:uid="{05100C78-0E6E-422A-8EC0-8A393328A2E9}" name="ObjectId" dataDxfId="50"/>
    <tableColumn id="13" xr3:uid="{A5704298-A884-4DDD-9A82-A2F8D55D6C2F}" name="ObjectString"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hyperlink" Target="http://vocab.belgif.be/ns/location" TargetMode="External"/><Relationship Id="rId13" Type="http://schemas.openxmlformats.org/officeDocument/2006/relationships/hyperlink" Target="http://www.w3.org/ns/locn" TargetMode="External"/><Relationship Id="rId18" Type="http://schemas.openxmlformats.org/officeDocument/2006/relationships/hyperlink" Target="http://www.opengis.net/gml" TargetMode="External"/><Relationship Id="rId26" Type="http://schemas.openxmlformats.org/officeDocument/2006/relationships/printerSettings" Target="../printerSettings/printerSettings12.bin"/><Relationship Id="rId3" Type="http://schemas.openxmlformats.org/officeDocument/2006/relationships/hyperlink" Target="http://data.vlaanderen.be/ns/persoon" TargetMode="External"/><Relationship Id="rId21" Type="http://schemas.openxmlformats.org/officeDocument/2006/relationships/hyperlink" Target="http://inspire.ec.europa.eu/ont/ad" TargetMode="External"/><Relationship Id="rId7" Type="http://schemas.openxmlformats.org/officeDocument/2006/relationships/hyperlink" Target="http://eu-test/" TargetMode="External"/><Relationship Id="rId12" Type="http://schemas.openxmlformats.org/officeDocument/2006/relationships/hyperlink" Target="http://schema.org/" TargetMode="External"/><Relationship Id="rId17" Type="http://schemas.openxmlformats.org/officeDocument/2006/relationships/hyperlink" Target="http://www.w3.org/2002/07/owl" TargetMode="External"/><Relationship Id="rId25" Type="http://schemas.openxmlformats.org/officeDocument/2006/relationships/hyperlink" Target="http://vocab.belgif.be/ns/organization" TargetMode="External"/><Relationship Id="rId2" Type="http://schemas.openxmlformats.org/officeDocument/2006/relationships/hyperlink" Target="http://data.vlaanderen.be/ns/adres" TargetMode="External"/><Relationship Id="rId16" Type="http://schemas.openxmlformats.org/officeDocument/2006/relationships/hyperlink" Target="http://data.europa.eu/m8g/" TargetMode="External"/><Relationship Id="rId20" Type="http://schemas.openxmlformats.org/officeDocument/2006/relationships/hyperlink" Target="http://inspire.ec.europa.eu/ont/cp"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auth/" TargetMode="External"/><Relationship Id="rId24" Type="http://schemas.openxmlformats.org/officeDocument/2006/relationships/hyperlink" Target="https://vocabs.acdh.oeaw.ac.at/" TargetMode="External"/><Relationship Id="rId5" Type="http://schemas.openxmlformats.org/officeDocument/2006/relationships/hyperlink" Target="http://purl.org/dc/terms/" TargetMode="External"/><Relationship Id="rId15" Type="http://schemas.openxmlformats.org/officeDocument/2006/relationships/hyperlink" Target="http://www.w3.org/2004/02/skos/core" TargetMode="External"/><Relationship Id="rId23" Type="http://schemas.openxmlformats.org/officeDocument/2006/relationships/hyperlink" Target="http://publications.europa.eu/resource/authority/" TargetMode="External"/><Relationship Id="rId10" Type="http://schemas.openxmlformats.org/officeDocument/2006/relationships/hyperlink" Target="http://vocab.belgif.be/ns/temporal" TargetMode="External"/><Relationship Id="rId19" Type="http://schemas.openxmlformats.org/officeDocument/2006/relationships/hyperlink" Target="http://inspire.ec.europa.eu/codelist/"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person" TargetMode="External"/><Relationship Id="rId14" Type="http://schemas.openxmlformats.org/officeDocument/2006/relationships/hyperlink" Target="http://vocab.belgif.be/ns/generic" TargetMode="External"/><Relationship Id="rId22" Type="http://schemas.openxmlformats.org/officeDocument/2006/relationships/hyperlink" Target="http://vocab.belgif.be/ns/other" TargetMode="External"/><Relationship Id="rId27"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github.com/belgif/fedvoc" TargetMode="External"/><Relationship Id="rId7" Type="http://schemas.openxmlformats.org/officeDocument/2006/relationships/comments" Target="../comments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table" Target="../tables/table2.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vocabs.acdh.oeaw.ac.at/" TargetMode="External"/><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6" Type="http://schemas.openxmlformats.org/officeDocument/2006/relationships/table" Target="../tables/table3.xml"/><Relationship Id="rId5" Type="http://schemas.openxmlformats.org/officeDocument/2006/relationships/printerSettings" Target="../printerSettings/printerSettings5.bin"/><Relationship Id="rId4" Type="http://schemas.openxmlformats.org/officeDocument/2006/relationships/hyperlink" Target="https://vocabs.acdh.oeaw.ac.at/iso6391/Schema"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0"/>
  <sheetViews>
    <sheetView topLeftCell="A3" zoomScaleNormal="100" workbookViewId="0">
      <selection activeCell="B14" sqref="B14"/>
    </sheetView>
  </sheetViews>
  <sheetFormatPr defaultRowHeight="14.4" x14ac:dyDescent="0.3"/>
  <cols>
    <col min="1" max="1" width="57.44140625" customWidth="1"/>
    <col min="2" max="2" width="144.44140625" customWidth="1"/>
  </cols>
  <sheetData>
    <row r="1" spans="1:2" ht="86.4" x14ac:dyDescent="0.3">
      <c r="A1" s="70" t="s">
        <v>2475</v>
      </c>
      <c r="B1" s="3" t="s">
        <v>2476</v>
      </c>
    </row>
    <row r="2" spans="1:2" x14ac:dyDescent="0.3">
      <c r="A2" s="68"/>
      <c r="B2" s="69"/>
    </row>
    <row r="3" spans="1:2" ht="42" x14ac:dyDescent="0.3">
      <c r="A3" s="71" t="s">
        <v>2477</v>
      </c>
      <c r="B3" s="3" t="s">
        <v>2478</v>
      </c>
    </row>
    <row r="4" spans="1:2" ht="158.4" x14ac:dyDescent="0.3">
      <c r="A4" s="27" t="s">
        <v>751</v>
      </c>
      <c r="B4" s="3" t="s">
        <v>2585</v>
      </c>
    </row>
    <row r="5" spans="1:2" x14ac:dyDescent="0.3">
      <c r="A5" s="27" t="s">
        <v>749</v>
      </c>
      <c r="B5" s="3" t="s">
        <v>2479</v>
      </c>
    </row>
    <row r="6" spans="1:2" x14ac:dyDescent="0.3">
      <c r="A6" s="27" t="s">
        <v>2671</v>
      </c>
      <c r="B6" s="3" t="s">
        <v>2672</v>
      </c>
    </row>
    <row r="7" spans="1:2" x14ac:dyDescent="0.3">
      <c r="A7" s="27" t="s">
        <v>2393</v>
      </c>
      <c r="B7" s="3" t="s">
        <v>2480</v>
      </c>
    </row>
    <row r="8" spans="1:2" ht="86.4" hidden="1" x14ac:dyDescent="0.3">
      <c r="A8" s="27" t="s">
        <v>1513</v>
      </c>
      <c r="B8" s="3" t="s">
        <v>2172</v>
      </c>
    </row>
    <row r="9" spans="1:2" hidden="1" x14ac:dyDescent="0.3">
      <c r="A9" s="27" t="s">
        <v>1514</v>
      </c>
      <c r="B9" s="3" t="s">
        <v>1546</v>
      </c>
    </row>
    <row r="10" spans="1:2" hidden="1" x14ac:dyDescent="0.3">
      <c r="A10" s="27" t="s">
        <v>1515</v>
      </c>
      <c r="B10" s="3" t="s">
        <v>1547</v>
      </c>
    </row>
    <row r="11" spans="1:2" hidden="1" x14ac:dyDescent="0.3">
      <c r="A11" s="27" t="s">
        <v>1543</v>
      </c>
      <c r="B11" s="3" t="s">
        <v>1548</v>
      </c>
    </row>
    <row r="12" spans="1:2" ht="28.8" hidden="1" x14ac:dyDescent="0.3">
      <c r="A12" s="27" t="s">
        <v>1516</v>
      </c>
      <c r="B12" s="3" t="s">
        <v>1549</v>
      </c>
    </row>
    <row r="13" spans="1:2" ht="43.2" hidden="1" x14ac:dyDescent="0.3">
      <c r="A13" s="27" t="s">
        <v>1517</v>
      </c>
      <c r="B13" s="3" t="s">
        <v>1550</v>
      </c>
    </row>
    <row r="14" spans="1:2" ht="86.4" x14ac:dyDescent="0.3">
      <c r="A14" s="27" t="s">
        <v>1518</v>
      </c>
      <c r="B14" s="3" t="s">
        <v>2606</v>
      </c>
    </row>
    <row r="15" spans="1:2" x14ac:dyDescent="0.3">
      <c r="A15" s="68"/>
      <c r="B15" s="69"/>
    </row>
    <row r="16" spans="1:2" ht="43.2" x14ac:dyDescent="0.3">
      <c r="A16" s="71" t="s">
        <v>2222</v>
      </c>
      <c r="B16" s="3" t="s">
        <v>2473</v>
      </c>
    </row>
    <row r="17" spans="1:2" ht="286.2" customHeight="1" x14ac:dyDescent="0.3">
      <c r="A17" s="27"/>
      <c r="B17" s="3"/>
    </row>
    <row r="18" spans="1:2" ht="43.2" x14ac:dyDescent="0.3">
      <c r="A18" s="59"/>
      <c r="B18" s="3" t="s">
        <v>2223</v>
      </c>
    </row>
    <row r="19" spans="1:2" x14ac:dyDescent="0.3">
      <c r="A19" s="59"/>
      <c r="B19" s="3" t="s">
        <v>2224</v>
      </c>
    </row>
    <row r="20" spans="1:2" x14ac:dyDescent="0.3">
      <c r="A20" s="68"/>
      <c r="B20" s="69"/>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4"/>
  <sheetViews>
    <sheetView topLeftCell="F1" workbookViewId="0">
      <pane ySplit="1" topLeftCell="A2" activePane="bottomLeft" state="frozen"/>
      <selection activeCell="G655" sqref="G655:S655"/>
      <selection pane="bottomLeft" activeCell="G655" sqref="G655:S655"/>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726</v>
      </c>
      <c r="B1" s="1" t="s">
        <v>732</v>
      </c>
      <c r="C1" s="1" t="s">
        <v>9</v>
      </c>
      <c r="D1" s="6" t="s">
        <v>528</v>
      </c>
      <c r="E1" s="6" t="s">
        <v>513</v>
      </c>
      <c r="F1" s="6" t="s">
        <v>734</v>
      </c>
      <c r="G1" s="6" t="s">
        <v>1374</v>
      </c>
      <c r="H1" s="6" t="s">
        <v>1377</v>
      </c>
      <c r="I1" s="23" t="s">
        <v>1375</v>
      </c>
      <c r="J1" s="6" t="s">
        <v>1378</v>
      </c>
      <c r="K1" s="1" t="s">
        <v>1376</v>
      </c>
      <c r="L1" s="6" t="s">
        <v>1379</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741</v>
      </c>
      <c r="O2" s="8">
        <f>MAX(A:A)+1</f>
        <v>734</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746</v>
      </c>
      <c r="O3" s="8">
        <f>SUM(A2:A658)</f>
        <v>238826</v>
      </c>
      <c r="P3" t="str">
        <f>IF(O3&lt;&gt;Vocabulary!O3,"nok","ok")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&lt;locn:locatorDesignator&gt;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&lt;fed-org:legalStatus&gt;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&lt;fed-org:addressRegisteredOffice&gt;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&lt;foaf:#term_family_name&gt;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&lt;foaf:#term_gender&gt;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&lt;fed-org:addressRegisteredOffice&gt;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&lt;fed-org:economicActivity&gt;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&lt;fed-org:endReason&gt;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&lt;fed-org:function&gt;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&lt;fed-org:legalStatus&gt;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&lt;fed-org:organizationType&gt;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&lt;fed-org:authorization&gt;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&lt;fed-org:naturalPerson&gt;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3">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&lt;fed-org:website&gt;</v>
      </c>
      <c r="K243" s="9">
        <v>632</v>
      </c>
      <c r="L243" s="13" t="str">
        <f>IFERROR(IF(VLOOKUP(K243,Vocabulary!$A:$J,10,)=0,"",VLOOKUP(K243,Vocabulary!$A:$J,10,)),"")</f>
        <v>&lt;vl-generiek-ext:website&gt;</v>
      </c>
    </row>
    <row r="244" spans="1:12" ht="144" x14ac:dyDescent="0.3">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3.2" x14ac:dyDescent="0.3">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28.8" x14ac:dyDescent="0.3">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57.6" x14ac:dyDescent="0.3">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3">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30.4" x14ac:dyDescent="0.3">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2" x14ac:dyDescent="0.3">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43.2" x14ac:dyDescent="0.3">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28.8" x14ac:dyDescent="0.3">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3.2" x14ac:dyDescent="0.3">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3.2" x14ac:dyDescent="0.3">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86.4" x14ac:dyDescent="0.3">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3.2" x14ac:dyDescent="0.3">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28.8" x14ac:dyDescent="0.3">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3">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43.2" x14ac:dyDescent="0.3">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43.2" x14ac:dyDescent="0.3">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28.8" x14ac:dyDescent="0.3">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3.2" x14ac:dyDescent="0.3">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3">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2" x14ac:dyDescent="0.3">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2" x14ac:dyDescent="0.3">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3">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15.2" x14ac:dyDescent="0.3">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57.6" x14ac:dyDescent="0.3">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2" x14ac:dyDescent="0.3">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43.2" x14ac:dyDescent="0.3">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&lt;locn:locatorDesignator&gt;</v>
      </c>
      <c r="K270" s="9">
        <v>414</v>
      </c>
      <c r="L270" s="13" t="str">
        <f>IFERROR(IF(VLOOKUP(K270,Vocabulary!$A:$J,10,)=0,"",VLOOKUP(K270,Vocabulary!$A:$J,10,)),"")</f>
        <v>&lt;vl-adres:busnummer&gt;</v>
      </c>
    </row>
    <row r="271" spans="1:12" x14ac:dyDescent="0.3">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x14ac:dyDescent="0.3">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28.8" x14ac:dyDescent="0.3">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72" x14ac:dyDescent="0.3">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43.2" x14ac:dyDescent="0.3">
      <c r="A275" s="9">
        <v>311</v>
      </c>
      <c r="B275" s="13" t="str">
        <f>IFERROR(VLOOKUP(A275,Vocabulary!$A:$J,6,),"")</f>
        <v>FED</v>
      </c>
      <c r="C275" s="13" t="str">
        <f>IFERROR(VLOOKUP(A275,Vocabulary!$A:$J,4,),"")</f>
        <v>Location</v>
      </c>
      <c r="D275" s="13" t="str">
        <f>IFERROR(VLOOKUP(A275,Vocabulary!$A:$J,2,),"")</f>
        <v>versionId</v>
      </c>
      <c r="E275" s="13" t="str">
        <f>IFERROR(IF(VLOOKUP(A275,Vocabulary!$A:$J,3,)=0,"",VLOOKUP(A275,Vocabulary!$A:$J,3,)),"")</f>
        <v>The annotation property that provides version information for an ontology or another OWL construct.</v>
      </c>
      <c r="F275" s="13" t="str">
        <f>IFERROR(IF(VLOOKUP(A275,Vocabulary!$A:$J,7,)=0,"",VLOOKUP(A275,Vocabulary!$A:$J,7,)),"")</f>
        <v>Identificator of a specific version of an object.
BEST context: part of an Identifier for an address, streetname, municipality, part of a municipality, postal information</v>
      </c>
      <c r="H275" s="13" t="str">
        <f>IFERROR(IF(VLOOKUP(G275,Vocabulary!$A:$J,10,)=0,"",VLOOKUP(G275,Vocabulary!$A:$J,10,)),"")</f>
        <v/>
      </c>
      <c r="I275" s="24">
        <v>311</v>
      </c>
      <c r="J275" s="13" t="str">
        <f>IFERROR(IF(VLOOKUP(I275,Vocabulary!$A:$J,10,)=0,"",VLOOKUP(I275,Vocabulary!$A:$J,10,)),"")</f>
        <v>&lt;owl:versionInfo&gt;</v>
      </c>
      <c r="K275" s="9">
        <v>401</v>
      </c>
      <c r="L275" s="13" t="str">
        <f>IFERROR(IF(VLOOKUP(K275,Vocabulary!$A:$J,10,)=0,"",VLOOKUP(K275,Vocabulary!$A:$J,10,)),"")</f>
        <v>&lt;vl-generiek:versieIdentificator&gt;</v>
      </c>
    </row>
    <row r="276" spans="1:12" ht="100.8" x14ac:dyDescent="0.3">
      <c r="A276" s="9">
        <v>312</v>
      </c>
      <c r="B276" s="13" t="str">
        <f>IFERROR(VLOOKUP(A276,Vocabulary!$A:$J,6,),"")</f>
        <v>FED</v>
      </c>
      <c r="C276" s="13" t="str">
        <f>IFERROR(VLOOKUP(A276,Vocabulary!$A:$J,4,),"")</f>
        <v>Person</v>
      </c>
      <c r="D276" s="13" t="str">
        <f>IFERROR(VLOOKUP(A276,Vocabulary!$A:$J,2,),"")</f>
        <v>AsylumSeeker</v>
      </c>
      <c r="E276" s="13" t="str">
        <f>IFERROR(IF(VLOOKUP(A276,Vocabulary!$A:$J,3,)=0,"",VLOOKUP(A276,Vocabulary!$A:$J,3,)),"")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6" s="13" t="str">
        <f>IFERROR(IF(VLOOKUP(A276,Vocabulary!$A:$J,7,)=0,"",VLOOKUP(A276,Vocabulary!$A:$J,7,)),"")</f>
        <v/>
      </c>
      <c r="H276" s="13" t="str">
        <f>IFERROR(IF(VLOOKUP(G276,Vocabulary!$A:$J,10,)=0,"",VLOOKUP(G276,Vocabulary!$A:$J,10,)),"")</f>
        <v/>
      </c>
      <c r="I276" s="24">
        <v>312</v>
      </c>
      <c r="J276" s="13" t="str">
        <f>IFERROR(IF(VLOOKUP(I276,Vocabulary!$A:$J,10,)=0,"",VLOOKUP(I276,Vocabulary!$A:$J,10,)),"")</f>
        <v>&lt;fed-per:AsylumSeeker&gt;</v>
      </c>
      <c r="L276" s="13" t="str">
        <f>IFERROR(IF(VLOOKUP(K276,Vocabulary!$A:$J,10,)=0,"",VLOOKUP(K276,Vocabulary!$A:$J,10,)),"")</f>
        <v/>
      </c>
    </row>
    <row r="277" spans="1:12" ht="28.8" x14ac:dyDescent="0.3">
      <c r="A277" s="9">
        <v>313</v>
      </c>
      <c r="B277" s="13" t="str">
        <f>IFERROR(VLOOKUP(A277,Vocabulary!$A:$J,6,),"")</f>
        <v>FED</v>
      </c>
      <c r="C277" s="13" t="str">
        <f>IFERROR(VLOOKUP(A277,Vocabulary!$A:$J,4,),"")</f>
        <v>Person</v>
      </c>
      <c r="D277" s="13" t="str">
        <f>IFERROR(VLOOKUP(A277,Vocabulary!$A:$J,2,),"")</f>
        <v>BelgianResident</v>
      </c>
      <c r="E277" s="13" t="str">
        <f>IFERROR(IF(VLOOKUP(A277,Vocabulary!$A:$J,3,)=0,"",VLOOKUP(A277,Vocabulary!$A:$J,3,)),"")</f>
        <v>Person who lives in Belgium, represented here by the jurisdiction entity.</v>
      </c>
      <c r="F277" s="13" t="str">
        <f>IFERROR(IF(VLOOKUP(A277,Vocabulary!$A:$J,7,)=0,"",VLOOKUP(A277,Vocabulary!$A:$J,7,)),"")</f>
        <v/>
      </c>
      <c r="H277" s="13" t="str">
        <f>IFERROR(IF(VLOOKUP(G277,Vocabulary!$A:$J,10,)=0,"",VLOOKUP(G277,Vocabulary!$A:$J,10,)),"")</f>
        <v/>
      </c>
      <c r="I277" s="24">
        <v>313</v>
      </c>
      <c r="J277" s="13" t="str">
        <f>IFERROR(IF(VLOOKUP(I277,Vocabulary!$A:$J,10,)=0,"",VLOOKUP(I277,Vocabulary!$A:$J,10,)),"")</f>
        <v>&lt;fed-per:BelgianResident&gt;</v>
      </c>
      <c r="K277" s="9">
        <v>446</v>
      </c>
      <c r="L277" s="13" t="str">
        <f>IFERROR(IF(VLOOKUP(K277,Vocabulary!$A:$J,10,)=0,"",VLOOKUP(K277,Vocabulary!$A:$J,10,)),"")</f>
        <v>&lt;vl-persoon:Inwoner&gt;</v>
      </c>
    </row>
    <row r="278" spans="1:12" ht="57.6" x14ac:dyDescent="0.3">
      <c r="A278" s="9">
        <v>314</v>
      </c>
      <c r="B278" s="13" t="str">
        <f>IFERROR(VLOOKUP(A278,Vocabulary!$A:$J,6,),"")</f>
        <v>FED</v>
      </c>
      <c r="C278" s="13" t="str">
        <f>IFERROR(VLOOKUP(A278,Vocabulary!$A:$J,4,),"")</f>
        <v>Person</v>
      </c>
      <c r="D278" s="13" t="str">
        <f>IFERROR(VLOOKUP(A278,Vocabulary!$A:$J,2,),"")</f>
        <v>Cohabitation</v>
      </c>
      <c r="E278" s="13" t="str">
        <f>IFERROR(IF(VLOOKUP(A278,Vocabulary!$A:$J,3,)=0,"",VLOOKUP(A278,Vocabulary!$A:$J,3,)),"")</f>
        <v>Arrangement whereby two people who are not married live together.
Can, just like a marriage, form the basis of a family.
Legally registered.</v>
      </c>
      <c r="F278" s="13" t="str">
        <f>IFERROR(IF(VLOOKUP(A278,Vocabulary!$A:$J,7,)=0,"",VLOOKUP(A278,Vocabulary!$A:$J,7,)),"")</f>
        <v/>
      </c>
      <c r="H278" s="13" t="str">
        <f>IFERROR(IF(VLOOKUP(G278,Vocabulary!$A:$J,10,)=0,"",VLOOKUP(G278,Vocabulary!$A:$J,10,)),"")</f>
        <v/>
      </c>
      <c r="I278" s="24">
        <v>314</v>
      </c>
      <c r="J278" s="13" t="str">
        <f>IFERROR(IF(VLOOKUP(I278,Vocabulary!$A:$J,10,)=0,"",VLOOKUP(I278,Vocabulary!$A:$J,10,)),"")</f>
        <v>&lt;fed-per:Cohabitation&gt;</v>
      </c>
      <c r="K278" s="9">
        <v>453</v>
      </c>
      <c r="L278" s="13" t="str">
        <f>IFERROR(IF(VLOOKUP(K278,Vocabulary!$A:$J,10,)=0,"",VLOOKUP(K278,Vocabulary!$A:$J,10,)),"")</f>
        <v>&lt;vl-persoon:Samenwonen&gt;</v>
      </c>
    </row>
    <row r="279" spans="1:12" ht="100.8" x14ac:dyDescent="0.3">
      <c r="A279" s="9">
        <v>315</v>
      </c>
      <c r="B279" s="13" t="str">
        <f>IFERROR(VLOOKUP(A279,Vocabulary!$A:$J,6,),"")</f>
        <v>FED</v>
      </c>
      <c r="C279" s="13" t="str">
        <f>IFERROR(VLOOKUP(A279,Vocabulary!$A:$J,4,),"")</f>
        <v>Person</v>
      </c>
      <c r="D279" s="13" t="str">
        <f>IFERROR(VLOOKUP(A279,Vocabulary!$A:$J,2,),"")</f>
        <v>Descent</v>
      </c>
      <c r="E279" s="13" t="str">
        <f>IFERROR(IF(VLOOKUP(A279,Vocabulary!$A:$J,3,)=0,"",VLOOKUP(A279,Vocabulary!$A:$J,3,)),"")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79" s="13" t="str">
        <f>IFERROR(IF(VLOOKUP(A279,Vocabulary!$A:$J,7,)=0,"",VLOOKUP(A279,Vocabulary!$A:$J,7,)),"")</f>
        <v/>
      </c>
      <c r="H279" s="13" t="str">
        <f>IFERROR(IF(VLOOKUP(G279,Vocabulary!$A:$J,10,)=0,"",VLOOKUP(G279,Vocabulary!$A:$J,10,)),"")</f>
        <v/>
      </c>
      <c r="I279" s="24">
        <v>315</v>
      </c>
      <c r="J279" s="13" t="str">
        <f>IFERROR(IF(VLOOKUP(I279,Vocabulary!$A:$J,10,)=0,"",VLOOKUP(I279,Vocabulary!$A:$J,10,)),"")</f>
        <v>&lt;fed-per:Descent&gt;</v>
      </c>
      <c r="K279" s="9">
        <v>437</v>
      </c>
      <c r="L279" s="13" t="str">
        <f>IFERROR(IF(VLOOKUP(K279,Vocabulary!$A:$J,10,)=0,"",VLOOKUP(K279,Vocabulary!$A:$J,10,)),"")</f>
        <v>&lt;vl-persoon:Afstamming&gt;</v>
      </c>
    </row>
    <row r="280" spans="1:12" x14ac:dyDescent="0.3">
      <c r="A280" s="9">
        <v>316</v>
      </c>
      <c r="B280" s="13" t="str">
        <f>IFERROR(VLOOKUP(A280,Vocabulary!$A:$J,6,),"")</f>
        <v>FED</v>
      </c>
      <c r="C280" s="13" t="str">
        <f>IFERROR(VLOOKUP(A280,Vocabulary!$A:$J,4,),"")</f>
        <v>Person</v>
      </c>
      <c r="D280" s="13" t="str">
        <f>IFERROR(VLOOKUP(A280,Vocabulary!$A:$J,2,),"")</f>
        <v>EmbassyResident</v>
      </c>
      <c r="E280" s="13" t="str">
        <f>IFERROR(IF(VLOOKUP(A280,Vocabulary!$A:$J,3,)=0,"",VLOOKUP(A280,Vocabulary!$A:$J,3,)),"")</f>
        <v>Person residing in an embassy.</v>
      </c>
      <c r="F280" s="13" t="str">
        <f>IFERROR(IF(VLOOKUP(A280,Vocabulary!$A:$J,7,)=0,"",VLOOKUP(A280,Vocabulary!$A:$J,7,)),"")</f>
        <v/>
      </c>
      <c r="H280" s="13" t="str">
        <f>IFERROR(IF(VLOOKUP(G280,Vocabulary!$A:$J,10,)=0,"",VLOOKUP(G280,Vocabulary!$A:$J,10,)),"")</f>
        <v/>
      </c>
      <c r="I280" s="24">
        <v>316</v>
      </c>
      <c r="J280" s="13" t="str">
        <f>IFERROR(IF(VLOOKUP(I280,Vocabulary!$A:$J,10,)=0,"",VLOOKUP(I280,Vocabulary!$A:$J,10,)),"")</f>
        <v>&lt;fed-per:EmbassyResident&gt;</v>
      </c>
      <c r="L280" s="13" t="str">
        <f>IFERROR(IF(VLOOKUP(K280,Vocabulary!$A:$J,10,)=0,"",VLOOKUP(K280,Vocabulary!$A:$J,10,)),"")</f>
        <v/>
      </c>
    </row>
    <row r="281" spans="1:12" x14ac:dyDescent="0.3">
      <c r="A281" s="9">
        <v>317</v>
      </c>
      <c r="B281" s="13" t="str">
        <f>IFERROR(VLOOKUP(A281,Vocabulary!$A:$J,6,),"")</f>
        <v>FED</v>
      </c>
      <c r="C281" s="13" t="str">
        <f>IFERROR(VLOOKUP(A281,Vocabulary!$A:$J,4,),"")</f>
        <v>Person</v>
      </c>
      <c r="D281" s="13" t="str">
        <f>IFERROR(VLOOKUP(A281,Vocabulary!$A:$J,2,),"")</f>
        <v>ForeignResident</v>
      </c>
      <c r="E281" s="13" t="str">
        <f>IFERROR(IF(VLOOKUP(A281,Vocabulary!$A:$J,3,)=0,"",VLOOKUP(A281,Vocabulary!$A:$J,3,)),"")</f>
        <v>Foreign person residing in the country.</v>
      </c>
      <c r="F281" s="13" t="str">
        <f>IFERROR(IF(VLOOKUP(A281,Vocabulary!$A:$J,7,)=0,"",VLOOKUP(A281,Vocabulary!$A:$J,7,)),"")</f>
        <v/>
      </c>
      <c r="H281" s="13" t="str">
        <f>IFERROR(IF(VLOOKUP(G281,Vocabulary!$A:$J,10,)=0,"",VLOOKUP(G281,Vocabulary!$A:$J,10,)),"")</f>
        <v/>
      </c>
      <c r="I281" s="24">
        <v>317</v>
      </c>
      <c r="J281" s="13" t="str">
        <f>IFERROR(IF(VLOOKUP(I281,Vocabulary!$A:$J,10,)=0,"",VLOOKUP(I281,Vocabulary!$A:$J,10,)),"")</f>
        <v>&lt;fed-per:ForeignResident&gt;</v>
      </c>
      <c r="L281" s="13" t="str">
        <f>IFERROR(IF(VLOOKUP(K281,Vocabulary!$A:$J,10,)=0,"",VLOOKUP(K281,Vocabulary!$A:$J,10,)),"")</f>
        <v/>
      </c>
    </row>
    <row r="282" spans="1:12" ht="57.6" x14ac:dyDescent="0.3">
      <c r="A282" s="9">
        <v>318</v>
      </c>
      <c r="B282" s="13" t="str">
        <f>IFERROR(VLOOKUP(A282,Vocabulary!$A:$J,6,),"")</f>
        <v>FED</v>
      </c>
      <c r="C282" s="13" t="str">
        <f>IFERROR(VLOOKUP(A282,Vocabulary!$A:$J,4,),"")</f>
        <v>Person</v>
      </c>
      <c r="D282" s="13" t="str">
        <f>IFERROR(VLOOKUP(A282,Vocabulary!$A:$J,2,),"")</f>
        <v>Guardianship</v>
      </c>
      <c r="E282" s="13" t="str">
        <f>IFERROR(IF(VLOOKUP(A282,Vocabulary!$A:$J,3,)=0,"",VLOOKUP(A282,Vocabulary!$A:$J,3,)),"")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2" s="13" t="str">
        <f>IFERROR(IF(VLOOKUP(A282,Vocabulary!$A:$J,7,)=0,"",VLOOKUP(A282,Vocabulary!$A:$J,7,)),"")</f>
        <v/>
      </c>
      <c r="H282" s="13" t="str">
        <f>IFERROR(IF(VLOOKUP(G282,Vocabulary!$A:$J,10,)=0,"",VLOOKUP(G282,Vocabulary!$A:$J,10,)),"")</f>
        <v/>
      </c>
      <c r="I282" s="24">
        <v>318</v>
      </c>
      <c r="J282" s="13" t="str">
        <f>IFERROR(IF(VLOOKUP(I282,Vocabulary!$A:$J,10,)=0,"",VLOOKUP(I282,Vocabulary!$A:$J,10,)),"")</f>
        <v>&lt;fed-per:Guardianship&gt;</v>
      </c>
      <c r="K282" s="9">
        <v>458</v>
      </c>
      <c r="L282" s="13" t="str">
        <f>IFERROR(IF(VLOOKUP(K282,Vocabulary!$A:$J,10,)=0,"",VLOOKUP(K282,Vocabulary!$A:$J,10,)),"")</f>
        <v>&lt;vl-persoon:Voogdij&gt;</v>
      </c>
    </row>
    <row r="283" spans="1:12" ht="86.4" x14ac:dyDescent="0.3">
      <c r="A283" s="9">
        <v>319</v>
      </c>
      <c r="B283" s="13" t="str">
        <f>IFERROR(VLOOKUP(A283,Vocabulary!$A:$J,6,),"")</f>
        <v>FED</v>
      </c>
      <c r="C283" s="13" t="str">
        <f>IFERROR(VLOOKUP(A283,Vocabulary!$A:$J,4,),"")</f>
        <v>Person</v>
      </c>
      <c r="D283" s="13" t="str">
        <f>IFERROR(VLOOKUP(A283,Vocabulary!$A:$J,2,),"")</f>
        <v>Household</v>
      </c>
      <c r="E283" s="13" t="str">
        <f>IFERROR(IF(VLOOKUP(A283,Vocabulary!$A:$J,3,)=0,"",VLOOKUP(A283,Vocabulary!$A:$J,3,)),"")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3" s="13" t="str">
        <f>IFERROR(IF(VLOOKUP(A283,Vocabulary!$A:$J,7,)=0,"",VLOOKUP(A283,Vocabulary!$A:$J,7,)),"")</f>
        <v/>
      </c>
      <c r="H283" s="13" t="str">
        <f>IFERROR(IF(VLOOKUP(G283,Vocabulary!$A:$J,10,)=0,"",VLOOKUP(G283,Vocabulary!$A:$J,10,)),"")</f>
        <v/>
      </c>
      <c r="I283" s="24">
        <v>319</v>
      </c>
      <c r="J283" s="13" t="str">
        <f>IFERROR(IF(VLOOKUP(I283,Vocabulary!$A:$J,10,)=0,"",VLOOKUP(I283,Vocabulary!$A:$J,10,)),"")</f>
        <v>&lt;fed-per:Household&gt;</v>
      </c>
      <c r="K283" s="9">
        <v>443</v>
      </c>
      <c r="L283" s="13" t="str">
        <f>IFERROR(IF(VLOOKUP(K283,Vocabulary!$A:$J,10,)=0,"",VLOOKUP(K283,Vocabulary!$A:$J,10,)),"")</f>
        <v>&lt;vl-persoon:Gezin&gt;</v>
      </c>
    </row>
    <row r="284" spans="1:12" ht="28.8" x14ac:dyDescent="0.3">
      <c r="A284" s="9">
        <v>320</v>
      </c>
      <c r="B284" s="13" t="str">
        <f>IFERROR(VLOOKUP(A284,Vocabulary!$A:$J,6,),"")</f>
        <v>FED</v>
      </c>
      <c r="C284" s="13" t="str">
        <f>IFERROR(VLOOKUP(A284,Vocabulary!$A:$J,4,),"")</f>
        <v>Person</v>
      </c>
      <c r="D284" s="13" t="str">
        <f>IFERROR(VLOOKUP(A284,Vocabulary!$A:$J,2,),"")</f>
        <v>HouseholdRelation</v>
      </c>
      <c r="E284" s="13" t="str">
        <f>IFERROR(IF(VLOOKUP(A284,Vocabulary!$A:$J,3,)=0,"",VLOOKUP(A284,Vocabulary!$A:$J,3,)),"")</f>
        <v>Relationship between members of the same family.
Eg husband, son, mother-in-law.</v>
      </c>
      <c r="F284" s="13" t="str">
        <f>IFERROR(IF(VLOOKUP(A284,Vocabulary!$A:$J,7,)=0,"",VLOOKUP(A284,Vocabulary!$A:$J,7,)),"")</f>
        <v/>
      </c>
      <c r="H284" s="13" t="str">
        <f>IFERROR(IF(VLOOKUP(G284,Vocabulary!$A:$J,10,)=0,"",VLOOKUP(G284,Vocabulary!$A:$J,10,)),"")</f>
        <v/>
      </c>
      <c r="I284" s="24">
        <v>320</v>
      </c>
      <c r="J284" s="13" t="str">
        <f>IFERROR(IF(VLOOKUP(I284,Vocabulary!$A:$J,10,)=0,"",VLOOKUP(I284,Vocabulary!$A:$J,10,)),"")</f>
        <v>&lt;fed-per:HouseholdRelation&gt;</v>
      </c>
      <c r="K284" s="9">
        <v>444</v>
      </c>
      <c r="L284" s="13" t="str">
        <f>IFERROR(IF(VLOOKUP(K284,Vocabulary!$A:$J,10,)=0,"",VLOOKUP(K284,Vocabulary!$A:$J,10,)),"")</f>
        <v>&lt;vl-persoon:Gezinsrelatie&gt;</v>
      </c>
    </row>
    <row r="285" spans="1:12" ht="43.2" x14ac:dyDescent="0.3">
      <c r="A285" s="9">
        <v>321</v>
      </c>
      <c r="B285" s="13" t="str">
        <f>IFERROR(VLOOKUP(A285,Vocabulary!$A:$J,6,),"")</f>
        <v>FED</v>
      </c>
      <c r="C285" s="13" t="str">
        <f>IFERROR(VLOOKUP(A285,Vocabulary!$A:$J,4,),"")</f>
        <v>Person</v>
      </c>
      <c r="D285" s="13" t="str">
        <f>IFERROR(VLOOKUP(A285,Vocabulary!$A:$J,2,),"")</f>
        <v>Marriage</v>
      </c>
      <c r="E285" s="13" t="str">
        <f>IFERROR(IF(VLOOKUP(A285,Vocabulary!$A:$J,3,)=0,"",VLOOKUP(A285,Vocabulary!$A:$J,3,)),"")</f>
        <v>A form of cohabitation organized by civil or religious law of two persons.
Can, just like living together, form the basis of a family.</v>
      </c>
      <c r="F285" s="13" t="str">
        <f>IFERROR(IF(VLOOKUP(A285,Vocabulary!$A:$J,7,)=0,"",VLOOKUP(A285,Vocabulary!$A:$J,7,)),"")</f>
        <v/>
      </c>
      <c r="H285" s="13" t="str">
        <f>IFERROR(IF(VLOOKUP(G285,Vocabulary!$A:$J,10,)=0,"",VLOOKUP(G285,Vocabulary!$A:$J,10,)),"")</f>
        <v/>
      </c>
      <c r="I285" s="24">
        <v>321</v>
      </c>
      <c r="J285" s="13" t="str">
        <f>IFERROR(IF(VLOOKUP(I285,Vocabulary!$A:$J,10,)=0,"",VLOOKUP(I285,Vocabulary!$A:$J,10,)),"")</f>
        <v>&lt;fed-per:Marriage&gt;</v>
      </c>
      <c r="K285" s="9">
        <v>445</v>
      </c>
      <c r="L285" s="13" t="str">
        <f>IFERROR(IF(VLOOKUP(K285,Vocabulary!$A:$J,10,)=0,"",VLOOKUP(K285,Vocabulary!$A:$J,10,)),"")</f>
        <v>&lt;vl-persoon:Huwelijk&gt;</v>
      </c>
    </row>
    <row r="286" spans="1:12" ht="28.8" x14ac:dyDescent="0.3">
      <c r="A286" s="9">
        <v>322</v>
      </c>
      <c r="B286" s="13" t="str">
        <f>IFERROR(VLOOKUP(A286,Vocabulary!$A:$J,6,),"")</f>
        <v>FED</v>
      </c>
      <c r="C286" s="13" t="str">
        <f>IFERROR(VLOOKUP(A286,Vocabulary!$A:$J,4,),"")</f>
        <v>Person</v>
      </c>
      <c r="D286" s="13" t="str">
        <f>IFERROR(VLOOKUP(A286,Vocabulary!$A:$J,2,),"")</f>
        <v>NonResident</v>
      </c>
      <c r="E286" s="13" t="str">
        <f>IFERROR(IF(VLOOKUP(A286,Vocabulary!$A:$J,3,)=0,"",VLOOKUP(A286,Vocabulary!$A:$J,3,)),"")</f>
        <v>Person who does not live in a particular place or country.
Place or country is represented here by the jurisdiction entity.</v>
      </c>
      <c r="F286" s="13" t="str">
        <f>IFERROR(IF(VLOOKUP(A286,Vocabulary!$A:$J,7,)=0,"",VLOOKUP(A286,Vocabulary!$A:$J,7,)),"")</f>
        <v/>
      </c>
      <c r="H286" s="13" t="str">
        <f>IFERROR(IF(VLOOKUP(G286,Vocabulary!$A:$J,10,)=0,"",VLOOKUP(G286,Vocabulary!$A:$J,10,)),"")</f>
        <v/>
      </c>
      <c r="I286" s="24">
        <v>322</v>
      </c>
      <c r="J286" s="13" t="str">
        <f>IFERROR(IF(VLOOKUP(I286,Vocabulary!$A:$J,10,)=0,"",VLOOKUP(I286,Vocabulary!$A:$J,10,)),"")</f>
        <v>&lt;fed-per:NonResident&gt;</v>
      </c>
      <c r="K286" s="9">
        <v>441</v>
      </c>
      <c r="L286" s="13" t="str">
        <f>IFERROR(IF(VLOOKUP(K286,Vocabulary!$A:$J,10,)=0,"",VLOOKUP(K286,Vocabulary!$A:$J,10,)),"")</f>
        <v>&lt;vl-persoon:GeenInwoner&gt;</v>
      </c>
    </row>
    <row r="287" spans="1:12" ht="57.6" x14ac:dyDescent="0.3">
      <c r="A287" s="9">
        <v>323</v>
      </c>
      <c r="B287" s="13" t="str">
        <f>IFERROR(VLOOKUP(A287,Vocabulary!$A:$J,6,),"")</f>
        <v>FED</v>
      </c>
      <c r="C287" s="13" t="str">
        <f>IFERROR(VLOOKUP(A287,Vocabulary!$A:$J,4,),"")</f>
        <v>Person</v>
      </c>
      <c r="D287" s="13" t="str">
        <f>IFERROR(VLOOKUP(A287,Vocabulary!$A:$J,2,),"")</f>
        <v>Person</v>
      </c>
      <c r="E287" s="13" t="str">
        <f>IFERROR(IF(VLOOKUP(A287,Vocabulary!$A:$J,3,)=0,"",VLOOKUP(A287,Vocabulary!$A:$J,3,)),"")</f>
        <v>An individual person who may be dead or alive, but not imaginary. It is that restriction that makes &lt;person:Person&gt; a sub class of both &lt;foaf:Person&gt; and &lt;schema:Person&gt; which both cover imaginary characters as well as real people.</v>
      </c>
      <c r="F287" s="13" t="str">
        <f>IFERROR(IF(VLOOKUP(A287,Vocabulary!$A:$J,7,)=0,"",VLOOKUP(A287,Vocabulary!$A:$J,7,)),"")</f>
        <v/>
      </c>
      <c r="H287" s="13" t="str">
        <f>IFERROR(IF(VLOOKUP(G287,Vocabulary!$A:$J,10,)=0,"",VLOOKUP(G287,Vocabulary!$A:$J,10,)),"")</f>
        <v/>
      </c>
      <c r="I287" s="24">
        <v>323</v>
      </c>
      <c r="J287" s="13" t="str">
        <f>IFERROR(IF(VLOOKUP(I287,Vocabulary!$A:$J,10,)=0,"",VLOOKUP(I287,Vocabulary!$A:$J,10,)),"")</f>
        <v>&lt;person:Person&gt;</v>
      </c>
      <c r="K287" s="9">
        <v>566</v>
      </c>
      <c r="L287" s="13" t="str">
        <f>IFERROR(IF(VLOOKUP(K287,Vocabulary!$A:$J,10,)=0,"",VLOOKUP(K287,Vocabulary!$A:$J,10,)),"")</f>
        <v>&lt;vl-persoon-ext:Persoon&gt;</v>
      </c>
    </row>
    <row r="288" spans="1:12" ht="43.2" x14ac:dyDescent="0.3">
      <c r="A288" s="9">
        <v>324</v>
      </c>
      <c r="B288" s="13" t="str">
        <f>IFERROR(VLOOKUP(A288,Vocabulary!$A:$J,6,),"")</f>
        <v>FED</v>
      </c>
      <c r="C288" s="13" t="str">
        <f>IFERROR(VLOOKUP(A288,Vocabulary!$A:$J,4,),"")</f>
        <v>Person</v>
      </c>
      <c r="D288" s="13" t="str">
        <f>IFERROR(VLOOKUP(A288,Vocabulary!$A:$J,2,),"")</f>
        <v>PersonRelation</v>
      </c>
      <c r="E288" s="13" t="str">
        <f>IFERROR(IF(VLOOKUP(A288,Vocabulary!$A:$J,3,)=0,"",VLOOKUP(A288,Vocabulary!$A:$J,3,)),"")</f>
        <v>Relationship between two or more people.
Typically these are civil relations (see marital status) but not necessarily limited to this.</v>
      </c>
      <c r="F288" s="13" t="str">
        <f>IFERROR(IF(VLOOKUP(A288,Vocabulary!$A:$J,7,)=0,"",VLOOKUP(A288,Vocabulary!$A:$J,7,)),"")</f>
        <v/>
      </c>
      <c r="H288" s="13" t="str">
        <f>IFERROR(IF(VLOOKUP(G288,Vocabulary!$A:$J,10,)=0,"",VLOOKUP(G288,Vocabulary!$A:$J,10,)),"")</f>
        <v/>
      </c>
      <c r="I288" s="24">
        <v>324</v>
      </c>
      <c r="J288" s="13" t="str">
        <f>IFERROR(IF(VLOOKUP(I288,Vocabulary!$A:$J,10,)=0,"",VLOOKUP(I288,Vocabulary!$A:$J,10,)),"")</f>
        <v>&lt;fed-per:PersonRelation&gt;</v>
      </c>
      <c r="K288" s="9">
        <v>452</v>
      </c>
      <c r="L288" s="13" t="str">
        <f>IFERROR(IF(VLOOKUP(K288,Vocabulary!$A:$J,10,)=0,"",VLOOKUP(K288,Vocabulary!$A:$J,10,)),"")</f>
        <v>&lt;vl-persoon:Persoonsrelatie&gt;</v>
      </c>
    </row>
    <row r="289" spans="1:12" x14ac:dyDescent="0.3">
      <c r="A289" s="9">
        <v>325</v>
      </c>
      <c r="B289" s="13" t="str">
        <f>IFERROR(VLOOKUP(A289,Vocabulary!$A:$J,6,),"")</f>
        <v>FED</v>
      </c>
      <c r="C289" s="13" t="str">
        <f>IFERROR(VLOOKUP(A289,Vocabulary!$A:$J,4,),"")</f>
        <v>Person</v>
      </c>
      <c r="D289" s="13" t="str">
        <f>IFERROR(VLOOKUP(A289,Vocabulary!$A:$J,2,),"")</f>
        <v>FormerResident</v>
      </c>
      <c r="E289" s="13" t="str">
        <f>IFERROR(IF(VLOOKUP(A289,Vocabulary!$A:$J,3,)=0,"",VLOOKUP(A289,Vocabulary!$A:$J,3,)),"")</f>
        <v>Former resident.</v>
      </c>
      <c r="F289" s="13" t="str">
        <f>IFERROR(IF(VLOOKUP(A289,Vocabulary!$A:$J,7,)=0,"",VLOOKUP(A289,Vocabulary!$A:$J,7,)),"")</f>
        <v/>
      </c>
      <c r="H289" s="13" t="str">
        <f>IFERROR(IF(VLOOKUP(G289,Vocabulary!$A:$J,10,)=0,"",VLOOKUP(G289,Vocabulary!$A:$J,10,)),"")</f>
        <v/>
      </c>
      <c r="I289" s="24">
        <v>325</v>
      </c>
      <c r="J289" s="13" t="str">
        <f>IFERROR(IF(VLOOKUP(I289,Vocabulary!$A:$J,10,)=0,"",VLOOKUP(I289,Vocabulary!$A:$J,10,)),"")</f>
        <v>&lt;fed-per:FormerResident&gt;</v>
      </c>
      <c r="L289" s="13" t="str">
        <f>IFERROR(IF(VLOOKUP(K289,Vocabulary!$A:$J,10,)=0,"",VLOOKUP(K289,Vocabulary!$A:$J,10,)),"")</f>
        <v/>
      </c>
    </row>
    <row r="290" spans="1:12" ht="28.8" x14ac:dyDescent="0.3">
      <c r="A290" s="9">
        <v>326</v>
      </c>
      <c r="B290" s="13" t="str">
        <f>IFERROR(VLOOKUP(A290,Vocabulary!$A:$J,6,),"")</f>
        <v>FED</v>
      </c>
      <c r="C290" s="13" t="str">
        <f>IFERROR(VLOOKUP(A290,Vocabulary!$A:$J,4,),"")</f>
        <v>Person</v>
      </c>
      <c r="D290" s="13" t="str">
        <f>IFERROR(VLOOKUP(A290,Vocabulary!$A:$J,2,),"")</f>
        <v>Resident</v>
      </c>
      <c r="E290" s="13" t="str">
        <f>IFERROR(IF(VLOOKUP(A290,Vocabulary!$A:$J,3,)=0,"",VLOOKUP(A290,Vocabulary!$A:$J,3,)),"")</f>
        <v>Person who lives in a certain place or country.
Place or country is represented here by the jurisdiction entity.</v>
      </c>
      <c r="F290" s="13" t="str">
        <f>IFERROR(IF(VLOOKUP(A290,Vocabulary!$A:$J,7,)=0,"",VLOOKUP(A290,Vocabulary!$A:$J,7,)),"")</f>
        <v/>
      </c>
      <c r="H290" s="13" t="str">
        <f>IFERROR(IF(VLOOKUP(G290,Vocabulary!$A:$J,10,)=0,"",VLOOKUP(G290,Vocabulary!$A:$J,10,)),"")</f>
        <v/>
      </c>
      <c r="I290" s="24">
        <v>326</v>
      </c>
      <c r="J290" s="13" t="str">
        <f>IFERROR(IF(VLOOKUP(I290,Vocabulary!$A:$J,10,)=0,"",VLOOKUP(I290,Vocabulary!$A:$J,10,)),"")</f>
        <v>&lt;fed-per:Resident&gt;</v>
      </c>
      <c r="K290" s="9">
        <v>446</v>
      </c>
      <c r="L290" s="13" t="str">
        <f>IFERROR(IF(VLOOKUP(K290,Vocabulary!$A:$J,10,)=0,"",VLOOKUP(K290,Vocabulary!$A:$J,10,)),"")</f>
        <v>&lt;vl-persoon:Inwoner&gt;</v>
      </c>
    </row>
    <row r="291" spans="1:12" x14ac:dyDescent="0.3">
      <c r="A291" s="9">
        <v>329</v>
      </c>
      <c r="B291" s="13" t="str">
        <f>IFERROR(VLOOKUP(A291,Vocabulary!$A:$J,6,),"")</f>
        <v>FED</v>
      </c>
      <c r="C291" s="13" t="str">
        <f>IFERROR(VLOOKUP(A291,Vocabulary!$A:$J,4,),"")</f>
        <v>Person</v>
      </c>
      <c r="D291" s="13" t="str">
        <f>IFERROR(VLOOKUP(A291,Vocabulary!$A:$J,2,),"")</f>
        <v>civilStatus</v>
      </c>
      <c r="E291" s="13" t="str">
        <f>IFERROR(IF(VLOOKUP(A291,Vocabulary!$A:$J,3,)=0,"",VLOOKUP(A291,Vocabulary!$A:$J,3,)),"")</f>
        <v>Civil status of a person.</v>
      </c>
      <c r="F291" s="13" t="str">
        <f>IFERROR(IF(VLOOKUP(A291,Vocabulary!$A:$J,7,)=0,"",VLOOKUP(A291,Vocabulary!$A:$J,7,)),"")</f>
        <v/>
      </c>
      <c r="H291" s="13" t="str">
        <f>IFERROR(IF(VLOOKUP(G291,Vocabulary!$A:$J,10,)=0,"",VLOOKUP(G291,Vocabulary!$A:$J,10,)),"")</f>
        <v/>
      </c>
      <c r="I291" s="24">
        <v>329</v>
      </c>
      <c r="J291" s="13" t="str">
        <f>IFERROR(IF(VLOOKUP(I291,Vocabulary!$A:$J,10,)=0,"",VLOOKUP(I291,Vocabulary!$A:$J,10,)),"")</f>
        <v>&lt;fed-per:civilStatus&gt;</v>
      </c>
      <c r="K291" s="9">
        <v>469</v>
      </c>
      <c r="L291" s="13" t="str">
        <f>IFERROR(IF(VLOOKUP(K291,Vocabulary!$A:$J,10,)=0,"",VLOOKUP(K291,Vocabulary!$A:$J,10,)),"")</f>
        <v>&lt;vl-persoon:heeftBurgerlijkeStaat&gt;</v>
      </c>
    </row>
    <row r="292" spans="1:12" x14ac:dyDescent="0.3">
      <c r="A292" s="9">
        <v>330</v>
      </c>
      <c r="B292" s="13" t="str">
        <f>IFERROR(VLOOKUP(A292,Vocabulary!$A:$J,6,),"")</f>
        <v>FED</v>
      </c>
      <c r="C292" s="13" t="str">
        <f>IFERROR(VLOOKUP(A292,Vocabulary!$A:$J,4,),"")</f>
        <v>Person</v>
      </c>
      <c r="D292" s="13" t="str">
        <f>IFERROR(VLOOKUP(A292,Vocabulary!$A:$J,2,),"")</f>
        <v>birthDate</v>
      </c>
      <c r="E292" s="13" t="str">
        <f>IFERROR(IF(VLOOKUP(A292,Vocabulary!$A:$J,3,)=0,"",VLOOKUP(A292,Vocabulary!$A:$J,3,)),"")</f>
        <v>The date on which the person was born.</v>
      </c>
      <c r="F292" s="13" t="str">
        <f>IFERROR(IF(VLOOKUP(A292,Vocabulary!$A:$J,7,)=0,"",VLOOKUP(A292,Vocabulary!$A:$J,7,)),"")</f>
        <v/>
      </c>
      <c r="G292" s="4">
        <v>140</v>
      </c>
      <c r="H292" s="13" t="str">
        <f>IFERROR(IF(VLOOKUP(G292,Vocabulary!$A:$J,10,)=0,"",VLOOKUP(G292,Vocabulary!$A:$J,10,)),"")</f>
        <v>&lt;eu:PersonDateOfBirth&gt;</v>
      </c>
      <c r="I292" s="24">
        <v>330</v>
      </c>
      <c r="J292" s="13" t="str">
        <f>IFERROR(IF(VLOOKUP(I292,Vocabulary!$A:$J,10,)=0,"",VLOOKUP(I292,Vocabulary!$A:$J,10,)),"")</f>
        <v>&lt;schema:birthDate&gt;</v>
      </c>
      <c r="K292" s="9">
        <v>463</v>
      </c>
      <c r="L292" s="13" t="str">
        <f>IFERROR(IF(VLOOKUP(K292,Vocabulary!$A:$J,10,)=0,"",VLOOKUP(K292,Vocabulary!$A:$J,10,)),"")</f>
        <v>&lt;vl-persoon:datum&gt;</v>
      </c>
    </row>
    <row r="293" spans="1:12" x14ac:dyDescent="0.3">
      <c r="A293" s="9">
        <v>331</v>
      </c>
      <c r="B293" s="13" t="str">
        <f>IFERROR(VLOOKUP(A293,Vocabulary!$A:$J,6,),"")</f>
        <v>FED</v>
      </c>
      <c r="C293" s="13" t="str">
        <f>IFERROR(VLOOKUP(A293,Vocabulary!$A:$J,4,),"")</f>
        <v>Person</v>
      </c>
      <c r="D293" s="13" t="str">
        <f>IFERROR(VLOOKUP(A293,Vocabulary!$A:$J,2,),"")</f>
        <v>deathDate</v>
      </c>
      <c r="E293" s="13" t="str">
        <f>IFERROR(IF(VLOOKUP(A293,Vocabulary!$A:$J,3,)=0,"",VLOOKUP(A293,Vocabulary!$A:$J,3,)),"")</f>
        <v>The date on which the person deceased.</v>
      </c>
      <c r="F293" s="13" t="str">
        <f>IFERROR(IF(VLOOKUP(A293,Vocabulary!$A:$J,7,)=0,"",VLOOKUP(A293,Vocabulary!$A:$J,7,)),"")</f>
        <v/>
      </c>
      <c r="G293" s="4">
        <v>141</v>
      </c>
      <c r="H293" s="13" t="str">
        <f>IFERROR(IF(VLOOKUP(G293,Vocabulary!$A:$J,10,)=0,"",VLOOKUP(G293,Vocabulary!$A:$J,10,)),"")</f>
        <v>&lt;eu:PersonDateOfDeath&gt;</v>
      </c>
      <c r="I293" s="24">
        <v>331</v>
      </c>
      <c r="J293" s="13" t="str">
        <f>IFERROR(IF(VLOOKUP(I293,Vocabulary!$A:$J,10,)=0,"",VLOOKUP(I293,Vocabulary!$A:$J,10,)),"")</f>
        <v>&lt;schema:deathDate&gt;</v>
      </c>
      <c r="K293" s="9">
        <v>463</v>
      </c>
      <c r="L293" s="13" t="str">
        <f>IFERROR(IF(VLOOKUP(K293,Vocabulary!$A:$J,10,)=0,"",VLOOKUP(K293,Vocabulary!$A:$J,10,)),"")</f>
        <v>&lt;vl-persoon:datum&gt;</v>
      </c>
    </row>
    <row r="294" spans="1:12" x14ac:dyDescent="0.3">
      <c r="A294" s="9">
        <v>332</v>
      </c>
      <c r="B294" s="13" t="str">
        <f>IFERROR(VLOOKUP(A294,Vocabulary!$A:$J,6,),"")</f>
        <v>FED</v>
      </c>
      <c r="C294" s="13" t="str">
        <f>IFERROR(VLOOKUP(A294,Vocabulary!$A:$J,4,),"")</f>
        <v>Person</v>
      </c>
      <c r="D294" s="13" t="str">
        <f>IFERROR(VLOOKUP(A294,Vocabulary!$A:$J,2,),"")</f>
        <v>familyName</v>
      </c>
      <c r="E294" s="13" t="str">
        <f>IFERROR(IF(VLOOKUP(A294,Vocabulary!$A:$J,3,)=0,"",VLOOKUP(A294,Vocabulary!$A:$J,3,)),"")</f>
        <v>A family name is usually shared by members of a family.</v>
      </c>
      <c r="F294" s="13" t="str">
        <f>IFERROR(IF(VLOOKUP(A294,Vocabulary!$A:$J,7,)=0,"",VLOOKUP(A294,Vocabulary!$A:$J,7,)),"")</f>
        <v>Norm ISA2</v>
      </c>
      <c r="G294" s="4">
        <v>135</v>
      </c>
      <c r="H294" s="13" t="str">
        <f>IFERROR(IF(VLOOKUP(G294,Vocabulary!$A:$J,10,)=0,"",VLOOKUP(G294,Vocabulary!$A:$J,10,)),"")</f>
        <v>&lt;eu:PersonFamilyName&gt;</v>
      </c>
      <c r="I294" s="24">
        <v>332</v>
      </c>
      <c r="J294" s="13" t="str">
        <f>IFERROR(IF(VLOOKUP(I294,Vocabulary!$A:$J,10,)=0,"",VLOOKUP(I294,Vocabulary!$A:$J,10,)),"")</f>
        <v>&lt;foaf:#term_family_name&gt;</v>
      </c>
      <c r="K294" s="9">
        <v>560</v>
      </c>
      <c r="L294" s="13" t="str">
        <f>IFERROR(IF(VLOOKUP(K294,Vocabulary!$A:$J,10,)=0,"",VLOOKUP(K294,Vocabulary!$A:$J,10,)),"")</f>
        <v>&lt;vl-persoon-ext:familienaam&gt;</v>
      </c>
    </row>
    <row r="295" spans="1:12" ht="28.8" x14ac:dyDescent="0.3">
      <c r="A295" s="9">
        <v>333</v>
      </c>
      <c r="B295" s="13" t="str">
        <f>IFERROR(VLOOKUP(A295,Vocabulary!$A:$J,6,),"")</f>
        <v>FED</v>
      </c>
      <c r="C295" s="13" t="str">
        <f>IFERROR(VLOOKUP(A295,Vocabulary!$A:$J,4,),"")</f>
        <v>Person</v>
      </c>
      <c r="D295" s="13" t="str">
        <f>IFERROR(VLOOKUP(A295,Vocabulary!$A:$J,2,),"")</f>
        <v>givenName</v>
      </c>
      <c r="E295" s="13" t="str">
        <f>IFERROR(IF(VLOOKUP(A295,Vocabulary!$A:$J,3,)=0,"",VLOOKUP(A295,Vocabulary!$A:$J,3,)),"")</f>
        <v>Most important of the given names of the person (given name aka first name).</v>
      </c>
      <c r="F295" s="13" t="str">
        <f>IFERROR(IF(VLOOKUP(A295,Vocabulary!$A:$J,7,)=0,"",VLOOKUP(A295,Vocabulary!$A:$J,7,)),"")</f>
        <v/>
      </c>
      <c r="H295" s="13" t="str">
        <f>IFERROR(IF(VLOOKUP(G295,Vocabulary!$A:$J,10,)=0,"",VLOOKUP(G295,Vocabulary!$A:$J,10,)),"")</f>
        <v/>
      </c>
      <c r="I295" s="24">
        <v>333</v>
      </c>
      <c r="J295" s="13" t="str">
        <f>IFERROR(IF(VLOOKUP(I295,Vocabulary!$A:$J,10,)=0,"",VLOOKUP(I295,Vocabulary!$A:$J,10,)),"")</f>
        <v>&lt;foaf:#term_givenname&gt;</v>
      </c>
      <c r="K295" s="9">
        <v>465</v>
      </c>
      <c r="L295" s="13" t="str">
        <f>IFERROR(IF(VLOOKUP(K295,Vocabulary!$A:$J,10,)=0,"",VLOOKUP(K295,Vocabulary!$A:$J,10,)),"")</f>
        <v>&lt;vl-persoon:gebruikteVoornaam&gt;</v>
      </c>
    </row>
    <row r="296" spans="1:12" ht="28.8" x14ac:dyDescent="0.3">
      <c r="A296" s="9">
        <v>334</v>
      </c>
      <c r="B296" s="13" t="str">
        <f>IFERROR(VLOOKUP(A296,Vocabulary!$A:$J,6,),"")</f>
        <v>FED</v>
      </c>
      <c r="C296" s="13" t="str">
        <f>IFERROR(VLOOKUP(A296,Vocabulary!$A:$J,4,),"")</f>
        <v>Person</v>
      </c>
      <c r="D296" s="13" t="str">
        <f>IFERROR(VLOOKUP(A296,Vocabulary!$A:$J,2,),"")</f>
        <v>fullName</v>
      </c>
      <c r="E296" s="13" t="str">
        <f>IFERROR(IF(VLOOKUP(A296,Vocabulary!$A:$J,3,)=0,"",VLOOKUP(A296,Vocabulary!$A:$J,3,)),"")</f>
        <v>The full name of the person, usually the combination of given names and family name.</v>
      </c>
      <c r="F296" s="13" t="str">
        <f>IFERROR(IF(VLOOKUP(A296,Vocabulary!$A:$J,7,)=0,"",VLOOKUP(A296,Vocabulary!$A:$J,7,)),"")</f>
        <v>Norm ISA2</v>
      </c>
      <c r="H296" s="13" t="str">
        <f>IFERROR(IF(VLOOKUP(G296,Vocabulary!$A:$J,10,)=0,"",VLOOKUP(G296,Vocabulary!$A:$J,10,)),"")</f>
        <v/>
      </c>
      <c r="I296" s="24">
        <v>334</v>
      </c>
      <c r="J296" s="13" t="str">
        <f>IFERROR(IF(VLOOKUP(I296,Vocabulary!$A:$J,10,)=0,"",VLOOKUP(I296,Vocabulary!$A:$J,10,)),"")</f>
        <v>&lt;fed-per:fullName&gt;</v>
      </c>
      <c r="K296" s="9">
        <v>485</v>
      </c>
      <c r="L296" s="13" t="str">
        <f>IFERROR(IF(VLOOKUP(K296,Vocabulary!$A:$J,10,)=0,"",VLOOKUP(K296,Vocabulary!$A:$J,10,)),"")</f>
        <v>&lt;vl-persoon:volledigeNaam&gt;</v>
      </c>
    </row>
    <row r="297" spans="1:12" x14ac:dyDescent="0.3">
      <c r="A297" s="9">
        <v>335</v>
      </c>
      <c r="B297" s="13" t="str">
        <f>IFERROR(VLOOKUP(A297,Vocabulary!$A:$J,6,),"")</f>
        <v>FED</v>
      </c>
      <c r="C297" s="13" t="str">
        <f>IFERROR(VLOOKUP(A297,Vocabulary!$A:$J,4,),"")</f>
        <v>Person</v>
      </c>
      <c r="D297" s="13" t="str">
        <f>IFERROR(VLOOKUP(A297,Vocabulary!$A:$J,2,),"")</f>
        <v>gender</v>
      </c>
      <c r="E297" s="13" t="str">
        <f>IFERROR(IF(VLOOKUP(A297,Vocabulary!$A:$J,3,)=0,"",VLOOKUP(A297,Vocabulary!$A:$J,3,)),"")</f>
        <v>The administrative gender of the person.</v>
      </c>
      <c r="F297" s="13" t="str">
        <f>IFERROR(IF(VLOOKUP(A297,Vocabulary!$A:$J,7,)=0,"",VLOOKUP(A297,Vocabulary!$A:$J,7,)),"")</f>
        <v/>
      </c>
      <c r="G297" s="4">
        <v>138</v>
      </c>
      <c r="H297" s="13" t="str">
        <f>IFERROR(IF(VLOOKUP(G297,Vocabulary!$A:$J,10,)=0,"",VLOOKUP(G297,Vocabulary!$A:$J,10,)),"")</f>
        <v>&lt;eu:PersonGender&gt;</v>
      </c>
      <c r="I297" s="24">
        <v>335</v>
      </c>
      <c r="J297" s="13" t="str">
        <f>IFERROR(IF(VLOOKUP(I297,Vocabulary!$A:$J,10,)=0,"",VLOOKUP(I297,Vocabulary!$A:$J,10,)),"")</f>
        <v>&lt;foaf:#term_gender&gt;</v>
      </c>
      <c r="K297" s="9">
        <v>466</v>
      </c>
      <c r="L297" s="13" t="str">
        <f>IFERROR(IF(VLOOKUP(K297,Vocabulary!$A:$J,10,)=0,"",VLOOKUP(K297,Vocabulary!$A:$J,10,)),"")</f>
        <v>&lt;vl-persoon:geslacht&gt;</v>
      </c>
    </row>
    <row r="298" spans="1:12" ht="28.8" x14ac:dyDescent="0.3">
      <c r="A298" s="9">
        <v>336</v>
      </c>
      <c r="B298" s="13" t="str">
        <f>IFERROR(VLOOKUP(A298,Vocabulary!$A:$J,6,),"")</f>
        <v>FED</v>
      </c>
      <c r="C298" s="13" t="str">
        <f>IFERROR(VLOOKUP(A298,Vocabulary!$A:$J,4,),"")</f>
        <v>Person</v>
      </c>
      <c r="D298" s="13" t="str">
        <f>IFERROR(VLOOKUP(A298,Vocabulary!$A:$J,2,),"")</f>
        <v>givenNames</v>
      </c>
      <c r="E298" s="13" t="str">
        <f>IFERROR(IF(VLOOKUP(A298,Vocabulary!$A:$J,3,)=0,"",VLOOKUP(A298,Vocabulary!$A:$J,3,)),"")</f>
        <v>Given names of the person (given names aka firstnames) concatenated into 1 string.</v>
      </c>
      <c r="F298" s="13" t="str">
        <f>IFERROR(IF(VLOOKUP(A298,Vocabulary!$A:$J,7,)=0,"",VLOOKUP(A298,Vocabulary!$A:$J,7,)),"")</f>
        <v/>
      </c>
      <c r="H298" s="13" t="str">
        <f>IFERROR(IF(VLOOKUP(G298,Vocabulary!$A:$J,10,)=0,"",VLOOKUP(G298,Vocabulary!$A:$J,10,)),"")</f>
        <v/>
      </c>
      <c r="I298" s="24">
        <v>336</v>
      </c>
      <c r="J298" s="13" t="str">
        <f>IFERROR(IF(VLOOKUP(I298,Vocabulary!$A:$J,10,)=0,"",VLOOKUP(I298,Vocabulary!$A:$J,10,)),"")</f>
        <v>&lt;fed-per:givenNames&gt;</v>
      </c>
      <c r="K298" s="9">
        <v>638</v>
      </c>
      <c r="L298" s="13" t="str">
        <f>IFERROR(IF(VLOOKUP(K298,Vocabulary!$A:$J,10,)=0,"",VLOOKUP(K298,Vocabulary!$A:$J,10,)),"")</f>
        <v>&lt;vl-persoon-ext:voornaam&gt;</v>
      </c>
    </row>
    <row r="299" spans="1:12" x14ac:dyDescent="0.3">
      <c r="A299" s="9">
        <v>337</v>
      </c>
      <c r="B299" s="13" t="str">
        <f>IFERROR(VLOOKUP(A299,Vocabulary!$A:$J,6,),"")</f>
        <v>FED</v>
      </c>
      <c r="C299" s="13" t="str">
        <f>IFERROR(VLOOKUP(A299,Vocabulary!$A:$J,4,),"")</f>
        <v>Person</v>
      </c>
      <c r="D299" s="13" t="str">
        <f>IFERROR(VLOOKUP(A299,Vocabulary!$A:$J,2,),"")</f>
        <v>headOf</v>
      </c>
      <c r="E299" s="13" t="str">
        <f>IFERROR(IF(VLOOKUP(A299,Vocabulary!$A:$J,3,)=0,"",VLOOKUP(A299,Vocabulary!$A:$J,3,)),"")</f>
        <v>Person who represents the household by default.</v>
      </c>
      <c r="F299" s="13" t="str">
        <f>IFERROR(IF(VLOOKUP(A299,Vocabulary!$A:$J,7,)=0,"",VLOOKUP(A299,Vocabulary!$A:$J,7,)),"")</f>
        <v/>
      </c>
      <c r="H299" s="13" t="str">
        <f>IFERROR(IF(VLOOKUP(G299,Vocabulary!$A:$J,10,)=0,"",VLOOKUP(G299,Vocabulary!$A:$J,10,)),"")</f>
        <v/>
      </c>
      <c r="I299" s="24">
        <v>337</v>
      </c>
      <c r="J299" s="13" t="str">
        <f>IFERROR(IF(VLOOKUP(I299,Vocabulary!$A:$J,10,)=0,"",VLOOKUP(I299,Vocabulary!$A:$J,10,)),"")</f>
        <v>&lt;fed-per:headOf&gt;</v>
      </c>
      <c r="K299" s="9">
        <v>477</v>
      </c>
      <c r="L299" s="13" t="str">
        <f>IFERROR(IF(VLOOKUP(K299,Vocabulary!$A:$J,10,)=0,"",VLOOKUP(K299,Vocabulary!$A:$J,10,)),"")</f>
        <v>&lt;vl-persoon:isHoofdVan&gt;</v>
      </c>
    </row>
    <row r="300" spans="1:12" ht="72" x14ac:dyDescent="0.3">
      <c r="A300" s="9">
        <v>338</v>
      </c>
      <c r="B300" s="13" t="str">
        <f>IFERROR(VLOOKUP(A300,Vocabulary!$A:$J,6,),"")</f>
        <v>FED</v>
      </c>
      <c r="C300" s="13" t="str">
        <f>IFERROR(VLOOKUP(A300,Vocabulary!$A:$J,4,),"")</f>
        <v>Person</v>
      </c>
      <c r="D300" s="13" t="str">
        <f>IFERROR(VLOOKUP(A300,Vocabulary!$A:$J,2,),"")</f>
        <v>householdRelation</v>
      </c>
      <c r="E300" s="13" t="str">
        <f>IFERROR(IF(VLOOKUP(A300,Vocabulary!$A:$J,3,)=0,"",VLOOKUP(A300,Vocabulary!$A:$J,3,)),"")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0" s="13" t="str">
        <f>IFERROR(IF(VLOOKUP(A300,Vocabulary!$A:$J,7,)=0,"",VLOOKUP(A300,Vocabulary!$A:$J,7,)),"")</f>
        <v/>
      </c>
      <c r="H300" s="13" t="str">
        <f>IFERROR(IF(VLOOKUP(G300,Vocabulary!$A:$J,10,)=0,"",VLOOKUP(G300,Vocabulary!$A:$J,10,)),"")</f>
        <v/>
      </c>
      <c r="I300" s="24">
        <v>338</v>
      </c>
      <c r="J300" s="13" t="str">
        <f>IFERROR(IF(VLOOKUP(I300,Vocabulary!$A:$J,10,)=0,"",VLOOKUP(I300,Vocabulary!$A:$J,10,)),"")</f>
        <v>&lt;fed-per:householdRelation&gt;</v>
      </c>
      <c r="K300" s="9">
        <v>468</v>
      </c>
      <c r="L300" s="13" t="str">
        <f>IFERROR(IF(VLOOKUP(K300,Vocabulary!$A:$J,10,)=0,"",VLOOKUP(K300,Vocabulary!$A:$J,10,)),"")</f>
        <v>&lt;vl-persoon:gezinsrelatietype&gt;</v>
      </c>
    </row>
    <row r="301" spans="1:12" x14ac:dyDescent="0.3">
      <c r="A301" s="9">
        <v>339</v>
      </c>
      <c r="B301" s="13" t="str">
        <f>IFERROR(VLOOKUP(A301,Vocabulary!$A:$J,6,),"")</f>
        <v>FED</v>
      </c>
      <c r="C301" s="13" t="str">
        <f>IFERROR(VLOOKUP(A301,Vocabulary!$A:$J,4,),"")</f>
        <v>Person</v>
      </c>
      <c r="D301" s="13" t="str">
        <f>IFERROR(VLOOKUP(A301,Vocabulary!$A:$J,2,),"")</f>
        <v>person1</v>
      </c>
      <c r="E301" s="13" t="str">
        <f>IFERROR(IF(VLOOKUP(A301,Vocabulary!$A:$J,3,)=0,"",VLOOKUP(A301,Vocabulary!$A:$J,3,)),"")</f>
        <v>First person in a relation of 2 persons.</v>
      </c>
      <c r="F301" s="13" t="str">
        <f>IFERROR(IF(VLOOKUP(A301,Vocabulary!$A:$J,7,)=0,"",VLOOKUP(A301,Vocabulary!$A:$J,7,)),"")</f>
        <v/>
      </c>
      <c r="H301" s="13" t="str">
        <f>IFERROR(IF(VLOOKUP(G301,Vocabulary!$A:$J,10,)=0,"",VLOOKUP(G301,Vocabulary!$A:$J,10,)),"")</f>
        <v/>
      </c>
      <c r="I301" s="24">
        <v>339</v>
      </c>
      <c r="J301" s="13" t="str">
        <f>IFERROR(IF(VLOOKUP(I301,Vocabulary!$A:$J,10,)=0,"",VLOOKUP(I301,Vocabulary!$A:$J,10,)),"")</f>
        <v>&lt;fed-per:person1&gt;</v>
      </c>
      <c r="K301" s="9">
        <v>630</v>
      </c>
      <c r="L301" s="13" t="str">
        <f>IFERROR(IF(VLOOKUP(K301,Vocabulary!$A:$J,10,)=0,"",VLOOKUP(K301,Vocabulary!$A:$J,10,)),"")</f>
        <v>&lt;vl-persoon:heeftRelatieMet&gt;</v>
      </c>
    </row>
    <row r="302" spans="1:12" x14ac:dyDescent="0.3">
      <c r="A302" s="9">
        <v>341</v>
      </c>
      <c r="B302" s="13" t="str">
        <f>IFERROR(VLOOKUP(A302,Vocabulary!$A:$J,6,),"")</f>
        <v>FED</v>
      </c>
      <c r="C302" s="13" t="str">
        <f>IFERROR(VLOOKUP(A302,Vocabulary!$A:$J,4,),"")</f>
        <v>Person</v>
      </c>
      <c r="D302" s="13" t="str">
        <f>IFERROR(VLOOKUP(A302,Vocabulary!$A:$J,2,),"")</f>
        <v>memberOf</v>
      </c>
      <c r="E302" s="13" t="str">
        <f>IFERROR(IF(VLOOKUP(A302,Vocabulary!$A:$J,3,)=0,"",VLOOKUP(A302,Vocabulary!$A:$J,3,)),"")</f>
        <v>Person who belongs to a household.</v>
      </c>
      <c r="F302" s="13" t="str">
        <f>IFERROR(IF(VLOOKUP(A302,Vocabulary!$A:$J,7,)=0,"",VLOOKUP(A302,Vocabulary!$A:$J,7,)),"")</f>
        <v/>
      </c>
      <c r="H302" s="13" t="str">
        <f>IFERROR(IF(VLOOKUP(G302,Vocabulary!$A:$J,10,)=0,"",VLOOKUP(G302,Vocabulary!$A:$J,10,)),"")</f>
        <v/>
      </c>
      <c r="I302" s="24">
        <v>341</v>
      </c>
      <c r="J302" s="13" t="str">
        <f>IFERROR(IF(VLOOKUP(I302,Vocabulary!$A:$J,10,)=0,"",VLOOKUP(I302,Vocabulary!$A:$J,10,)),"")</f>
        <v>&lt;fed-per:memberOf&gt;</v>
      </c>
      <c r="K302" s="9">
        <v>478</v>
      </c>
      <c r="L302" s="13" t="str">
        <f>IFERROR(IF(VLOOKUP(K302,Vocabulary!$A:$J,10,)=0,"",VLOOKUP(K302,Vocabulary!$A:$J,10,)),"")</f>
        <v>&lt;vl-persoon:isLidVan&gt;</v>
      </c>
    </row>
    <row r="303" spans="1:12" ht="144" x14ac:dyDescent="0.3">
      <c r="A303" s="9">
        <v>343</v>
      </c>
      <c r="B303" s="13" t="str">
        <f>IFERROR(VLOOKUP(A303,Vocabulary!$A:$J,6,),"")</f>
        <v>FED</v>
      </c>
      <c r="C303" s="13" t="str">
        <f>IFERROR(VLOOKUP(A303,Vocabulary!$A:$J,4,),"")</f>
        <v>Person</v>
      </c>
      <c r="D303" s="13" t="str">
        <f>IFERROR(VLOOKUP(A303,Vocabulary!$A:$J,2,),"")</f>
        <v>nationality</v>
      </c>
      <c r="E303" s="13" t="str">
        <f>IFERROR(IF(VLOOKUP(A303,Vocabulary!$A:$J,3,)=0,"",VLOOKUP(A303,Vocabulary!$A:$J,3,)),"")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3" s="13" t="str">
        <f>IFERROR(IF(VLOOKUP(A303,Vocabulary!$A:$J,7,)=0,"",VLOOKUP(A303,Vocabulary!$A:$J,7,)),"")</f>
        <v/>
      </c>
      <c r="H303" s="13" t="str">
        <f>IFERROR(IF(VLOOKUP(G303,Vocabulary!$A:$J,10,)=0,"",VLOOKUP(G303,Vocabulary!$A:$J,10,)),"")</f>
        <v/>
      </c>
      <c r="I303" s="24">
        <v>343</v>
      </c>
      <c r="J303" s="13" t="str">
        <f>IFERROR(IF(VLOOKUP(I303,Vocabulary!$A:$J,10,)=0,"",VLOOKUP(I303,Vocabulary!$A:$J,10,)),"")</f>
        <v>&lt;fed-per:nationality&gt;</v>
      </c>
      <c r="K303" s="9">
        <v>480</v>
      </c>
      <c r="L303" s="13" t="str">
        <f>IFERROR(IF(VLOOKUP(K303,Vocabulary!$A:$J,10,)=0,"",VLOOKUP(K303,Vocabulary!$A:$J,10,)),"")</f>
        <v>&lt;vl-persoon:nationaliteit&gt;</v>
      </c>
    </row>
    <row r="304" spans="1:12" ht="57.6" x14ac:dyDescent="0.3">
      <c r="A304" s="9">
        <v>344</v>
      </c>
      <c r="B304" s="13" t="str">
        <f>IFERROR(VLOOKUP(A304,Vocabulary!$A:$J,6,),"")</f>
        <v>FED</v>
      </c>
      <c r="C304" s="13" t="str">
        <f>IFERROR(VLOOKUP(A304,Vocabulary!$A:$J,4,),"")</f>
        <v>Person</v>
      </c>
      <c r="D304" s="13" t="str">
        <f>IFERROR(VLOOKUP(A304,Vocabulary!$A:$J,2,),"")</f>
        <v>nrn</v>
      </c>
      <c r="E304" s="13" t="str">
        <f>IFERROR(IF(VLOOKUP(A304,Vocabulary!$A:$J,3,)=0,"",VLOOKUP(A304,Vocabulary!$A:$J,3,)),"")</f>
        <v>Recommended best practice is to identify the resource by means of a string conforming to a formal identification system. 
An unambiguous reference to the resource within a given context.</v>
      </c>
      <c r="F304" s="13" t="str">
        <f>IFERROR(IF(VLOOKUP(A304,Vocabulary!$A:$J,7,)=0,"",VLOOKUP(A304,Vocabulary!$A:$J,7,)),"")</f>
        <v>Identification code of the person in the National Register (local identifier). The person can be radiated.
Special case of ssin number.
(ssin = social security identification number)</v>
      </c>
      <c r="H304" s="13" t="str">
        <f>IFERROR(IF(VLOOKUP(G304,Vocabulary!$A:$J,10,)=0,"",VLOOKUP(G304,Vocabulary!$A:$J,10,)),"")</f>
        <v/>
      </c>
      <c r="I304" s="24">
        <v>344</v>
      </c>
      <c r="J304" s="13" t="str">
        <f>IFERROR(IF(VLOOKUP(I304,Vocabulary!$A:$J,10,)=0,"",VLOOKUP(I304,Vocabulary!$A:$J,10,)),"")</f>
        <v>&lt;dcterms:identifier&gt;</v>
      </c>
      <c r="K304" s="9">
        <v>482</v>
      </c>
      <c r="L304" s="13" t="str">
        <f>IFERROR(IF(VLOOKUP(K304,Vocabulary!$A:$J,10,)=0,"",VLOOKUP(K304,Vocabulary!$A:$J,10,)),"")</f>
        <v>&lt;vl-persoon:registratie&gt;</v>
      </c>
    </row>
    <row r="305" spans="1:12" ht="28.8" x14ac:dyDescent="0.3">
      <c r="A305" s="9">
        <v>345</v>
      </c>
      <c r="B305" s="13" t="str">
        <f>IFERROR(VLOOKUP(A305,Vocabulary!$A:$J,6,),"")</f>
        <v>FED</v>
      </c>
      <c r="C305" s="13" t="str">
        <f>IFERROR(VLOOKUP(A305,Vocabulary!$A:$J,4,),"")</f>
        <v>Person</v>
      </c>
      <c r="D305" s="13" t="str">
        <f>IFERROR(VLOOKUP(A305,Vocabulary!$A:$J,2,),"")</f>
        <v>placeOfBirth</v>
      </c>
      <c r="E305" s="13" t="str">
        <f>IFERROR(IF(VLOOKUP(A305,Vocabulary!$A:$J,3,)=0,"",VLOOKUP(A305,Vocabulary!$A:$J,3,)),"")</f>
        <v>A person's place of birth (city).</v>
      </c>
      <c r="F305" s="13" t="str">
        <f>IFERROR(IF(VLOOKUP(A305,Vocabulary!$A:$J,7,)=0,"",VLOOKUP(A305,Vocabulary!$A:$J,7,)),"")</f>
        <v>CBSS: country (NIS code) + municipality (string)
NR: NIS code municipality/country</v>
      </c>
      <c r="G305" s="4">
        <v>144</v>
      </c>
      <c r="H305" s="13" t="str">
        <f>IFERROR(IF(VLOOKUP(G305,Vocabulary!$A:$J,10,)=0,"",VLOOKUP(G305,Vocabulary!$A:$J,10,)),"")</f>
        <v>&lt;eu:PersonPlaceOfBirth&gt;</v>
      </c>
      <c r="I305" s="24">
        <v>345</v>
      </c>
      <c r="J305" s="13" t="str">
        <f>IFERROR(IF(VLOOKUP(I305,Vocabulary!$A:$J,10,)=0,"",VLOOKUP(I305,Vocabulary!$A:$J,10,)),"")</f>
        <v>&lt;person:placeOfBirth&gt;</v>
      </c>
      <c r="K305" s="9">
        <v>481</v>
      </c>
      <c r="L305" s="13" t="str">
        <f>IFERROR(IF(VLOOKUP(K305,Vocabulary!$A:$J,10,)=0,"",VLOOKUP(K305,Vocabulary!$A:$J,10,)),"")</f>
        <v>&lt;vl-persoon:plaats&gt;</v>
      </c>
    </row>
    <row r="306" spans="1:12" ht="28.8" x14ac:dyDescent="0.3">
      <c r="A306" s="9">
        <v>346</v>
      </c>
      <c r="B306" s="13" t="str">
        <f>IFERROR(VLOOKUP(A306,Vocabulary!$A:$J,6,),"")</f>
        <v>FED</v>
      </c>
      <c r="C306" s="13" t="str">
        <f>IFERROR(VLOOKUP(A306,Vocabulary!$A:$J,4,),"")</f>
        <v>Person</v>
      </c>
      <c r="D306" s="13" t="str">
        <f>IFERROR(VLOOKUP(A306,Vocabulary!$A:$J,2,),"")</f>
        <v>placeOfDeath</v>
      </c>
      <c r="E306" s="13" t="str">
        <f>IFERROR(IF(VLOOKUP(A306,Vocabulary!$A:$J,3,)=0,"",VLOOKUP(A306,Vocabulary!$A:$J,3,)),"")</f>
        <v>A person's place of death (city).</v>
      </c>
      <c r="F306" s="13" t="str">
        <f>IFERROR(IF(VLOOKUP(A306,Vocabulary!$A:$J,7,)=0,"",VLOOKUP(A306,Vocabulary!$A:$J,7,)),"")</f>
        <v>CBSS: country (NIS code) + municipality (string)
NR: NIS code municipality/country</v>
      </c>
      <c r="G306" s="4">
        <v>145</v>
      </c>
      <c r="H306" s="13" t="str">
        <f>IFERROR(IF(VLOOKUP(G306,Vocabulary!$A:$J,10,)=0,"",VLOOKUP(G306,Vocabulary!$A:$J,10,)),"")</f>
        <v>&lt;eu:PersonPlaceOfDeath&gt;</v>
      </c>
      <c r="I306" s="24">
        <v>346</v>
      </c>
      <c r="J306" s="13" t="str">
        <f>IFERROR(IF(VLOOKUP(I306,Vocabulary!$A:$J,10,)=0,"",VLOOKUP(I306,Vocabulary!$A:$J,10,)),"")</f>
        <v>&lt;person:placeOfDeath&gt;</v>
      </c>
      <c r="K306" s="9">
        <v>481</v>
      </c>
      <c r="L306" s="13" t="str">
        <f>IFERROR(IF(VLOOKUP(K306,Vocabulary!$A:$J,10,)=0,"",VLOOKUP(K306,Vocabulary!$A:$J,10,)),"")</f>
        <v>&lt;vl-persoon:plaats&gt;</v>
      </c>
    </row>
    <row r="307" spans="1:12" x14ac:dyDescent="0.3">
      <c r="A307" s="9">
        <v>348</v>
      </c>
      <c r="B307" s="13" t="str">
        <f>IFERROR(VLOOKUP(A307,Vocabulary!$A:$J,6,),"")</f>
        <v>FED</v>
      </c>
      <c r="C307" s="13" t="str">
        <f>IFERROR(VLOOKUP(A307,Vocabulary!$A:$J,4,),"")</f>
        <v>Person</v>
      </c>
      <c r="D307" s="13" t="str">
        <f>IFERROR(VLOOKUP(A307,Vocabulary!$A:$J,2,),"")</f>
        <v>residenceAddress</v>
      </c>
      <c r="E307" s="13" t="str">
        <f>IFERROR(IF(VLOOKUP(A307,Vocabulary!$A:$J,3,)=0,"",VLOOKUP(A307,Vocabulary!$A:$J,3,)),"")</f>
        <v>Place where a person lives or stays temporarily.</v>
      </c>
      <c r="F307" s="13" t="str">
        <f>IFERROR(IF(VLOOKUP(A307,Vocabulary!$A:$J,7,)=0,"",VLOOKUP(A307,Vocabulary!$A:$J,7,)),"")</f>
        <v/>
      </c>
      <c r="H307" s="13" t="str">
        <f>IFERROR(IF(VLOOKUP(G307,Vocabulary!$A:$J,10,)=0,"",VLOOKUP(G307,Vocabulary!$A:$J,10,)),"")</f>
        <v/>
      </c>
      <c r="I307" s="24">
        <v>348</v>
      </c>
      <c r="J307" s="13" t="str">
        <f>IFERROR(IF(VLOOKUP(I307,Vocabulary!$A:$J,10,)=0,"",VLOOKUP(I307,Vocabulary!$A:$J,10,)),"")</f>
        <v>&lt;fed-per:residenceAddress&gt;</v>
      </c>
      <c r="K307" s="9">
        <v>484</v>
      </c>
      <c r="L307" s="13" t="str">
        <f>IFERROR(IF(VLOOKUP(K307,Vocabulary!$A:$J,10,)=0,"",VLOOKUP(K307,Vocabulary!$A:$J,10,)),"")</f>
        <v>&lt;vl-persoon:verblijfsadres&gt;</v>
      </c>
    </row>
    <row r="308" spans="1:12" ht="28.8" x14ac:dyDescent="0.3">
      <c r="A308" s="9">
        <v>349</v>
      </c>
      <c r="B308" s="13" t="str">
        <f>IFERROR(VLOOKUP(A308,Vocabulary!$A:$J,6,),"")</f>
        <v>FED</v>
      </c>
      <c r="C308" s="13" t="str">
        <f>IFERROR(VLOOKUP(A308,Vocabulary!$A:$J,4,),"")</f>
        <v>Person</v>
      </c>
      <c r="D308" s="13" t="str">
        <f>IFERROR(VLOOKUP(A308,Vocabulary!$A:$J,2,),"")</f>
        <v>ssin</v>
      </c>
      <c r="E308" s="13" t="str">
        <f>IFERROR(IF(VLOOKUP(A308,Vocabulary!$A:$J,3,)=0,"",VLOOKUP(A308,Vocabulary!$A:$J,3,)),"")</f>
        <v>Social Security Identification Number issued by the National Register or CBSS</v>
      </c>
      <c r="F308" s="13" t="str">
        <f>IFERROR(IF(VLOOKUP(A308,Vocabulary!$A:$J,7,)=0,"",VLOOKUP(A308,Vocabulary!$A:$J,7,)),"")</f>
        <v>Either a national register number  or a BIS number (issued by CBSS)
(ssin = social security identification number)</v>
      </c>
      <c r="H308" s="13" t="str">
        <f>IFERROR(IF(VLOOKUP(G308,Vocabulary!$A:$J,10,)=0,"",VLOOKUP(G308,Vocabulary!$A:$J,10,)),"")</f>
        <v/>
      </c>
      <c r="I308" s="24">
        <v>349</v>
      </c>
      <c r="J308" s="13" t="str">
        <f>IFERROR(IF(VLOOKUP(I308,Vocabulary!$A:$J,10,)=0,"",VLOOKUP(I308,Vocabulary!$A:$J,10,)),"")</f>
        <v>&lt;dcterms:identifier&gt;</v>
      </c>
      <c r="L308" s="13" t="str">
        <f>IFERROR(IF(VLOOKUP(K308,Vocabulary!$A:$J,10,)=0,"",VLOOKUP(K308,Vocabulary!$A:$J,10,)),"")</f>
        <v/>
      </c>
    </row>
    <row r="309" spans="1:12" ht="28.8" x14ac:dyDescent="0.3">
      <c r="A309" s="9">
        <v>350</v>
      </c>
      <c r="B309" s="13" t="str">
        <f>IFERROR(VLOOKUP(A309,Vocabulary!$A:$J,6,),"")</f>
        <v>FED</v>
      </c>
      <c r="C309" s="13" t="str">
        <f>IFERROR(VLOOKUP(A309,Vocabulary!$A:$J,4,),"")</f>
        <v>Temporal</v>
      </c>
      <c r="D309" s="13" t="str">
        <f>IFERROR(VLOOKUP(A309,Vocabulary!$A:$J,2,),"")</f>
        <v>Period</v>
      </c>
      <c r="E309" s="13" t="str">
        <f>IFERROR(IF(VLOOKUP(A309,Vocabulary!$A:$J,3,)=0,"",VLOOKUP(A309,Vocabulary!$A:$J,3,)),"")</f>
        <v>A period of time composed by a start date and an optional end date</v>
      </c>
      <c r="F309" s="13" t="str">
        <f>IFERROR(IF(VLOOKUP(A309,Vocabulary!$A:$J,7,)=0,"",VLOOKUP(A309,Vocabulary!$A:$J,7,)),"")</f>
        <v>(ssin = social security identification number)</v>
      </c>
      <c r="H309" s="13" t="str">
        <f>IFERROR(IF(VLOOKUP(G309,Vocabulary!$A:$J,10,)=0,"",VLOOKUP(G309,Vocabulary!$A:$J,10,)),"")</f>
        <v/>
      </c>
      <c r="I309" s="24">
        <v>350</v>
      </c>
      <c r="J309" s="13" t="str">
        <f>IFERROR(IF(VLOOKUP(I309,Vocabulary!$A:$J,10,)=0,"",VLOOKUP(I309,Vocabulary!$A:$J,10,)),"")</f>
        <v>&lt;fed-temp:Period&gt;</v>
      </c>
      <c r="K309" s="9">
        <v>541</v>
      </c>
      <c r="L309" s="13" t="str">
        <f>IFERROR(IF(VLOOKUP(K309,Vocabulary!$A:$J,10,)=0,"",VLOOKUP(K309,Vocabulary!$A:$J,10,)),"")</f>
        <v>&lt;vl-generiek-ext:TijdsInterval&gt;</v>
      </c>
    </row>
    <row r="310" spans="1:12" x14ac:dyDescent="0.3">
      <c r="A310" s="9">
        <v>352</v>
      </c>
      <c r="B310" s="13" t="str">
        <f>IFERROR(VLOOKUP(A310,Vocabulary!$A:$J,6,),"")</f>
        <v>FED</v>
      </c>
      <c r="C310" s="13" t="str">
        <f>IFERROR(VLOOKUP(A310,Vocabulary!$A:$J,4,),"")</f>
        <v>Temporal</v>
      </c>
      <c r="D310" s="13" t="str">
        <f>IFERROR(VLOOKUP(A310,Vocabulary!$A:$J,2,),"")</f>
        <v>endDate</v>
      </c>
      <c r="E310" s="13" t="str">
        <f>IFERROR(IF(VLOOKUP(A310,Vocabulary!$A:$J,3,)=0,"",VLOOKUP(A310,Vocabulary!$A:$J,3,)),"")</f>
        <v>The end date and time of the item (in ISO 8601 date format).</v>
      </c>
      <c r="F310" s="13" t="str">
        <f>IFERROR(IF(VLOOKUP(A310,Vocabulary!$A:$J,7,)=0,"",VLOOKUP(A310,Vocabulary!$A:$J,7,)),"")</f>
        <v/>
      </c>
      <c r="H310" s="13" t="str">
        <f>IFERROR(IF(VLOOKUP(G310,Vocabulary!$A:$J,10,)=0,"",VLOOKUP(G310,Vocabulary!$A:$J,10,)),"")</f>
        <v/>
      </c>
      <c r="I310" s="24">
        <v>352</v>
      </c>
      <c r="J310" s="13" t="str">
        <f>IFERROR(IF(VLOOKUP(I310,Vocabulary!$A:$J,10,)=0,"",VLOOKUP(I310,Vocabulary!$A:$J,10,)),"")</f>
        <v>&lt;schema:endDate&gt;</v>
      </c>
      <c r="K310" s="9">
        <v>392</v>
      </c>
      <c r="L310" s="13" t="str">
        <f>IFERROR(IF(VLOOKUP(K310,Vocabulary!$A:$J,10,)=0,"",VLOOKUP(K310,Vocabulary!$A:$J,10,)),"")</f>
        <v>&lt;vl-generiek:TijdsInterval.einde&gt;</v>
      </c>
    </row>
    <row r="311" spans="1:12" x14ac:dyDescent="0.3">
      <c r="A311" s="9">
        <v>355</v>
      </c>
      <c r="B311" s="13" t="str">
        <f>IFERROR(VLOOKUP(A311,Vocabulary!$A:$J,6,),"")</f>
        <v>FED</v>
      </c>
      <c r="C311" s="13" t="str">
        <f>IFERROR(VLOOKUP(A311,Vocabulary!$A:$J,4,),"")</f>
        <v>Temporal</v>
      </c>
      <c r="D311" s="13" t="str">
        <f>IFERROR(VLOOKUP(A311,Vocabulary!$A:$J,2,),"")</f>
        <v>startDate</v>
      </c>
      <c r="E311" s="13" t="str">
        <f>IFERROR(IF(VLOOKUP(A311,Vocabulary!$A:$J,3,)=0,"",VLOOKUP(A311,Vocabulary!$A:$J,3,)),"")</f>
        <v>The start date and time of the item (in ISO 8601 date format).</v>
      </c>
      <c r="F311" s="13" t="str">
        <f>IFERROR(IF(VLOOKUP(A311,Vocabulary!$A:$J,7,)=0,"",VLOOKUP(A311,Vocabulary!$A:$J,7,)),"")</f>
        <v/>
      </c>
      <c r="H311" s="13" t="str">
        <f>IFERROR(IF(VLOOKUP(G311,Vocabulary!$A:$J,10,)=0,"",VLOOKUP(G311,Vocabulary!$A:$J,10,)),"")</f>
        <v/>
      </c>
      <c r="I311" s="24">
        <v>355</v>
      </c>
      <c r="J311" s="13" t="str">
        <f>IFERROR(IF(VLOOKUP(I311,Vocabulary!$A:$J,10,)=0,"",VLOOKUP(I311,Vocabulary!$A:$J,10,)),"")</f>
        <v>&lt;schema:startDate&gt;</v>
      </c>
      <c r="K311" s="9">
        <v>388</v>
      </c>
      <c r="L311" s="13" t="str">
        <f>IFERROR(IF(VLOOKUP(K311,Vocabulary!$A:$J,10,)=0,"",VLOOKUP(K311,Vocabulary!$A:$J,10,)),"")</f>
        <v>&lt;vl-generiek:TijdsInterval.begin&gt;</v>
      </c>
    </row>
    <row r="312" spans="1:12" ht="43.2" x14ac:dyDescent="0.3">
      <c r="A312" s="9">
        <v>359</v>
      </c>
      <c r="B312" s="13" t="str">
        <f>IFERROR(VLOOKUP(A312,Vocabulary!$A:$J,6,),"")</f>
        <v>FED</v>
      </c>
      <c r="C312" s="13" t="str">
        <f>IFERROR(VLOOKUP(A312,Vocabulary!$A:$J,4,),"")</f>
        <v>Location</v>
      </c>
      <c r="D312" s="13" t="str">
        <f>IFERROR(VLOOKUP(A312,Vocabulary!$A:$J,2,),"")</f>
        <v>GM_Point</v>
      </c>
      <c r="E312" s="13" t="str">
        <f>IFERROR(IF(VLOOKUP(A312,Vocabulary!$A:$J,3,)=0,"",VLOOKUP(A312,Vocabulary!$A:$J,3,)),"")</f>
        <v>GM_Point is the basic data type for a geometric object consisting of one and only one point.</v>
      </c>
      <c r="F312" s="13" t="str">
        <f>IFERROR(IF(VLOOKUP(A312,Vocabulary!$A:$J,7,)=0,"",VLOOKUP(A312,Vocabulary!$A:$J,7,)),"")</f>
        <v>http://inspire-regadmin.jrc.ec.europa.eu/dataspecification/ScopeObjectDetail.action?objectDetailId=11377</v>
      </c>
      <c r="H312" s="13" t="str">
        <f>IFERROR(IF(VLOOKUP(G312,Vocabulary!$A:$J,10,)=0,"",VLOOKUP(G312,Vocabulary!$A:$J,10,)),"")</f>
        <v/>
      </c>
      <c r="I312" s="24">
        <v>359</v>
      </c>
      <c r="J312" s="13" t="str">
        <f>IFERROR(IF(VLOOKUP(I312,Vocabulary!$A:$J,10,)=0,"",VLOOKUP(I312,Vocabulary!$A:$J,10,)),"")</f>
        <v>&lt;fed-loc:GM_Point&gt;</v>
      </c>
      <c r="L312" s="13" t="str">
        <f>IFERROR(IF(VLOOKUP(K312,Vocabulary!$A:$J,10,)=0,"",VLOOKUP(K312,Vocabulary!$A:$J,10,)),"")</f>
        <v/>
      </c>
    </row>
    <row r="313" spans="1:12" x14ac:dyDescent="0.3">
      <c r="A313" s="9">
        <v>360</v>
      </c>
      <c r="B313" s="13" t="str">
        <f>IFERROR(VLOOKUP(A313,Vocabulary!$A:$J,6,),"")</f>
        <v>FED</v>
      </c>
      <c r="C313" s="13" t="str">
        <f>IFERROR(VLOOKUP(A313,Vocabulary!$A:$J,4,),"")</f>
        <v>Location</v>
      </c>
      <c r="D313" s="13" t="str">
        <f>IFERROR(VLOOKUP(A313,Vocabulary!$A:$J,2,),"")</f>
        <v>AddressStatus</v>
      </c>
      <c r="E313" s="13" t="str">
        <f>IFERROR(IF(VLOOKUP(A313,Vocabulary!$A:$J,3,)=0,"",VLOOKUP(A313,Vocabulary!$A:$J,3,)),"")</f>
        <v>Conceptscheme with possible status values for a BEST address.</v>
      </c>
      <c r="F313" s="13" t="str">
        <f>IFERROR(IF(VLOOKUP(A313,Vocabulary!$A:$J,7,)=0,"",VLOOKUP(A313,Vocabulary!$A:$J,7,)),"")</f>
        <v/>
      </c>
      <c r="H313" s="13" t="str">
        <f>IFERROR(IF(VLOOKUP(G313,Vocabulary!$A:$J,10,)=0,"",VLOOKUP(G313,Vocabulary!$A:$J,10,)),"")</f>
        <v/>
      </c>
      <c r="I313" s="24">
        <v>360</v>
      </c>
      <c r="J313" s="13" t="str">
        <f>IFERROR(IF(VLOOKUP(I313,Vocabulary!$A:$J,10,)=0,"",VLOOKUP(I313,Vocabulary!$A:$J,10,)),"")</f>
        <v>&lt;fed-thesaurus:addressstatus#id&gt;</v>
      </c>
      <c r="K313" s="9">
        <v>636</v>
      </c>
      <c r="L313" s="13" t="str">
        <f>IFERROR(IF(VLOOKUP(K313,Vocabulary!$A:$J,10,)=0,"",VLOOKUP(K313,Vocabulary!$A:$J,10,)),"")</f>
        <v>&lt;vl-adres:Statuswaarde&gt;</v>
      </c>
    </row>
    <row r="314" spans="1:12" x14ac:dyDescent="0.3">
      <c r="A314" s="9">
        <v>361</v>
      </c>
      <c r="B314" s="13" t="str">
        <f>IFERROR(VLOOKUP(A314,Vocabulary!$A:$J,6,),"")</f>
        <v>FED</v>
      </c>
      <c r="C314" s="13" t="str">
        <f>IFERROR(VLOOKUP(A314,Vocabulary!$A:$J,4,),"")</f>
        <v>Person</v>
      </c>
      <c r="D314" s="13" t="str">
        <f>IFERROR(VLOOKUP(A314,Vocabulary!$A:$J,2,),"")</f>
        <v>AdministrativeStatus</v>
      </c>
      <c r="E314" s="13" t="str">
        <f>IFERROR(IF(VLOOKUP(A314,Vocabulary!$A:$J,3,)=0,"",VLOOKUP(A314,Vocabulary!$A:$J,3,)),"")</f>
        <v>Conceptscheme with the values of an administrative status.</v>
      </c>
      <c r="F314" s="13" t="str">
        <f>IFERROR(IF(VLOOKUP(A314,Vocabulary!$A:$J,7,)=0,"",VLOOKUP(A314,Vocabulary!$A:$J,7,)),"")</f>
        <v/>
      </c>
      <c r="H314" s="13" t="str">
        <f>IFERROR(IF(VLOOKUP(G314,Vocabulary!$A:$J,10,)=0,"",VLOOKUP(G314,Vocabulary!$A:$J,10,)),"")</f>
        <v/>
      </c>
      <c r="I314" s="24">
        <v>361</v>
      </c>
      <c r="J314" s="13" t="str">
        <f>IFERROR(IF(VLOOKUP(I314,Vocabulary!$A:$J,10,)=0,"",VLOOKUP(I314,Vocabulary!$A:$J,10,)),"")</f>
        <v>&lt;fed-thesaurus:administrativestatus#id&gt;</v>
      </c>
      <c r="L314" s="13" t="str">
        <f>IFERROR(IF(VLOOKUP(K314,Vocabulary!$A:$J,10,)=0,"",VLOOKUP(K314,Vocabulary!$A:$J,10,)),"")</f>
        <v/>
      </c>
    </row>
    <row r="315" spans="1:12" ht="43.2" x14ac:dyDescent="0.3">
      <c r="A315" s="9">
        <v>362</v>
      </c>
      <c r="B315" s="13" t="str">
        <f>IFERROR(VLOOKUP(A315,Vocabulary!$A:$J,6,),"")</f>
        <v>FED</v>
      </c>
      <c r="C315" s="13" t="str">
        <f>IFERROR(VLOOKUP(A315,Vocabulary!$A:$J,4,),"")</f>
        <v>Person</v>
      </c>
      <c r="D315" s="13" t="str">
        <f>IFERROR(VLOOKUP(A315,Vocabulary!$A:$J,2,),"")</f>
        <v>CivilStatusType</v>
      </c>
      <c r="E315" s="13" t="str">
        <f>IFERROR(IF(VLOOKUP(A315,Vocabulary!$A:$J,3,)=0,"",VLOOKUP(A315,Vocabulary!$A:$J,3,)),"")</f>
        <v>The type of civil status of a person represented by a code assigned by the National Register.</v>
      </c>
      <c r="F315" s="13" t="str">
        <f>IFERROR(IF(VLOOKUP(A315,Vocabulary!$A:$J,7,)=0,"",VLOOKUP(A315,Vocabulary!$A:$J,7,)),"")</f>
        <v>Definition see https://www.ibz.rrn.fgov.be/fileadmin/user_upload/nl/rr/instructies/IT-lijst/IT120_Burgerlijke_Staat_20210106.pdf</v>
      </c>
      <c r="H315" s="13" t="str">
        <f>IFERROR(IF(VLOOKUP(G315,Vocabulary!$A:$J,10,)=0,"",VLOOKUP(G315,Vocabulary!$A:$J,10,)),"")</f>
        <v/>
      </c>
      <c r="I315" s="24">
        <v>362</v>
      </c>
      <c r="J315" s="13" t="str">
        <f>IFERROR(IF(VLOOKUP(I315,Vocabulary!$A:$J,10,)=0,"",VLOOKUP(I315,Vocabulary!$A:$J,10,)),"")</f>
        <v>&lt;fed-thesaurus:civilstatustype#id&gt;</v>
      </c>
      <c r="K315" s="9">
        <v>640</v>
      </c>
      <c r="L315" s="13" t="str">
        <f>IFERROR(IF(VLOOKUP(K315,Vocabulary!$A:$J,10,)=0,"",VLOOKUP(K315,Vocabulary!$A:$J,10,)),"")</f>
        <v>&lt;vl-persoon:BurgerlijkeStaatType&gt;</v>
      </c>
    </row>
    <row r="316" spans="1:12" ht="86.4" x14ac:dyDescent="0.3">
      <c r="A316" s="9">
        <v>363</v>
      </c>
      <c r="B316" s="13" t="str">
        <f>IFERROR(VLOOKUP(A316,Vocabulary!$A:$J,6,),"")</f>
        <v>FED</v>
      </c>
      <c r="C316" s="13" t="str">
        <f>IFERROR(VLOOKUP(A316,Vocabulary!$A:$J,4,),"")</f>
        <v>Person</v>
      </c>
      <c r="D316" s="13" t="str">
        <f>IFERROR(VLOOKUP(A316,Vocabulary!$A:$J,2,),"")</f>
        <v>Descent</v>
      </c>
      <c r="E316" s="13" t="str">
        <f>IFERROR(IF(VLOOKUP(A316,Vocabulary!$A:$J,3,)=0,"",VLOOKUP(A316,Vocabulary!$A:$J,3,)),"")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6" s="13" t="str">
        <f>IFERROR(IF(VLOOKUP(A316,Vocabulary!$A:$J,7,)=0,"",VLOOKUP(A316,Vocabulary!$A:$J,7,)),"")</f>
        <v>CONCEPTSCHEME  DEFINITION to be done</v>
      </c>
      <c r="H316" s="13" t="str">
        <f>IFERROR(IF(VLOOKUP(G316,Vocabulary!$A:$J,10,)=0,"",VLOOKUP(G316,Vocabulary!$A:$J,10,)),"")</f>
        <v/>
      </c>
      <c r="I316" s="24">
        <v>363</v>
      </c>
      <c r="J316" s="13" t="str">
        <f>IFERROR(IF(VLOOKUP(I316,Vocabulary!$A:$J,10,)=0,"",VLOOKUP(I316,Vocabulary!$A:$J,10,)),"")</f>
        <v>&lt;fed-thesaurus:descent#id&gt;</v>
      </c>
      <c r="K316" s="9">
        <v>641</v>
      </c>
      <c r="L316" s="13" t="str">
        <f>IFERROR(IF(VLOOKUP(K316,Vocabulary!$A:$J,10,)=0,"",VLOOKUP(K316,Vocabulary!$A:$J,10,)),"")</f>
        <v>&lt;vl-persoon:Afstammingstype&gt;</v>
      </c>
    </row>
    <row r="317" spans="1:12" ht="115.2" x14ac:dyDescent="0.3">
      <c r="A317" s="9">
        <v>364</v>
      </c>
      <c r="B317" s="13" t="str">
        <f>IFERROR(VLOOKUP(A317,Vocabulary!$A:$J,6,),"")</f>
        <v>FED</v>
      </c>
      <c r="C317" s="13" t="str">
        <f>IFERROR(VLOOKUP(A317,Vocabulary!$A:$J,4,),"")</f>
        <v>Organization</v>
      </c>
      <c r="D317" s="13" t="str">
        <f>IFERROR(VLOOKUP(A317,Vocabulary!$A:$J,2,),"")</f>
        <v>Nace2008</v>
      </c>
      <c r="E317" s="13" t="str">
        <f>IFERROR(IF(VLOOKUP(A317,Vocabulary!$A:$J,3,)=0,"",VLOOKUP(A317,Vocabulary!$A:$J,3,)),"")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7" s="13" t="str">
        <f>IFERROR(IF(VLOOKUP(A317,Vocabulary!$A:$J,7,)=0,"",VLOOKUP(A317,Vocabulary!$A:$J,7,)),"")</f>
        <v>see https://economie.fgov.be/en/themes/enterprises/crossroads-bank-enterprises/services-administrations/tables-codes (code NACE version 2008)</v>
      </c>
      <c r="H317" s="13" t="str">
        <f>IFERROR(IF(VLOOKUP(G317,Vocabulary!$A:$J,10,)=0,"",VLOOKUP(G317,Vocabulary!$A:$J,10,)),"")</f>
        <v/>
      </c>
      <c r="I317" s="24">
        <v>364</v>
      </c>
      <c r="J317" s="13" t="str">
        <f>IFERROR(IF(VLOOKUP(I317,Vocabulary!$A:$J,10,)=0,"",VLOOKUP(I317,Vocabulary!$A:$J,10,)),"")</f>
        <v>&lt;fed-thesaurus:nace2008#id&gt;</v>
      </c>
      <c r="L317" s="13" t="str">
        <f>IFERROR(IF(VLOOKUP(K317,Vocabulary!$A:$J,10,)=0,"",VLOOKUP(K317,Vocabulary!$A:$J,10,)),"")</f>
        <v/>
      </c>
    </row>
    <row r="318" spans="1:12" ht="100.8" x14ac:dyDescent="0.3">
      <c r="A318" s="9">
        <v>366</v>
      </c>
      <c r="B318" s="13" t="str">
        <f>IFERROR(VLOOKUP(A318,Vocabulary!$A:$J,6,),"")</f>
        <v>FED</v>
      </c>
      <c r="C318" s="13" t="str">
        <f>IFERROR(VLOOKUP(A318,Vocabulary!$A:$J,4,),"")</f>
        <v>Person</v>
      </c>
      <c r="D318" s="13" t="str">
        <f>IFERROR(VLOOKUP(A318,Vocabulary!$A:$J,2,),"")</f>
        <v>HouseholdRelationType</v>
      </c>
      <c r="E318" s="13" t="str">
        <f>IFERROR(IF(VLOOKUP(A318,Vocabulary!$A:$J,3,)=0,"",VLOOKUP(A318,Vocabulary!$A:$J,3,)),"")</f>
        <v>The type of relation of a household member to the household reference person, represented by a code assigned by the National Register.</v>
      </c>
      <c r="F318" s="13" t="str">
        <f>IFERROR(IF(VLOOKUP(A318,Vocabulary!$A:$J,7,)=0,"",VLOOKUP(A318,Vocabulary!$A:$J,7,)),"")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H318" s="13" t="str">
        <f>IFERROR(IF(VLOOKUP(G318,Vocabulary!$A:$J,10,)=0,"",VLOOKUP(G318,Vocabulary!$A:$J,10,)),"")</f>
        <v/>
      </c>
      <c r="I318" s="24">
        <v>366</v>
      </c>
      <c r="J318" s="13" t="str">
        <f>IFERROR(IF(VLOOKUP(I318,Vocabulary!$A:$J,10,)=0,"",VLOOKUP(I318,Vocabulary!$A:$J,10,)),"")</f>
        <v>&lt;fed-thesaurus:householdrelationtype#id&gt;</v>
      </c>
      <c r="K318" s="9">
        <v>642</v>
      </c>
      <c r="L318" s="13" t="str">
        <f>IFERROR(IF(VLOOKUP(K318,Vocabulary!$A:$J,10,)=0,"",VLOOKUP(K318,Vocabulary!$A:$J,10,)),"")</f>
        <v>&lt;vl-persoon:Gezinsrelatietype&gt;</v>
      </c>
    </row>
    <row r="319" spans="1:12" ht="100.8" x14ac:dyDescent="0.3">
      <c r="A319" s="9">
        <v>367</v>
      </c>
      <c r="B319" s="13" t="str">
        <f>IFERROR(VLOOKUP(A319,Vocabulary!$A:$J,6,),"")</f>
        <v>FED</v>
      </c>
      <c r="C319" s="13" t="str">
        <f>IFERROR(VLOOKUP(A319,Vocabulary!$A:$J,4,),"")</f>
        <v>Organization</v>
      </c>
      <c r="D319" s="13" t="str">
        <f>IFERROR(VLOOKUP(A319,Vocabulary!$A:$J,2,),"")</f>
        <v>Function</v>
      </c>
      <c r="E319" s="13" t="str">
        <f>IFERROR(IF(VLOOKUP(A319,Vocabulary!$A:$J,3,)=0,"",VLOOKUP(A319,Vocabulary!$A:$J,3,)),"")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19" s="13" t="str">
        <f>IFERROR(IF(VLOOKUP(A319,Vocabulary!$A:$J,7,)=0,"",VLOOKUP(A319,Vocabulary!$A:$J,7,)),"")</f>
        <v>see https://economie.fgov.be/en/themes/enterprises/crossroads-bank-enterprises/services-administrations/tables-codes (KBO-codes-legal.xls tab Function)</v>
      </c>
      <c r="H319" s="13" t="str">
        <f>IFERROR(IF(VLOOKUP(G319,Vocabulary!$A:$J,10,)=0,"",VLOOKUP(G319,Vocabulary!$A:$J,10,)),"")</f>
        <v/>
      </c>
      <c r="I319" s="24">
        <v>367</v>
      </c>
      <c r="J319" s="13" t="str">
        <f>IFERROR(IF(VLOOKUP(I319,Vocabulary!$A:$J,10,)=0,"",VLOOKUP(I319,Vocabulary!$A:$J,10,)),"")</f>
        <v>&lt;fed-thesaurus:function#id&gt;</v>
      </c>
      <c r="K319" s="9">
        <v>606</v>
      </c>
      <c r="L319" s="13" t="str">
        <f>IFERROR(IF(VLOOKUP(K319,Vocabulary!$A:$J,10,)=0,"",VLOOKUP(K319,Vocabulary!$A:$J,10,)),"")</f>
        <v>&lt;vl-organisatie-ext:Positie&gt;</v>
      </c>
    </row>
    <row r="320" spans="1:12" ht="28.8" x14ac:dyDescent="0.3">
      <c r="A320" s="9">
        <v>368</v>
      </c>
      <c r="B320" s="13" t="str">
        <f>IFERROR(VLOOKUP(A320,Vocabulary!$A:$J,6,),"")</f>
        <v>FED</v>
      </c>
      <c r="C320" s="13" t="str">
        <f>IFERROR(VLOOKUP(A320,Vocabulary!$A:$J,4,),"")</f>
        <v>Person</v>
      </c>
      <c r="D320" s="13" t="str">
        <f>IFERROR(VLOOKUP(A320,Vocabulary!$A:$J,2,),"")</f>
        <v>GenderCode</v>
      </c>
      <c r="E320" s="13" t="str">
        <f>IFERROR(IF(VLOOKUP(A320,Vocabulary!$A:$J,3,)=0,"",VLOOKUP(A320,Vocabulary!$A:$J,3,)),"")</f>
        <v>Gender of a person, following the ISO 5218 standard: 0 = unknown, 1 = male, 2 = female</v>
      </c>
      <c r="F320" s="13" t="str">
        <f>IFERROR(IF(VLOOKUP(A320,Vocabulary!$A:$J,7,)=0,"",VLOOKUP(A320,Vocabulary!$A:$J,7,)),"")</f>
        <v>See https://en.wikipedia.org/wiki/ISO/IEC_5218
(excluded value: 9)</v>
      </c>
      <c r="H320" s="13" t="str">
        <f>IFERROR(IF(VLOOKUP(G320,Vocabulary!$A:$J,10,)=0,"",VLOOKUP(G320,Vocabulary!$A:$J,10,)),"")</f>
        <v/>
      </c>
      <c r="I320" s="24">
        <v>368</v>
      </c>
      <c r="J320" s="13" t="str">
        <f>IFERROR(IF(VLOOKUP(I320,Vocabulary!$A:$J,10,)=0,"",VLOOKUP(I320,Vocabulary!$A:$J,10,)),"")</f>
        <v>&lt;fed-thesaurus:gendercode#id&gt;</v>
      </c>
      <c r="K320" s="9">
        <v>639</v>
      </c>
      <c r="L320" s="13" t="str">
        <f>IFERROR(IF(VLOOKUP(K320,Vocabulary!$A:$J,10,)=0,"",VLOOKUP(K320,Vocabulary!$A:$J,10,)),"")</f>
        <v>&lt;vl-persoon:Geslacht&gt;</v>
      </c>
    </row>
    <row r="321" spans="1:12" ht="144" x14ac:dyDescent="0.3">
      <c r="A321" s="9">
        <v>372</v>
      </c>
      <c r="B321" s="13" t="str">
        <f>IFERROR(VLOOKUP(A321,Vocabulary!$A:$J,6,),"")</f>
        <v>FED</v>
      </c>
      <c r="C321" s="13" t="str">
        <f>IFERROR(VLOOKUP(A321,Vocabulary!$A:$J,4,),"")</f>
        <v>Organization</v>
      </c>
      <c r="D321" s="13" t="str">
        <f>IFERROR(VLOOKUP(A321,Vocabulary!$A:$J,2,),"")</f>
        <v>LegalForm</v>
      </c>
      <c r="E321" s="13" t="str">
        <f>IFERROR(IF(VLOOKUP(A321,Vocabulary!$A:$J,3,)=0,"",VLOOKUP(A321,Vocabulary!$A:$J,3,)),"")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1" s="13" t="str">
        <f>IFERROR(IF(VLOOKUP(A321,Vocabulary!$A:$J,7,)=0,"",VLOOKUP(A321,Vocabulary!$A:$J,7,)),"")</f>
        <v>see https://economie.fgov.be/en/themes/enterprises/crossroads-bank-enterprises/services-administrations/tables-codes (KBO-codes-legal.xls tab JuridicalForm)</v>
      </c>
      <c r="H321" s="13" t="str">
        <f>IFERROR(IF(VLOOKUP(G321,Vocabulary!$A:$J,10,)=0,"",VLOOKUP(G321,Vocabulary!$A:$J,10,)),"")</f>
        <v/>
      </c>
      <c r="I321" s="24">
        <v>372</v>
      </c>
      <c r="J321" s="13" t="str">
        <f>IFERROR(IF(VLOOKUP(I321,Vocabulary!$A:$J,10,)=0,"",VLOOKUP(I321,Vocabulary!$A:$J,10,)),"")</f>
        <v>&lt;fed-thesaurus:legalform#id&gt;</v>
      </c>
      <c r="K321" s="9">
        <v>633</v>
      </c>
      <c r="L321" s="13" t="str">
        <f>IFERROR(IF(VLOOKUP(K321,Vocabulary!$A:$J,10,)=0,"",VLOOKUP(K321,Vocabulary!$A:$J,10,)),"")</f>
        <v>&lt;vl-organisatie:Rechtsvormtype&gt;</v>
      </c>
    </row>
    <row r="322" spans="1:12" ht="43.2" x14ac:dyDescent="0.3">
      <c r="A322" s="9">
        <v>373</v>
      </c>
      <c r="B322" s="13" t="str">
        <f>IFERROR(VLOOKUP(A322,Vocabulary!$A:$J,6,),"")</f>
        <v>FED</v>
      </c>
      <c r="C322" s="13" t="str">
        <f>IFERROR(VLOOKUP(A322,Vocabulary!$A:$J,4,),"")</f>
        <v>Organization</v>
      </c>
      <c r="D322" s="13" t="str">
        <f>IFERROR(VLOOKUP(A322,Vocabulary!$A:$J,2,),"")</f>
        <v>LegalStatus</v>
      </c>
      <c r="E322" s="13" t="str">
        <f>IFERROR(IF(VLOOKUP(A322,Vocabulary!$A:$J,3,)=0,"",VLOOKUP(A322,Vocabulary!$A:$J,3,)),"")</f>
        <v>The conceptscheme "LegalStatus" indicates in which legal situation the company is at any moment in its life cycle.
Legal status of a company may change over time.</v>
      </c>
      <c r="F322" s="13" t="str">
        <f>IFERROR(IF(VLOOKUP(A322,Vocabulary!$A:$J,7,)=0,"",VLOOKUP(A322,Vocabulary!$A:$J,7,)),"")</f>
        <v>see https://economie.fgov.be/en/themes/enterprises/crossroads-bank-enterprises/services-administrations/tables-codes (KBO-codes-legal.xls tab JuridicalSituation)</v>
      </c>
      <c r="H322" s="13" t="str">
        <f>IFERROR(IF(VLOOKUP(G322,Vocabulary!$A:$J,10,)=0,"",VLOOKUP(G322,Vocabulary!$A:$J,10,)),"")</f>
        <v/>
      </c>
      <c r="I322" s="24">
        <v>373</v>
      </c>
      <c r="J322" s="13" t="str">
        <f>IFERROR(IF(VLOOKUP(I322,Vocabulary!$A:$J,10,)=0,"",VLOOKUP(I322,Vocabulary!$A:$J,10,)),"")</f>
        <v>&lt;fed-thesaurus:legalstatus#id&gt;</v>
      </c>
      <c r="K322" s="9">
        <v>634</v>
      </c>
      <c r="L322" s="13" t="str">
        <f>IFERROR(IF(VLOOKUP(K322,Vocabulary!$A:$J,10,)=0,"",VLOOKUP(K322,Vocabulary!$A:$J,10,)),"")</f>
        <v>&lt;vl-organisatie:Rechtstoestandtype&gt;</v>
      </c>
    </row>
    <row r="323" spans="1:12" ht="57.6" x14ac:dyDescent="0.3">
      <c r="A323" s="9">
        <v>376</v>
      </c>
      <c r="B323" s="13" t="str">
        <f>IFERROR(VLOOKUP(A323,Vocabulary!$A:$J,6,),"")</f>
        <v>FED</v>
      </c>
      <c r="C323" s="13" t="str">
        <f>IFERROR(VLOOKUP(A323,Vocabulary!$A:$J,4,),"")</f>
        <v>Organization</v>
      </c>
      <c r="D323" s="13" t="str">
        <f>IFERROR(VLOOKUP(A323,Vocabulary!$A:$J,2,),"")</f>
        <v>OrganizationType</v>
      </c>
      <c r="E323" s="13" t="str">
        <f>IFERROR(IF(VLOOKUP(A323,Vocabulary!$A:$J,3,)=0,"",VLOOKUP(A323,Vocabulary!$A:$J,3,)),"")</f>
        <v>The conceptscheme "OrganizationType" specifies whether the company is
- an enterprise natural person or
- a legal entity/undertaking without legal personality.</v>
      </c>
      <c r="F323" s="13" t="str">
        <f>IFERROR(IF(VLOOKUP(A323,Vocabulary!$A:$J,7,)=0,"",VLOOKUP(A323,Vocabulary!$A:$J,7,)),"")</f>
        <v>see https://economie.fgov.be/en/themes/enterprises/crossroads-bank-enterprises/services-administrations/tables-codes (KBO-codes-legal.xls tab TypeOfEnterprise)</v>
      </c>
      <c r="H323" s="13" t="str">
        <f>IFERROR(IF(VLOOKUP(G323,Vocabulary!$A:$J,10,)=0,"",VLOOKUP(G323,Vocabulary!$A:$J,10,)),"")</f>
        <v/>
      </c>
      <c r="I323" s="24">
        <v>376</v>
      </c>
      <c r="J323" s="13" t="str">
        <f>IFERROR(IF(VLOOKUP(I323,Vocabulary!$A:$J,10,)=0,"",VLOOKUP(I323,Vocabulary!$A:$J,10,)),"")</f>
        <v>&lt;fed-thesaurus:organizationtype#id&gt;</v>
      </c>
      <c r="K323" s="9">
        <v>635</v>
      </c>
      <c r="L323" s="13" t="str">
        <f>IFERROR(IF(VLOOKUP(K323,Vocabulary!$A:$J,10,)=0,"",VLOOKUP(K323,Vocabulary!$A:$J,10,)),"")</f>
        <v>&lt;vl-organisatie:Rechtspersoonlijkheidtype&gt;</v>
      </c>
    </row>
    <row r="324" spans="1:12" ht="57.6" x14ac:dyDescent="0.3">
      <c r="A324" s="9">
        <v>377</v>
      </c>
      <c r="B324" s="13" t="str">
        <f>IFERROR(VLOOKUP(A324,Vocabulary!$A:$J,6,),"")</f>
        <v>FED</v>
      </c>
      <c r="C324" s="13" t="str">
        <f>IFERROR(VLOOKUP(A324,Vocabulary!$A:$J,4,),"")</f>
        <v>Organization</v>
      </c>
      <c r="D324" s="13" t="str">
        <f>IFERROR(VLOOKUP(A324,Vocabulary!$A:$J,2,),"")</f>
        <v>Authorization</v>
      </c>
      <c r="E324" s="13" t="str">
        <f>IFERROR(IF(VLOOKUP(A324,Vocabulary!$A:$J,3,)=0,"",VLOOKUP(A324,Vocabulary!$A:$J,3,)),"")</f>
        <v>The conceptscheme "Authorization" contains the various authorizations allowed by an administration to the company.
By authorizations we mean approvals, permits, licenses, ... that can be issued with the intention of carrying out certain activities.</v>
      </c>
      <c r="F324" s="13" t="str">
        <f>IFERROR(IF(VLOOKUP(A324,Vocabulary!$A:$J,7,)=0,"",VLOOKUP(A324,Vocabulary!$A:$J,7,)),"")</f>
        <v>see https://economie.fgov.be/en/themes/enterprises/crossroads-bank-enterprises/services-administrations/tables-codes (KBO-codes-quality-aut-activities.xls tab 'Permission' )</v>
      </c>
      <c r="H324" s="13" t="str">
        <f>IFERROR(IF(VLOOKUP(G324,Vocabulary!$A:$J,10,)=0,"",VLOOKUP(G324,Vocabulary!$A:$J,10,)),"")</f>
        <v/>
      </c>
      <c r="I324" s="24">
        <v>377</v>
      </c>
      <c r="J324" s="13" t="str">
        <f>IFERROR(IF(VLOOKUP(I324,Vocabulary!$A:$J,10,)=0,"",VLOOKUP(I324,Vocabulary!$A:$J,10,)),"")</f>
        <v>&lt;fed-thesaurus:authorization#id&gt;</v>
      </c>
      <c r="L324" s="13" t="str">
        <f>IFERROR(IF(VLOOKUP(K324,Vocabulary!$A:$J,10,)=0,"",VLOOKUP(K324,Vocabulary!$A:$J,10,)),"")</f>
        <v/>
      </c>
    </row>
    <row r="325" spans="1:12" x14ac:dyDescent="0.3">
      <c r="A325" s="9">
        <v>378</v>
      </c>
      <c r="B325" s="13" t="str">
        <f>IFERROR(VLOOKUP(A325,Vocabulary!$A:$J,6,),"")</f>
        <v>FED</v>
      </c>
      <c r="C325" s="13" t="str">
        <f>IFERROR(VLOOKUP(A325,Vocabulary!$A:$J,4,),"")</f>
        <v>Location</v>
      </c>
      <c r="D325" s="13" t="str">
        <f>IFERROR(VLOOKUP(A325,Vocabulary!$A:$J,2,),"")</f>
        <v>PositionGeometryMethod</v>
      </c>
      <c r="E325" s="13" t="str">
        <f>IFERROR(IF(VLOOKUP(A325,Vocabulary!$A:$J,3,)=0,"",VLOOKUP(A325,Vocabulary!$A:$J,3,)),"")</f>
        <v>Conceptscheme with Position geometry method values.</v>
      </c>
      <c r="F325" s="13" t="str">
        <f>IFERROR(IF(VLOOKUP(A325,Vocabulary!$A:$J,7,)=0,"",VLOOKUP(A325,Vocabulary!$A:$J,7,)),"")</f>
        <v/>
      </c>
      <c r="H325" s="13" t="str">
        <f>IFERROR(IF(VLOOKUP(G325,Vocabulary!$A:$J,10,)=0,"",VLOOKUP(G325,Vocabulary!$A:$J,10,)),"")</f>
        <v/>
      </c>
      <c r="I325" s="24">
        <v>378</v>
      </c>
      <c r="J325" s="13" t="str">
        <f>IFERROR(IF(VLOOKUP(I325,Vocabulary!$A:$J,10,)=0,"",VLOOKUP(I325,Vocabulary!$A:$J,10,)),"")</f>
        <v>&lt;inspire-code:GeoMetryMethodValue&gt;</v>
      </c>
      <c r="L325" s="13" t="str">
        <f>IFERROR(IF(VLOOKUP(K325,Vocabulary!$A:$J,10,)=0,"",VLOOKUP(K325,Vocabulary!$A:$J,10,)),"")</f>
        <v/>
      </c>
    </row>
    <row r="326" spans="1:12" x14ac:dyDescent="0.3">
      <c r="A326" s="9">
        <v>379</v>
      </c>
      <c r="B326" s="13" t="str">
        <f>IFERROR(VLOOKUP(A326,Vocabulary!$A:$J,6,),"")</f>
        <v>FED</v>
      </c>
      <c r="C326" s="13" t="str">
        <f>IFERROR(VLOOKUP(A326,Vocabulary!$A:$J,4,),"")</f>
        <v>Location</v>
      </c>
      <c r="D326" s="13" t="str">
        <f>IFERROR(VLOOKUP(A326,Vocabulary!$A:$J,2,),"")</f>
        <v>PositionSpecification</v>
      </c>
      <c r="E326" s="13" t="str">
        <f>IFERROR(IF(VLOOKUP(A326,Vocabulary!$A:$J,3,)=0,"",VLOOKUP(A326,Vocabulary!$A:$J,3,)),"")</f>
        <v>Conceptscheme with position specification values.</v>
      </c>
      <c r="F326" s="13" t="str">
        <f>IFERROR(IF(VLOOKUP(A326,Vocabulary!$A:$J,7,)=0,"",VLOOKUP(A326,Vocabulary!$A:$J,7,)),"")</f>
        <v/>
      </c>
      <c r="H326" s="13" t="str">
        <f>IFERROR(IF(VLOOKUP(G326,Vocabulary!$A:$J,10,)=0,"",VLOOKUP(G326,Vocabulary!$A:$J,10,)),"")</f>
        <v/>
      </c>
      <c r="I326" s="24">
        <v>379</v>
      </c>
      <c r="J326" s="13" t="str">
        <f>IFERROR(IF(VLOOKUP(I326,Vocabulary!$A:$J,10,)=0,"",VLOOKUP(I326,Vocabulary!$A:$J,10,)),"")</f>
        <v>&lt;inspire-code:GeometrySpecification&gt;</v>
      </c>
      <c r="L326" s="13" t="str">
        <f>IFERROR(IF(VLOOKUP(K326,Vocabulary!$A:$J,10,)=0,"",VLOOKUP(K326,Vocabulary!$A:$J,10,)),"")</f>
        <v/>
      </c>
    </row>
    <row r="327" spans="1:12" ht="43.2" x14ac:dyDescent="0.3">
      <c r="A327" s="9">
        <v>380</v>
      </c>
      <c r="B327" s="13" t="str">
        <f>IFERROR(VLOOKUP(A327,Vocabulary!$A:$J,6,),"")</f>
        <v>FED</v>
      </c>
      <c r="C327" s="13" t="str">
        <f>IFERROR(VLOOKUP(A327,Vocabulary!$A:$J,4,),"")</f>
        <v>Organization</v>
      </c>
      <c r="D327" s="13" t="str">
        <f>IFERROR(VLOOKUP(A327,Vocabulary!$A:$J,2,),"")</f>
        <v>EndReason</v>
      </c>
      <c r="E327" s="13" t="str">
        <f>IFERROR(IF(VLOOKUP(A327,Vocabulary!$A:$J,3,)=0,"",VLOOKUP(A327,Vocabulary!$A:$J,3,)),"")</f>
        <v>The conceptscheme "EndReason" gives the reason why an organization or one of its sites has been stopped.</v>
      </c>
      <c r="F327" s="13" t="str">
        <f>IFERROR(IF(VLOOKUP(A327,Vocabulary!$A:$J,7,)=0,"",VLOOKUP(A327,Vocabulary!$A:$J,7,)),"")</f>
        <v>see https://economie.fgov.be/en/themes/enterprises/crossroads-bank-enterprises/services-administrations/tables-codes (KBO-codes-legal.xls tab StopReasonEnterprise)</v>
      </c>
      <c r="H327" s="13" t="str">
        <f>IFERROR(IF(VLOOKUP(G327,Vocabulary!$A:$J,10,)=0,"",VLOOKUP(G327,Vocabulary!$A:$J,10,)),"")</f>
        <v/>
      </c>
      <c r="I327" s="24">
        <v>380</v>
      </c>
      <c r="J327" s="13" t="str">
        <f>IFERROR(IF(VLOOKUP(I327,Vocabulary!$A:$J,10,)=0,"",VLOOKUP(I327,Vocabulary!$A:$J,10,)),"")</f>
        <v>&lt;fed-thesaurus:endreason#id&gt;</v>
      </c>
      <c r="L327" s="13" t="str">
        <f>IFERROR(IF(VLOOKUP(K327,Vocabulary!$A:$J,10,)=0,"",VLOOKUP(K327,Vocabulary!$A:$J,10,)),"")</f>
        <v/>
      </c>
    </row>
    <row r="328" spans="1:12" ht="28.8" x14ac:dyDescent="0.3">
      <c r="A328" s="9">
        <v>384</v>
      </c>
      <c r="B328" s="13" t="str">
        <f>IFERROR(VLOOKUP(A328,Vocabulary!$A:$J,6,),"")</f>
        <v>VL</v>
      </c>
      <c r="C328" s="13" t="str">
        <f>IFERROR(VLOOKUP(A328,Vocabulary!$A:$J,4,),"")</f>
        <v>Generic</v>
      </c>
      <c r="D328" s="13" t="str">
        <f>IFERROR(VLOOKUP(A328,Vocabulary!$A:$J,2,),"")</f>
        <v>Gebeurtenisdatum</v>
      </c>
      <c r="E328" s="13" t="str">
        <f>IFERROR(IF(VLOOKUP(A328,Vocabulary!$A:$J,3,)=0,"",VLOOKUP(A328,Vocabulary!$A:$J,3,)),"")</f>
        <v>Datum waarop een gebeurtenis plaatsvond evt op een alternatieve manier beschreven.</v>
      </c>
      <c r="F328" s="13" t="str">
        <f>IFERROR(IF(VLOOKUP(A328,Vocabulary!$A:$J,7,)=0,"",VLOOKUP(A328,Vocabulary!$A:$J,7,)),"")</f>
        <v/>
      </c>
      <c r="H328" s="13" t="str">
        <f>IFERROR(IF(VLOOKUP(G328,Vocabulary!$A:$J,10,)=0,"",VLOOKUP(G328,Vocabulary!$A:$J,10,)),"")</f>
        <v/>
      </c>
      <c r="J328" s="13" t="str">
        <f>IFERROR(IF(VLOOKUP(I328,Vocabulary!$A:$J,10,)=0,"",VLOOKUP(I328,Vocabulary!$A:$J,10,)),"")</f>
        <v/>
      </c>
      <c r="K328" s="9">
        <v>384</v>
      </c>
      <c r="L328" s="13" t="str">
        <f>IFERROR(IF(VLOOKUP(K328,Vocabulary!$A:$J,10,)=0,"",VLOOKUP(K328,Vocabulary!$A:$J,10,)),"")</f>
        <v>&lt;vl-generiek:Gebeurtenisdatum&gt;</v>
      </c>
    </row>
    <row r="329" spans="1:12" x14ac:dyDescent="0.3">
      <c r="A329" s="9">
        <v>385</v>
      </c>
      <c r="B329" s="13" t="str">
        <f>IFERROR(VLOOKUP(A329,Vocabulary!$A:$J,6,),"")</f>
        <v>VL</v>
      </c>
      <c r="C329" s="13" t="str">
        <f>IFERROR(VLOOKUP(A329,Vocabulary!$A:$J,4,),"")</f>
        <v>Generic</v>
      </c>
      <c r="D329" s="13" t="str">
        <f>IFERROR(VLOOKUP(A329,Vocabulary!$A:$J,2,),"")</f>
        <v>GeografischePositie</v>
      </c>
      <c r="E329" s="13" t="str">
        <f>IFERROR(IF(VLOOKUP(A329,Vocabulary!$A:$J,3,)=0,"",VLOOKUP(A329,Vocabulary!$A:$J,3,)),"")</f>
        <v>Geografische positie aangegeven dmv een punt.</v>
      </c>
      <c r="F329" s="13" t="str">
        <f>IFERROR(IF(VLOOKUP(A329,Vocabulary!$A:$J,7,)=0,"",VLOOKUP(A329,Vocabulary!$A:$J,7,)),"")</f>
        <v/>
      </c>
      <c r="G329" s="4">
        <v>117</v>
      </c>
      <c r="H329" s="13" t="str">
        <f>IFERROR(IF(VLOOKUP(G329,Vocabulary!$A:$J,10,)=0,"",VLOOKUP(G329,Vocabulary!$A:$J,10,)),"")</f>
        <v>&lt;eu:LocationGeometry&gt;</v>
      </c>
      <c r="I329" s="24">
        <v>255</v>
      </c>
      <c r="J329" s="13" t="str">
        <f>IFERROR(IF(VLOOKUP(I329,Vocabulary!$A:$J,10,)=0,"",VLOOKUP(I329,Vocabulary!$A:$J,10,)),"")</f>
        <v>&lt;inspire-ad:GeographicPosition&gt;</v>
      </c>
      <c r="K329" s="9">
        <v>385</v>
      </c>
      <c r="L329" s="13" t="str">
        <f>IFERROR(IF(VLOOKUP(K329,Vocabulary!$A:$J,10,)=0,"",VLOOKUP(K329,Vocabulary!$A:$J,10,)),"")</f>
        <v>&lt;vl-generiek:GeografischePositie&gt;</v>
      </c>
    </row>
    <row r="330" spans="1:12" x14ac:dyDescent="0.3">
      <c r="A330" s="9">
        <v>386</v>
      </c>
      <c r="B330" s="13" t="str">
        <f>IFERROR(VLOOKUP(A330,Vocabulary!$A:$J,6,),"")</f>
        <v>VL</v>
      </c>
      <c r="C330" s="13" t="str">
        <f>IFERROR(VLOOKUP(A330,Vocabulary!$A:$J,4,),"")</f>
        <v>Generic</v>
      </c>
      <c r="D330" s="13" t="str">
        <f>IFERROR(VLOOKUP(A330,Vocabulary!$A:$J,2,),"")</f>
        <v>GestructureerdeIdentificator</v>
      </c>
      <c r="E330" s="13" t="str">
        <f>IFERROR(IF(VLOOKUP(A330,Vocabulary!$A:$J,3,)=0,"",VLOOKUP(A330,Vocabulary!$A:$J,3,)),"")</f>
        <v>Identificator van een object opgesplitst in zijn onderdelen.</v>
      </c>
      <c r="F330" s="13" t="str">
        <f>IFERROR(IF(VLOOKUP(A330,Vocabulary!$A:$J,7,)=0,"",VLOOKUP(A330,Vocabulary!$A:$J,7,)),"")</f>
        <v/>
      </c>
      <c r="H330" s="13" t="str">
        <f>IFERROR(IF(VLOOKUP(G330,Vocabulary!$A:$J,10,)=0,"",VLOOKUP(G330,Vocabulary!$A:$J,10,)),"")</f>
        <v/>
      </c>
      <c r="I330" s="24">
        <v>256</v>
      </c>
      <c r="J330" s="13" t="str">
        <f>IFERROR(IF(VLOOKUP(I330,Vocabulary!$A:$J,10,)=0,"",VLOOKUP(I330,Vocabulary!$A:$J,10,)),"")</f>
        <v>&lt;adms:Identifier&gt;</v>
      </c>
      <c r="K330" s="9">
        <v>386</v>
      </c>
      <c r="L330" s="13" t="str">
        <f>IFERROR(IF(VLOOKUP(K330,Vocabulary!$A:$J,10,)=0,"",VLOOKUP(K330,Vocabulary!$A:$J,10,)),"")</f>
        <v>&lt;vl-generiek:GestructureerdeIdentificator&gt;</v>
      </c>
    </row>
    <row r="331" spans="1:12" x14ac:dyDescent="0.3">
      <c r="A331" s="9">
        <v>387</v>
      </c>
      <c r="B331" s="13" t="str">
        <f>IFERROR(VLOOKUP(A331,Vocabulary!$A:$J,6,),"")</f>
        <v>VL</v>
      </c>
      <c r="C331" s="13" t="str">
        <f>IFERROR(VLOOKUP(A331,Vocabulary!$A:$J,4,),"")</f>
        <v>Generic</v>
      </c>
      <c r="D331" s="13" t="str">
        <f>IFERROR(VLOOKUP(A331,Vocabulary!$A:$J,2,),"")</f>
        <v>Gebeurtenisdatum.begin</v>
      </c>
      <c r="E331" s="13" t="str">
        <f>IFERROR(IF(VLOOKUP(A331,Vocabulary!$A:$J,3,)=0,"",VLOOKUP(A331,Vocabulary!$A:$J,3,)),"")</f>
        <v>Datum en tijd waarop de gebeurtenis startte.</v>
      </c>
      <c r="F331" s="13" t="str">
        <f>IFERROR(IF(VLOOKUP(A331,Vocabulary!$A:$J,7,)=0,"",VLOOKUP(A331,Vocabulary!$A:$J,7,)),"")</f>
        <v/>
      </c>
      <c r="H331" s="13" t="str">
        <f>IFERROR(IF(VLOOKUP(G331,Vocabulary!$A:$J,10,)=0,"",VLOOKUP(G331,Vocabulary!$A:$J,10,)),"")</f>
        <v/>
      </c>
      <c r="J331" s="13" t="str">
        <f>IFERROR(IF(VLOOKUP(I331,Vocabulary!$A:$J,10,)=0,"",VLOOKUP(I331,Vocabulary!$A:$J,10,)),"")</f>
        <v/>
      </c>
      <c r="K331" s="9">
        <v>387</v>
      </c>
      <c r="L331" s="13" t="str">
        <f>IFERROR(IF(VLOOKUP(K331,Vocabulary!$A:$J,10,)=0,"",VLOOKUP(K331,Vocabulary!$A:$J,10,)),"")</f>
        <v>&lt;vl-generiek:Gebeurtenisdatum.begin&gt;</v>
      </c>
    </row>
    <row r="332" spans="1:12" x14ac:dyDescent="0.3">
      <c r="A332" s="9">
        <v>388</v>
      </c>
      <c r="B332" s="13" t="str">
        <f>IFERROR(VLOOKUP(A332,Vocabulary!$A:$J,6,),"")</f>
        <v>VL</v>
      </c>
      <c r="C332" s="13" t="str">
        <f>IFERROR(VLOOKUP(A332,Vocabulary!$A:$J,4,),"")</f>
        <v>Generic</v>
      </c>
      <c r="D332" s="13" t="str">
        <f>IFERROR(VLOOKUP(A332,Vocabulary!$A:$J,2,),"")</f>
        <v>TijdsInterval.begin</v>
      </c>
      <c r="E332" s="13" t="str">
        <f>IFERROR(IF(VLOOKUP(A332,Vocabulary!$A:$J,3,)=0,"",VLOOKUP(A332,Vocabulary!$A:$J,3,)),"")</f>
        <v>Moment waarop het tijdsinterval begint.</v>
      </c>
      <c r="F332" s="13" t="str">
        <f>IFERROR(IF(VLOOKUP(A332,Vocabulary!$A:$J,7,)=0,"",VLOOKUP(A332,Vocabulary!$A:$J,7,)),"")</f>
        <v/>
      </c>
      <c r="H332" s="13" t="str">
        <f>IFERROR(IF(VLOOKUP(G332,Vocabulary!$A:$J,10,)=0,"",VLOOKUP(G332,Vocabulary!$A:$J,10,)),"")</f>
        <v/>
      </c>
      <c r="I332" s="24">
        <v>355</v>
      </c>
      <c r="J332" s="13" t="str">
        <f>IFERROR(IF(VLOOKUP(I332,Vocabulary!$A:$J,10,)=0,"",VLOOKUP(I332,Vocabulary!$A:$J,10,)),"")</f>
        <v>&lt;schema:startDate&gt;</v>
      </c>
      <c r="K332" s="9">
        <v>388</v>
      </c>
      <c r="L332" s="13" t="str">
        <f>IFERROR(IF(VLOOKUP(K332,Vocabulary!$A:$J,10,)=0,"",VLOOKUP(K332,Vocabulary!$A:$J,10,)),"")</f>
        <v>&lt;vl-generiek:TijdsInterval.begin&gt;</v>
      </c>
    </row>
    <row r="333" spans="1:12" ht="72" x14ac:dyDescent="0.3">
      <c r="A333" s="9">
        <v>389</v>
      </c>
      <c r="B333" s="13" t="str">
        <f>IFERROR(VLOOKUP(A333,Vocabulary!$A:$J,6,),"")</f>
        <v>VL</v>
      </c>
      <c r="C333" s="13" t="str">
        <f>IFERROR(VLOOKUP(A333,Vocabulary!$A:$J,4,),"")</f>
        <v>Generic</v>
      </c>
      <c r="D333" s="13" t="str">
        <f>IFERROR(VLOOKUP(A333,Vocabulary!$A:$J,2,),"")</f>
        <v>bewerking</v>
      </c>
      <c r="E333" s="13" t="str">
        <f>IFERROR(IF(VLOOKUP(A333,Vocabulary!$A:$J,3,)=0,"",VLOOKUP(A333,Vocabulary!$A:$J,3,)),"")</f>
        <v>Aard vd bewerking die ihkv de activiteit op de entiteit is uitgevoerd.
Gebruik
Bvb "correctie" als de entiteit een record is en bvb gegenereerd werd om het voorgaand record ve object te verbeteren.</v>
      </c>
      <c r="F333" s="13" t="str">
        <f>IFERROR(IF(VLOOKUP(A333,Vocabulary!$A:$J,7,)=0,"",VLOOKUP(A333,Vocabulary!$A:$J,7,)),"")</f>
        <v/>
      </c>
      <c r="H333" s="13" t="str">
        <f>IFERROR(IF(VLOOKUP(G333,Vocabulary!$A:$J,10,)=0,"",VLOOKUP(G333,Vocabulary!$A:$J,10,)),"")</f>
        <v/>
      </c>
      <c r="J333" s="13" t="str">
        <f>IFERROR(IF(VLOOKUP(I333,Vocabulary!$A:$J,10,)=0,"",VLOOKUP(I333,Vocabulary!$A:$J,10,)),"")</f>
        <v/>
      </c>
      <c r="K333" s="9">
        <v>389</v>
      </c>
      <c r="L333" s="13" t="str">
        <f>IFERROR(IF(VLOOKUP(K333,Vocabulary!$A:$J,10,)=0,"",VLOOKUP(K333,Vocabulary!$A:$J,10,)),"")</f>
        <v>&lt;vl-generiek:bewerking&gt;</v>
      </c>
    </row>
    <row r="334" spans="1:12" ht="72" x14ac:dyDescent="0.3">
      <c r="A334" s="9">
        <v>390</v>
      </c>
      <c r="B334" s="13" t="str">
        <f>IFERROR(VLOOKUP(A334,Vocabulary!$A:$J,6,),"")</f>
        <v>VL</v>
      </c>
      <c r="C334" s="13" t="str">
        <f>IFERROR(VLOOKUP(A334,Vocabulary!$A:$J,4,),"")</f>
        <v>Generic</v>
      </c>
      <c r="D334" s="13" t="str">
        <f>IFERROR(VLOOKUP(A334,Vocabulary!$A:$J,2,),"")</f>
        <v>default</v>
      </c>
      <c r="E334" s="13" t="str">
        <f>IFERROR(IF(VLOOKUP(A334,Vocabulary!$A:$J,3,)=0,"",VLOOKUP(A334,Vocabulary!$A:$J,3,)),"")</f>
        <v>Geeft aan of de positie een default positie is.
Gebruik
Hieronder wordt de positie verstaan die per default moet worden gebruikt als het object meerdere posities heeft.</v>
      </c>
      <c r="F334" s="13" t="str">
        <f>IFERROR(IF(VLOOKUP(A334,Vocabulary!$A:$J,7,)=0,"",VLOOKUP(A334,Vocabulary!$A:$J,7,)),"")</f>
        <v/>
      </c>
      <c r="H334" s="13" t="str">
        <f>IFERROR(IF(VLOOKUP(G334,Vocabulary!$A:$J,10,)=0,"",VLOOKUP(G334,Vocabulary!$A:$J,10,)),"")</f>
        <v/>
      </c>
      <c r="J334" s="13" t="str">
        <f>IFERROR(IF(VLOOKUP(I334,Vocabulary!$A:$J,10,)=0,"",VLOOKUP(I334,Vocabulary!$A:$J,10,)),"")</f>
        <v/>
      </c>
      <c r="K334" s="9">
        <v>390</v>
      </c>
      <c r="L334" s="13" t="str">
        <f>IFERROR(IF(VLOOKUP(K334,Vocabulary!$A:$J,10,)=0,"",VLOOKUP(K334,Vocabulary!$A:$J,10,)),"")</f>
        <v>&lt;vl-generiek:default&gt;</v>
      </c>
    </row>
    <row r="335" spans="1:12" x14ac:dyDescent="0.3">
      <c r="A335" s="9">
        <v>391</v>
      </c>
      <c r="B335" s="13" t="str">
        <f>IFERROR(VLOOKUP(A335,Vocabulary!$A:$J,6,),"")</f>
        <v>VL</v>
      </c>
      <c r="C335" s="13" t="str">
        <f>IFERROR(VLOOKUP(A335,Vocabulary!$A:$J,4,),"")</f>
        <v>Generic</v>
      </c>
      <c r="D335" s="13" t="str">
        <f>IFERROR(VLOOKUP(A335,Vocabulary!$A:$J,2,),"")</f>
        <v>Gebeurtenisdatum.einde</v>
      </c>
      <c r="E335" s="13" t="str">
        <f>IFERROR(IF(VLOOKUP(A335,Vocabulary!$A:$J,3,)=0,"",VLOOKUP(A335,Vocabulary!$A:$J,3,)),"")</f>
        <v>Datum en tijd waarop de gebeurtenis eindigde.</v>
      </c>
      <c r="F335" s="13" t="str">
        <f>IFERROR(IF(VLOOKUP(A335,Vocabulary!$A:$J,7,)=0,"",VLOOKUP(A335,Vocabulary!$A:$J,7,)),"")</f>
        <v/>
      </c>
      <c r="H335" s="13" t="str">
        <f>IFERROR(IF(VLOOKUP(G335,Vocabulary!$A:$J,10,)=0,"",VLOOKUP(G335,Vocabulary!$A:$J,10,)),"")</f>
        <v/>
      </c>
      <c r="J335" s="13" t="str">
        <f>IFERROR(IF(VLOOKUP(I335,Vocabulary!$A:$J,10,)=0,"",VLOOKUP(I335,Vocabulary!$A:$J,10,)),"")</f>
        <v/>
      </c>
      <c r="K335" s="9">
        <v>391</v>
      </c>
      <c r="L335" s="13" t="str">
        <f>IFERROR(IF(VLOOKUP(K335,Vocabulary!$A:$J,10,)=0,"",VLOOKUP(K335,Vocabulary!$A:$J,10,)),"")</f>
        <v>&lt;vl-generiek:Gebeurtenisdatum.einde&gt;</v>
      </c>
    </row>
    <row r="336" spans="1:12" x14ac:dyDescent="0.3">
      <c r="A336" s="9">
        <v>392</v>
      </c>
      <c r="B336" s="13" t="str">
        <f>IFERROR(VLOOKUP(A336,Vocabulary!$A:$J,6,),"")</f>
        <v>VL</v>
      </c>
      <c r="C336" s="13" t="str">
        <f>IFERROR(VLOOKUP(A336,Vocabulary!$A:$J,4,),"")</f>
        <v>Generic</v>
      </c>
      <c r="D336" s="13" t="str">
        <f>IFERROR(VLOOKUP(A336,Vocabulary!$A:$J,2,),"")</f>
        <v>TijdsInterval.einde</v>
      </c>
      <c r="E336" s="13" t="str">
        <f>IFERROR(IF(VLOOKUP(A336,Vocabulary!$A:$J,3,)=0,"",VLOOKUP(A336,Vocabulary!$A:$J,3,)),"")</f>
        <v>Moment waarop het tijdsinterval eindigt</v>
      </c>
      <c r="F336" s="13" t="str">
        <f>IFERROR(IF(VLOOKUP(A336,Vocabulary!$A:$J,7,)=0,"",VLOOKUP(A336,Vocabulary!$A:$J,7,)),"")</f>
        <v/>
      </c>
      <c r="H336" s="13" t="str">
        <f>IFERROR(IF(VLOOKUP(G336,Vocabulary!$A:$J,10,)=0,"",VLOOKUP(G336,Vocabulary!$A:$J,10,)),"")</f>
        <v/>
      </c>
      <c r="I336" s="24">
        <v>352</v>
      </c>
      <c r="J336" s="13" t="str">
        <f>IFERROR(IF(VLOOKUP(I336,Vocabulary!$A:$J,10,)=0,"",VLOOKUP(I336,Vocabulary!$A:$J,10,)),"")</f>
        <v>&lt;schema:endDate&gt;</v>
      </c>
      <c r="K336" s="9">
        <v>392</v>
      </c>
      <c r="L336" s="13" t="str">
        <f>IFERROR(IF(VLOOKUP(K336,Vocabulary!$A:$J,10,)=0,"",VLOOKUP(K336,Vocabulary!$A:$J,10,)),"")</f>
        <v>&lt;vl-generiek:TijdsInterval.einde&gt;</v>
      </c>
    </row>
    <row r="337" spans="1:12" x14ac:dyDescent="0.3">
      <c r="A337" s="9">
        <v>393</v>
      </c>
      <c r="B337" s="13" t="str">
        <f>IFERROR(VLOOKUP(A337,Vocabulary!$A:$J,6,),"")</f>
        <v>VL</v>
      </c>
      <c r="C337" s="13" t="str">
        <f>IFERROR(VLOOKUP(A337,Vocabulary!$A:$J,4,),"")</f>
        <v>Generic</v>
      </c>
      <c r="D337" s="13" t="str">
        <f>IFERROR(VLOOKUP(A337,Vocabulary!$A:$J,2,),"")</f>
        <v>gestructureerdeIdentificator</v>
      </c>
      <c r="E337" s="13" t="str">
        <f>IFERROR(IF(VLOOKUP(A337,Vocabulary!$A:$J,3,)=0,"",VLOOKUP(A337,Vocabulary!$A:$J,3,)),"")</f>
        <v>Identificator vh object opgesplitst in zijn onderdelen.</v>
      </c>
      <c r="F337" s="13" t="str">
        <f>IFERROR(IF(VLOOKUP(A337,Vocabulary!$A:$J,7,)=0,"",VLOOKUP(A337,Vocabulary!$A:$J,7,)),"")</f>
        <v/>
      </c>
      <c r="H337" s="13" t="str">
        <f>IFERROR(IF(VLOOKUP(G337,Vocabulary!$A:$J,10,)=0,"",VLOOKUP(G337,Vocabulary!$A:$J,10,)),"")</f>
        <v/>
      </c>
      <c r="I337" s="24">
        <v>679</v>
      </c>
      <c r="J337" s="13" t="str">
        <f>IFERROR(IF(VLOOKUP(I337,Vocabulary!$A:$J,10,)=0,"",VLOOKUP(I337,Vocabulary!$A:$J,10,)),"")</f>
        <v>&lt;adms:identifier&gt;</v>
      </c>
      <c r="K337" s="9">
        <v>393</v>
      </c>
      <c r="L337" s="13" t="str">
        <f>IFERROR(IF(VLOOKUP(K337,Vocabulary!$A:$J,10,)=0,"",VLOOKUP(K337,Vocabulary!$A:$J,10,)),"")</f>
        <v>&lt;vl-generiek:gestructureerdeIdentificator&gt;</v>
      </c>
    </row>
    <row r="338" spans="1:12" ht="100.8" x14ac:dyDescent="0.3">
      <c r="A338" s="9">
        <v>394</v>
      </c>
      <c r="B338" s="13" t="str">
        <f>IFERROR(VLOOKUP(A338,Vocabulary!$A:$J,6,),"")</f>
        <v>VL</v>
      </c>
      <c r="C338" s="13" t="str">
        <f>IFERROR(VLOOKUP(A338,Vocabulary!$A:$J,4,),"")</f>
        <v>Generic</v>
      </c>
      <c r="D338" s="13" t="str">
        <f>IFERROR(VLOOKUP(A338,Vocabulary!$A:$J,2,),"")</f>
        <v>handeldeInOpdrachtVan</v>
      </c>
      <c r="E338" s="13" t="str">
        <f>IFERROR(IF(VLOOKUP(A338,Vocabulary!$A:$J,3,)=0,"",VLOOKUP(A338,Vocabulary!$A:$J,3,)),"")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38" s="13" t="str">
        <f>IFERROR(IF(VLOOKUP(A338,Vocabulary!$A:$J,7,)=0,"",VLOOKUP(A338,Vocabulary!$A:$J,7,)),"")</f>
        <v/>
      </c>
      <c r="H338" s="13" t="str">
        <f>IFERROR(IF(VLOOKUP(G338,Vocabulary!$A:$J,10,)=0,"",VLOOKUP(G338,Vocabulary!$A:$J,10,)),"")</f>
        <v/>
      </c>
      <c r="J338" s="13" t="str">
        <f>IFERROR(IF(VLOOKUP(I338,Vocabulary!$A:$J,10,)=0,"",VLOOKUP(I338,Vocabulary!$A:$J,10,)),"")</f>
        <v/>
      </c>
      <c r="K338" s="9">
        <v>394</v>
      </c>
      <c r="L338" s="13" t="str">
        <f>IFERROR(IF(VLOOKUP(K338,Vocabulary!$A:$J,10,)=0,"",VLOOKUP(K338,Vocabulary!$A:$J,10,)),"")</f>
        <v>&lt;vl-generiek:handeldeInOpdrachtVan&gt;</v>
      </c>
    </row>
    <row r="339" spans="1:12" ht="28.8" x14ac:dyDescent="0.3">
      <c r="A339" s="9">
        <v>395</v>
      </c>
      <c r="B339" s="13" t="str">
        <f>IFERROR(VLOOKUP(A339,Vocabulary!$A:$J,6,),"")</f>
        <v>VL</v>
      </c>
      <c r="C339" s="13" t="str">
        <f>IFERROR(VLOOKUP(A339,Vocabulary!$A:$J,4,),"")</f>
        <v>Generic</v>
      </c>
      <c r="D339" s="13" t="str">
        <f>IFERROR(VLOOKUP(A339,Vocabulary!$A:$J,2,),"")</f>
        <v>lokaleIdentificator</v>
      </c>
      <c r="E339" s="13" t="str">
        <f>IFERROR(IF(VLOOKUP(A339,Vocabulary!$A:$J,3,)=0,"",VLOOKUP(A339,Vocabulary!$A:$J,3,)),"")</f>
        <v>String gebruikt om het object uniek te identificeren binnen de naamruimte.</v>
      </c>
      <c r="F339" s="13" t="str">
        <f>IFERROR(IF(VLOOKUP(A339,Vocabulary!$A:$J,7,)=0,"",VLOOKUP(A339,Vocabulary!$A:$J,7,)),"")</f>
        <v/>
      </c>
      <c r="H339" s="13" t="str">
        <f>IFERROR(IF(VLOOKUP(G339,Vocabulary!$A:$J,10,)=0,"",VLOOKUP(G339,Vocabulary!$A:$J,10,)),"")</f>
        <v/>
      </c>
      <c r="I339" s="24">
        <v>680</v>
      </c>
      <c r="J339" s="13" t="str">
        <f>IFERROR(IF(VLOOKUP(I339,Vocabulary!$A:$J,10,)=0,"",VLOOKUP(I339,Vocabulary!$A:$J,10,)),"")</f>
        <v>&lt;dcterms:identifier&gt;</v>
      </c>
      <c r="K339" s="9">
        <v>395</v>
      </c>
      <c r="L339" s="13" t="str">
        <f>IFERROR(IF(VLOOKUP(K339,Vocabulary!$A:$J,10,)=0,"",VLOOKUP(K339,Vocabulary!$A:$J,10,)),"")</f>
        <v>&lt;vl-generiek:lokaleIdentificator&gt;</v>
      </c>
    </row>
    <row r="340" spans="1:12" ht="72" x14ac:dyDescent="0.3">
      <c r="A340" s="9">
        <v>396</v>
      </c>
      <c r="B340" s="13" t="str">
        <f>IFERROR(VLOOKUP(A340,Vocabulary!$A:$J,6,),"")</f>
        <v>VL</v>
      </c>
      <c r="C340" s="13" t="str">
        <f>IFERROR(VLOOKUP(A340,Vocabulary!$A:$J,4,),"")</f>
        <v>Generic</v>
      </c>
      <c r="D340" s="13" t="str">
        <f>IFERROR(VLOOKUP(A340,Vocabulary!$A:$J,2,),"")</f>
        <v>methode</v>
      </c>
      <c r="E340" s="13" t="str">
        <f>IFERROR(IF(VLOOKUP(A340,Vocabulary!$A:$J,3,)=0,"",VLOOKUP(A340,Vocabulary!$A:$J,3,)),"")</f>
        <v>De manier waarop het punt werd bepaald.
Gebruik
Bvb positie afgeleid ve bestaand object (bvb door berekening vd centroïde).</v>
      </c>
      <c r="F340" s="13" t="str">
        <f>IFERROR(IF(VLOOKUP(A340,Vocabulary!$A:$J,7,)=0,"",VLOOKUP(A340,Vocabulary!$A:$J,7,)),"")</f>
        <v/>
      </c>
      <c r="H340" s="13" t="str">
        <f>IFERROR(IF(VLOOKUP(G340,Vocabulary!$A:$J,10,)=0,"",VLOOKUP(G340,Vocabulary!$A:$J,10,)),"")</f>
        <v/>
      </c>
      <c r="J340" s="13" t="str">
        <f>IFERROR(IF(VLOOKUP(I340,Vocabulary!$A:$J,10,)=0,"",VLOOKUP(I340,Vocabulary!$A:$J,10,)),"")</f>
        <v/>
      </c>
      <c r="K340" s="9">
        <v>396</v>
      </c>
      <c r="L340" s="13" t="str">
        <f>IFERROR(IF(VLOOKUP(K340,Vocabulary!$A:$J,10,)=0,"",VLOOKUP(K340,Vocabulary!$A:$J,10,)),"")</f>
        <v>&lt;vl-generiek:methode&gt;</v>
      </c>
    </row>
    <row r="341" spans="1:12" ht="129.6" x14ac:dyDescent="0.3">
      <c r="A341" s="9">
        <v>397</v>
      </c>
      <c r="B341" s="13" t="str">
        <f>IFERROR(VLOOKUP(A341,Vocabulary!$A:$J,6,),"")</f>
        <v>VL</v>
      </c>
      <c r="C341" s="13" t="str">
        <f>IFERROR(VLOOKUP(A341,Vocabulary!$A:$J,4,),"")</f>
        <v>Generic</v>
      </c>
      <c r="D341" s="13" t="str">
        <f>IFERROR(VLOOKUP(A341,Vocabulary!$A:$J,2,),"")</f>
        <v>naamruimte</v>
      </c>
      <c r="E341" s="13" t="str">
        <f>IFERROR(IF(VLOOKUP(A341,Vocabulary!$A:$J,3,)=0,"",VLOOKUP(A341,Vocabulary!$A:$J,3,)),"")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1" s="13" t="str">
        <f>IFERROR(IF(VLOOKUP(A341,Vocabulary!$A:$J,7,)=0,"",VLOOKUP(A341,Vocabulary!$A:$J,7,)),"")</f>
        <v/>
      </c>
      <c r="H341" s="13" t="str">
        <f>IFERROR(IF(VLOOKUP(G341,Vocabulary!$A:$J,10,)=0,"",VLOOKUP(G341,Vocabulary!$A:$J,10,)),"")</f>
        <v/>
      </c>
      <c r="I341" s="24">
        <v>292</v>
      </c>
      <c r="J341" s="13" t="str">
        <f>IFERROR(IF(VLOOKUP(I341,Vocabulary!$A:$J,10,)=0,"",VLOOKUP(I341,Vocabulary!$A:$J,10,)),"")</f>
        <v>&lt;fed-loc:nameSpace&gt;</v>
      </c>
      <c r="K341" s="9">
        <v>397</v>
      </c>
      <c r="L341" s="13" t="str">
        <f>IFERROR(IF(VLOOKUP(K341,Vocabulary!$A:$J,10,)=0,"",VLOOKUP(K341,Vocabulary!$A:$J,10,)),"")</f>
        <v>&lt;vl-generiek:naamruimte&gt;</v>
      </c>
    </row>
    <row r="342" spans="1:12" ht="57.6" x14ac:dyDescent="0.3">
      <c r="A342" s="9">
        <v>398</v>
      </c>
      <c r="B342" s="13" t="str">
        <f>IFERROR(VLOOKUP(A342,Vocabulary!$A:$J,6,),"")</f>
        <v>VL</v>
      </c>
      <c r="C342" s="13" t="str">
        <f>IFERROR(VLOOKUP(A342,Vocabulary!$A:$J,4,),"")</f>
        <v>Generic</v>
      </c>
      <c r="D342" s="13" t="str">
        <f>IFERROR(VLOOKUP(A342,Vocabulary!$A:$J,2,),"")</f>
        <v>plaats</v>
      </c>
      <c r="E342" s="13" t="str">
        <f>IFERROR(IF(VLOOKUP(A342,Vocabulary!$A:$J,3,)=0,"",VLOOKUP(A342,Vocabulary!$A:$J,3,)),"")</f>
        <v>Plaatsnaam waarmee de Jurisdictie kan worden aangeduid.
Gebruik
Bv de naam ve land.</v>
      </c>
      <c r="F342" s="13" t="str">
        <f>IFERROR(IF(VLOOKUP(A342,Vocabulary!$A:$J,7,)=0,"",VLOOKUP(A342,Vocabulary!$A:$J,7,)),"")</f>
        <v/>
      </c>
      <c r="H342" s="13" t="str">
        <f>IFERROR(IF(VLOOKUP(G342,Vocabulary!$A:$J,10,)=0,"",VLOOKUP(G342,Vocabulary!$A:$J,10,)),"")</f>
        <v/>
      </c>
      <c r="J342" s="13" t="str">
        <f>IFERROR(IF(VLOOKUP(I342,Vocabulary!$A:$J,10,)=0,"",VLOOKUP(I342,Vocabulary!$A:$J,10,)),"")</f>
        <v/>
      </c>
      <c r="K342" s="9">
        <v>398</v>
      </c>
      <c r="L342" s="13" t="str">
        <f>IFERROR(IF(VLOOKUP(K342,Vocabulary!$A:$J,10,)=0,"",VLOOKUP(K342,Vocabulary!$A:$J,10,)),"")</f>
        <v>&lt;vl-generiek:plaats&gt;</v>
      </c>
    </row>
    <row r="343" spans="1:12" ht="57.6" x14ac:dyDescent="0.3">
      <c r="A343" s="9">
        <v>399</v>
      </c>
      <c r="B343" s="13" t="str">
        <f>IFERROR(VLOOKUP(A343,Vocabulary!$A:$J,6,),"")</f>
        <v>VL</v>
      </c>
      <c r="C343" s="13" t="str">
        <f>IFERROR(VLOOKUP(A343,Vocabulary!$A:$J,4,),"")</f>
        <v>Generic</v>
      </c>
      <c r="D343" s="13" t="str">
        <f>IFERROR(VLOOKUP(A343,Vocabulary!$A:$J,2,),"")</f>
        <v>specificatie</v>
      </c>
      <c r="E343" s="13" t="str">
        <f>IFERROR(IF(VLOOKUP(A343,Vocabulary!$A:$J,3,)=0,"",VLOOKUP(A343,Vocabulary!$A:$J,3,)),"")</f>
        <v>Het type object op basis waarvan het punt werd bepaald.
Gebruik
Bvb perceel, gebouw...</v>
      </c>
      <c r="F343" s="13" t="str">
        <f>IFERROR(IF(VLOOKUP(A343,Vocabulary!$A:$J,7,)=0,"",VLOOKUP(A343,Vocabulary!$A:$J,7,)),"")</f>
        <v/>
      </c>
      <c r="H343" s="13" t="str">
        <f>IFERROR(IF(VLOOKUP(G343,Vocabulary!$A:$J,10,)=0,"",VLOOKUP(G343,Vocabulary!$A:$J,10,)),"")</f>
        <v/>
      </c>
      <c r="J343" s="13" t="str">
        <f>IFERROR(IF(VLOOKUP(I343,Vocabulary!$A:$J,10,)=0,"",VLOOKUP(I343,Vocabulary!$A:$J,10,)),"")</f>
        <v/>
      </c>
      <c r="K343" s="9">
        <v>399</v>
      </c>
      <c r="L343" s="13" t="str">
        <f>IFERROR(IF(VLOOKUP(K343,Vocabulary!$A:$J,10,)=0,"",VLOOKUP(K343,Vocabulary!$A:$J,10,)),"")</f>
        <v>&lt;vl-generiek:specificatie&gt;</v>
      </c>
    </row>
    <row r="344" spans="1:12" x14ac:dyDescent="0.3">
      <c r="A344" s="9">
        <v>400</v>
      </c>
      <c r="B344" s="13" t="str">
        <f>IFERROR(VLOOKUP(A344,Vocabulary!$A:$J,6,),"")</f>
        <v>VL</v>
      </c>
      <c r="C344" s="13" t="str">
        <f>IFERROR(VLOOKUP(A344,Vocabulary!$A:$J,4,),"")</f>
        <v>Generic</v>
      </c>
      <c r="D344" s="13" t="str">
        <f>IFERROR(VLOOKUP(A344,Vocabulary!$A:$J,2,),"")</f>
        <v>tussentijdstip</v>
      </c>
      <c r="E344" s="13" t="str">
        <f>IFERROR(IF(VLOOKUP(A344,Vocabulary!$A:$J,3,)=0,"",VLOOKUP(A344,Vocabulary!$A:$J,3,)),"")</f>
        <v>Datum en tijd van een moment tussen begin en einde.</v>
      </c>
      <c r="F344" s="13" t="str">
        <f>IFERROR(IF(VLOOKUP(A344,Vocabulary!$A:$J,7,)=0,"",VLOOKUP(A344,Vocabulary!$A:$J,7,)),"")</f>
        <v/>
      </c>
      <c r="H344" s="13" t="str">
        <f>IFERROR(IF(VLOOKUP(G344,Vocabulary!$A:$J,10,)=0,"",VLOOKUP(G344,Vocabulary!$A:$J,10,)),"")</f>
        <v/>
      </c>
      <c r="J344" s="13" t="str">
        <f>IFERROR(IF(VLOOKUP(I344,Vocabulary!$A:$J,10,)=0,"",VLOOKUP(I344,Vocabulary!$A:$J,10,)),"")</f>
        <v/>
      </c>
      <c r="K344" s="9">
        <v>400</v>
      </c>
      <c r="L344" s="13" t="str">
        <f>IFERROR(IF(VLOOKUP(K344,Vocabulary!$A:$J,10,)=0,"",VLOOKUP(K344,Vocabulary!$A:$J,10,)),"")</f>
        <v>&lt;vl-generiek:tussentijdstip&gt;</v>
      </c>
    </row>
    <row r="345" spans="1:12" x14ac:dyDescent="0.3">
      <c r="A345" s="9">
        <v>401</v>
      </c>
      <c r="B345" s="13" t="str">
        <f>IFERROR(VLOOKUP(A345,Vocabulary!$A:$J,6,),"")</f>
        <v>VL</v>
      </c>
      <c r="C345" s="13" t="str">
        <f>IFERROR(VLOOKUP(A345,Vocabulary!$A:$J,4,),"")</f>
        <v>Generic</v>
      </c>
      <c r="D345" s="13" t="str">
        <f>IFERROR(VLOOKUP(A345,Vocabulary!$A:$J,2,),"")</f>
        <v>versieIdentificator</v>
      </c>
      <c r="E345" s="13" t="str">
        <f>IFERROR(IF(VLOOKUP(A345,Vocabulary!$A:$J,3,)=0,"",VLOOKUP(A345,Vocabulary!$A:$J,3,)),"")</f>
        <v>Identificator van de specifieke versie van een object.</v>
      </c>
      <c r="F345" s="13" t="str">
        <f>IFERROR(IF(VLOOKUP(A345,Vocabulary!$A:$J,7,)=0,"",VLOOKUP(A345,Vocabulary!$A:$J,7,)),"")</f>
        <v/>
      </c>
      <c r="H345" s="13" t="str">
        <f>IFERROR(IF(VLOOKUP(G345,Vocabulary!$A:$J,10,)=0,"",VLOOKUP(G345,Vocabulary!$A:$J,10,)),"")</f>
        <v/>
      </c>
      <c r="I345" s="24">
        <v>311</v>
      </c>
      <c r="J345" s="13" t="str">
        <f>IFERROR(IF(VLOOKUP(I345,Vocabulary!$A:$J,10,)=0,"",VLOOKUP(I345,Vocabulary!$A:$J,10,)),"")</f>
        <v>&lt;owl:versionInfo&gt;</v>
      </c>
      <c r="K345" s="9">
        <v>401</v>
      </c>
      <c r="L345" s="13" t="str">
        <f>IFERROR(IF(VLOOKUP(K345,Vocabulary!$A:$J,10,)=0,"",VLOOKUP(K345,Vocabulary!$A:$J,10,)),"")</f>
        <v>&lt;vl-generiek:versieIdentificator&gt;</v>
      </c>
    </row>
    <row r="346" spans="1:12" ht="57.6" x14ac:dyDescent="0.3">
      <c r="A346" s="9">
        <v>402</v>
      </c>
      <c r="B346" s="13" t="str">
        <f>IFERROR(VLOOKUP(A346,Vocabulary!$A:$J,6,),"")</f>
        <v>VL</v>
      </c>
      <c r="C346" s="13" t="str">
        <f>IFERROR(VLOOKUP(A346,Vocabulary!$A:$J,4,),"")</f>
        <v>Location</v>
      </c>
      <c r="D346" s="13" t="str">
        <f>IFERROR(VLOOKUP(A346,Vocabulary!$A:$J,2,),"")</f>
        <v>Adreslocator</v>
      </c>
      <c r="E346" s="13" t="str">
        <f>IFERROR(IF(VLOOKUP(A346,Vocabulary!$A:$J,3,)=0,"",VLOOKUP(A346,Vocabulary!$A:$J,3,)),"")</f>
        <v>Menselijk leesbare aanduiding of naam die een gebruiker of applicatie toelaat om het adres te onderscheiden van naburige adressen in de straat, de administratieve eenheid etc waarin het adres ligt.</v>
      </c>
      <c r="F346" s="13" t="str">
        <f>IFERROR(IF(VLOOKUP(A346,Vocabulary!$A:$J,7,)=0,"",VLOOKUP(A346,Vocabulary!$A:$J,7,)),"")</f>
        <v/>
      </c>
      <c r="H346" s="13" t="str">
        <f>IFERROR(IF(VLOOKUP(G346,Vocabulary!$A:$J,10,)=0,"",VLOOKUP(G346,Vocabulary!$A:$J,10,)),"")</f>
        <v/>
      </c>
      <c r="J346" s="13" t="str">
        <f>IFERROR(IF(VLOOKUP(I346,Vocabulary!$A:$J,10,)=0,"",VLOOKUP(I346,Vocabulary!$A:$J,10,)),"")</f>
        <v/>
      </c>
      <c r="K346" s="9">
        <v>402</v>
      </c>
      <c r="L346" s="13" t="str">
        <f>IFERROR(IF(VLOOKUP(K346,Vocabulary!$A:$J,10,)=0,"",VLOOKUP(K346,Vocabulary!$A:$J,10,)),"")</f>
        <v>&lt;vl-adres:Adreslocator&gt;</v>
      </c>
    </row>
    <row r="347" spans="1:12" ht="72" x14ac:dyDescent="0.3">
      <c r="A347" s="9">
        <v>403</v>
      </c>
      <c r="B347" s="13" t="str">
        <f>IFERROR(VLOOKUP(A347,Vocabulary!$A:$J,6,),"")</f>
        <v>VL</v>
      </c>
      <c r="C347" s="13" t="str">
        <f>IFERROR(VLOOKUP(A347,Vocabulary!$A:$J,4,),"")</f>
        <v>Location</v>
      </c>
      <c r="D347" s="13" t="str">
        <f>IFERROR(VLOOKUP(A347,Vocabulary!$A:$J,2,),"")</f>
        <v>AdresseerbaarObject</v>
      </c>
      <c r="E347" s="13" t="str">
        <f>IFERROR(IF(VLOOKUP(A347,Vocabulary!$A:$J,3,)=0,"",VLOOKUP(A347,Vocabulary!$A:$J,3,)),"")</f>
        <v>Geografisch object dat met een adres kan worden geïdentificeerd.
Gebruik
Is abstract, ttz het type adresseerbaar object moet altijd worden opgegeven (vb gebouweenheid, perceel).</v>
      </c>
      <c r="F347" s="13" t="str">
        <f>IFERROR(IF(VLOOKUP(A347,Vocabulary!$A:$J,7,)=0,"",VLOOKUP(A347,Vocabulary!$A:$J,7,)),"")</f>
        <v/>
      </c>
      <c r="H347" s="13" t="str">
        <f>IFERROR(IF(VLOOKUP(G347,Vocabulary!$A:$J,10,)=0,"",VLOOKUP(G347,Vocabulary!$A:$J,10,)),"")</f>
        <v/>
      </c>
      <c r="I347" s="24">
        <v>250</v>
      </c>
      <c r="J347" s="13" t="str">
        <f>IFERROR(IF(VLOOKUP(I347,Vocabulary!$A:$J,10,)=0,"",VLOOKUP(I347,Vocabulary!$A:$J,10,)),"")</f>
        <v>&lt;fed-loc:AddressableObject&gt;</v>
      </c>
      <c r="K347" s="9">
        <v>403</v>
      </c>
      <c r="L347" s="13" t="str">
        <f>IFERROR(IF(VLOOKUP(K347,Vocabulary!$A:$J,10,)=0,"",VLOOKUP(K347,Vocabulary!$A:$J,10,)),"")</f>
        <v>&lt;vl-adres:AdresseerbaarObject&gt;</v>
      </c>
    </row>
    <row r="348" spans="1:12" ht="72" x14ac:dyDescent="0.3">
      <c r="A348" s="9">
        <v>404</v>
      </c>
      <c r="B348" s="13" t="str">
        <f>IFERROR(VLOOKUP(A348,Vocabulary!$A:$J,6,),"")</f>
        <v>VL</v>
      </c>
      <c r="C348" s="13" t="str">
        <f>IFERROR(VLOOKUP(A348,Vocabulary!$A:$J,4,),"")</f>
        <v>Location</v>
      </c>
      <c r="D348" s="13" t="str">
        <f>IFERROR(VLOOKUP(A348,Vocabulary!$A:$J,2,),"")</f>
        <v>Adresuitbreiding</v>
      </c>
      <c r="E348" s="13" t="str">
        <f>IFERROR(IF(VLOOKUP(A348,Vocabulary!$A:$J,3,)=0,"",VLOOKUP(A348,Vocabulary!$A:$J,3,)),"")</f>
        <v>Bijkomende gegevens mbt het adres.
Gebruik
Gegevens die officieel geen deel uitmaken ve adres, bv de verdieping of de provincie</v>
      </c>
      <c r="F348" s="13" t="str">
        <f>IFERROR(IF(VLOOKUP(A348,Vocabulary!$A:$J,7,)=0,"",VLOOKUP(A348,Vocabulary!$A:$J,7,)),"")</f>
        <v/>
      </c>
      <c r="H348" s="13" t="str">
        <f>IFERROR(IF(VLOOKUP(G348,Vocabulary!$A:$J,10,)=0,"",VLOOKUP(G348,Vocabulary!$A:$J,10,)),"")</f>
        <v/>
      </c>
      <c r="J348" s="13" t="str">
        <f>IFERROR(IF(VLOOKUP(I348,Vocabulary!$A:$J,10,)=0,"",VLOOKUP(I348,Vocabulary!$A:$J,10,)),"")</f>
        <v/>
      </c>
      <c r="K348" s="9">
        <v>404</v>
      </c>
      <c r="L348" s="13" t="str">
        <f>IFERROR(IF(VLOOKUP(K348,Vocabulary!$A:$J,10,)=0,"",VLOOKUP(K348,Vocabulary!$A:$J,10,)),"")</f>
        <v>&lt;vl-adres:Adresuitbreiding&gt;</v>
      </c>
    </row>
    <row r="349" spans="1:12" ht="259.2" x14ac:dyDescent="0.3">
      <c r="A349" s="9">
        <v>405</v>
      </c>
      <c r="B349" s="13" t="str">
        <f>IFERROR(VLOOKUP(A349,Vocabulary!$A:$J,6,),"")</f>
        <v>VL</v>
      </c>
      <c r="C349" s="13" t="str">
        <f>IFERROR(VLOOKUP(A349,Vocabulary!$A:$J,4,),"")</f>
        <v>Location</v>
      </c>
      <c r="D349" s="13" t="str">
        <f>IFERROR(VLOOKUP(A349,Vocabulary!$A:$J,2,),"")</f>
        <v>Adres</v>
      </c>
      <c r="E349" s="13" t="str">
        <f>IFERROR(IF(VLOOKUP(A349,Vocabulary!$A:$J,3,)=0,"",VLOOKUP(A349,Vocabulary!$A:$J,3,)),"")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49" s="13" t="str">
        <f>IFERROR(IF(VLOOKUP(A349,Vocabulary!$A:$J,7,)=0,"",VLOOKUP(A349,Vocabulary!$A:$J,7,)),"")</f>
        <v/>
      </c>
      <c r="H349" s="13" t="str">
        <f>IFERROR(IF(VLOOKUP(G349,Vocabulary!$A:$J,10,)=0,"",VLOOKUP(G349,Vocabulary!$A:$J,10,)),"")</f>
        <v/>
      </c>
      <c r="I349" s="24">
        <v>249</v>
      </c>
      <c r="J349" s="13" t="str">
        <f>IFERROR(IF(VLOOKUP(I349,Vocabulary!$A:$J,10,)=0,"",VLOOKUP(I349,Vocabulary!$A:$J,10,)),"")</f>
        <v>&lt;locn:Address&gt;</v>
      </c>
      <c r="K349" s="9">
        <v>405</v>
      </c>
      <c r="L349" s="13" t="str">
        <f>IFERROR(IF(VLOOKUP(K349,Vocabulary!$A:$J,10,)=0,"",VLOOKUP(K349,Vocabulary!$A:$J,10,)),"")</f>
        <v>&lt;vl-adres:Adres&gt;</v>
      </c>
    </row>
    <row r="350" spans="1:12" ht="43.2" x14ac:dyDescent="0.3">
      <c r="A350" s="9">
        <v>406</v>
      </c>
      <c r="B350" s="13" t="str">
        <f>IFERROR(VLOOKUP(A350,Vocabulary!$A:$J,6,),"")</f>
        <v>VL</v>
      </c>
      <c r="C350" s="13" t="str">
        <f>IFERROR(VLOOKUP(A350,Vocabulary!$A:$J,4,),"")</f>
        <v>Location</v>
      </c>
      <c r="D350" s="13" t="str">
        <f>IFERROR(VLOOKUP(A350,Vocabulary!$A:$J,2,),"")</f>
        <v>Gemeentenaam</v>
      </c>
      <c r="E350" s="13" t="str">
        <f>IFERROR(IF(VLOOKUP(A350,Vocabulary!$A:$J,3,)=0,"",VLOOKUP(A350,Vocabulary!$A:$J,3,)),"")</f>
        <v>Adrescomponent die verwijst naar de naam ve gemeente, ttz het kleinste administratieve deel van het Belgisch grondgebied waarvan de grenzen enkel door de wetgever kunnen worden gewijzigd.</v>
      </c>
      <c r="F350" s="13" t="str">
        <f>IFERROR(IF(VLOOKUP(A350,Vocabulary!$A:$J,7,)=0,"",VLOOKUP(A350,Vocabulary!$A:$J,7,)),"")</f>
        <v/>
      </c>
      <c r="H350" s="13" t="str">
        <f>IFERROR(IF(VLOOKUP(G350,Vocabulary!$A:$J,10,)=0,"",VLOOKUP(G350,Vocabulary!$A:$J,10,)),"")</f>
        <v/>
      </c>
      <c r="I350" s="24">
        <v>258</v>
      </c>
      <c r="J350" s="13" t="str">
        <f>IFERROR(IF(VLOOKUP(I350,Vocabulary!$A:$J,10,)=0,"",VLOOKUP(I350,Vocabulary!$A:$J,10,)),"")</f>
        <v>&lt;fed-loc:Municipality&gt;</v>
      </c>
      <c r="K350" s="9">
        <v>406</v>
      </c>
      <c r="L350" s="13" t="str">
        <f>IFERROR(IF(VLOOKUP(K350,Vocabulary!$A:$J,10,)=0,"",VLOOKUP(K350,Vocabulary!$A:$J,10,)),"")</f>
        <v>&lt;vl-adres:Gemeentenaam&gt;</v>
      </c>
    </row>
    <row r="351" spans="1:12" ht="28.8" x14ac:dyDescent="0.3">
      <c r="A351" s="9">
        <v>407</v>
      </c>
      <c r="B351" s="13" t="str">
        <f>IFERROR(VLOOKUP(A351,Vocabulary!$A:$J,6,),"")</f>
        <v>VL</v>
      </c>
      <c r="C351" s="13" t="str">
        <f>IFERROR(VLOOKUP(A351,Vocabulary!$A:$J,4,),"")</f>
        <v>Location</v>
      </c>
      <c r="D351" s="13" t="str">
        <f>IFERROR(VLOOKUP(A351,Vocabulary!$A:$J,2,),"")</f>
        <v>Locatieaanduiding</v>
      </c>
      <c r="E351" s="13" t="str">
        <f>IFERROR(IF(VLOOKUP(A351,Vocabulary!$A:$J,3,)=0,"",VLOOKUP(A351,Vocabulary!$A:$J,3,)),"")</f>
        <v>Alfanumerieke code die een adreslocator uniek identificeert binnen de straat, administratieve eenheid etc.</v>
      </c>
      <c r="F351" s="13" t="str">
        <f>IFERROR(IF(VLOOKUP(A351,Vocabulary!$A:$J,7,)=0,"",VLOOKUP(A351,Vocabulary!$A:$J,7,)),"")</f>
        <v/>
      </c>
      <c r="H351" s="13" t="str">
        <f>IFERROR(IF(VLOOKUP(G351,Vocabulary!$A:$J,10,)=0,"",VLOOKUP(G351,Vocabulary!$A:$J,10,)),"")</f>
        <v/>
      </c>
      <c r="J351" s="13" t="str">
        <f>IFERROR(IF(VLOOKUP(I351,Vocabulary!$A:$J,10,)=0,"",VLOOKUP(I351,Vocabulary!$A:$J,10,)),"")</f>
        <v/>
      </c>
      <c r="K351" s="9">
        <v>407</v>
      </c>
      <c r="L351" s="13" t="str">
        <f>IFERROR(IF(VLOOKUP(K351,Vocabulary!$A:$J,10,)=0,"",VLOOKUP(K351,Vocabulary!$A:$J,10,)),"")</f>
        <v>&lt;vl-adres:Locatieaanduiding&gt;</v>
      </c>
    </row>
    <row r="352" spans="1:12" ht="86.4" x14ac:dyDescent="0.3">
      <c r="A352" s="9">
        <v>408</v>
      </c>
      <c r="B352" s="13" t="str">
        <f>IFERROR(VLOOKUP(A352,Vocabulary!$A:$J,6,),"")</f>
        <v>VL</v>
      </c>
      <c r="C352" s="13" t="str">
        <f>IFERROR(VLOOKUP(A352,Vocabulary!$A:$J,4,),"")</f>
        <v>Location</v>
      </c>
      <c r="D352" s="13" t="str">
        <f>IFERROR(VLOOKUP(A352,Vocabulary!$A:$J,2,),"")</f>
        <v>Locatienaam</v>
      </c>
      <c r="E352" s="13" t="str">
        <f>IFERROR(IF(VLOOKUP(A352,Vocabulary!$A:$J,3,)=0,"",VLOOKUP(A352,Vocabulary!$A:$J,3,)),"")</f>
        <v>Naam of omschrijving vh het geografisch object dat een adreslocator aanduidt.
Gebruik
Bvb de naam ve gebouw of deel ve gebouw of de naam ve kamer in een gebouw.</v>
      </c>
      <c r="F352" s="13" t="str">
        <f>IFERROR(IF(VLOOKUP(A352,Vocabulary!$A:$J,7,)=0,"",VLOOKUP(A352,Vocabulary!$A:$J,7,)),"")</f>
        <v/>
      </c>
      <c r="H352" s="13" t="str">
        <f>IFERROR(IF(VLOOKUP(G352,Vocabulary!$A:$J,10,)=0,"",VLOOKUP(G352,Vocabulary!$A:$J,10,)),"")</f>
        <v/>
      </c>
      <c r="J352" s="13" t="str">
        <f>IFERROR(IF(VLOOKUP(I352,Vocabulary!$A:$J,10,)=0,"",VLOOKUP(I352,Vocabulary!$A:$J,10,)),"")</f>
        <v/>
      </c>
      <c r="K352" s="9">
        <v>408</v>
      </c>
      <c r="L352" s="13" t="str">
        <f>IFERROR(IF(VLOOKUP(K352,Vocabulary!$A:$J,10,)=0,"",VLOOKUP(K352,Vocabulary!$A:$J,10,)),"")</f>
        <v>&lt;vl-adres:Locatienaam&gt;</v>
      </c>
    </row>
    <row r="353" spans="1:12" ht="57.6" x14ac:dyDescent="0.3">
      <c r="A353" s="9">
        <v>409</v>
      </c>
      <c r="B353" s="13" t="str">
        <f>IFERROR(VLOOKUP(A353,Vocabulary!$A:$J,6,),"")</f>
        <v>VL</v>
      </c>
      <c r="C353" s="13" t="str">
        <f>IFERROR(VLOOKUP(A353,Vocabulary!$A:$J,4,),"")</f>
        <v>Location</v>
      </c>
      <c r="D353" s="13" t="str">
        <f>IFERROR(VLOOKUP(A353,Vocabulary!$A:$J,2,),"")</f>
        <v>Postinfo</v>
      </c>
      <c r="E353" s="13" t="str">
        <f>IFERROR(IF(VLOOKUP(A353,Vocabulary!$A:$J,3,)=0,"",VLOOKUP(A353,Vocabulary!$A:$J,3,)),"")</f>
        <v>Adrescomponent die verwijst naar informatie toegekend door de aanbieder van de universele postdienst voor de identificatie van een groepering van adressen in een geografisch gebied voor postale doeleinden.</v>
      </c>
      <c r="F353" s="13" t="str">
        <f>IFERROR(IF(VLOOKUP(A353,Vocabulary!$A:$J,7,)=0,"",VLOOKUP(A353,Vocabulary!$A:$J,7,)),"")</f>
        <v/>
      </c>
      <c r="H353" s="13" t="str">
        <f>IFERROR(IF(VLOOKUP(G353,Vocabulary!$A:$J,10,)=0,"",VLOOKUP(G353,Vocabulary!$A:$J,10,)),"")</f>
        <v/>
      </c>
      <c r="I353" s="24">
        <v>262</v>
      </c>
      <c r="J353" s="13" t="str">
        <f>IFERROR(IF(VLOOKUP(I353,Vocabulary!$A:$J,10,)=0,"",VLOOKUP(I353,Vocabulary!$A:$J,10,)),"")</f>
        <v>&lt;inspire-ad:PostalDescriptor&gt;</v>
      </c>
      <c r="K353" s="9">
        <v>409</v>
      </c>
      <c r="L353" s="13" t="str">
        <f>IFERROR(IF(VLOOKUP(K353,Vocabulary!$A:$J,10,)=0,"",VLOOKUP(K353,Vocabulary!$A:$J,10,)),"")</f>
        <v>&lt;vl-adres:Postinfo&gt;</v>
      </c>
    </row>
    <row r="354" spans="1:12" ht="43.2" x14ac:dyDescent="0.3">
      <c r="A354" s="9">
        <v>410</v>
      </c>
      <c r="B354" s="13" t="str">
        <f>IFERROR(VLOOKUP(A354,Vocabulary!$A:$J,6,),"")</f>
        <v>VL</v>
      </c>
      <c r="C354" s="13" t="str">
        <f>IFERROR(VLOOKUP(A354,Vocabulary!$A:$J,4,),"")</f>
        <v>Location</v>
      </c>
      <c r="D354" s="13" t="str">
        <f>IFERROR(VLOOKUP(A354,Vocabulary!$A:$J,2,),"")</f>
        <v>Straatnaam</v>
      </c>
      <c r="E354" s="13" t="str">
        <f>IFERROR(IF(VLOOKUP(A354,Vocabulary!$A:$J,3,)=0,"",VLOOKUP(A354,Vocabulary!$A:$J,3,)),"")</f>
        <v>Adrescomponent met de naam die officieel werd toegekend aan een straat (baan, doorgang, plein) of aan een gehucht en waaraan adressen kunnen zijn gekoppeld.</v>
      </c>
      <c r="F354" s="13" t="str">
        <f>IFERROR(IF(VLOOKUP(A354,Vocabulary!$A:$J,7,)=0,"",VLOOKUP(A354,Vocabulary!$A:$J,7,)),"")</f>
        <v/>
      </c>
      <c r="H354" s="13" t="str">
        <f>IFERROR(IF(VLOOKUP(G354,Vocabulary!$A:$J,10,)=0,"",VLOOKUP(G354,Vocabulary!$A:$J,10,)),"")</f>
        <v/>
      </c>
      <c r="I354" s="24">
        <v>662</v>
      </c>
      <c r="J354" s="13" t="str">
        <f>IFERROR(IF(VLOOKUP(I354,Vocabulary!$A:$J,10,)=0,"",VLOOKUP(I354,Vocabulary!$A:$J,10,)),"")</f>
        <v>&lt;inspire-ad:ThoroughfareName&gt;</v>
      </c>
      <c r="K354" s="9">
        <v>410</v>
      </c>
      <c r="L354" s="13" t="str">
        <f>IFERROR(IF(VLOOKUP(K354,Vocabulary!$A:$J,10,)=0,"",VLOOKUP(K354,Vocabulary!$A:$J,10,)),"")</f>
        <v>&lt;vl-adres:Straatnaam&gt;</v>
      </c>
    </row>
    <row r="355" spans="1:12" ht="28.8" x14ac:dyDescent="0.3">
      <c r="A355" s="9">
        <v>411</v>
      </c>
      <c r="B355" s="13" t="str">
        <f>IFERROR(VLOOKUP(A355,Vocabulary!$A:$J,6,),"")</f>
        <v>VL</v>
      </c>
      <c r="C355" s="13" t="str">
        <f>IFERROR(VLOOKUP(A355,Vocabulary!$A:$J,4,),"")</f>
        <v>Location</v>
      </c>
      <c r="D355" s="13" t="str">
        <f>IFERROR(VLOOKUP(A355,Vocabulary!$A:$J,2,),"")</f>
        <v>aanduiding</v>
      </c>
      <c r="E355" s="13" t="str">
        <f>IFERROR(IF(VLOOKUP(A355,Vocabulary!$A:$J,3,)=0,"",VLOOKUP(A355,Vocabulary!$A:$J,3,)),"")</f>
        <v>Alfanumerieke code die de 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411</v>
      </c>
      <c r="L355" s="13" t="str">
        <f>IFERROR(IF(VLOOKUP(K355,Vocabulary!$A:$J,10,)=0,"",VLOOKUP(K355,Vocabulary!$A:$J,10,)),"")</f>
        <v>&lt;vl-adres:aanduiding&gt;</v>
      </c>
    </row>
    <row r="356" spans="1:12" ht="28.8" x14ac:dyDescent="0.3">
      <c r="A356" s="9">
        <v>412</v>
      </c>
      <c r="B356" s="13" t="str">
        <f>IFERROR(VLOOKUP(A356,Vocabulary!$A:$J,6,),"")</f>
        <v>VL</v>
      </c>
      <c r="C356" s="13" t="str">
        <f>IFERROR(VLOOKUP(A356,Vocabulary!$A:$J,4,),"")</f>
        <v>Location</v>
      </c>
      <c r="D356" s="13" t="str">
        <f>IFERROR(VLOOKUP(A356,Vocabulary!$A:$J,2,),"")</f>
        <v>Locatieaanduiding.aanduiding</v>
      </c>
      <c r="E356" s="13" t="str">
        <f>IFERROR(IF(VLOOKUP(A356,Vocabulary!$A:$J,3,)=0,"",VLOOKUP(A356,Vocabulary!$A:$J,3,)),"")</f>
        <v>Alfanumerieke code waarmee het identificerend deel van een adreslocator wordt aangeduid.</v>
      </c>
      <c r="F356" s="13" t="str">
        <f>IFERROR(IF(VLOOKUP(A356,Vocabulary!$A:$J,7,)=0,"",VLOOKUP(A356,Vocabulary!$A:$J,7,)),"")</f>
        <v/>
      </c>
      <c r="H356" s="13" t="str">
        <f>IFERROR(IF(VLOOKUP(G356,Vocabulary!$A:$J,10,)=0,"",VLOOKUP(G356,Vocabulary!$A:$J,10,)),"")</f>
        <v/>
      </c>
      <c r="J356" s="13" t="str">
        <f>IFERROR(IF(VLOOKUP(I356,Vocabulary!$A:$J,10,)=0,"",VLOOKUP(I356,Vocabulary!$A:$J,10,)),"")</f>
        <v/>
      </c>
      <c r="K356" s="9">
        <v>412</v>
      </c>
      <c r="L356" s="13" t="str">
        <f>IFERROR(IF(VLOOKUP(K356,Vocabulary!$A:$J,10,)=0,"",VLOOKUP(K356,Vocabulary!$A:$J,10,)),"")</f>
        <v>&lt;vl-adres:Locatieaanduiding.aanduiding&gt;</v>
      </c>
    </row>
    <row r="357" spans="1:12" x14ac:dyDescent="0.3">
      <c r="A357" s="9">
        <v>413</v>
      </c>
      <c r="B357" s="13" t="str">
        <f>IFERROR(VLOOKUP(A357,Vocabulary!$A:$J,6,),"")</f>
        <v>VL</v>
      </c>
      <c r="C357" s="13" t="str">
        <f>IFERROR(VLOOKUP(A357,Vocabulary!$A:$J,4,),"")</f>
        <v>Location</v>
      </c>
      <c r="D357" s="13" t="str">
        <f>IFERROR(VLOOKUP(A357,Vocabulary!$A:$J,2,),"")</f>
        <v>adreslocator</v>
      </c>
      <c r="E357" s="13" t="str">
        <f>IFERROR(IF(VLOOKUP(A357,Vocabulary!$A:$J,3,)=0,"",VLOOKUP(A357,Vocabulary!$A:$J,3,)),"")</f>
        <v>Bijkomende adreslocator.</v>
      </c>
      <c r="F357" s="13" t="str">
        <f>IFERROR(IF(VLOOKUP(A357,Vocabulary!$A:$J,7,)=0,"",VLOOKUP(A357,Vocabulary!$A:$J,7,)),"")</f>
        <v/>
      </c>
      <c r="H357" s="13" t="str">
        <f>IFERROR(IF(VLOOKUP(G357,Vocabulary!$A:$J,10,)=0,"",VLOOKUP(G357,Vocabulary!$A:$J,10,)),"")</f>
        <v/>
      </c>
      <c r="J357" s="13" t="str">
        <f>IFERROR(IF(VLOOKUP(I357,Vocabulary!$A:$J,10,)=0,"",VLOOKUP(I357,Vocabulary!$A:$J,10,)),"")</f>
        <v/>
      </c>
      <c r="K357" s="9">
        <v>413</v>
      </c>
      <c r="L357" s="13" t="str">
        <f>IFERROR(IF(VLOOKUP(K357,Vocabulary!$A:$J,10,)=0,"",VLOOKUP(K357,Vocabulary!$A:$J,10,)),"")</f>
        <v>&lt;vl-adres:adreslocator&gt;</v>
      </c>
    </row>
    <row r="358" spans="1:12" ht="57.6" x14ac:dyDescent="0.3">
      <c r="A358" s="9">
        <v>414</v>
      </c>
      <c r="B358" s="13" t="str">
        <f>IFERROR(VLOOKUP(A358,Vocabulary!$A:$J,6,),"")</f>
        <v>VL</v>
      </c>
      <c r="C358" s="13" t="str">
        <f>IFERROR(VLOOKUP(A358,Vocabulary!$A:$J,4,),"")</f>
        <v>Location</v>
      </c>
      <c r="D358" s="13" t="str">
        <f>IFERROR(VLOOKUP(A358,Vocabulary!$A:$J,2,),"")</f>
        <v>busnummer</v>
      </c>
      <c r="E358" s="13" t="str">
        <f>IFERROR(IF(VLOOKUP(A358,Vocabulary!$A:$J,3,)=0,"",VLOOKUP(A358,Vocabulary!$A:$J,3,)),"")</f>
        <v>Officieel toegekende alfanumerieke code die wordt toegevoegd aan het huisnummer om meerdere gebouweenheden, standplaatsen, ligplaatsen of percelen te onderscheiden die eenzelfde huisnummer hebben.</v>
      </c>
      <c r="F358" s="13" t="str">
        <f>IFERROR(IF(VLOOKUP(A358,Vocabulary!$A:$J,7,)=0,"",VLOOKUP(A358,Vocabulary!$A:$J,7,)),"")</f>
        <v/>
      </c>
      <c r="G358" s="4">
        <v>3</v>
      </c>
      <c r="H358" s="13" t="str">
        <f>IFERROR(IF(VLOOKUP(G358,Vocabulary!$A:$J,10,)=0,"",VLOOKUP(G358,Vocabulary!$A:$J,10,)),"")</f>
        <v>&lt;eu:AddressPOBox&gt;</v>
      </c>
      <c r="I358" s="24">
        <v>298</v>
      </c>
      <c r="J358" s="13" t="str">
        <f>IFERROR(IF(VLOOKUP(I358,Vocabulary!$A:$J,10,)=0,"",VLOOKUP(I358,Vocabulary!$A:$J,10,)),"")</f>
        <v>&lt;locn:locatorDesignator&gt;</v>
      </c>
      <c r="K358" s="9">
        <v>414</v>
      </c>
      <c r="L358" s="13" t="str">
        <f>IFERROR(IF(VLOOKUP(K358,Vocabulary!$A:$J,10,)=0,"",VLOOKUP(K358,Vocabulary!$A:$J,10,)),"")</f>
        <v>&lt;vl-adres:busnummer&gt;</v>
      </c>
    </row>
    <row r="359" spans="1:12" ht="115.2" x14ac:dyDescent="0.3">
      <c r="A359" s="9">
        <v>415</v>
      </c>
      <c r="B359" s="13" t="str">
        <f>IFERROR(VLOOKUP(A359,Vocabulary!$A:$J,6,),"")</f>
        <v>VL</v>
      </c>
      <c r="C359" s="13" t="str">
        <f>IFERROR(VLOOKUP(A359,Vocabulary!$A:$J,4,),"")</f>
        <v>Location</v>
      </c>
      <c r="D359" s="13" t="str">
        <f>IFERROR(VLOOKUP(A359,Vocabulary!$A:$J,2,),"")</f>
        <v>Adresvoorstelling.busnummer</v>
      </c>
      <c r="E359" s="13" t="str">
        <f>IFERROR(IF(VLOOKUP(A359,Vocabulary!$A:$J,3,)=0,"",VLOOKUP(A359,Vocabulary!$A:$J,3,)),"")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59" s="13" t="str">
        <f>IFERROR(IF(VLOOKUP(A359,Vocabulary!$A:$J,7,)=0,"",VLOOKUP(A359,Vocabulary!$A:$J,7,)),"")</f>
        <v/>
      </c>
      <c r="H359" s="13" t="str">
        <f>IFERROR(IF(VLOOKUP(G359,Vocabulary!$A:$J,10,)=0,"",VLOOKUP(G359,Vocabulary!$A:$J,10,)),"")</f>
        <v/>
      </c>
      <c r="J359" s="13" t="str">
        <f>IFERROR(IF(VLOOKUP(I359,Vocabulary!$A:$J,10,)=0,"",VLOOKUP(I359,Vocabulary!$A:$J,10,)),"")</f>
        <v/>
      </c>
      <c r="K359" s="9">
        <v>415</v>
      </c>
      <c r="L359" s="13" t="str">
        <f>IFERROR(IF(VLOOKUP(K359,Vocabulary!$A:$J,10,)=0,"",VLOOKUP(K359,Vocabulary!$A:$J,10,)),"")</f>
        <v>&lt;vl-adres:Adresvoorstelling.busnummer&gt;</v>
      </c>
    </row>
    <row r="360" spans="1:12" x14ac:dyDescent="0.3">
      <c r="A360" s="9">
        <v>416</v>
      </c>
      <c r="B360" s="13" t="str">
        <f>IFERROR(VLOOKUP(A360,Vocabulary!$A:$J,6,),"")</f>
        <v>VL</v>
      </c>
      <c r="C360" s="13" t="str">
        <f>IFERROR(VLOOKUP(A360,Vocabulary!$A:$J,4,),"")</f>
        <v>Location</v>
      </c>
      <c r="D360" s="13" t="str">
        <f>IFERROR(VLOOKUP(A360,Vocabulary!$A:$J,2,),"")</f>
        <v>gemeentenaam</v>
      </c>
      <c r="E360" s="13" t="str">
        <f>IFERROR(IF(VLOOKUP(A360,Vocabulary!$A:$J,3,)=0,"",VLOOKUP(A360,Vocabulary!$A:$J,3,)),"")</f>
        <v>Gemeentenaam vh adres.</v>
      </c>
      <c r="F360" s="13" t="str">
        <f>IFERROR(IF(VLOOKUP(A360,Vocabulary!$A:$J,7,)=0,"",VLOOKUP(A360,Vocabulary!$A:$J,7,)),"")</f>
        <v/>
      </c>
      <c r="H360" s="13" t="str">
        <f>IFERROR(IF(VLOOKUP(G360,Vocabulary!$A:$J,10,)=0,"",VLOOKUP(G360,Vocabulary!$A:$J,10,)),"")</f>
        <v/>
      </c>
      <c r="I360" s="24">
        <v>289</v>
      </c>
      <c r="J360" s="13" t="str">
        <f>IFERROR(IF(VLOOKUP(I360,Vocabulary!$A:$J,10,)=0,"",VLOOKUP(I360,Vocabulary!$A:$J,10,)),"")</f>
        <v>&lt;fed-loc:municipalityName&gt;</v>
      </c>
      <c r="K360" s="9">
        <v>416</v>
      </c>
      <c r="L360" s="13" t="str">
        <f>IFERROR(IF(VLOOKUP(K360,Vocabulary!$A:$J,10,)=0,"",VLOOKUP(K360,Vocabulary!$A:$J,10,)),"")</f>
        <v>&lt;vl-adres:gemeentenaam&gt;</v>
      </c>
    </row>
    <row r="361" spans="1:12" x14ac:dyDescent="0.3">
      <c r="A361" s="9">
        <v>417</v>
      </c>
      <c r="B361" s="13" t="str">
        <f>IFERROR(VLOOKUP(A361,Vocabulary!$A:$J,6,),"")</f>
        <v>VL</v>
      </c>
      <c r="C361" s="13" t="str">
        <f>IFERROR(VLOOKUP(A361,Vocabulary!$A:$J,4,),"")</f>
        <v>Location</v>
      </c>
      <c r="D361" s="13" t="str">
        <f>IFERROR(VLOOKUP(A361,Vocabulary!$A:$J,2,),"")</f>
        <v>heeftGemeentenaam</v>
      </c>
      <c r="E361" s="13" t="str">
        <f>IFERROR(IF(VLOOKUP(A361,Vocabulary!$A:$J,3,)=0,"",VLOOKUP(A361,Vocabulary!$A:$J,3,)),"")</f>
        <v>Gemeentenaamcomponent van het adres.</v>
      </c>
      <c r="F361" s="13" t="str">
        <f>IFERROR(IF(VLOOKUP(A361,Vocabulary!$A:$J,7,)=0,"",VLOOKUP(A361,Vocabulary!$A:$J,7,)),"")</f>
        <v/>
      </c>
      <c r="H361" s="13" t="str">
        <f>IFERROR(IF(VLOOKUP(G361,Vocabulary!$A:$J,10,)=0,"",VLOOKUP(G361,Vocabulary!$A:$J,10,)),"")</f>
        <v/>
      </c>
      <c r="J361" s="13" t="str">
        <f>IFERROR(IF(VLOOKUP(I361,Vocabulary!$A:$J,10,)=0,"",VLOOKUP(I361,Vocabulary!$A:$J,10,)),"")</f>
        <v/>
      </c>
      <c r="K361" s="9">
        <v>417</v>
      </c>
      <c r="L361" s="13" t="str">
        <f>IFERROR(IF(VLOOKUP(K361,Vocabulary!$A:$J,10,)=0,"",VLOOKUP(K361,Vocabulary!$A:$J,10,)),"")</f>
        <v>&lt;vl-adres:heeftGemeentenaam&gt;</v>
      </c>
    </row>
    <row r="362" spans="1:12" x14ac:dyDescent="0.3">
      <c r="A362" s="9">
        <v>418</v>
      </c>
      <c r="B362" s="13" t="str">
        <f>IFERROR(VLOOKUP(A362,Vocabulary!$A:$J,6,),"")</f>
        <v>VL</v>
      </c>
      <c r="C362" s="13" t="str">
        <f>IFERROR(VLOOKUP(A362,Vocabulary!$A:$J,4,),"")</f>
        <v>Location</v>
      </c>
      <c r="D362" s="13" t="str">
        <f>IFERROR(VLOOKUP(A362,Vocabulary!$A:$J,2,),"")</f>
        <v>heeftPostinfo</v>
      </c>
      <c r="E362" s="13" t="str">
        <f>IFERROR(IF(VLOOKUP(A362,Vocabulary!$A:$J,3,)=0,"",VLOOKUP(A362,Vocabulary!$A:$J,3,)),"")</f>
        <v>Postinfocomponent van het adres.</v>
      </c>
      <c r="F362" s="13" t="str">
        <f>IFERROR(IF(VLOOKUP(A362,Vocabulary!$A:$J,7,)=0,"",VLOOKUP(A362,Vocabulary!$A:$J,7,)),"")</f>
        <v/>
      </c>
      <c r="H362" s="13" t="str">
        <f>IFERROR(IF(VLOOKUP(G362,Vocabulary!$A:$J,10,)=0,"",VLOOKUP(G362,Vocabulary!$A:$J,10,)),"")</f>
        <v/>
      </c>
      <c r="J362" s="13" t="str">
        <f>IFERROR(IF(VLOOKUP(I362,Vocabulary!$A:$J,10,)=0,"",VLOOKUP(I362,Vocabulary!$A:$J,10,)),"")</f>
        <v/>
      </c>
      <c r="K362" s="9">
        <v>418</v>
      </c>
      <c r="L362" s="13" t="str">
        <f>IFERROR(IF(VLOOKUP(K362,Vocabulary!$A:$J,10,)=0,"",VLOOKUP(K362,Vocabulary!$A:$J,10,)),"")</f>
        <v>&lt;vl-adres:heeftPostinfo&gt;</v>
      </c>
    </row>
    <row r="363" spans="1:12" x14ac:dyDescent="0.3">
      <c r="A363" s="9">
        <v>419</v>
      </c>
      <c r="B363" s="13" t="str">
        <f>IFERROR(VLOOKUP(A363,Vocabulary!$A:$J,6,),"")</f>
        <v>VL</v>
      </c>
      <c r="C363" s="13" t="str">
        <f>IFERROR(VLOOKUP(A363,Vocabulary!$A:$J,4,),"")</f>
        <v>Location</v>
      </c>
      <c r="D363" s="13" t="str">
        <f>IFERROR(VLOOKUP(A363,Vocabulary!$A:$J,2,),"")</f>
        <v>heeftStraatnaam</v>
      </c>
      <c r="E363" s="13" t="str">
        <f>IFERROR(IF(VLOOKUP(A363,Vocabulary!$A:$J,3,)=0,"",VLOOKUP(A363,Vocabulary!$A:$J,3,)),"")</f>
        <v>Straatnaamcomponent van het adres.</v>
      </c>
      <c r="F363" s="13" t="str">
        <f>IFERROR(IF(VLOOKUP(A363,Vocabulary!$A:$J,7,)=0,"",VLOOKUP(A363,Vocabulary!$A:$J,7,)),"")</f>
        <v/>
      </c>
      <c r="H363" s="13" t="str">
        <f>IFERROR(IF(VLOOKUP(G363,Vocabulary!$A:$J,10,)=0,"",VLOOKUP(G363,Vocabulary!$A:$J,10,)),"")</f>
        <v/>
      </c>
      <c r="J363" s="13" t="str">
        <f>IFERROR(IF(VLOOKUP(I363,Vocabulary!$A:$J,10,)=0,"",VLOOKUP(I363,Vocabulary!$A:$J,10,)),"")</f>
        <v/>
      </c>
      <c r="K363" s="9">
        <v>419</v>
      </c>
      <c r="L363" s="13" t="str">
        <f>IFERROR(IF(VLOOKUP(K363,Vocabulary!$A:$J,10,)=0,"",VLOOKUP(K363,Vocabulary!$A:$J,10,)),"")</f>
        <v>&lt;vl-adres:heeftStraatnaam&gt;</v>
      </c>
    </row>
    <row r="364" spans="1:12" ht="43.2" x14ac:dyDescent="0.3">
      <c r="A364" s="9">
        <v>420</v>
      </c>
      <c r="B364" s="13" t="str">
        <f>IFERROR(VLOOKUP(A364,Vocabulary!$A:$J,6,),"")</f>
        <v>VL</v>
      </c>
      <c r="C364" s="13" t="str">
        <f>IFERROR(VLOOKUP(A364,Vocabulary!$A:$J,4,),"")</f>
        <v>Location</v>
      </c>
      <c r="D364" s="13" t="str">
        <f>IFERROR(VLOOKUP(A364,Vocabulary!$A:$J,2,),"")</f>
        <v>homoniemToevoeging</v>
      </c>
      <c r="E364" s="13" t="str">
        <f>IFERROR(IF(VLOOKUP(A364,Vocabulary!$A:$J,3,)=0,"",VLOOKUP(A364,Vocabulary!$A:$J,3,)),"")</f>
        <v>Toevoeging om dubbele straatnamen (straatnamen met dezelfde naam maar andere ligging in de gemeente en eigen adressen) van elkaar te onderscheiden.</v>
      </c>
      <c r="F364" s="13" t="str">
        <f>IFERROR(IF(VLOOKUP(A364,Vocabulary!$A:$J,7,)=0,"",VLOOKUP(A364,Vocabulary!$A:$J,7,)),"")</f>
        <v/>
      </c>
      <c r="H364" s="13" t="str">
        <f>IFERROR(IF(VLOOKUP(G364,Vocabulary!$A:$J,10,)=0,"",VLOOKUP(G364,Vocabulary!$A:$J,10,)),"")</f>
        <v/>
      </c>
      <c r="J364" s="13" t="str">
        <f>IFERROR(IF(VLOOKUP(I364,Vocabulary!$A:$J,10,)=0,"",VLOOKUP(I364,Vocabulary!$A:$J,10,)),"")</f>
        <v/>
      </c>
      <c r="K364" s="9">
        <v>420</v>
      </c>
      <c r="L364" s="13" t="str">
        <f>IFERROR(IF(VLOOKUP(K364,Vocabulary!$A:$J,10,)=0,"",VLOOKUP(K364,Vocabulary!$A:$J,10,)),"")</f>
        <v>&lt;vl-adres:homoniemToevoeging&gt;</v>
      </c>
    </row>
    <row r="365" spans="1:12" ht="86.4" x14ac:dyDescent="0.3">
      <c r="A365" s="9">
        <v>421</v>
      </c>
      <c r="B365" s="13" t="str">
        <f>IFERROR(VLOOKUP(A365,Vocabulary!$A:$J,6,),"")</f>
        <v>VL</v>
      </c>
      <c r="C365" s="13" t="str">
        <f>IFERROR(VLOOKUP(A365,Vocabulary!$A:$J,4,),"")</f>
        <v>Location</v>
      </c>
      <c r="D365" s="13" t="str">
        <f>IFERROR(VLOOKUP(A365,Vocabulary!$A:$J,2,),"")</f>
        <v>Adresvoorstelling.huisnummer</v>
      </c>
      <c r="E365" s="13" t="str">
        <f>IFERROR(IF(VLOOKUP(A365,Vocabulary!$A:$J,3,)=0,"",VLOOKUP(A365,Vocabulary!$A:$J,3,)),"")</f>
        <v>Alfanumerieke code officieel toegekend aan gebouweenheden, ligplaatsen, standplaatsen of percelen.
Gebruik
Specialisatie van Adresvoorstelling:locatieaanduiding tbv Belgische adressen.</v>
      </c>
      <c r="F365" s="13" t="str">
        <f>IFERROR(IF(VLOOKUP(A365,Vocabulary!$A:$J,7,)=0,"",VLOOKUP(A365,Vocabulary!$A:$J,7,)),"")</f>
        <v/>
      </c>
      <c r="H365" s="13" t="str">
        <f>IFERROR(IF(VLOOKUP(G365,Vocabulary!$A:$J,10,)=0,"",VLOOKUP(G365,Vocabulary!$A:$J,10,)),"")</f>
        <v/>
      </c>
      <c r="J365" s="13" t="str">
        <f>IFERROR(IF(VLOOKUP(I365,Vocabulary!$A:$J,10,)=0,"",VLOOKUP(I365,Vocabulary!$A:$J,10,)),"")</f>
        <v/>
      </c>
      <c r="K365" s="9">
        <v>421</v>
      </c>
      <c r="L365" s="13" t="str">
        <f>IFERROR(IF(VLOOKUP(K365,Vocabulary!$A:$J,10,)=0,"",VLOOKUP(K365,Vocabulary!$A:$J,10,)),"")</f>
        <v>&lt;vl-adres:Adresvoorstelling.huisnummer&gt;</v>
      </c>
    </row>
    <row r="366" spans="1:12" ht="28.8" x14ac:dyDescent="0.3">
      <c r="A366" s="9">
        <v>422</v>
      </c>
      <c r="B366" s="13" t="str">
        <f>IFERROR(VLOOKUP(A366,Vocabulary!$A:$J,6,),"")</f>
        <v>VL</v>
      </c>
      <c r="C366" s="13" t="str">
        <f>IFERROR(VLOOKUP(A366,Vocabulary!$A:$J,4,),"")</f>
        <v>Location</v>
      </c>
      <c r="D366" s="13" t="str">
        <f>IFERROR(VLOOKUP(A366,Vocabulary!$A:$J,2,),"")</f>
        <v>huisnummer</v>
      </c>
      <c r="E366" s="13" t="str">
        <f>IFERROR(IF(VLOOKUP(A366,Vocabulary!$A:$J,3,)=0,"",VLOOKUP(A366,Vocabulary!$A:$J,3,)),"")</f>
        <v>Alfanumerieke code officieel toegekend aan gebouweenheden, ligplaatsen, standplaatsen of percelen.</v>
      </c>
      <c r="F366" s="13" t="str">
        <f>IFERROR(IF(VLOOKUP(A366,Vocabulary!$A:$J,7,)=0,"",VLOOKUP(A366,Vocabulary!$A:$J,7,)),"")</f>
        <v/>
      </c>
      <c r="G366" s="4">
        <v>5</v>
      </c>
      <c r="H366" s="13" t="str">
        <f>IFERROR(IF(VLOOKUP(G366,Vocabulary!$A:$J,10,)=0,"",VLOOKUP(G366,Vocabulary!$A:$J,10,)),"")</f>
        <v>&lt;eu:AddressLocatorDesignator&gt;</v>
      </c>
      <c r="I366" s="24">
        <v>663</v>
      </c>
      <c r="J366" s="13" t="str">
        <f>IFERROR(IF(VLOOKUP(I366,Vocabulary!$A:$J,10,)=0,"",VLOOKUP(I366,Vocabulary!$A:$J,10,)),"")</f>
        <v>&lt;locn:locatorDesignator&gt;</v>
      </c>
      <c r="K366" s="9">
        <v>422</v>
      </c>
      <c r="L366" s="13" t="str">
        <f>IFERROR(IF(VLOOKUP(K366,Vocabulary!$A:$J,10,)=0,"",VLOOKUP(K366,Vocabulary!$A:$J,10,)),"")</f>
        <v>&lt;vl-adres:huisnummer&gt;</v>
      </c>
    </row>
    <row r="367" spans="1:12" x14ac:dyDescent="0.3">
      <c r="A367" s="9">
        <v>423</v>
      </c>
      <c r="B367" s="13" t="str">
        <f>IFERROR(VLOOKUP(A367,Vocabulary!$A:$J,6,),"")</f>
        <v>VL</v>
      </c>
      <c r="C367" s="13" t="str">
        <f>IFERROR(VLOOKUP(A367,Vocabulary!$A:$J,4,),"")</f>
        <v>Location</v>
      </c>
      <c r="D367" s="13" t="str">
        <f>IFERROR(VLOOKUP(A367,Vocabulary!$A:$J,2,),"")</f>
        <v>isToegekendAan</v>
      </c>
      <c r="E367" s="13" t="str">
        <f>IFERROR(IF(VLOOKUP(A367,Vocabulary!$A:$J,3,)=0,"",VLOOKUP(A367,Vocabulary!$A:$J,3,)),"")</f>
        <v>Adresseerbaar object waaraan het adres is toegekend.</v>
      </c>
      <c r="F367" s="13" t="str">
        <f>IFERROR(IF(VLOOKUP(A367,Vocabulary!$A:$J,7,)=0,"",VLOOKUP(A367,Vocabulary!$A:$J,7,)),"")</f>
        <v/>
      </c>
      <c r="H367" s="13" t="str">
        <f>IFERROR(IF(VLOOKUP(G367,Vocabulary!$A:$J,10,)=0,"",VLOOKUP(G367,Vocabulary!$A:$J,10,)),"")</f>
        <v/>
      </c>
      <c r="I367" s="24">
        <v>280</v>
      </c>
      <c r="J367" s="13" t="str">
        <f>IFERROR(IF(VLOOKUP(I367,Vocabulary!$A:$J,10,)=0,"",VLOOKUP(I367,Vocabulary!$A:$J,10,)),"")</f>
        <v>&lt;fed-loc:assignedTo&gt;</v>
      </c>
      <c r="K367" s="9">
        <v>423</v>
      </c>
      <c r="L367" s="13" t="str">
        <f>IFERROR(IF(VLOOKUP(K367,Vocabulary!$A:$J,10,)=0,"",VLOOKUP(K367,Vocabulary!$A:$J,10,)),"")</f>
        <v>&lt;vl-adres:isToegekendAan&gt;</v>
      </c>
    </row>
    <row r="368" spans="1:12" x14ac:dyDescent="0.3">
      <c r="A368" s="9">
        <v>424</v>
      </c>
      <c r="B368" s="13" t="str">
        <f>IFERROR(VLOOKUP(A368,Vocabulary!$A:$J,6,),"")</f>
        <v>VL</v>
      </c>
      <c r="C368" s="13" t="str">
        <f>IFERROR(VLOOKUP(A368,Vocabulary!$A:$J,4,),"")</f>
        <v>Location</v>
      </c>
      <c r="D368" s="13" t="str">
        <f>IFERROR(VLOOKUP(A368,Vocabulary!$A:$J,2,),"")</f>
        <v>isVerrijktMet</v>
      </c>
      <c r="E368" s="13" t="str">
        <f>IFERROR(IF(VLOOKUP(A368,Vocabulary!$A:$J,3,)=0,"",VLOOKUP(A368,Vocabulary!$A:$J,3,)),"")</f>
        <v>Verwijzing naar een adresuitbreiding.</v>
      </c>
      <c r="F368" s="13" t="str">
        <f>IFERROR(IF(VLOOKUP(A368,Vocabulary!$A:$J,7,)=0,"",VLOOKUP(A368,Vocabulary!$A:$J,7,)),"")</f>
        <v/>
      </c>
      <c r="H368" s="13" t="str">
        <f>IFERROR(IF(VLOOKUP(G368,Vocabulary!$A:$J,10,)=0,"",VLOOKUP(G368,Vocabulary!$A:$J,10,)),"")</f>
        <v/>
      </c>
      <c r="J368" s="13" t="str">
        <f>IFERROR(IF(VLOOKUP(I368,Vocabulary!$A:$J,10,)=0,"",VLOOKUP(I368,Vocabulary!$A:$J,10,)),"")</f>
        <v/>
      </c>
      <c r="K368" s="9">
        <v>424</v>
      </c>
      <c r="L368" s="13" t="str">
        <f>IFERROR(IF(VLOOKUP(K368,Vocabulary!$A:$J,10,)=0,"",VLOOKUP(K368,Vocabulary!$A:$J,10,)),"")</f>
        <v>&lt;vl-adres:isVerrijktMet&gt;</v>
      </c>
    </row>
    <row r="369" spans="1:12" x14ac:dyDescent="0.3">
      <c r="A369" s="9">
        <v>425</v>
      </c>
      <c r="B369" s="13" t="str">
        <f>IFERROR(VLOOKUP(A369,Vocabulary!$A:$J,6,),"")</f>
        <v>VL</v>
      </c>
      <c r="C369" s="13" t="str">
        <f>IFERROR(VLOOKUP(A369,Vocabulary!$A:$J,4,),"")</f>
        <v>Location</v>
      </c>
      <c r="D369" s="13" t="str">
        <f>IFERROR(VLOOKUP(A369,Vocabulary!$A:$J,2,),"")</f>
        <v>land</v>
      </c>
      <c r="E369" s="13" t="str">
        <f>IFERROR(IF(VLOOKUP(A369,Vocabulary!$A:$J,3,)=0,"",VLOOKUP(A369,Vocabulary!$A:$J,3,)),"")</f>
        <v>Land waarin het adres gelegen is.</v>
      </c>
      <c r="F369" s="13" t="str">
        <f>IFERROR(IF(VLOOKUP(A369,Vocabulary!$A:$J,7,)=0,"",VLOOKUP(A369,Vocabulary!$A:$J,7,)),"")</f>
        <v/>
      </c>
      <c r="G369" s="4">
        <v>10</v>
      </c>
      <c r="H369" s="13" t="str">
        <f>IFERROR(IF(VLOOKUP(G369,Vocabulary!$A:$J,10,)=0,"",VLOOKUP(G369,Vocabulary!$A:$J,10,)),"")</f>
        <v>&lt;eu:AddressAdminUnitL1&gt;</v>
      </c>
      <c r="J369" s="13" t="str">
        <f>IFERROR(IF(VLOOKUP(I369,Vocabulary!$A:$J,10,)=0,"",VLOOKUP(I369,Vocabulary!$A:$J,10,)),"")</f>
        <v/>
      </c>
      <c r="K369" s="9">
        <v>425</v>
      </c>
      <c r="L369" s="13" t="str">
        <f>IFERROR(IF(VLOOKUP(K369,Vocabulary!$A:$J,10,)=0,"",VLOOKUP(K369,Vocabulary!$A:$J,10,)),"")</f>
        <v>&lt;vl-adres:land&gt;</v>
      </c>
    </row>
    <row r="370" spans="1:12" ht="100.8" x14ac:dyDescent="0.3">
      <c r="A370" s="9">
        <v>426</v>
      </c>
      <c r="B370" s="13" t="str">
        <f>IFERROR(VLOOKUP(A370,Vocabulary!$A:$J,6,),"")</f>
        <v>VL</v>
      </c>
      <c r="C370" s="13" t="str">
        <f>IFERROR(VLOOKUP(A370,Vocabulary!$A:$J,4,),"")</f>
        <v>Location</v>
      </c>
      <c r="D370" s="13" t="str">
        <f>IFERROR(VLOOKUP(A370,Vocabulary!$A:$J,2,),"")</f>
        <v>niveau</v>
      </c>
      <c r="E370" s="13" t="str">
        <f>IFERROR(IF(VLOOKUP(A370,Vocabulary!$A:$J,3,)=0,"",VLOOKUP(A370,Vocabulary!$A:$J,3,)),"")</f>
        <v>Het niveau waarnaar de locator verwijst.
Gebruik
Waarbij het niveau staat voor de geografische granulariteit vd locator: zo verwijzen locators vh type huisnummer doorgaans naar het gebouw terwijl busnummers naar een deel vh gebouw verwijzen.</v>
      </c>
      <c r="F370" s="13" t="str">
        <f>IFERROR(IF(VLOOKUP(A370,Vocabulary!$A:$J,7,)=0,"",VLOOKUP(A370,Vocabulary!$A:$J,7,)),"")</f>
        <v/>
      </c>
      <c r="H370" s="13" t="str">
        <f>IFERROR(IF(VLOOKUP(G370,Vocabulary!$A:$J,10,)=0,"",VLOOKUP(G370,Vocabulary!$A:$J,10,)),"")</f>
        <v/>
      </c>
      <c r="J370" s="13" t="str">
        <f>IFERROR(IF(VLOOKUP(I370,Vocabulary!$A:$J,10,)=0,"",VLOOKUP(I370,Vocabulary!$A:$J,10,)),"")</f>
        <v/>
      </c>
      <c r="K370" s="9">
        <v>426</v>
      </c>
      <c r="L370" s="13" t="str">
        <f>IFERROR(IF(VLOOKUP(K370,Vocabulary!$A:$J,10,)=0,"",VLOOKUP(K370,Vocabulary!$A:$J,10,)),"")</f>
        <v>&lt;vl-adres:niveau&gt;</v>
      </c>
    </row>
    <row r="371" spans="1:12" ht="100.8" x14ac:dyDescent="0.3">
      <c r="A371" s="9">
        <v>427</v>
      </c>
      <c r="B371" s="13" t="str">
        <f>IFERROR(VLOOKUP(A371,Vocabulary!$A:$J,6,),"")</f>
        <v>VL</v>
      </c>
      <c r="C371" s="13" t="str">
        <f>IFERROR(VLOOKUP(A371,Vocabulary!$A:$J,4,),"")</f>
        <v>Location</v>
      </c>
      <c r="D371" s="13" t="str">
        <f>IFERROR(VLOOKUP(A371,Vocabulary!$A:$J,2,),"")</f>
        <v>officieelToegekend</v>
      </c>
      <c r="E371" s="13" t="str">
        <f>IFERROR(IF(VLOOKUP(A371,Vocabulary!$A:$J,3,)=0,"",VLOOKUP(A371,Vocabulary!$A:$J,3,)),"")</f>
        <v>Geeft aan of het adres officieel door de adresbeheerder is toegekend.
Gebruik
Een adres is niet-officieel wanneer het bestaan ervan niet gekend was vanuit de administratieve procedures, maar pas nadat nadat het feitelijk is vastgesteld op het terrein.</v>
      </c>
      <c r="F371" s="13" t="str">
        <f>IFERROR(IF(VLOOKUP(A371,Vocabulary!$A:$J,7,)=0,"",VLOOKUP(A371,Vocabulary!$A:$J,7,)),"")</f>
        <v/>
      </c>
      <c r="H371" s="13" t="str">
        <f>IFERROR(IF(VLOOKUP(G371,Vocabulary!$A:$J,10,)=0,"",VLOOKUP(G371,Vocabulary!$A:$J,10,)),"")</f>
        <v/>
      </c>
      <c r="I371" s="24">
        <v>283</v>
      </c>
      <c r="J371" s="13" t="str">
        <f>IFERROR(IF(VLOOKUP(I371,Vocabulary!$A:$J,10,)=0,"",VLOOKUP(I371,Vocabulary!$A:$J,10,)),"")</f>
        <v>&lt;fed-loc:isOfficiallyAssigned&gt;</v>
      </c>
      <c r="K371" s="9">
        <v>427</v>
      </c>
      <c r="L371" s="13" t="str">
        <f>IFERROR(IF(VLOOKUP(K371,Vocabulary!$A:$J,10,)=0,"",VLOOKUP(K371,Vocabulary!$A:$J,10,)),"")</f>
        <v>&lt;vl-adres:officieelToegekend&gt;</v>
      </c>
    </row>
    <row r="372" spans="1:12" ht="86.4" x14ac:dyDescent="0.3">
      <c r="A372" s="9">
        <v>428</v>
      </c>
      <c r="B372" s="13" t="str">
        <f>IFERROR(VLOOKUP(A372,Vocabulary!$A:$J,6,),"")</f>
        <v>VL</v>
      </c>
      <c r="C372" s="13" t="str">
        <f>IFERROR(VLOOKUP(A372,Vocabulary!$A:$J,4,),"")</f>
        <v>Location</v>
      </c>
      <c r="D372" s="13" t="str">
        <f>IFERROR(VLOOKUP(A372,Vocabulary!$A:$J,2,),"")</f>
        <v>positie</v>
      </c>
      <c r="E372" s="13" t="str">
        <f>IFERROR(IF(VLOOKUP(A372,Vocabulary!$A:$J,3,)=0,"",VLOOKUP(A372,Vocabulary!$A:$J,3,)),"")</f>
        <v>Positie van een karakeristiek punt dat de positie van het adres vertegenwoordigt volgens een bepaalde specificatie en inclusief informatie over de herkomst van de positie.
Gebruik
Moet een punt zijn.</v>
      </c>
      <c r="F372" s="13" t="str">
        <f>IFERROR(IF(VLOOKUP(A372,Vocabulary!$A:$J,7,)=0,"",VLOOKUP(A372,Vocabulary!$A:$J,7,)),"")</f>
        <v/>
      </c>
      <c r="H372" s="13" t="str">
        <f>IFERROR(IF(VLOOKUP(G372,Vocabulary!$A:$J,10,)=0,"",VLOOKUP(G372,Vocabulary!$A:$J,10,)),"")</f>
        <v/>
      </c>
      <c r="I372" s="24">
        <v>267</v>
      </c>
      <c r="J372" s="13" t="str">
        <f>IFERROR(IF(VLOOKUP(I372,Vocabulary!$A:$J,10,)=0,"",VLOOKUP(I372,Vocabulary!$A:$J,10,)),"")</f>
        <v>&lt;inspire-ad:Address.position&gt;</v>
      </c>
      <c r="K372" s="9">
        <v>428</v>
      </c>
      <c r="L372" s="13" t="str">
        <f>IFERROR(IF(VLOOKUP(K372,Vocabulary!$A:$J,10,)=0,"",VLOOKUP(K372,Vocabulary!$A:$J,10,)),"")</f>
        <v>&lt;vl-adres:positie&gt;</v>
      </c>
    </row>
    <row r="373" spans="1:12" ht="28.8" x14ac:dyDescent="0.3">
      <c r="A373" s="9">
        <v>429</v>
      </c>
      <c r="B373" s="13" t="str">
        <f>IFERROR(VLOOKUP(A373,Vocabulary!$A:$J,6,),"")</f>
        <v>VL</v>
      </c>
      <c r="C373" s="13" t="str">
        <f>IFERROR(VLOOKUP(A373,Vocabulary!$A:$J,4,),"")</f>
        <v>Location</v>
      </c>
      <c r="D373" s="13" t="str">
        <f>IFERROR(VLOOKUP(A373,Vocabulary!$A:$J,2,),"")</f>
        <v>postcode</v>
      </c>
      <c r="E373" s="13" t="str">
        <f>IFERROR(IF(VLOOKUP(A373,Vocabulary!$A:$J,3,)=0,"",VLOOKUP(A373,Vocabulary!$A:$J,3,)),"")</f>
        <v>Code waarmee het geografisch gebied dat de adressen voor postale doeleinden groepeert aanduidt.</v>
      </c>
      <c r="F373" s="13" t="str">
        <f>IFERROR(IF(VLOOKUP(A373,Vocabulary!$A:$J,7,)=0,"",VLOOKUP(A373,Vocabulary!$A:$J,7,)),"")</f>
        <v>external terminology:
http://www.w3.org/ns/locn#postCode</v>
      </c>
      <c r="G373" s="4">
        <v>11</v>
      </c>
      <c r="H373" s="13" t="str">
        <f>IFERROR(IF(VLOOKUP(G373,Vocabulary!$A:$J,10,)=0,"",VLOOKUP(G373,Vocabulary!$A:$J,10,)),"")</f>
        <v>&lt;eu:AddressPostCode&gt;</v>
      </c>
      <c r="I373" s="24">
        <v>303</v>
      </c>
      <c r="J373" s="13" t="str">
        <f>IFERROR(IF(VLOOKUP(I373,Vocabulary!$A:$J,10,)=0,"",VLOOKUP(I373,Vocabulary!$A:$J,10,)),"")</f>
        <v>&lt;inspire-ad:PostalDescriptor.postCode&gt;</v>
      </c>
      <c r="K373" s="9">
        <v>429</v>
      </c>
      <c r="L373" s="13" t="str">
        <f>IFERROR(IF(VLOOKUP(K373,Vocabulary!$A:$J,10,)=0,"",VLOOKUP(K373,Vocabulary!$A:$J,10,)),"")</f>
        <v>&lt;vl-adres:postcode&gt;</v>
      </c>
    </row>
    <row r="374" spans="1:12" ht="86.4" x14ac:dyDescent="0.3">
      <c r="A374" s="9">
        <v>430</v>
      </c>
      <c r="B374" s="13" t="str">
        <f>IFERROR(VLOOKUP(A374,Vocabulary!$A:$J,6,),"")</f>
        <v>VL</v>
      </c>
      <c r="C374" s="13" t="str">
        <f>IFERROR(VLOOKUP(A374,Vocabulary!$A:$J,4,),"")</f>
        <v>Location</v>
      </c>
      <c r="D374" s="13" t="str">
        <f>IFERROR(VLOOKUP(A374,Vocabulary!$A:$J,2,),"")</f>
        <v>postnaam</v>
      </c>
      <c r="E374" s="13" t="str">
        <f>IFERROR(IF(VLOOKUP(A374,Vocabulary!$A:$J,3,)=0,"",VLOOKUP(A374,Vocabulary!$A:$J,3,)),"")</f>
        <v>Naam waarmee het geografisch gebied dat de adressen voor postale doeleinden groepeert kan worden aangeduid.
Gebruik
Typisch de namen van vroegere gemeenten waarmee het gebied samenvalt.</v>
      </c>
      <c r="F374" s="13" t="str">
        <f>IFERROR(IF(VLOOKUP(A374,Vocabulary!$A:$J,7,)=0,"",VLOOKUP(A374,Vocabulary!$A:$J,7,)),"")</f>
        <v>external terminology:
http://www.w3.org/ns/locn#postName</v>
      </c>
      <c r="G374" s="4">
        <v>8</v>
      </c>
      <c r="H374" s="13" t="str">
        <f>IFERROR(IF(VLOOKUP(G374,Vocabulary!$A:$J,10,)=0,"",VLOOKUP(G374,Vocabulary!$A:$J,10,)),"")</f>
        <v>&lt;eu:AddressPostName&gt;</v>
      </c>
      <c r="I374" s="24">
        <v>649</v>
      </c>
      <c r="J374" s="13" t="str">
        <f>IFERROR(IF(VLOOKUP(I374,Vocabulary!$A:$J,10,)=0,"",VLOOKUP(I374,Vocabulary!$A:$J,10,)),"")</f>
        <v>&lt;inspire-ad:PostalDescriptor.postName&gt;</v>
      </c>
      <c r="K374" s="9">
        <v>430</v>
      </c>
      <c r="L374" s="13" t="str">
        <f>IFERROR(IF(VLOOKUP(K374,Vocabulary!$A:$J,10,)=0,"",VLOOKUP(K374,Vocabulary!$A:$J,10,)),"")</f>
        <v>&lt;vl-adres:postnaam&gt;</v>
      </c>
    </row>
    <row r="375" spans="1:12" x14ac:dyDescent="0.3">
      <c r="A375" s="9">
        <v>431</v>
      </c>
      <c r="B375" s="13" t="str">
        <f>IFERROR(VLOOKUP(A375,Vocabulary!$A:$J,6,),"")</f>
        <v>VL</v>
      </c>
      <c r="C375" s="13" t="str">
        <f>IFERROR(VLOOKUP(A375,Vocabulary!$A:$J,4,),"")</f>
        <v>Location</v>
      </c>
      <c r="D375" s="13" t="str">
        <f>IFERROR(VLOOKUP(A375,Vocabulary!$A:$J,2,),"")</f>
        <v>Straatnaam.status</v>
      </c>
      <c r="E375" s="13" t="str">
        <f>IFERROR(IF(VLOOKUP(A375,Vocabulary!$A:$J,3,)=0,"",VLOOKUP(A375,Vocabulary!$A:$J,3,)),"")</f>
        <v>Actuele toestand van de straatnaam.</v>
      </c>
      <c r="F375" s="13" t="str">
        <f>IFERROR(IF(VLOOKUP(A375,Vocabulary!$A:$J,7,)=0,"",VLOOKUP(A375,Vocabulary!$A:$J,7,)),"")</f>
        <v/>
      </c>
      <c r="H375" s="13" t="str">
        <f>IFERROR(IF(VLOOKUP(G375,Vocabulary!$A:$J,10,)=0,"",VLOOKUP(G375,Vocabulary!$A:$J,10,)),"")</f>
        <v/>
      </c>
      <c r="I375" s="24">
        <v>666</v>
      </c>
      <c r="J375" s="13" t="str">
        <f>IFERROR(IF(VLOOKUP(I375,Vocabulary!$A:$J,10,)=0,"",VLOOKUP(I375,Vocabulary!$A:$J,10,)),"")</f>
        <v>&lt;fed-loc:streetNameStatus&gt;</v>
      </c>
      <c r="K375" s="9">
        <v>431</v>
      </c>
      <c r="L375" s="13" t="str">
        <f>IFERROR(IF(VLOOKUP(K375,Vocabulary!$A:$J,10,)=0,"",VLOOKUP(K375,Vocabulary!$A:$J,10,)),"")</f>
        <v>&lt;vl-adres:Straatnaam.status&gt;</v>
      </c>
    </row>
    <row r="376" spans="1:12" x14ac:dyDescent="0.3">
      <c r="A376" s="9">
        <v>432</v>
      </c>
      <c r="B376" s="13" t="str">
        <f>IFERROR(VLOOKUP(A376,Vocabulary!$A:$J,6,),"")</f>
        <v>VL</v>
      </c>
      <c r="C376" s="13" t="str">
        <f>IFERROR(VLOOKUP(A376,Vocabulary!$A:$J,4,),"")</f>
        <v>Location</v>
      </c>
      <c r="D376" s="13" t="str">
        <f>IFERROR(VLOOKUP(A376,Vocabulary!$A:$J,2,),"")</f>
        <v>Adres.status</v>
      </c>
      <c r="E376" s="13" t="str">
        <f>IFERROR(IF(VLOOKUP(A376,Vocabulary!$A:$J,3,)=0,"",VLOOKUP(A376,Vocabulary!$A:$J,3,)),"")</f>
        <v>Actuele toestand van het adres.</v>
      </c>
      <c r="F376" s="13" t="str">
        <f>IFERROR(IF(VLOOKUP(A376,Vocabulary!$A:$J,7,)=0,"",VLOOKUP(A376,Vocabulary!$A:$J,7,)),"")</f>
        <v/>
      </c>
      <c r="H376" s="13" t="str">
        <f>IFERROR(IF(VLOOKUP(G376,Vocabulary!$A:$J,10,)=0,"",VLOOKUP(G376,Vocabulary!$A:$J,10,)),"")</f>
        <v/>
      </c>
      <c r="I376" s="24">
        <v>269</v>
      </c>
      <c r="J376" s="13" t="str">
        <f>IFERROR(IF(VLOOKUP(I376,Vocabulary!$A:$J,10,)=0,"",VLOOKUP(I376,Vocabulary!$A:$J,10,)),"")</f>
        <v>&lt;inspire-ad:Address.status&gt;</v>
      </c>
      <c r="K376" s="9">
        <v>432</v>
      </c>
      <c r="L376" s="13" t="str">
        <f>IFERROR(IF(VLOOKUP(K376,Vocabulary!$A:$J,10,)=0,"",VLOOKUP(K376,Vocabulary!$A:$J,10,)),"")</f>
        <v>&lt;vl-adres:Adres.status&gt;</v>
      </c>
    </row>
    <row r="377" spans="1:12" x14ac:dyDescent="0.3">
      <c r="A377" s="9">
        <v>433</v>
      </c>
      <c r="B377" s="13" t="str">
        <f>IFERROR(VLOOKUP(A377,Vocabulary!$A:$J,6,),"")</f>
        <v>VL</v>
      </c>
      <c r="C377" s="13" t="str">
        <f>IFERROR(VLOOKUP(A377,Vocabulary!$A:$J,4,),"")</f>
        <v>Location</v>
      </c>
      <c r="D377" s="13" t="str">
        <f>IFERROR(VLOOKUP(A377,Vocabulary!$A:$J,2,),"")</f>
        <v>Locatienaam.type</v>
      </c>
      <c r="E377" s="13" t="str">
        <f>IFERROR(IF(VLOOKUP(A377,Vocabulary!$A:$J,3,)=0,"",VLOOKUP(A377,Vocabulary!$A:$J,3,)),"")</f>
        <v>Aard vh geografisch object.</v>
      </c>
      <c r="F377" s="13" t="str">
        <f>IFERROR(IF(VLOOKUP(A377,Vocabulary!$A:$J,7,)=0,"",VLOOKUP(A377,Vocabulary!$A:$J,7,)),"")</f>
        <v/>
      </c>
      <c r="H377" s="13" t="str">
        <f>IFERROR(IF(VLOOKUP(G377,Vocabulary!$A:$J,10,)=0,"",VLOOKUP(G377,Vocabulary!$A:$J,10,)),"")</f>
        <v/>
      </c>
      <c r="J377" s="13" t="str">
        <f>IFERROR(IF(VLOOKUP(I377,Vocabulary!$A:$J,10,)=0,"",VLOOKUP(I377,Vocabulary!$A:$J,10,)),"")</f>
        <v/>
      </c>
      <c r="K377" s="9">
        <v>433</v>
      </c>
      <c r="L377" s="13" t="str">
        <f>IFERROR(IF(VLOOKUP(K377,Vocabulary!$A:$J,10,)=0,"",VLOOKUP(K377,Vocabulary!$A:$J,10,)),"")</f>
        <v>&lt;vl-adres:Locatienaam.type&gt;</v>
      </c>
    </row>
    <row r="378" spans="1:12" x14ac:dyDescent="0.3">
      <c r="A378" s="9">
        <v>434</v>
      </c>
      <c r="B378" s="13" t="str">
        <f>IFERROR(VLOOKUP(A378,Vocabulary!$A:$J,6,),"")</f>
        <v>VL</v>
      </c>
      <c r="C378" s="13" t="str">
        <f>IFERROR(VLOOKUP(A378,Vocabulary!$A:$J,4,),"")</f>
        <v>Location</v>
      </c>
      <c r="D378" s="13" t="str">
        <f>IFERROR(VLOOKUP(A378,Vocabulary!$A:$J,2,),"")</f>
        <v>Locatieaanduiding.type</v>
      </c>
      <c r="E378" s="13" t="str">
        <f>IFERROR(IF(VLOOKUP(A378,Vocabulary!$A:$J,3,)=0,"",VLOOKUP(A378,Vocabulary!$A:$J,3,)),"")</f>
        <v>Aard vd locatieaanduiding.</v>
      </c>
      <c r="F378" s="13" t="str">
        <f>IFERROR(IF(VLOOKUP(A378,Vocabulary!$A:$J,7,)=0,"",VLOOKUP(A378,Vocabulary!$A:$J,7,)),"")</f>
        <v/>
      </c>
      <c r="H378" s="13" t="str">
        <f>IFERROR(IF(VLOOKUP(G378,Vocabulary!$A:$J,10,)=0,"",VLOOKUP(G378,Vocabulary!$A:$J,10,)),"")</f>
        <v/>
      </c>
      <c r="J378" s="13" t="str">
        <f>IFERROR(IF(VLOOKUP(I378,Vocabulary!$A:$J,10,)=0,"",VLOOKUP(I378,Vocabulary!$A:$J,10,)),"")</f>
        <v/>
      </c>
      <c r="K378" s="9">
        <v>434</v>
      </c>
      <c r="L378" s="13" t="str">
        <f>IFERROR(IF(VLOOKUP(K378,Vocabulary!$A:$J,10,)=0,"",VLOOKUP(K378,Vocabulary!$A:$J,10,)),"")</f>
        <v>&lt;vl-adres:Locatieaanduiding.type&gt;</v>
      </c>
    </row>
    <row r="379" spans="1:12" ht="72" x14ac:dyDescent="0.3">
      <c r="A379" s="9">
        <v>435</v>
      </c>
      <c r="B379" s="13" t="str">
        <f>IFERROR(VLOOKUP(A379,Vocabulary!$A:$J,6,),"")</f>
        <v>VL</v>
      </c>
      <c r="C379" s="13" t="str">
        <f>IFERROR(VLOOKUP(A379,Vocabulary!$A:$J,4,),"")</f>
        <v>Location</v>
      </c>
      <c r="D379" s="13" t="str">
        <f>IFERROR(VLOOKUP(A379,Vocabulary!$A:$J,2,),"")</f>
        <v>verwijstNaar</v>
      </c>
      <c r="E379" s="13" t="str">
        <f>IFERROR(IF(VLOOKUP(A379,Vocabulary!$A:$J,3,)=0,"",VLOOKUP(A379,Vocabulary!$A:$J,3,)),"")</f>
        <v xml:space="preserve">Adres waarvan de adresvoorstelling is afgeleid. 
Gebruik
Dit kan enkel voor Belgische adressen aangezien onder adres een Belgisch adres wordt verstaan. </v>
      </c>
      <c r="F379" s="13" t="str">
        <f>IFERROR(IF(VLOOKUP(A379,Vocabulary!$A:$J,7,)=0,"",VLOOKUP(A379,Vocabulary!$A:$J,7,)),"")</f>
        <v/>
      </c>
      <c r="H379" s="13" t="str">
        <f>IFERROR(IF(VLOOKUP(G379,Vocabulary!$A:$J,10,)=0,"",VLOOKUP(G379,Vocabulary!$A:$J,10,)),"")</f>
        <v/>
      </c>
      <c r="J379" s="13" t="str">
        <f>IFERROR(IF(VLOOKUP(I379,Vocabulary!$A:$J,10,)=0,"",VLOOKUP(I379,Vocabulary!$A:$J,10,)),"")</f>
        <v/>
      </c>
      <c r="K379" s="9">
        <v>435</v>
      </c>
      <c r="L379" s="13" t="str">
        <f>IFERROR(IF(VLOOKUP(K379,Vocabulary!$A:$J,10,)=0,"",VLOOKUP(K379,Vocabulary!$A:$J,10,)),"")</f>
        <v>&lt;vl-adres:verwijstNaar&gt;</v>
      </c>
    </row>
    <row r="380" spans="1:12" ht="86.4" x14ac:dyDescent="0.3">
      <c r="A380" s="9">
        <v>436</v>
      </c>
      <c r="B380" s="13" t="str">
        <f>IFERROR(VLOOKUP(A380,Vocabulary!$A:$J,6,),"")</f>
        <v>VL</v>
      </c>
      <c r="C380" s="13" t="str">
        <f>IFERROR(VLOOKUP(A380,Vocabulary!$A:$J,4,),"")</f>
        <v>Location</v>
      </c>
      <c r="D380" s="13" t="str">
        <f>IFERROR(VLOOKUP(A380,Vocabulary!$A:$J,2,),"")</f>
        <v>volledigAdres</v>
      </c>
      <c r="E380" s="13" t="str">
        <f>IFERROR(IF(VLOOKUP(A380,Vocabulary!$A:$J,3,)=0,"",VLOOKUP(A380,Vocabulary!$A:$J,3,)),"")</f>
        <v xml:space="preserve">Het complete adres in één string, al dan niet geformatteerd. 
Gebruik
Vermijdt fouten tgv het opsplitsen ve adres in zijn onderdelen. Geeft de voorgeschreven volgorde vd verschillende onderdelen weer </v>
      </c>
      <c r="F380" s="13" t="str">
        <f>IFERROR(IF(VLOOKUP(A380,Vocabulary!$A:$J,7,)=0,"",VLOOKUP(A380,Vocabulary!$A:$J,7,)),"")</f>
        <v>external terminology:
http://www.w3.org/ns/locn#fullAddress</v>
      </c>
      <c r="G380" s="4">
        <v>2</v>
      </c>
      <c r="H380" s="13" t="str">
        <f>IFERROR(IF(VLOOKUP(G380,Vocabulary!$A:$J,10,)=0,"",VLOOKUP(G380,Vocabulary!$A:$J,10,)),"")</f>
        <v>&lt;eu:AddressFullAddress&gt;</v>
      </c>
      <c r="I380" s="24">
        <v>272</v>
      </c>
      <c r="J380" s="13" t="str">
        <f>IFERROR(IF(VLOOKUP(I380,Vocabulary!$A:$J,10,)=0,"",VLOOKUP(I380,Vocabulary!$A:$J,10,)),"")</f>
        <v>&lt;locn:fullAddress&gt;</v>
      </c>
      <c r="K380" s="9">
        <v>436</v>
      </c>
      <c r="L380" s="13" t="str">
        <f>IFERROR(IF(VLOOKUP(K380,Vocabulary!$A:$J,10,)=0,"",VLOOKUP(K380,Vocabulary!$A:$J,10,)),"")</f>
        <v>&lt;vl-adres:volledigAdres&gt;</v>
      </c>
    </row>
    <row r="381" spans="1:12" ht="100.8" x14ac:dyDescent="0.3">
      <c r="A381" s="9">
        <v>437</v>
      </c>
      <c r="B381" s="13" t="str">
        <f>IFERROR(VLOOKUP(A381,Vocabulary!$A:$J,6,),"")</f>
        <v>VL</v>
      </c>
      <c r="C381" s="13" t="str">
        <f>IFERROR(VLOOKUP(A381,Vocabulary!$A:$J,4,),"")</f>
        <v>Person</v>
      </c>
      <c r="D381" s="13" t="str">
        <f>IFERROR(VLOOKUP(A381,Vocabulary!$A:$J,2,),"")</f>
        <v>Afstamming</v>
      </c>
      <c r="E381" s="13" t="str">
        <f>IFERROR(IF(VLOOKUP(A381,Vocabulary!$A:$J,3,)=0,"",VLOOKUP(A381,Vocabulary!$A:$J,3,)),"")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1" s="13" t="str">
        <f>IFERROR(IF(VLOOKUP(A381,Vocabulary!$A:$J,7,)=0,"",VLOOKUP(A381,Vocabulary!$A:$J,7,)),"")</f>
        <v/>
      </c>
      <c r="H381" s="13" t="str">
        <f>IFERROR(IF(VLOOKUP(G381,Vocabulary!$A:$J,10,)=0,"",VLOOKUP(G381,Vocabulary!$A:$J,10,)),"")</f>
        <v/>
      </c>
      <c r="I381" s="24">
        <v>315</v>
      </c>
      <c r="J381" s="13" t="str">
        <f>IFERROR(IF(VLOOKUP(I381,Vocabulary!$A:$J,10,)=0,"",VLOOKUP(I381,Vocabulary!$A:$J,10,)),"")</f>
        <v>&lt;fed-per:Descent&gt;</v>
      </c>
      <c r="K381" s="9">
        <v>437</v>
      </c>
      <c r="L381" s="13" t="str">
        <f>IFERROR(IF(VLOOKUP(K381,Vocabulary!$A:$J,10,)=0,"",VLOOKUP(K381,Vocabulary!$A:$J,10,)),"")</f>
        <v>&lt;vl-persoon:Afstamming&gt;</v>
      </c>
    </row>
    <row r="382" spans="1:12" ht="72" x14ac:dyDescent="0.3">
      <c r="A382" s="9">
        <v>438</v>
      </c>
      <c r="B382" s="13" t="str">
        <f>IFERROR(VLOOKUP(A382,Vocabulary!$A:$J,6,),"")</f>
        <v>VL</v>
      </c>
      <c r="C382" s="13" t="str">
        <f>IFERROR(VLOOKUP(A382,Vocabulary!$A:$J,4,),"")</f>
        <v>Person</v>
      </c>
      <c r="D382" s="13" t="str">
        <f>IFERROR(VLOOKUP(A382,Vocabulary!$A:$J,2,),"")</f>
        <v>BurgerlijkeStaat</v>
      </c>
      <c r="E382" s="13" t="str">
        <f>IFERROR(IF(VLOOKUP(A382,Vocabulary!$A:$J,3,)=0,"",VLOOKUP(A382,Vocabulary!$A:$J,3,)),"")</f>
        <v xml:space="preserve">Burgerrechtelijke toestand van een persoon. 
Gebruik
 Slaat op huwelijk, partnerregistratie, afstamming, voogdij etc. Is maw de toestand van bepaalde verhoudingen tussen personen. </v>
      </c>
      <c r="F382" s="13" t="str">
        <f>IFERROR(IF(VLOOKUP(A382,Vocabulary!$A:$J,7,)=0,"",VLOOKUP(A382,Vocabulary!$A:$J,7,)),"")</f>
        <v/>
      </c>
      <c r="H382" s="13" t="str">
        <f>IFERROR(IF(VLOOKUP(G382,Vocabulary!$A:$J,10,)=0,"",VLOOKUP(G382,Vocabulary!$A:$J,10,)),"")</f>
        <v/>
      </c>
      <c r="J382" s="13" t="str">
        <f>IFERROR(IF(VLOOKUP(I382,Vocabulary!$A:$J,10,)=0,"",VLOOKUP(I382,Vocabulary!$A:$J,10,)),"")</f>
        <v/>
      </c>
      <c r="K382" s="9">
        <v>438</v>
      </c>
      <c r="L382" s="13" t="str">
        <f>IFERROR(IF(VLOOKUP(K382,Vocabulary!$A:$J,10,)=0,"",VLOOKUP(K382,Vocabulary!$A:$J,10,)),"")</f>
        <v>&lt;vl-persoon:BurgerlijkeStaat&gt;</v>
      </c>
    </row>
    <row r="383" spans="1:12" ht="100.8" x14ac:dyDescent="0.3">
      <c r="A383" s="9">
        <v>439</v>
      </c>
      <c r="B383" s="13" t="str">
        <f>IFERROR(VLOOKUP(A383,Vocabulary!$A:$J,6,),"")</f>
        <v>VL</v>
      </c>
      <c r="C383" s="13" t="str">
        <f>IFERROR(VLOOKUP(A383,Vocabulary!$A:$J,4,),"")</f>
        <v>Person</v>
      </c>
      <c r="D383" s="13" t="str">
        <f>IFERROR(VLOOKUP(A383,Vocabulary!$A:$J,2,),"")</f>
        <v>Domicilie</v>
      </c>
      <c r="E383" s="13" t="str">
        <f>IFERROR(IF(VLOOKUP(A383,Vocabulary!$A:$J,3,)=0,"",VLOOKUP(A383,Vocabulary!$A:$J,3,)),"")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3" s="13" t="str">
        <f>IFERROR(IF(VLOOKUP(A383,Vocabulary!$A:$J,7,)=0,"",VLOOKUP(A383,Vocabulary!$A:$J,7,)),"")</f>
        <v/>
      </c>
      <c r="H383" s="13" t="str">
        <f>IFERROR(IF(VLOOKUP(G383,Vocabulary!$A:$J,10,)=0,"",VLOOKUP(G383,Vocabulary!$A:$J,10,)),"")</f>
        <v/>
      </c>
      <c r="J383" s="13" t="str">
        <f>IFERROR(IF(VLOOKUP(I383,Vocabulary!$A:$J,10,)=0,"",VLOOKUP(I383,Vocabulary!$A:$J,10,)),"")</f>
        <v/>
      </c>
      <c r="K383" s="9">
        <v>439</v>
      </c>
      <c r="L383" s="13" t="str">
        <f>IFERROR(IF(VLOOKUP(K383,Vocabulary!$A:$J,10,)=0,"",VLOOKUP(K383,Vocabulary!$A:$J,10,)),"")</f>
        <v>&lt;vl-persoon:Domicilie&gt;</v>
      </c>
    </row>
    <row r="384" spans="1:12" x14ac:dyDescent="0.3">
      <c r="A384" s="9">
        <v>440</v>
      </c>
      <c r="B384" s="13" t="str">
        <f>IFERROR(VLOOKUP(A384,Vocabulary!$A:$J,6,),"")</f>
        <v>VL</v>
      </c>
      <c r="C384" s="13" t="str">
        <f>IFERROR(VLOOKUP(A384,Vocabulary!$A:$J,4,),"")</f>
        <v>Person</v>
      </c>
      <c r="D384" s="13" t="str">
        <f>IFERROR(VLOOKUP(A384,Vocabulary!$A:$J,2,),"")</f>
        <v>Geboorte</v>
      </c>
      <c r="E384" s="13" t="str">
        <f>IFERROR(IF(VLOOKUP(A384,Vocabulary!$A:$J,3,)=0,"",VLOOKUP(A384,Vocabulary!$A:$J,3,)),"")</f>
        <v>Het ter wereld komen vd persoon.</v>
      </c>
      <c r="F384" s="13" t="str">
        <f>IFERROR(IF(VLOOKUP(A384,Vocabulary!$A:$J,7,)=0,"",VLOOKUP(A384,Vocabulary!$A:$J,7,)),"")</f>
        <v/>
      </c>
      <c r="H384" s="13" t="str">
        <f>IFERROR(IF(VLOOKUP(G384,Vocabulary!$A:$J,10,)=0,"",VLOOKUP(G384,Vocabulary!$A:$J,10,)),"")</f>
        <v/>
      </c>
      <c r="J384" s="13" t="str">
        <f>IFERROR(IF(VLOOKUP(I384,Vocabulary!$A:$J,10,)=0,"",VLOOKUP(I384,Vocabulary!$A:$J,10,)),"")</f>
        <v/>
      </c>
      <c r="K384" s="9">
        <v>440</v>
      </c>
      <c r="L384" s="13" t="str">
        <f>IFERROR(IF(VLOOKUP(K384,Vocabulary!$A:$J,10,)=0,"",VLOOKUP(K384,Vocabulary!$A:$J,10,)),"")</f>
        <v>&lt;vl-persoon:Geboorte&gt;</v>
      </c>
    </row>
    <row r="385" spans="1:12" ht="72" x14ac:dyDescent="0.3">
      <c r="A385" s="9">
        <v>441</v>
      </c>
      <c r="B385" s="13" t="str">
        <f>IFERROR(VLOOKUP(A385,Vocabulary!$A:$J,6,),"")</f>
        <v>VL</v>
      </c>
      <c r="C385" s="13" t="str">
        <f>IFERROR(VLOOKUP(A385,Vocabulary!$A:$J,4,),"")</f>
        <v>Person</v>
      </c>
      <c r="D385" s="13" t="str">
        <f>IFERROR(VLOOKUP(A385,Vocabulary!$A:$J,2,),"")</f>
        <v>GeenInwoner</v>
      </c>
      <c r="E385" s="13" t="str">
        <f>IFERROR(IF(VLOOKUP(A385,Vocabulary!$A:$J,3,)=0,"",VLOOKUP(A385,Vocabulary!$A:$J,3,)),"")</f>
        <v xml:space="preserve">Persoon die niet in een bepaalde plaats of land woont. 
Gebruik
 Plaats of land wordt hier vertegenwoordigd door de entiteit jurisdictie. </v>
      </c>
      <c r="F385" s="13" t="str">
        <f>IFERROR(IF(VLOOKUP(A385,Vocabulary!$A:$J,7,)=0,"",VLOOKUP(A385,Vocabulary!$A:$J,7,)),"")</f>
        <v/>
      </c>
      <c r="H385" s="13" t="str">
        <f>IFERROR(IF(VLOOKUP(G385,Vocabulary!$A:$J,10,)=0,"",VLOOKUP(G385,Vocabulary!$A:$J,10,)),"")</f>
        <v/>
      </c>
      <c r="I385" s="24">
        <v>322</v>
      </c>
      <c r="J385" s="13" t="str">
        <f>IFERROR(IF(VLOOKUP(I385,Vocabulary!$A:$J,10,)=0,"",VLOOKUP(I385,Vocabulary!$A:$J,10,)),"")</f>
        <v>&lt;fed-per:NonResident&gt;</v>
      </c>
      <c r="K385" s="9">
        <v>441</v>
      </c>
      <c r="L385" s="13" t="str">
        <f>IFERROR(IF(VLOOKUP(K385,Vocabulary!$A:$J,10,)=0,"",VLOOKUP(K385,Vocabulary!$A:$J,10,)),"")</f>
        <v>&lt;vl-persoon:GeenInwoner&gt;</v>
      </c>
    </row>
    <row r="386" spans="1:12" ht="158.4" x14ac:dyDescent="0.3">
      <c r="A386" s="9">
        <v>442</v>
      </c>
      <c r="B386" s="13" t="str">
        <f>IFERROR(VLOOKUP(A386,Vocabulary!$A:$J,6,),"")</f>
        <v>VL</v>
      </c>
      <c r="C386" s="13" t="str">
        <f>IFERROR(VLOOKUP(A386,Vocabulary!$A:$J,4,),"")</f>
        <v>Person</v>
      </c>
      <c r="D386" s="13" t="str">
        <f>IFERROR(VLOOKUP(A386,Vocabulary!$A:$J,2,),"")</f>
        <v>GeregistreerdPersoon</v>
      </c>
      <c r="E386" s="13" t="str">
        <f>IFERROR(IF(VLOOKUP(A386,Vocabulary!$A:$J,3,)=0,"",VLOOKUP(A386,Vocabulary!$A:$J,3,)),"")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86" s="13" t="str">
        <f>IFERROR(IF(VLOOKUP(A386,Vocabulary!$A:$J,7,)=0,"",VLOOKUP(A386,Vocabulary!$A:$J,7,)),"")</f>
        <v/>
      </c>
      <c r="H386" s="13" t="str">
        <f>IFERROR(IF(VLOOKUP(G386,Vocabulary!$A:$J,10,)=0,"",VLOOKUP(G386,Vocabulary!$A:$J,10,)),"")</f>
        <v/>
      </c>
      <c r="J386" s="13" t="str">
        <f>IFERROR(IF(VLOOKUP(I386,Vocabulary!$A:$J,10,)=0,"",VLOOKUP(I386,Vocabulary!$A:$J,10,)),"")</f>
        <v/>
      </c>
      <c r="K386" s="9">
        <v>442</v>
      </c>
      <c r="L386" s="13" t="str">
        <f>IFERROR(IF(VLOOKUP(K386,Vocabulary!$A:$J,10,)=0,"",VLOOKUP(K386,Vocabulary!$A:$J,10,)),"")</f>
        <v>&lt;vl-persoon:GeregistreerdPersoon&gt;</v>
      </c>
    </row>
    <row r="387" spans="1:12" ht="115.2" x14ac:dyDescent="0.3">
      <c r="A387" s="9">
        <v>443</v>
      </c>
      <c r="B387" s="13" t="str">
        <f>IFERROR(VLOOKUP(A387,Vocabulary!$A:$J,6,),"")</f>
        <v>VL</v>
      </c>
      <c r="C387" s="13" t="str">
        <f>IFERROR(VLOOKUP(A387,Vocabulary!$A:$J,4,),"")</f>
        <v>Person</v>
      </c>
      <c r="D387" s="13" t="str">
        <f>IFERROR(VLOOKUP(A387,Vocabulary!$A:$J,2,),"")</f>
        <v>Gezin</v>
      </c>
      <c r="E387" s="13" t="str">
        <f>IFERROR(IF(VLOOKUP(A387,Vocabulary!$A:$J,3,)=0,"",VLOOKUP(A387,Vocabulary!$A:$J,3,)),"")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87" s="13" t="str">
        <f>IFERROR(IF(VLOOKUP(A387,Vocabulary!$A:$J,7,)=0,"",VLOOKUP(A387,Vocabulary!$A:$J,7,)),"")</f>
        <v/>
      </c>
      <c r="H387" s="13" t="str">
        <f>IFERROR(IF(VLOOKUP(G387,Vocabulary!$A:$J,10,)=0,"",VLOOKUP(G387,Vocabulary!$A:$J,10,)),"")</f>
        <v/>
      </c>
      <c r="I387" s="24">
        <v>319</v>
      </c>
      <c r="J387" s="13" t="str">
        <f>IFERROR(IF(VLOOKUP(I387,Vocabulary!$A:$J,10,)=0,"",VLOOKUP(I387,Vocabulary!$A:$J,10,)),"")</f>
        <v>&lt;fed-per:Household&gt;</v>
      </c>
      <c r="K387" s="9">
        <v>443</v>
      </c>
      <c r="L387" s="13" t="str">
        <f>IFERROR(IF(VLOOKUP(K387,Vocabulary!$A:$J,10,)=0,"",VLOOKUP(K387,Vocabulary!$A:$J,10,)),"")</f>
        <v>&lt;vl-persoon:Gezin&gt;</v>
      </c>
    </row>
    <row r="388" spans="1:12" ht="57.6" x14ac:dyDescent="0.3">
      <c r="A388" s="9">
        <v>444</v>
      </c>
      <c r="B388" s="13" t="str">
        <f>IFERROR(VLOOKUP(A388,Vocabulary!$A:$J,6,),"")</f>
        <v>VL</v>
      </c>
      <c r="C388" s="13" t="str">
        <f>IFERROR(VLOOKUP(A388,Vocabulary!$A:$J,4,),"")</f>
        <v>Person</v>
      </c>
      <c r="D388" s="13" t="str">
        <f>IFERROR(VLOOKUP(A388,Vocabulary!$A:$J,2,),"")</f>
        <v>Gezinsrelatie</v>
      </c>
      <c r="E388" s="13" t="str">
        <f>IFERROR(IF(VLOOKUP(A388,Vocabulary!$A:$J,3,)=0,"",VLOOKUP(A388,Vocabulary!$A:$J,3,)),"")</f>
        <v xml:space="preserve">Relatie tussen leden van eenzelfde gezin. 
Gebruik
 Bv echtgenoot, zoon, schoonmoeder. </v>
      </c>
      <c r="F388" s="13" t="str">
        <f>IFERROR(IF(VLOOKUP(A388,Vocabulary!$A:$J,7,)=0,"",VLOOKUP(A388,Vocabulary!$A:$J,7,)),"")</f>
        <v/>
      </c>
      <c r="H388" s="13" t="str">
        <f>IFERROR(IF(VLOOKUP(G388,Vocabulary!$A:$J,10,)=0,"",VLOOKUP(G388,Vocabulary!$A:$J,10,)),"")</f>
        <v/>
      </c>
      <c r="I388" s="24">
        <v>320</v>
      </c>
      <c r="J388" s="13" t="str">
        <f>IFERROR(IF(VLOOKUP(I388,Vocabulary!$A:$J,10,)=0,"",VLOOKUP(I388,Vocabulary!$A:$J,10,)),"")</f>
        <v>&lt;fed-per:HouseholdRelation&gt;</v>
      </c>
      <c r="K388" s="9">
        <v>444</v>
      </c>
      <c r="L388" s="13" t="str">
        <f>IFERROR(IF(VLOOKUP(K388,Vocabulary!$A:$J,10,)=0,"",VLOOKUP(K388,Vocabulary!$A:$J,10,)),"")</f>
        <v>&lt;vl-persoon:Gezinsrelatie&gt;</v>
      </c>
    </row>
    <row r="389" spans="1:12" ht="72" x14ac:dyDescent="0.3">
      <c r="A389" s="9">
        <v>445</v>
      </c>
      <c r="B389" s="13" t="str">
        <f>IFERROR(VLOOKUP(A389,Vocabulary!$A:$J,6,),"")</f>
        <v>VL</v>
      </c>
      <c r="C389" s="13" t="str">
        <f>IFERROR(VLOOKUP(A389,Vocabulary!$A:$J,4,),"")</f>
        <v>Person</v>
      </c>
      <c r="D389" s="13" t="str">
        <f>IFERROR(VLOOKUP(A389,Vocabulary!$A:$J,2,),"")</f>
        <v>Huwelijk</v>
      </c>
      <c r="E389" s="13" t="str">
        <f>IFERROR(IF(VLOOKUP(A389,Vocabulary!$A:$J,3,)=0,"",VLOOKUP(A389,Vocabulary!$A:$J,3,)),"")</f>
        <v xml:space="preserve">Een door burgerlijk of religieus recht geregelde samenlevingsvorm van twee personen. 
Gebruik
 Kan, net als bv samenwonen, de basis vormen van een gezin. </v>
      </c>
      <c r="F389" s="13" t="str">
        <f>IFERROR(IF(VLOOKUP(A389,Vocabulary!$A:$J,7,)=0,"",VLOOKUP(A389,Vocabulary!$A:$J,7,)),"")</f>
        <v/>
      </c>
      <c r="H389" s="13" t="str">
        <f>IFERROR(IF(VLOOKUP(G389,Vocabulary!$A:$J,10,)=0,"",VLOOKUP(G389,Vocabulary!$A:$J,10,)),"")</f>
        <v/>
      </c>
      <c r="I389" s="24">
        <v>321</v>
      </c>
      <c r="J389" s="13" t="str">
        <f>IFERROR(IF(VLOOKUP(I389,Vocabulary!$A:$J,10,)=0,"",VLOOKUP(I389,Vocabulary!$A:$J,10,)),"")</f>
        <v>&lt;fed-per:Marriage&gt;</v>
      </c>
      <c r="K389" s="9">
        <v>445</v>
      </c>
      <c r="L389" s="13" t="str">
        <f>IFERROR(IF(VLOOKUP(K389,Vocabulary!$A:$J,10,)=0,"",VLOOKUP(K389,Vocabulary!$A:$J,10,)),"")</f>
        <v>&lt;vl-persoon:Huwelijk&gt;</v>
      </c>
    </row>
    <row r="390" spans="1:12" ht="72" x14ac:dyDescent="0.3">
      <c r="A390" s="9">
        <v>446</v>
      </c>
      <c r="B390" s="13" t="str">
        <f>IFERROR(VLOOKUP(A390,Vocabulary!$A:$J,6,),"")</f>
        <v>VL</v>
      </c>
      <c r="C390" s="13" t="str">
        <f>IFERROR(VLOOKUP(A390,Vocabulary!$A:$J,4,),"")</f>
        <v>Person</v>
      </c>
      <c r="D390" s="13" t="str">
        <f>IFERROR(VLOOKUP(A390,Vocabulary!$A:$J,2,),"")</f>
        <v>Inwoner</v>
      </c>
      <c r="E390" s="13" t="str">
        <f>IFERROR(IF(VLOOKUP(A390,Vocabulary!$A:$J,3,)=0,"",VLOOKUP(A390,Vocabulary!$A:$J,3,)),"")</f>
        <v xml:space="preserve">Persoon die in een bepaalde plaats of land woont. 
Gebruik
 Plaats of land wordt hier vertegenwoordigd door de entiteit jurisdictie. </v>
      </c>
      <c r="F390" s="13" t="str">
        <f>IFERROR(IF(VLOOKUP(A390,Vocabulary!$A:$J,7,)=0,"",VLOOKUP(A390,Vocabulary!$A:$J,7,)),"")</f>
        <v/>
      </c>
      <c r="H390" s="13" t="str">
        <f>IFERROR(IF(VLOOKUP(G390,Vocabulary!$A:$J,10,)=0,"",VLOOKUP(G390,Vocabulary!$A:$J,10,)),"")</f>
        <v/>
      </c>
      <c r="I390" s="24">
        <v>313.32600000000002</v>
      </c>
      <c r="J390" s="13" t="str">
        <f>IFERROR(IF(VLOOKUP(I390,Vocabulary!$A:$J,10,)=0,"",VLOOKUP(I390,Vocabulary!$A:$J,10,)),"")</f>
        <v/>
      </c>
      <c r="K390" s="9">
        <v>446</v>
      </c>
      <c r="L390" s="13" t="str">
        <f>IFERROR(IF(VLOOKUP(K390,Vocabulary!$A:$J,10,)=0,"",VLOOKUP(K390,Vocabulary!$A:$J,10,)),"")</f>
        <v>&lt;vl-persoon:Inwoner&gt;</v>
      </c>
    </row>
    <row r="391" spans="1:12" x14ac:dyDescent="0.3">
      <c r="A391" s="9">
        <v>447</v>
      </c>
      <c r="B391" s="13" t="str">
        <f>IFERROR(VLOOKUP(A391,Vocabulary!$A:$J,6,),"")</f>
        <v>VL</v>
      </c>
      <c r="C391" s="13" t="str">
        <f>IFERROR(VLOOKUP(A391,Vocabulary!$A:$J,4,),"")</f>
        <v>Person</v>
      </c>
      <c r="D391" s="13" t="str">
        <f>IFERROR(VLOOKUP(A391,Vocabulary!$A:$J,2,),"")</f>
        <v>Inwonerschap</v>
      </c>
      <c r="E391" s="13" t="str">
        <f>IFERROR(IF(VLOOKUP(A391,Vocabulary!$A:$J,3,)=0,"",VLOOKUP(A391,Vocabulary!$A:$J,3,)),"")</f>
        <v>Het feit dat een persoon verblijf houdt in een plaats of land.</v>
      </c>
      <c r="F391" s="13" t="str">
        <f>IFERROR(IF(VLOOKUP(A391,Vocabulary!$A:$J,7,)=0,"",VLOOKUP(A391,Vocabulary!$A:$J,7,)),"")</f>
        <v/>
      </c>
      <c r="G391" s="4">
        <v>147</v>
      </c>
      <c r="H391" s="13" t="str">
        <f>IFERROR(IF(VLOOKUP(G391,Vocabulary!$A:$J,10,)=0,"",VLOOKUP(G391,Vocabulary!$A:$J,10,)),"")</f>
        <v>&lt;eu:PersonResidency&gt;</v>
      </c>
      <c r="I391" s="24">
        <v>674</v>
      </c>
      <c r="J391" s="13" t="str">
        <f>IFERROR(IF(VLOOKUP(I391,Vocabulary!$A:$J,10,)=0,"",VLOOKUP(I391,Vocabulary!$A:$J,10,)),"")</f>
        <v>&lt;person:residency&gt;</v>
      </c>
      <c r="K391" s="9">
        <v>447</v>
      </c>
      <c r="L391" s="13" t="str">
        <f>IFERROR(IF(VLOOKUP(K391,Vocabulary!$A:$J,10,)=0,"",VLOOKUP(K391,Vocabulary!$A:$J,10,)),"")</f>
        <v>&lt;vl-persoon:Inwonerschap&gt;</v>
      </c>
    </row>
    <row r="392" spans="1:12" ht="172.8" x14ac:dyDescent="0.3">
      <c r="A392" s="9">
        <v>448</v>
      </c>
      <c r="B392" s="13" t="str">
        <f>IFERROR(VLOOKUP(A392,Vocabulary!$A:$J,6,),"")</f>
        <v>VL</v>
      </c>
      <c r="C392" s="13" t="str">
        <f>IFERROR(VLOOKUP(A392,Vocabulary!$A:$J,4,),"")</f>
        <v>Person</v>
      </c>
      <c r="D392" s="13" t="str">
        <f>IFERROR(VLOOKUP(A392,Vocabulary!$A:$J,2,),"")</f>
        <v>Nationaliteit</v>
      </c>
      <c r="E392" s="13" t="str">
        <f>IFERROR(IF(VLOOKUP(A392,Vocabulary!$A:$J,3,)=0,"",VLOOKUP(A392,Vocabulary!$A:$J,3,)),"")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2" s="13" t="str">
        <f>IFERROR(IF(VLOOKUP(A392,Vocabulary!$A:$J,7,)=0,"",VLOOKUP(A392,Vocabulary!$A:$J,7,)),"")</f>
        <v/>
      </c>
      <c r="H392" s="13" t="str">
        <f>IFERROR(IF(VLOOKUP(G392,Vocabulary!$A:$J,10,)=0,"",VLOOKUP(G392,Vocabulary!$A:$J,10,)),"")</f>
        <v/>
      </c>
      <c r="I392" s="24">
        <v>259</v>
      </c>
      <c r="J392" s="13" t="str">
        <f>IFERROR(IF(VLOOKUP(I392,Vocabulary!$A:$J,10,)=0,"",VLOOKUP(I392,Vocabulary!$A:$J,10,)),"")</f>
        <v/>
      </c>
      <c r="K392" s="9">
        <v>448</v>
      </c>
      <c r="L392" s="13" t="str">
        <f>IFERROR(IF(VLOOKUP(K392,Vocabulary!$A:$J,10,)=0,"",VLOOKUP(K392,Vocabulary!$A:$J,10,)),"")</f>
        <v>&lt;vl-persoon:Nationaliteit&gt;</v>
      </c>
    </row>
    <row r="393" spans="1:12" x14ac:dyDescent="0.3">
      <c r="A393" s="9">
        <v>449</v>
      </c>
      <c r="B393" s="13" t="str">
        <f>IFERROR(VLOOKUP(A393,Vocabulary!$A:$J,6,),"")</f>
        <v>VL</v>
      </c>
      <c r="C393" s="13" t="str">
        <f>IFERROR(VLOOKUP(A393,Vocabulary!$A:$J,4,),"")</f>
        <v>Person</v>
      </c>
      <c r="D393" s="13" t="str">
        <f>IFERROR(VLOOKUP(A393,Vocabulary!$A:$J,2,),"")</f>
        <v>Overlijden</v>
      </c>
      <c r="E393" s="13" t="str">
        <f>IFERROR(IF(VLOOKUP(A393,Vocabulary!$A:$J,3,)=0,"",VLOOKUP(A393,Vocabulary!$A:$J,3,)),"")</f>
        <v>Het doodgaan vd Persoon.</v>
      </c>
      <c r="F393" s="13" t="str">
        <f>IFERROR(IF(VLOOKUP(A393,Vocabulary!$A:$J,7,)=0,"",VLOOKUP(A393,Vocabulary!$A:$J,7,)),"")</f>
        <v/>
      </c>
      <c r="H393" s="13" t="str">
        <f>IFERROR(IF(VLOOKUP(G393,Vocabulary!$A:$J,10,)=0,"",VLOOKUP(G393,Vocabulary!$A:$J,10,)),"")</f>
        <v/>
      </c>
      <c r="J393" s="13" t="str">
        <f>IFERROR(IF(VLOOKUP(I393,Vocabulary!$A:$J,10,)=0,"",VLOOKUP(I393,Vocabulary!$A:$J,10,)),"")</f>
        <v/>
      </c>
      <c r="K393" s="9">
        <v>449</v>
      </c>
      <c r="L393" s="13" t="str">
        <f>IFERROR(IF(VLOOKUP(K393,Vocabulary!$A:$J,10,)=0,"",VLOOKUP(K393,Vocabulary!$A:$J,10,)),"")</f>
        <v>&lt;vl-persoon:Overlijden&gt;</v>
      </c>
    </row>
    <row r="394" spans="1:12" ht="72" x14ac:dyDescent="0.3">
      <c r="A394" s="9">
        <v>450</v>
      </c>
      <c r="B394" s="13" t="str">
        <f>IFERROR(VLOOKUP(A394,Vocabulary!$A:$J,6,),"")</f>
        <v>VL</v>
      </c>
      <c r="C394" s="13" t="str">
        <f>IFERROR(VLOOKUP(A394,Vocabulary!$A:$J,4,),"")</f>
        <v>Person</v>
      </c>
      <c r="D394" s="13" t="str">
        <f>IFERROR(VLOOKUP(A394,Vocabulary!$A:$J,2,),"")</f>
        <v>PermanentInwoner</v>
      </c>
      <c r="E394" s="13" t="str">
        <f>IFERROR(IF(VLOOKUP(A394,Vocabulary!$A:$J,3,)=0,"",VLOOKUP(A394,Vocabulary!$A:$J,3,)),"")</f>
        <v xml:space="preserve">Persoon die permanent in een bepaalde plaats of land woont. 
Gebruik
 Is een verblijfsrecht dat in principe officieel moet worden toegekend als de persoon geen staatsburger is. </v>
      </c>
      <c r="F394" s="13" t="str">
        <f>IFERROR(IF(VLOOKUP(A394,Vocabulary!$A:$J,7,)=0,"",VLOOKUP(A394,Vocabulary!$A:$J,7,)),"")</f>
        <v/>
      </c>
      <c r="H394" s="13" t="str">
        <f>IFERROR(IF(VLOOKUP(G394,Vocabulary!$A:$J,10,)=0,"",VLOOKUP(G394,Vocabulary!$A:$J,10,)),"")</f>
        <v/>
      </c>
      <c r="J394" s="13" t="str">
        <f>IFERROR(IF(VLOOKUP(I394,Vocabulary!$A:$J,10,)=0,"",VLOOKUP(I394,Vocabulary!$A:$J,10,)),"")</f>
        <v/>
      </c>
      <c r="K394" s="9">
        <v>450</v>
      </c>
      <c r="L394" s="13" t="str">
        <f>IFERROR(IF(VLOOKUP(K394,Vocabulary!$A:$J,10,)=0,"",VLOOKUP(K394,Vocabulary!$A:$J,10,)),"")</f>
        <v>&lt;vl-persoon:PermanentInwoner&gt;</v>
      </c>
    </row>
    <row r="395" spans="1:12" x14ac:dyDescent="0.3">
      <c r="A395" s="9">
        <v>451</v>
      </c>
      <c r="B395" s="13" t="str">
        <f>IFERROR(VLOOKUP(A395,Vocabulary!$A:$J,6,),"")</f>
        <v>VL</v>
      </c>
      <c r="C395" s="13" t="str">
        <f>IFERROR(VLOOKUP(A395,Vocabulary!$A:$J,4,),"")</f>
        <v>Person</v>
      </c>
      <c r="D395" s="13" t="str">
        <f>IFERROR(VLOOKUP(A395,Vocabulary!$A:$J,2,),"")</f>
        <v>Persoonsgebeurtenis</v>
      </c>
      <c r="E395" s="13" t="str">
        <f>IFERROR(IF(VLOOKUP(A395,Vocabulary!$A:$J,3,)=0,"",VLOOKUP(A395,Vocabulary!$A:$J,3,)),"")</f>
        <v>Belangrijke gebeurtenis ih leven ve persoon.</v>
      </c>
      <c r="F395" s="13" t="str">
        <f>IFERROR(IF(VLOOKUP(A395,Vocabulary!$A:$J,7,)=0,"",VLOOKUP(A395,Vocabulary!$A:$J,7,)),"")</f>
        <v/>
      </c>
      <c r="G395" s="4">
        <v>112</v>
      </c>
      <c r="H395" s="13" t="str">
        <f>IFERROR(IF(VLOOKUP(G395,Vocabulary!$A:$J,10,)=0,"",VLOOKUP(G395,Vocabulary!$A:$J,10,)),"")</f>
        <v>&lt;eu:LifeEvent&gt;</v>
      </c>
      <c r="J395" s="13" t="str">
        <f>IFERROR(IF(VLOOKUP(I395,Vocabulary!$A:$J,10,)=0,"",VLOOKUP(I395,Vocabulary!$A:$J,10,)),"")</f>
        <v/>
      </c>
      <c r="K395" s="9">
        <v>451</v>
      </c>
      <c r="L395" s="13" t="str">
        <f>IFERROR(IF(VLOOKUP(K395,Vocabulary!$A:$J,10,)=0,"",VLOOKUP(K395,Vocabulary!$A:$J,10,)),"")</f>
        <v>&lt;vl-persoon:Persoonsgebeurtenis&gt;</v>
      </c>
    </row>
    <row r="396" spans="1:12" ht="72" x14ac:dyDescent="0.3">
      <c r="A396" s="9">
        <v>452</v>
      </c>
      <c r="B396" s="13" t="str">
        <f>IFERROR(VLOOKUP(A396,Vocabulary!$A:$J,6,),"")</f>
        <v>VL</v>
      </c>
      <c r="C396" s="13" t="str">
        <f>IFERROR(VLOOKUP(A396,Vocabulary!$A:$J,4,),"")</f>
        <v>Person</v>
      </c>
      <c r="D396" s="13" t="str">
        <f>IFERROR(VLOOKUP(A396,Vocabulary!$A:$J,2,),"")</f>
        <v>Persoonsrelatie</v>
      </c>
      <c r="E396" s="13" t="str">
        <f>IFERROR(IF(VLOOKUP(A396,Vocabulary!$A:$J,3,)=0,"",VLOOKUP(A396,Vocabulary!$A:$J,3,)),"")</f>
        <v xml:space="preserve">Relatie tussen twee of meer personen. 
Gebruik
 Typisch zijn dit burgerrechtelijke relaties (zie burgerlijke staat) maar niet noodzakelijk daartoe beperkt. </v>
      </c>
      <c r="F396" s="13" t="str">
        <f>IFERROR(IF(VLOOKUP(A396,Vocabulary!$A:$J,7,)=0,"",VLOOKUP(A396,Vocabulary!$A:$J,7,)),"")</f>
        <v/>
      </c>
      <c r="H396" s="13" t="str">
        <f>IFERROR(IF(VLOOKUP(G396,Vocabulary!$A:$J,10,)=0,"",VLOOKUP(G396,Vocabulary!$A:$J,10,)),"")</f>
        <v/>
      </c>
      <c r="I396" s="24">
        <v>324</v>
      </c>
      <c r="J396" s="13" t="str">
        <f>IFERROR(IF(VLOOKUP(I396,Vocabulary!$A:$J,10,)=0,"",VLOOKUP(I396,Vocabulary!$A:$J,10,)),"")</f>
        <v>&lt;fed-per:PersonRelation&gt;</v>
      </c>
      <c r="K396" s="9">
        <v>452</v>
      </c>
      <c r="L396" s="13" t="str">
        <f>IFERROR(IF(VLOOKUP(K396,Vocabulary!$A:$J,10,)=0,"",VLOOKUP(K396,Vocabulary!$A:$J,10,)),"")</f>
        <v>&lt;vl-persoon:Persoonsrelatie&gt;</v>
      </c>
    </row>
    <row r="397" spans="1:12" ht="57.6" x14ac:dyDescent="0.3">
      <c r="A397" s="9">
        <v>453</v>
      </c>
      <c r="B397" s="13" t="str">
        <f>IFERROR(VLOOKUP(A397,Vocabulary!$A:$J,6,),"")</f>
        <v>VL</v>
      </c>
      <c r="C397" s="13" t="str">
        <f>IFERROR(VLOOKUP(A397,Vocabulary!$A:$J,4,),"")</f>
        <v>Person</v>
      </c>
      <c r="D397" s="13" t="str">
        <f>IFERROR(VLOOKUP(A397,Vocabulary!$A:$J,2,),"")</f>
        <v>Samenwonen</v>
      </c>
      <c r="E397" s="13" t="str">
        <f>IFERROR(IF(VLOOKUP(A397,Vocabulary!$A:$J,3,)=0,"",VLOOKUP(A397,Vocabulary!$A:$J,3,)),"")</f>
        <v xml:space="preserve">Regeling waarbij twee personen die niet getrouwd zijn samenleven. 
Gebruik
 Kan, net als bv een huwelijk, de basis vormen van een gezin. </v>
      </c>
      <c r="F397" s="13" t="str">
        <f>IFERROR(IF(VLOOKUP(A397,Vocabulary!$A:$J,7,)=0,"",VLOOKUP(A397,Vocabulary!$A:$J,7,)),"")</f>
        <v/>
      </c>
      <c r="H397" s="13" t="str">
        <f>IFERROR(IF(VLOOKUP(G397,Vocabulary!$A:$J,10,)=0,"",VLOOKUP(G397,Vocabulary!$A:$J,10,)),"")</f>
        <v/>
      </c>
      <c r="I397" s="24">
        <v>314</v>
      </c>
      <c r="J397" s="13" t="str">
        <f>IFERROR(IF(VLOOKUP(I397,Vocabulary!$A:$J,10,)=0,"",VLOOKUP(I397,Vocabulary!$A:$J,10,)),"")</f>
        <v>&lt;fed-per:Cohabitation&gt;</v>
      </c>
      <c r="K397" s="9">
        <v>453</v>
      </c>
      <c r="L397" s="13" t="str">
        <f>IFERROR(IF(VLOOKUP(K397,Vocabulary!$A:$J,10,)=0,"",VLOOKUP(K397,Vocabulary!$A:$J,10,)),"")</f>
        <v>&lt;vl-persoon:Samenwonen&gt;</v>
      </c>
    </row>
    <row r="398" spans="1:12" ht="115.2" x14ac:dyDescent="0.3">
      <c r="A398" s="9">
        <v>454</v>
      </c>
      <c r="B398" s="13" t="str">
        <f>IFERROR(VLOOKUP(A398,Vocabulary!$A:$J,6,),"")</f>
        <v>VL</v>
      </c>
      <c r="C398" s="13" t="str">
        <f>IFERROR(VLOOKUP(A398,Vocabulary!$A:$J,4,),"")</f>
        <v>Person</v>
      </c>
      <c r="D398" s="13" t="str">
        <f>IFERROR(VLOOKUP(A398,Vocabulary!$A:$J,2,),"")</f>
        <v>Staatburgerschap</v>
      </c>
      <c r="E398" s="13" t="str">
        <f>IFERROR(IF(VLOOKUP(A398,Vocabulary!$A:$J,3,)=0,"",VLOOKUP(A398,Vocabulary!$A:$J,3,)),"")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398" s="13" t="str">
        <f>IFERROR(IF(VLOOKUP(A398,Vocabulary!$A:$J,7,)=0,"",VLOOKUP(A398,Vocabulary!$A:$J,7,)),"")</f>
        <v/>
      </c>
      <c r="G398" s="4">
        <v>146</v>
      </c>
      <c r="H398" s="13" t="str">
        <f>IFERROR(IF(VLOOKUP(G398,Vocabulary!$A:$J,10,)=0,"",VLOOKUP(G398,Vocabulary!$A:$J,10,)),"")</f>
        <v>&lt;eu:PersonCitizenship&gt;</v>
      </c>
      <c r="I398" s="24">
        <v>675</v>
      </c>
      <c r="J398" s="13" t="str">
        <f>IFERROR(IF(VLOOKUP(I398,Vocabulary!$A:$J,10,)=0,"",VLOOKUP(I398,Vocabulary!$A:$J,10,)),"")</f>
        <v>&lt;person:citizenship&gt;</v>
      </c>
      <c r="K398" s="9">
        <v>454</v>
      </c>
      <c r="L398" s="13" t="str">
        <f>IFERROR(IF(VLOOKUP(K398,Vocabulary!$A:$J,10,)=0,"",VLOOKUP(K398,Vocabulary!$A:$J,10,)),"")</f>
        <v>&lt;vl-persoon:Staatburgerschap&gt;</v>
      </c>
    </row>
    <row r="399" spans="1:12" x14ac:dyDescent="0.3">
      <c r="A399" s="9">
        <v>455</v>
      </c>
      <c r="B399" s="13" t="str">
        <f>IFERROR(VLOOKUP(A399,Vocabulary!$A:$J,6,),"")</f>
        <v>VL</v>
      </c>
      <c r="C399" s="13" t="str">
        <f>IFERROR(VLOOKUP(A399,Vocabulary!$A:$J,4,),"")</f>
        <v>Person</v>
      </c>
      <c r="D399" s="13" t="str">
        <f>IFERROR(VLOOKUP(A399,Vocabulary!$A:$J,2,),"")</f>
        <v>Staatsburger</v>
      </c>
      <c r="E399" s="13" t="str">
        <f>IFERROR(IF(VLOOKUP(A399,Vocabulary!$A:$J,3,)=0,"",VLOOKUP(A399,Vocabulary!$A:$J,3,)),"")</f>
        <v>Persoon die juridisch verbonden is met een staat.</v>
      </c>
      <c r="F399" s="13" t="str">
        <f>IFERROR(IF(VLOOKUP(A399,Vocabulary!$A:$J,7,)=0,"",VLOOKUP(A399,Vocabulary!$A:$J,7,)),"")</f>
        <v/>
      </c>
      <c r="H399" s="13" t="str">
        <f>IFERROR(IF(VLOOKUP(G399,Vocabulary!$A:$J,10,)=0,"",VLOOKUP(G399,Vocabulary!$A:$J,10,)),"")</f>
        <v/>
      </c>
      <c r="J399" s="13" t="str">
        <f>IFERROR(IF(VLOOKUP(I399,Vocabulary!$A:$J,10,)=0,"",VLOOKUP(I399,Vocabulary!$A:$J,10,)),"")</f>
        <v/>
      </c>
      <c r="K399" s="9">
        <v>455</v>
      </c>
      <c r="L399" s="13" t="str">
        <f>IFERROR(IF(VLOOKUP(K399,Vocabulary!$A:$J,10,)=0,"",VLOOKUP(K399,Vocabulary!$A:$J,10,)),"")</f>
        <v>&lt;vl-persoon:Staatsburger&gt;</v>
      </c>
    </row>
    <row r="400" spans="1:12" ht="86.4" x14ac:dyDescent="0.3">
      <c r="A400" s="9">
        <v>456</v>
      </c>
      <c r="B400" s="13" t="str">
        <f>IFERROR(VLOOKUP(A400,Vocabulary!$A:$J,6,),"")</f>
        <v>VL</v>
      </c>
      <c r="C400" s="13" t="str">
        <f>IFERROR(VLOOKUP(A400,Vocabulary!$A:$J,4,),"")</f>
        <v>Person</v>
      </c>
      <c r="D400" s="13" t="str">
        <f>IFERROR(VLOOKUP(A400,Vocabulary!$A:$J,2,),"")</f>
        <v>TijdelijkInwoner</v>
      </c>
      <c r="E400" s="13" t="str">
        <f>IFERROR(IF(VLOOKUP(A400,Vocabulary!$A:$J,3,)=0,"",VLOOKUP(A400,Vocabulary!$A:$J,3,)),"")</f>
        <v xml:space="preserve">Persoon die tijdelijk in een plaats of land woont. 
Gebruik
 Is een verblijfsrecht dat in principe enkel wordt toegekend omwille ve zeer specifieke reden bv werken of studeren. Exclusief personen met kort verblijf, bv als toerist. </v>
      </c>
      <c r="F400" s="13" t="str">
        <f>IFERROR(IF(VLOOKUP(A400,Vocabulary!$A:$J,7,)=0,"",VLOOKUP(A400,Vocabulary!$A:$J,7,)),"")</f>
        <v/>
      </c>
      <c r="H400" s="13" t="str">
        <f>IFERROR(IF(VLOOKUP(G400,Vocabulary!$A:$J,10,)=0,"",VLOOKUP(G400,Vocabulary!$A:$J,10,)),"")</f>
        <v/>
      </c>
      <c r="J400" s="13" t="str">
        <f>IFERROR(IF(VLOOKUP(I400,Vocabulary!$A:$J,10,)=0,"",VLOOKUP(I400,Vocabulary!$A:$J,10,)),"")</f>
        <v/>
      </c>
      <c r="K400" s="9">
        <v>456</v>
      </c>
      <c r="L400" s="13" t="str">
        <f>IFERROR(IF(VLOOKUP(K400,Vocabulary!$A:$J,10,)=0,"",VLOOKUP(K400,Vocabulary!$A:$J,10,)),"")</f>
        <v>&lt;vl-persoon:TijdelijkInwoner&gt;</v>
      </c>
    </row>
    <row r="401" spans="1:12" x14ac:dyDescent="0.3">
      <c r="A401" s="9">
        <v>457</v>
      </c>
      <c r="B401" s="13" t="str">
        <f>IFERROR(VLOOKUP(A401,Vocabulary!$A:$J,6,),"")</f>
        <v>VL</v>
      </c>
      <c r="C401" s="13" t="str">
        <f>IFERROR(VLOOKUP(A401,Vocabulary!$A:$J,4,),"")</f>
        <v>Person</v>
      </c>
      <c r="D401" s="13" t="str">
        <f>IFERROR(VLOOKUP(A401,Vocabulary!$A:$J,2,),"")</f>
        <v>Verblijfplaats</v>
      </c>
      <c r="E401" s="13" t="str">
        <f>IFERROR(IF(VLOOKUP(A401,Vocabulary!$A:$J,3,)=0,"",VLOOKUP(A401,Vocabulary!$A:$J,3,)),"")</f>
        <v>Plaats waar een persoon al dan niet tijdelijk woont of logeert.</v>
      </c>
      <c r="F401" s="13" t="str">
        <f>IFERROR(IF(VLOOKUP(A401,Vocabulary!$A:$J,7,)=0,"",VLOOKUP(A401,Vocabulary!$A:$J,7,)),"")</f>
        <v/>
      </c>
      <c r="H401" s="13" t="str">
        <f>IFERROR(IF(VLOOKUP(G401,Vocabulary!$A:$J,10,)=0,"",VLOOKUP(G401,Vocabulary!$A:$J,10,)),"")</f>
        <v/>
      </c>
      <c r="J401" s="13" t="str">
        <f>IFERROR(IF(VLOOKUP(I401,Vocabulary!$A:$J,10,)=0,"",VLOOKUP(I401,Vocabulary!$A:$J,10,)),"")</f>
        <v/>
      </c>
      <c r="K401" s="9">
        <v>457</v>
      </c>
      <c r="L401" s="13" t="str">
        <f>IFERROR(IF(VLOOKUP(K401,Vocabulary!$A:$J,10,)=0,"",VLOOKUP(K401,Vocabulary!$A:$J,10,)),"")</f>
        <v>&lt;vl-persoon:Verblijfplaats&gt;</v>
      </c>
    </row>
    <row r="402" spans="1:12" ht="115.2" x14ac:dyDescent="0.3">
      <c r="A402" s="9">
        <v>458</v>
      </c>
      <c r="B402" s="13" t="str">
        <f>IFERROR(VLOOKUP(A402,Vocabulary!$A:$J,6,),"")</f>
        <v>VL</v>
      </c>
      <c r="C402" s="13" t="str">
        <f>IFERROR(VLOOKUP(A402,Vocabulary!$A:$J,4,),"")</f>
        <v>Person</v>
      </c>
      <c r="D402" s="13" t="str">
        <f>IFERROR(VLOOKUP(A402,Vocabulary!$A:$J,2,),"")</f>
        <v>Voogdij</v>
      </c>
      <c r="E402" s="13" t="str">
        <f>IFERROR(IF(VLOOKUP(A402,Vocabulary!$A:$J,3,)=0,"",VLOOKUP(A402,Vocabulary!$A:$J,3,)),"")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2" s="13" t="str">
        <f>IFERROR(IF(VLOOKUP(A402,Vocabulary!$A:$J,7,)=0,"",VLOOKUP(A402,Vocabulary!$A:$J,7,)),"")</f>
        <v/>
      </c>
      <c r="H402" s="13" t="str">
        <f>IFERROR(IF(VLOOKUP(G402,Vocabulary!$A:$J,10,)=0,"",VLOOKUP(G402,Vocabulary!$A:$J,10,)),"")</f>
        <v/>
      </c>
      <c r="I402" s="24">
        <v>318</v>
      </c>
      <c r="J402" s="13" t="str">
        <f>IFERROR(IF(VLOOKUP(I402,Vocabulary!$A:$J,10,)=0,"",VLOOKUP(I402,Vocabulary!$A:$J,10,)),"")</f>
        <v>&lt;fed-per:Guardianship&gt;</v>
      </c>
      <c r="K402" s="9">
        <v>458</v>
      </c>
      <c r="L402" s="13" t="str">
        <f>IFERROR(IF(VLOOKUP(K402,Vocabulary!$A:$J,10,)=0,"",VLOOKUP(K402,Vocabulary!$A:$J,10,)),"")</f>
        <v>&lt;vl-persoon:Voogdij&gt;</v>
      </c>
    </row>
    <row r="403" spans="1:12" ht="100.8" x14ac:dyDescent="0.3">
      <c r="A403" s="9">
        <v>459</v>
      </c>
      <c r="B403" s="13" t="str">
        <f>IFERROR(VLOOKUP(A403,Vocabulary!$A:$J,6,),"")</f>
        <v>VL</v>
      </c>
      <c r="C403" s="13" t="str">
        <f>IFERROR(VLOOKUP(A403,Vocabulary!$A:$J,4,),"")</f>
        <v>Person</v>
      </c>
      <c r="D403" s="13" t="str">
        <f>IFERROR(VLOOKUP(A403,Vocabulary!$A:$J,2,),"")</f>
        <v>Vreemdeling</v>
      </c>
      <c r="E403" s="13" t="str">
        <f>IFERROR(IF(VLOOKUP(A403,Vocabulary!$A:$J,3,)=0,"",VLOOKUP(A403,Vocabulary!$A:$J,3,)),"")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3" s="13" t="str">
        <f>IFERROR(IF(VLOOKUP(A403,Vocabulary!$A:$J,7,)=0,"",VLOOKUP(A403,Vocabulary!$A:$J,7,)),"")</f>
        <v/>
      </c>
      <c r="H403" s="13" t="str">
        <f>IFERROR(IF(VLOOKUP(G403,Vocabulary!$A:$J,10,)=0,"",VLOOKUP(G403,Vocabulary!$A:$J,10,)),"")</f>
        <v/>
      </c>
      <c r="J403" s="13" t="str">
        <f>IFERROR(IF(VLOOKUP(I403,Vocabulary!$A:$J,10,)=0,"",VLOOKUP(I403,Vocabulary!$A:$J,10,)),"")</f>
        <v/>
      </c>
      <c r="K403" s="9">
        <v>459</v>
      </c>
      <c r="L403" s="13" t="str">
        <f>IFERROR(IF(VLOOKUP(K403,Vocabulary!$A:$J,10,)=0,"",VLOOKUP(K403,Vocabulary!$A:$J,10,)),"")</f>
        <v>&lt;vl-persoon:Vreemdeling&gt;</v>
      </c>
    </row>
    <row r="404" spans="1:12" ht="57.6" x14ac:dyDescent="0.3">
      <c r="A404" s="9">
        <v>460</v>
      </c>
      <c r="B404" s="13" t="str">
        <f>IFERROR(VLOOKUP(A404,Vocabulary!$A:$J,6,),"")</f>
        <v>VL</v>
      </c>
      <c r="C404" s="13" t="str">
        <f>IFERROR(VLOOKUP(A404,Vocabulary!$A:$J,4,),"")</f>
        <v>Person</v>
      </c>
      <c r="D404" s="13" t="str">
        <f>IFERROR(VLOOKUP(A404,Vocabulary!$A:$J,2,),"")</f>
        <v>afstammingstype</v>
      </c>
      <c r="E404" s="13" t="str">
        <f>IFERROR(IF(VLOOKUP(A404,Vocabulary!$A:$J,3,)=0,"",VLOOKUP(A404,Vocabulary!$A:$J,3,)),"")</f>
        <v xml:space="preserve">Aard vd afstamming. 
Gebruik
Bv geadopteerd, kind uit huwelijk, erkend door de vader etc. </v>
      </c>
      <c r="F404" s="13" t="str">
        <f>IFERROR(IF(VLOOKUP(A404,Vocabulary!$A:$J,7,)=0,"",VLOOKUP(A404,Vocabulary!$A:$J,7,)),"")</f>
        <v/>
      </c>
      <c r="H404" s="13" t="str">
        <f>IFERROR(IF(VLOOKUP(G404,Vocabulary!$A:$J,10,)=0,"",VLOOKUP(G404,Vocabulary!$A:$J,10,)),"")</f>
        <v/>
      </c>
      <c r="J404" s="13" t="str">
        <f>IFERROR(IF(VLOOKUP(I404,Vocabulary!$A:$J,10,)=0,"",VLOOKUP(I404,Vocabulary!$A:$J,10,)),"")</f>
        <v/>
      </c>
      <c r="K404" s="9">
        <v>460</v>
      </c>
      <c r="L404" s="13" t="str">
        <f>IFERROR(IF(VLOOKUP(K404,Vocabulary!$A:$J,10,)=0,"",VLOOKUP(K404,Vocabulary!$A:$J,10,)),"")</f>
        <v>&lt;vl-persoon:afstammingstype&gt;</v>
      </c>
    </row>
    <row r="405" spans="1:12" ht="28.8" x14ac:dyDescent="0.3">
      <c r="A405" s="9">
        <v>461</v>
      </c>
      <c r="B405" s="13" t="str">
        <f>IFERROR(VLOOKUP(A405,Vocabulary!$A:$J,6,),"")</f>
        <v>VL</v>
      </c>
      <c r="C405" s="13" t="str">
        <f>IFERROR(VLOOKUP(A405,Vocabulary!$A:$J,4,),"")</f>
        <v>Person</v>
      </c>
      <c r="D405" s="13" t="str">
        <f>IFERROR(VLOOKUP(A405,Vocabulary!$A:$J,2,),"")</f>
        <v>Staatburgerschap.binnenJurisdictie</v>
      </c>
      <c r="E405" s="13" t="str">
        <f>IFERROR(IF(VLOOKUP(A405,Vocabulary!$A:$J,3,)=0,"",VLOOKUP(A405,Vocabulary!$A:$J,3,)),"")</f>
        <v>Jurisdictie waarbinnen het staatsburgerschap (ve persoon) is gedefineerd.</v>
      </c>
      <c r="F405" s="13" t="str">
        <f>IFERROR(IF(VLOOKUP(A405,Vocabulary!$A:$J,7,)=0,"",VLOOKUP(A405,Vocabulary!$A:$J,7,)),"")</f>
        <v/>
      </c>
      <c r="H405" s="13" t="str">
        <f>IFERROR(IF(VLOOKUP(G405,Vocabulary!$A:$J,10,)=0,"",VLOOKUP(G405,Vocabulary!$A:$J,10,)),"")</f>
        <v/>
      </c>
      <c r="J405" s="13" t="str">
        <f>IFERROR(IF(VLOOKUP(I405,Vocabulary!$A:$J,10,)=0,"",VLOOKUP(I405,Vocabulary!$A:$J,10,)),"")</f>
        <v/>
      </c>
      <c r="K405" s="9">
        <v>461</v>
      </c>
      <c r="L405" s="13" t="str">
        <f>IFERROR(IF(VLOOKUP(K405,Vocabulary!$A:$J,10,)=0,"",VLOOKUP(K405,Vocabulary!$A:$J,10,)),"")</f>
        <v>&lt;vl-persoon:Staatburgerschap.binnenJurisdictie&gt;</v>
      </c>
    </row>
    <row r="406" spans="1:12" ht="28.8" x14ac:dyDescent="0.3">
      <c r="A406" s="9">
        <v>462</v>
      </c>
      <c r="B406" s="13" t="str">
        <f>IFERROR(VLOOKUP(A406,Vocabulary!$A:$J,6,),"")</f>
        <v>VL</v>
      </c>
      <c r="C406" s="13" t="str">
        <f>IFERROR(VLOOKUP(A406,Vocabulary!$A:$J,4,),"")</f>
        <v>Person</v>
      </c>
      <c r="D406" s="13" t="str">
        <f>IFERROR(VLOOKUP(A406,Vocabulary!$A:$J,2,),"")</f>
        <v>Inwonerschap.binnenJurisdictie</v>
      </c>
      <c r="E406" s="13" t="str">
        <f>IFERROR(IF(VLOOKUP(A406,Vocabulary!$A:$J,3,)=0,"",VLOOKUP(A406,Vocabulary!$A:$J,3,)),"")</f>
        <v>Jurisdictie waarbinnen het inwonerschap (ve persoon) is gedefineerd.</v>
      </c>
      <c r="F406" s="13" t="str">
        <f>IFERROR(IF(VLOOKUP(A406,Vocabulary!$A:$J,7,)=0,"",VLOOKUP(A406,Vocabulary!$A:$J,7,)),"")</f>
        <v/>
      </c>
      <c r="H406" s="13" t="str">
        <f>IFERROR(IF(VLOOKUP(G406,Vocabulary!$A:$J,10,)=0,"",VLOOKUP(G406,Vocabulary!$A:$J,10,)),"")</f>
        <v/>
      </c>
      <c r="J406" s="13" t="str">
        <f>IFERROR(IF(VLOOKUP(I406,Vocabulary!$A:$J,10,)=0,"",VLOOKUP(I406,Vocabulary!$A:$J,10,)),"")</f>
        <v/>
      </c>
      <c r="K406" s="9">
        <v>462</v>
      </c>
      <c r="L406" s="13" t="str">
        <f>IFERROR(IF(VLOOKUP(K406,Vocabulary!$A:$J,10,)=0,"",VLOOKUP(K406,Vocabulary!$A:$J,10,)),"")</f>
        <v>&lt;vl-persoon:Inwonerschap.binnenJurisdictie&gt;</v>
      </c>
    </row>
    <row r="407" spans="1:12" x14ac:dyDescent="0.3">
      <c r="A407" s="9">
        <v>463</v>
      </c>
      <c r="B407" s="13" t="str">
        <f>IFERROR(VLOOKUP(A407,Vocabulary!$A:$J,6,),"")</f>
        <v>VL</v>
      </c>
      <c r="C407" s="13" t="str">
        <f>IFERROR(VLOOKUP(A407,Vocabulary!$A:$J,4,),"")</f>
        <v>Person</v>
      </c>
      <c r="D407" s="13" t="str">
        <f>IFERROR(VLOOKUP(A407,Vocabulary!$A:$J,2,),"")</f>
        <v>datum</v>
      </c>
      <c r="E407" s="13" t="str">
        <f>IFERROR(IF(VLOOKUP(A407,Vocabulary!$A:$J,3,)=0,"",VLOOKUP(A407,Vocabulary!$A:$J,3,)),"")</f>
        <v>Datum waarop de gebeurtenis plaatsvond.</v>
      </c>
      <c r="F407" s="13" t="str">
        <f>IFERROR(IF(VLOOKUP(A407,Vocabulary!$A:$J,7,)=0,"",VLOOKUP(A407,Vocabulary!$A:$J,7,)),"")</f>
        <v/>
      </c>
      <c r="G407" s="4">
        <v>140.14099999999999</v>
      </c>
      <c r="H407" s="13" t="str">
        <f>IFERROR(IF(VLOOKUP(G407,Vocabulary!$A:$J,10,)=0,"",VLOOKUP(G407,Vocabulary!$A:$J,10,)),"")</f>
        <v/>
      </c>
      <c r="I407" s="24">
        <v>330.33100000000002</v>
      </c>
      <c r="J407" s="13" t="str">
        <f>IFERROR(IF(VLOOKUP(I407,Vocabulary!$A:$J,10,)=0,"",VLOOKUP(I407,Vocabulary!$A:$J,10,)),"")</f>
        <v/>
      </c>
      <c r="K407" s="9">
        <v>463</v>
      </c>
      <c r="L407" s="13" t="str">
        <f>IFERROR(IF(VLOOKUP(K407,Vocabulary!$A:$J,10,)=0,"",VLOOKUP(K407,Vocabulary!$A:$J,10,)),"")</f>
        <v>&lt;vl-persoon:datum&gt;</v>
      </c>
    </row>
    <row r="408" spans="1:12" x14ac:dyDescent="0.3">
      <c r="A408" s="9">
        <v>464</v>
      </c>
      <c r="B408" s="13" t="str">
        <f>IFERROR(VLOOKUP(A408,Vocabulary!$A:$J,6,),"")</f>
        <v>VL</v>
      </c>
      <c r="C408" s="13" t="str">
        <f>IFERROR(VLOOKUP(A408,Vocabulary!$A:$J,4,),"")</f>
        <v>Person</v>
      </c>
      <c r="D408" s="13" t="str">
        <f>IFERROR(VLOOKUP(A408,Vocabulary!$A:$J,2,),"")</f>
        <v>datumVanAfstamming</v>
      </c>
      <c r="E408" s="13" t="str">
        <f>IFERROR(IF(VLOOKUP(A408,Vocabulary!$A:$J,3,)=0,"",VLOOKUP(A408,Vocabulary!$A:$J,3,)),"")</f>
        <v>De datum waarop de afstamming wordt vastgesteld.</v>
      </c>
      <c r="F408" s="13" t="str">
        <f>IFERROR(IF(VLOOKUP(A408,Vocabulary!$A:$J,7,)=0,"",VLOOKUP(A408,Vocabulary!$A:$J,7,)),"")</f>
        <v/>
      </c>
      <c r="H408" s="13" t="str">
        <f>IFERROR(IF(VLOOKUP(G408,Vocabulary!$A:$J,10,)=0,"",VLOOKUP(G408,Vocabulary!$A:$J,10,)),"")</f>
        <v/>
      </c>
      <c r="J408" s="13" t="str">
        <f>IFERROR(IF(VLOOKUP(I408,Vocabulary!$A:$J,10,)=0,"",VLOOKUP(I408,Vocabulary!$A:$J,10,)),"")</f>
        <v/>
      </c>
      <c r="K408" s="9">
        <v>464</v>
      </c>
      <c r="L408" s="13" t="str">
        <f>IFERROR(IF(VLOOKUP(K408,Vocabulary!$A:$J,10,)=0,"",VLOOKUP(K408,Vocabulary!$A:$J,10,)),"")</f>
        <v>&lt;vl-persoon:datumVanAfstamming&gt;</v>
      </c>
    </row>
    <row r="409" spans="1:12" x14ac:dyDescent="0.3">
      <c r="A409" s="9">
        <v>465</v>
      </c>
      <c r="B409" s="13" t="str">
        <f>IFERROR(VLOOKUP(A409,Vocabulary!$A:$J,6,),"")</f>
        <v>VL</v>
      </c>
      <c r="C409" s="13" t="str">
        <f>IFERROR(VLOOKUP(A409,Vocabulary!$A:$J,4,),"")</f>
        <v>Person</v>
      </c>
      <c r="D409" s="13" t="str">
        <f>IFERROR(VLOOKUP(A409,Vocabulary!$A:$J,2,),"")</f>
        <v>gebruikteVoornaam</v>
      </c>
      <c r="E409" s="13" t="str">
        <f>IFERROR(IF(VLOOKUP(A409,Vocabulary!$A:$J,3,)=0,"",VLOOKUP(A409,Vocabulary!$A:$J,3,)),"")</f>
        <v>Belangrijkste vd voornamen ve persoon.</v>
      </c>
      <c r="F409" s="13" t="str">
        <f>IFERROR(IF(VLOOKUP(A409,Vocabulary!$A:$J,7,)=0,"",VLOOKUP(A409,Vocabulary!$A:$J,7,)),"")</f>
        <v/>
      </c>
      <c r="H409" s="13" t="str">
        <f>IFERROR(IF(VLOOKUP(G409,Vocabulary!$A:$J,10,)=0,"",VLOOKUP(G409,Vocabulary!$A:$J,10,)),"")</f>
        <v/>
      </c>
      <c r="I409" s="24">
        <v>333</v>
      </c>
      <c r="J409" s="13" t="str">
        <f>IFERROR(IF(VLOOKUP(I409,Vocabulary!$A:$J,10,)=0,"",VLOOKUP(I409,Vocabulary!$A:$J,10,)),"")</f>
        <v>&lt;foaf:#term_givenname&gt;</v>
      </c>
      <c r="K409" s="9">
        <v>465</v>
      </c>
      <c r="L409" s="13" t="str">
        <f>IFERROR(IF(VLOOKUP(K409,Vocabulary!$A:$J,10,)=0,"",VLOOKUP(K409,Vocabulary!$A:$J,10,)),"")</f>
        <v>&lt;vl-persoon:gebruikteVoornaam&gt;</v>
      </c>
    </row>
    <row r="410" spans="1:12" x14ac:dyDescent="0.3">
      <c r="A410" s="9">
        <v>466</v>
      </c>
      <c r="B410" s="13" t="str">
        <f>IFERROR(VLOOKUP(A410,Vocabulary!$A:$J,6,),"")</f>
        <v>VL</v>
      </c>
      <c r="C410" s="13" t="str">
        <f>IFERROR(VLOOKUP(A410,Vocabulary!$A:$J,4,),"")</f>
        <v>Person</v>
      </c>
      <c r="D410" s="13" t="str">
        <f>IFERROR(VLOOKUP(A410,Vocabulary!$A:$J,2,),"")</f>
        <v>geslacht</v>
      </c>
      <c r="E410" s="13" t="str">
        <f>IFERROR(IF(VLOOKUP(A410,Vocabulary!$A:$J,3,)=0,"",VLOOKUP(A410,Vocabulary!$A:$J,3,)),"")</f>
        <v>Het feit of de persoon een man of een vrouw is.</v>
      </c>
      <c r="F410" s="13" t="str">
        <f>IFERROR(IF(VLOOKUP(A410,Vocabulary!$A:$J,7,)=0,"",VLOOKUP(A410,Vocabulary!$A:$J,7,)),"")</f>
        <v/>
      </c>
      <c r="G410" s="4">
        <v>138</v>
      </c>
      <c r="H410" s="13" t="str">
        <f>IFERROR(IF(VLOOKUP(G410,Vocabulary!$A:$J,10,)=0,"",VLOOKUP(G410,Vocabulary!$A:$J,10,)),"")</f>
        <v>&lt;eu:PersonGender&gt;</v>
      </c>
      <c r="I410" s="24">
        <v>335</v>
      </c>
      <c r="J410" s="13" t="str">
        <f>IFERROR(IF(VLOOKUP(I410,Vocabulary!$A:$J,10,)=0,"",VLOOKUP(I410,Vocabulary!$A:$J,10,)),"")</f>
        <v>&lt;foaf:#term_gender&gt;</v>
      </c>
      <c r="K410" s="9">
        <v>466</v>
      </c>
      <c r="L410" s="13" t="str">
        <f>IFERROR(IF(VLOOKUP(K410,Vocabulary!$A:$J,10,)=0,"",VLOOKUP(K410,Vocabulary!$A:$J,10,)),"")</f>
        <v>&lt;vl-persoon:geslacht&gt;</v>
      </c>
    </row>
    <row r="411" spans="1:12" ht="72" x14ac:dyDescent="0.3">
      <c r="A411" s="9">
        <v>467</v>
      </c>
      <c r="B411" s="13" t="str">
        <f>IFERROR(VLOOKUP(A411,Vocabulary!$A:$J,6,),"")</f>
        <v>VL</v>
      </c>
      <c r="C411" s="13" t="str">
        <f>IFERROR(VLOOKUP(A411,Vocabulary!$A:$J,4,),"")</f>
        <v>Person</v>
      </c>
      <c r="D411" s="13" t="str">
        <f>IFERROR(VLOOKUP(A411,Vocabulary!$A:$J,2,),"")</f>
        <v>gezinsadres</v>
      </c>
      <c r="E411" s="13" t="str">
        <f>IFERROR(IF(VLOOKUP(A411,Vocabulary!$A:$J,3,)=0,"",VLOOKUP(A411,Vocabulary!$A:$J,3,)),"")</f>
        <v xml:space="preserve">Verblijfplaats vh gezin. 
Gebruik
Dikwijls een criterium om te bepalen of personen deel uitmaken van eenzelfde gezin. </v>
      </c>
      <c r="F411" s="13" t="str">
        <f>IFERROR(IF(VLOOKUP(A411,Vocabulary!$A:$J,7,)=0,"",VLOOKUP(A411,Vocabulary!$A:$J,7,)),"")</f>
        <v/>
      </c>
      <c r="H411" s="13" t="str">
        <f>IFERROR(IF(VLOOKUP(G411,Vocabulary!$A:$J,10,)=0,"",VLOOKUP(G411,Vocabulary!$A:$J,10,)),"")</f>
        <v/>
      </c>
      <c r="J411" s="13" t="str">
        <f>IFERROR(IF(VLOOKUP(I411,Vocabulary!$A:$J,10,)=0,"",VLOOKUP(I411,Vocabulary!$A:$J,10,)),"")</f>
        <v/>
      </c>
      <c r="K411" s="9">
        <v>467</v>
      </c>
      <c r="L411" s="13" t="str">
        <f>IFERROR(IF(VLOOKUP(K411,Vocabulary!$A:$J,10,)=0,"",VLOOKUP(K411,Vocabulary!$A:$J,10,)),"")</f>
        <v>&lt;vl-persoon:gezinsadres&gt;</v>
      </c>
    </row>
    <row r="412" spans="1:12" ht="86.4" x14ac:dyDescent="0.3">
      <c r="A412" s="9">
        <v>468</v>
      </c>
      <c r="B412" s="13" t="str">
        <f>IFERROR(VLOOKUP(A412,Vocabulary!$A:$J,6,),"")</f>
        <v>VL</v>
      </c>
      <c r="C412" s="13" t="str">
        <f>IFERROR(VLOOKUP(A412,Vocabulary!$A:$J,4,),"")</f>
        <v>Person</v>
      </c>
      <c r="D412" s="13" t="str">
        <f>IFERROR(VLOOKUP(A412,Vocabulary!$A:$J,2,),"")</f>
        <v>gezinsrelatietype</v>
      </c>
      <c r="E412" s="13" t="str">
        <f>IFERROR(IF(VLOOKUP(A412,Vocabulary!$A:$J,3,)=0,"",VLOOKUP(A412,Vocabulary!$A:$J,3,)),"")</f>
        <v xml:space="preserve">Aard vd relatie. 
Gebruik
Wordt typisch bepaald tov het gezinshoofd. Bv als de vader gezinshoofd is en een gezinslid is zoon, dan zou als de grootvader gezinshoofd was datzelfde gezinslid kleinzoon zijn. </v>
      </c>
      <c r="F412" s="13" t="str">
        <f>IFERROR(IF(VLOOKUP(A412,Vocabulary!$A:$J,7,)=0,"",VLOOKUP(A412,Vocabulary!$A:$J,7,)),"")</f>
        <v/>
      </c>
      <c r="H412" s="13" t="str">
        <f>IFERROR(IF(VLOOKUP(G412,Vocabulary!$A:$J,10,)=0,"",VLOOKUP(G412,Vocabulary!$A:$J,10,)),"")</f>
        <v/>
      </c>
      <c r="I412" s="24">
        <v>338</v>
      </c>
      <c r="J412" s="13" t="str">
        <f>IFERROR(IF(VLOOKUP(I412,Vocabulary!$A:$J,10,)=0,"",VLOOKUP(I412,Vocabulary!$A:$J,10,)),"")</f>
        <v>&lt;fed-per:householdRelation&gt;</v>
      </c>
      <c r="K412" s="9">
        <v>468</v>
      </c>
      <c r="L412" s="13" t="str">
        <f>IFERROR(IF(VLOOKUP(K412,Vocabulary!$A:$J,10,)=0,"",VLOOKUP(K412,Vocabulary!$A:$J,10,)),"")</f>
        <v>&lt;vl-persoon:gezinsrelatietype&gt;</v>
      </c>
    </row>
    <row r="413" spans="1:12" x14ac:dyDescent="0.3">
      <c r="A413" s="9">
        <v>469</v>
      </c>
      <c r="B413" s="13" t="str">
        <f>IFERROR(VLOOKUP(A413,Vocabulary!$A:$J,6,),"")</f>
        <v>VL</v>
      </c>
      <c r="C413" s="13" t="str">
        <f>IFERROR(VLOOKUP(A413,Vocabulary!$A:$J,4,),"")</f>
        <v>Person</v>
      </c>
      <c r="D413" s="13" t="str">
        <f>IFERROR(VLOOKUP(A413,Vocabulary!$A:$J,2,),"")</f>
        <v>heeftBurgerlijkeStaat</v>
      </c>
      <c r="E413" s="13" t="str">
        <f>IFERROR(IF(VLOOKUP(A413,Vocabulary!$A:$J,3,)=0,"",VLOOKUP(A413,Vocabulary!$A:$J,3,)),"")</f>
        <v>Burgerlijke staat vd Persoon.</v>
      </c>
      <c r="F413" s="13" t="str">
        <f>IFERROR(IF(VLOOKUP(A413,Vocabulary!$A:$J,7,)=0,"",VLOOKUP(A413,Vocabulary!$A:$J,7,)),"")</f>
        <v/>
      </c>
      <c r="H413" s="13" t="str">
        <f>IFERROR(IF(VLOOKUP(G413,Vocabulary!$A:$J,10,)=0,"",VLOOKUP(G413,Vocabulary!$A:$J,10,)),"")</f>
        <v/>
      </c>
      <c r="I413" s="24">
        <v>329</v>
      </c>
      <c r="J413" s="13" t="str">
        <f>IFERROR(IF(VLOOKUP(I413,Vocabulary!$A:$J,10,)=0,"",VLOOKUP(I413,Vocabulary!$A:$J,10,)),"")</f>
        <v>&lt;fed-per:civilStatus&gt;</v>
      </c>
      <c r="K413" s="9">
        <v>469</v>
      </c>
      <c r="L413" s="13" t="str">
        <f>IFERROR(IF(VLOOKUP(K413,Vocabulary!$A:$J,10,)=0,"",VLOOKUP(K413,Vocabulary!$A:$J,10,)),"")</f>
        <v>&lt;vl-persoon:heeftBurgerlijkeStaat&gt;</v>
      </c>
    </row>
    <row r="414" spans="1:12" x14ac:dyDescent="0.3">
      <c r="A414" s="9">
        <v>470</v>
      </c>
      <c r="B414" s="13" t="str">
        <f>IFERROR(VLOOKUP(A414,Vocabulary!$A:$J,6,),"")</f>
        <v>VL</v>
      </c>
      <c r="C414" s="13" t="str">
        <f>IFERROR(VLOOKUP(A414,Vocabulary!$A:$J,4,),"")</f>
        <v>Person</v>
      </c>
      <c r="D414" s="13" t="str">
        <f>IFERROR(VLOOKUP(A414,Vocabulary!$A:$J,2,),"")</f>
        <v>heeftGeboorte</v>
      </c>
      <c r="E414" s="13" t="str">
        <f>IFERROR(IF(VLOOKUP(A414,Vocabulary!$A:$J,3,)=0,"",VLOOKUP(A414,Vocabulary!$A:$J,3,)),"")</f>
        <v>Verwijst naar de geboortegegevens vd persoon.</v>
      </c>
      <c r="F414" s="13" t="str">
        <f>IFERROR(IF(VLOOKUP(A414,Vocabulary!$A:$J,7,)=0,"",VLOOKUP(A414,Vocabulary!$A:$J,7,)),"")</f>
        <v/>
      </c>
      <c r="H414" s="13" t="str">
        <f>IFERROR(IF(VLOOKUP(G414,Vocabulary!$A:$J,10,)=0,"",VLOOKUP(G414,Vocabulary!$A:$J,10,)),"")</f>
        <v/>
      </c>
      <c r="J414" s="13" t="str">
        <f>IFERROR(IF(VLOOKUP(I414,Vocabulary!$A:$J,10,)=0,"",VLOOKUP(I414,Vocabulary!$A:$J,10,)),"")</f>
        <v/>
      </c>
      <c r="K414" s="9">
        <v>470</v>
      </c>
      <c r="L414" s="13" t="str">
        <f>IFERROR(IF(VLOOKUP(K414,Vocabulary!$A:$J,10,)=0,"",VLOOKUP(K414,Vocabulary!$A:$J,10,)),"")</f>
        <v>&lt;vl-persoon:heeftGeboorte&gt;</v>
      </c>
    </row>
    <row r="415" spans="1:12" ht="72" x14ac:dyDescent="0.3">
      <c r="A415" s="9">
        <v>471</v>
      </c>
      <c r="B415" s="13" t="str">
        <f>IFERROR(VLOOKUP(A415,Vocabulary!$A:$J,6,),"")</f>
        <v>VL</v>
      </c>
      <c r="C415" s="13" t="str">
        <f>IFERROR(VLOOKUP(A415,Vocabulary!$A:$J,4,),"")</f>
        <v>Person</v>
      </c>
      <c r="D415" s="13" t="str">
        <f>IFERROR(VLOOKUP(A415,Vocabulary!$A:$J,2,),"")</f>
        <v>heeftInwonerschap</v>
      </c>
      <c r="E415" s="13" t="str">
        <f>IFERROR(IF(VLOOKUP(A415,Vocabulary!$A:$J,3,)=0,"",VLOOKUP(A415,Vocabulary!$A:$J,3,)),"")</f>
        <v xml:space="preserve">Inwonerschap vd persoon. 
Gebruik
De entiteit inwonerschap beschrijft het inwonerschap in meer detail (oa de jurisdictie waarbinnen het gedefinieerd is). </v>
      </c>
      <c r="F415" s="13" t="str">
        <f>IFERROR(IF(VLOOKUP(A415,Vocabulary!$A:$J,7,)=0,"",VLOOKUP(A415,Vocabulary!$A:$J,7,)),"")</f>
        <v/>
      </c>
      <c r="H415" s="13" t="str">
        <f>IFERROR(IF(VLOOKUP(G415,Vocabulary!$A:$J,10,)=0,"",VLOOKUP(G415,Vocabulary!$A:$J,10,)),"")</f>
        <v/>
      </c>
      <c r="J415" s="13" t="str">
        <f>IFERROR(IF(VLOOKUP(I415,Vocabulary!$A:$J,10,)=0,"",VLOOKUP(I415,Vocabulary!$A:$J,10,)),"")</f>
        <v/>
      </c>
      <c r="K415" s="9">
        <v>471</v>
      </c>
      <c r="L415" s="13" t="str">
        <f>IFERROR(IF(VLOOKUP(K415,Vocabulary!$A:$J,10,)=0,"",VLOOKUP(K415,Vocabulary!$A:$J,10,)),"")</f>
        <v>&lt;vl-persoon:heeftInwonerschap&gt;</v>
      </c>
    </row>
    <row r="416" spans="1:12" x14ac:dyDescent="0.3">
      <c r="A416" s="9">
        <v>472</v>
      </c>
      <c r="B416" s="13" t="str">
        <f>IFERROR(VLOOKUP(A416,Vocabulary!$A:$J,6,),"")</f>
        <v>VL</v>
      </c>
      <c r="C416" s="13" t="str">
        <f>IFERROR(VLOOKUP(A416,Vocabulary!$A:$J,4,),"")</f>
        <v>Person</v>
      </c>
      <c r="D416" s="13" t="str">
        <f>IFERROR(VLOOKUP(A416,Vocabulary!$A:$J,2,),"")</f>
        <v>heeftNationaliteit</v>
      </c>
      <c r="E416" s="13" t="str">
        <f>IFERROR(IF(VLOOKUP(A416,Vocabulary!$A:$J,3,)=0,"",VLOOKUP(A416,Vocabulary!$A:$J,3,)),"")</f>
        <v>Nationaliteit vd persoon.</v>
      </c>
      <c r="F416" s="13" t="str">
        <f>IFERROR(IF(VLOOKUP(A416,Vocabulary!$A:$J,7,)=0,"",VLOOKUP(A416,Vocabulary!$A:$J,7,)),"")</f>
        <v/>
      </c>
      <c r="H416" s="13" t="str">
        <f>IFERROR(IF(VLOOKUP(G416,Vocabulary!$A:$J,10,)=0,"",VLOOKUP(G416,Vocabulary!$A:$J,10,)),"")</f>
        <v/>
      </c>
      <c r="J416" s="13" t="str">
        <f>IFERROR(IF(VLOOKUP(I416,Vocabulary!$A:$J,10,)=0,"",VLOOKUP(I416,Vocabulary!$A:$J,10,)),"")</f>
        <v/>
      </c>
      <c r="K416" s="9">
        <v>472</v>
      </c>
      <c r="L416" s="13" t="str">
        <f>IFERROR(IF(VLOOKUP(K416,Vocabulary!$A:$J,10,)=0,"",VLOOKUP(K416,Vocabulary!$A:$J,10,)),"")</f>
        <v>&lt;vl-persoon:heeftNationaliteit&gt;</v>
      </c>
    </row>
    <row r="417" spans="1:12" x14ac:dyDescent="0.3">
      <c r="A417" s="9">
        <v>473</v>
      </c>
      <c r="B417" s="13" t="str">
        <f>IFERROR(VLOOKUP(A417,Vocabulary!$A:$J,6,),"")</f>
        <v>VL</v>
      </c>
      <c r="C417" s="13" t="str">
        <f>IFERROR(VLOOKUP(A417,Vocabulary!$A:$J,4,),"")</f>
        <v>Person</v>
      </c>
      <c r="D417" s="13" t="str">
        <f>IFERROR(VLOOKUP(A417,Vocabulary!$A:$J,2,),"")</f>
        <v>heeftOverlijden</v>
      </c>
      <c r="E417" s="13" t="str">
        <f>IFERROR(IF(VLOOKUP(A417,Vocabulary!$A:$J,3,)=0,"",VLOOKUP(A417,Vocabulary!$A:$J,3,)),"")</f>
        <v>Verwijst naar de overlijdensgegevens vd persoon.</v>
      </c>
      <c r="F417" s="13" t="str">
        <f>IFERROR(IF(VLOOKUP(A417,Vocabulary!$A:$J,7,)=0,"",VLOOKUP(A417,Vocabulary!$A:$J,7,)),"")</f>
        <v/>
      </c>
      <c r="H417" s="13" t="str">
        <f>IFERROR(IF(VLOOKUP(G417,Vocabulary!$A:$J,10,)=0,"",VLOOKUP(G417,Vocabulary!$A:$J,10,)),"")</f>
        <v/>
      </c>
      <c r="J417" s="13" t="str">
        <f>IFERROR(IF(VLOOKUP(I417,Vocabulary!$A:$J,10,)=0,"",VLOOKUP(I417,Vocabulary!$A:$J,10,)),"")</f>
        <v/>
      </c>
      <c r="K417" s="9">
        <v>473</v>
      </c>
      <c r="L417" s="13" t="str">
        <f>IFERROR(IF(VLOOKUP(K417,Vocabulary!$A:$J,10,)=0,"",VLOOKUP(K417,Vocabulary!$A:$J,10,)),"")</f>
        <v>&lt;vl-persoon:heeftOverlijden&gt;</v>
      </c>
    </row>
    <row r="418" spans="1:12" x14ac:dyDescent="0.3">
      <c r="A418" s="9">
        <v>474</v>
      </c>
      <c r="B418" s="13" t="str">
        <f>IFERROR(VLOOKUP(A418,Vocabulary!$A:$J,6,),"")</f>
        <v>VL</v>
      </c>
      <c r="C418" s="13" t="str">
        <f>IFERROR(VLOOKUP(A418,Vocabulary!$A:$J,4,),"")</f>
        <v>Person</v>
      </c>
      <c r="D418" s="13" t="str">
        <f>IFERROR(VLOOKUP(A418,Vocabulary!$A:$J,2,),"")</f>
        <v>heeftPersoonsrelatie</v>
      </c>
      <c r="E418" s="13" t="str">
        <f>IFERROR(IF(VLOOKUP(A418,Vocabulary!$A:$J,3,)=0,"",VLOOKUP(A418,Vocabulary!$A:$J,3,)),"")</f>
        <v>Relatie van een persoon (met een ander persoon).</v>
      </c>
      <c r="F418" s="13" t="str">
        <f>IFERROR(IF(VLOOKUP(A418,Vocabulary!$A:$J,7,)=0,"",VLOOKUP(A418,Vocabulary!$A:$J,7,)),"")</f>
        <v/>
      </c>
      <c r="H418" s="13" t="str">
        <f>IFERROR(IF(VLOOKUP(G418,Vocabulary!$A:$J,10,)=0,"",VLOOKUP(G418,Vocabulary!$A:$J,10,)),"")</f>
        <v/>
      </c>
      <c r="J418" s="13" t="str">
        <f>IFERROR(IF(VLOOKUP(I418,Vocabulary!$A:$J,10,)=0,"",VLOOKUP(I418,Vocabulary!$A:$J,10,)),"")</f>
        <v/>
      </c>
      <c r="K418" s="9">
        <v>474</v>
      </c>
      <c r="L418" s="13" t="str">
        <f>IFERROR(IF(VLOOKUP(K418,Vocabulary!$A:$J,10,)=0,"",VLOOKUP(K418,Vocabulary!$A:$J,10,)),"")</f>
        <v>&lt;vl-persoon:heeftPersoonsrelatie&gt;</v>
      </c>
    </row>
    <row r="419" spans="1:12" ht="72" x14ac:dyDescent="0.3">
      <c r="A419" s="9">
        <v>475</v>
      </c>
      <c r="B419" s="13" t="str">
        <f>IFERROR(VLOOKUP(A419,Vocabulary!$A:$J,6,),"")</f>
        <v>VL</v>
      </c>
      <c r="C419" s="13" t="str">
        <f>IFERROR(VLOOKUP(A419,Vocabulary!$A:$J,4,),"")</f>
        <v>Person</v>
      </c>
      <c r="D419" s="13" t="str">
        <f>IFERROR(VLOOKUP(A419,Vocabulary!$A:$J,2,),"")</f>
        <v>heeftStaatsburgerschap</v>
      </c>
      <c r="E419" s="13" t="str">
        <f>IFERROR(IF(VLOOKUP(A419,Vocabulary!$A:$J,3,)=0,"",VLOOKUP(A419,Vocabulary!$A:$J,3,)),"")</f>
        <v xml:space="preserve">Staatsburgerschap vd persoon. 
Gebruik
De entiteit staatsburgerschap beschrijft het staatsburgerschap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475</v>
      </c>
      <c r="L419" s="13" t="str">
        <f>IFERROR(IF(VLOOKUP(K419,Vocabulary!$A:$J,10,)=0,"",VLOOKUP(K419,Vocabulary!$A:$J,10,)),"")</f>
        <v>&lt;vl-persoon:heeftStaatsburgerschap&gt;</v>
      </c>
    </row>
    <row r="420" spans="1:12" x14ac:dyDescent="0.3">
      <c r="A420" s="9">
        <v>476</v>
      </c>
      <c r="B420" s="13" t="str">
        <f>IFERROR(VLOOKUP(A420,Vocabulary!$A:$J,6,),"")</f>
        <v>VL</v>
      </c>
      <c r="C420" s="13" t="str">
        <f>IFERROR(VLOOKUP(A420,Vocabulary!$A:$J,4,),"")</f>
        <v>Person</v>
      </c>
      <c r="D420" s="13" t="str">
        <f>IFERROR(VLOOKUP(A420,Vocabulary!$A:$J,2,),"")</f>
        <v>heeftVerblijfplaats</v>
      </c>
      <c r="E420" s="13" t="str">
        <f>IFERROR(IF(VLOOKUP(A420,Vocabulary!$A:$J,3,)=0,"",VLOOKUP(A420,Vocabulary!$A:$J,3,)),"")</f>
        <v>Plaats waar een persoon verblijft.</v>
      </c>
      <c r="F420" s="13" t="str">
        <f>IFERROR(IF(VLOOKUP(A420,Vocabulary!$A:$J,7,)=0,"",VLOOKUP(A420,Vocabulary!$A:$J,7,)),"")</f>
        <v/>
      </c>
      <c r="H420" s="13" t="str">
        <f>IFERROR(IF(VLOOKUP(G420,Vocabulary!$A:$J,10,)=0,"",VLOOKUP(G420,Vocabulary!$A:$J,10,)),"")</f>
        <v/>
      </c>
      <c r="J420" s="13" t="str">
        <f>IFERROR(IF(VLOOKUP(I420,Vocabulary!$A:$J,10,)=0,"",VLOOKUP(I420,Vocabulary!$A:$J,10,)),"")</f>
        <v/>
      </c>
      <c r="K420" s="9">
        <v>476</v>
      </c>
      <c r="L420" s="13" t="str">
        <f>IFERROR(IF(VLOOKUP(K420,Vocabulary!$A:$J,10,)=0,"",VLOOKUP(K420,Vocabulary!$A:$J,10,)),"")</f>
        <v>&lt;vl-persoon:heeftVerblijfplaats&gt;</v>
      </c>
    </row>
    <row r="421" spans="1:12" x14ac:dyDescent="0.3">
      <c r="A421" s="9">
        <v>477</v>
      </c>
      <c r="B421" s="13" t="str">
        <f>IFERROR(VLOOKUP(A421,Vocabulary!$A:$J,6,),"")</f>
        <v>VL</v>
      </c>
      <c r="C421" s="13" t="str">
        <f>IFERROR(VLOOKUP(A421,Vocabulary!$A:$J,4,),"")</f>
        <v>Person</v>
      </c>
      <c r="D421" s="13" t="str">
        <f>IFERROR(VLOOKUP(A421,Vocabulary!$A:$J,2,),"")</f>
        <v>isHoofdVan</v>
      </c>
      <c r="E421" s="13" t="str">
        <f>IFERROR(IF(VLOOKUP(A421,Vocabulary!$A:$J,3,)=0,"",VLOOKUP(A421,Vocabulary!$A:$J,3,)),"")</f>
        <v>Persoon die standaard het gezin vertegenwoordigt.</v>
      </c>
      <c r="F421" s="13" t="str">
        <f>IFERROR(IF(VLOOKUP(A421,Vocabulary!$A:$J,7,)=0,"",VLOOKUP(A421,Vocabulary!$A:$J,7,)),"")</f>
        <v/>
      </c>
      <c r="H421" s="13" t="str">
        <f>IFERROR(IF(VLOOKUP(G421,Vocabulary!$A:$J,10,)=0,"",VLOOKUP(G421,Vocabulary!$A:$J,10,)),"")</f>
        <v/>
      </c>
      <c r="I421" s="24">
        <v>337</v>
      </c>
      <c r="J421" s="13" t="str">
        <f>IFERROR(IF(VLOOKUP(I421,Vocabulary!$A:$J,10,)=0,"",VLOOKUP(I421,Vocabulary!$A:$J,10,)),"")</f>
        <v>&lt;fed-per:headOf&gt;</v>
      </c>
      <c r="K421" s="9">
        <v>477</v>
      </c>
      <c r="L421" s="13" t="str">
        <f>IFERROR(IF(VLOOKUP(K421,Vocabulary!$A:$J,10,)=0,"",VLOOKUP(K421,Vocabulary!$A:$J,10,)),"")</f>
        <v>&lt;vl-persoon:isHoofdVan&gt;</v>
      </c>
    </row>
    <row r="422" spans="1:12" x14ac:dyDescent="0.3">
      <c r="A422" s="9">
        <v>478</v>
      </c>
      <c r="B422" s="13" t="str">
        <f>IFERROR(VLOOKUP(A422,Vocabulary!$A:$J,6,),"")</f>
        <v>VL</v>
      </c>
      <c r="C422" s="13" t="str">
        <f>IFERROR(VLOOKUP(A422,Vocabulary!$A:$J,4,),"")</f>
        <v>Person</v>
      </c>
      <c r="D422" s="13" t="str">
        <f>IFERROR(VLOOKUP(A422,Vocabulary!$A:$J,2,),"")</f>
        <v>isLidVan</v>
      </c>
      <c r="E422" s="13" t="str">
        <f>IFERROR(IF(VLOOKUP(A422,Vocabulary!$A:$J,3,)=0,"",VLOOKUP(A422,Vocabulary!$A:$J,3,)),"")</f>
        <v>Persoon die tot een gezin behoort.</v>
      </c>
      <c r="F422" s="13" t="str">
        <f>IFERROR(IF(VLOOKUP(A422,Vocabulary!$A:$J,7,)=0,"",VLOOKUP(A422,Vocabulary!$A:$J,7,)),"")</f>
        <v/>
      </c>
      <c r="H422" s="13" t="str">
        <f>IFERROR(IF(VLOOKUP(G422,Vocabulary!$A:$J,10,)=0,"",VLOOKUP(G422,Vocabulary!$A:$J,10,)),"")</f>
        <v/>
      </c>
      <c r="I422" s="24">
        <v>341</v>
      </c>
      <c r="J422" s="13" t="str">
        <f>IFERROR(IF(VLOOKUP(I422,Vocabulary!$A:$J,10,)=0,"",VLOOKUP(I422,Vocabulary!$A:$J,10,)),"")</f>
        <v>&lt;fed-per:memberOf&gt;</v>
      </c>
      <c r="K422" s="9">
        <v>478</v>
      </c>
      <c r="L422" s="13" t="str">
        <f>IFERROR(IF(VLOOKUP(K422,Vocabulary!$A:$J,10,)=0,"",VLOOKUP(K422,Vocabulary!$A:$J,10,)),"")</f>
        <v>&lt;vl-persoon:isLidVan&gt;</v>
      </c>
    </row>
    <row r="423" spans="1:12" x14ac:dyDescent="0.3">
      <c r="A423" s="9">
        <v>479</v>
      </c>
      <c r="B423" s="13" t="str">
        <f>IFERROR(VLOOKUP(A423,Vocabulary!$A:$J,6,),"")</f>
        <v>VL</v>
      </c>
      <c r="C423" s="13" t="str">
        <f>IFERROR(VLOOKUP(A423,Vocabulary!$A:$J,4,),"")</f>
        <v>Person</v>
      </c>
      <c r="D423" s="13" t="str">
        <f>IFERROR(VLOOKUP(A423,Vocabulary!$A:$J,2,),"")</f>
        <v>isRelatieMet</v>
      </c>
      <c r="E423" s="13" t="str">
        <f>IFERROR(IF(VLOOKUP(A423,Vocabulary!$A:$J,3,)=0,"",VLOOKUP(A423,Vocabulary!$A:$J,3,)),"")</f>
        <v>Persoon waarmee de persoon gerelateerd is.</v>
      </c>
      <c r="F423" s="13" t="str">
        <f>IFERROR(IF(VLOOKUP(A423,Vocabulary!$A:$J,7,)=0,"",VLOOKUP(A423,Vocabulary!$A:$J,7,)),"")</f>
        <v/>
      </c>
      <c r="H423" s="13" t="str">
        <f>IFERROR(IF(VLOOKUP(G423,Vocabulary!$A:$J,10,)=0,"",VLOOKUP(G423,Vocabulary!$A:$J,10,)),"")</f>
        <v/>
      </c>
      <c r="J423" s="13" t="str">
        <f>IFERROR(IF(VLOOKUP(I423,Vocabulary!$A:$J,10,)=0,"",VLOOKUP(I423,Vocabulary!$A:$J,10,)),"")</f>
        <v/>
      </c>
      <c r="K423" s="9">
        <v>479</v>
      </c>
      <c r="L423" s="13" t="str">
        <f>IFERROR(IF(VLOOKUP(K423,Vocabulary!$A:$J,10,)=0,"",VLOOKUP(K423,Vocabulary!$A:$J,10,)),"")</f>
        <v>&lt;vl-persoon:isRelatieMet&gt;</v>
      </c>
    </row>
    <row r="424" spans="1:12" x14ac:dyDescent="0.3">
      <c r="A424" s="9">
        <v>480</v>
      </c>
      <c r="B424" s="13" t="str">
        <f>IFERROR(VLOOKUP(A424,Vocabulary!$A:$J,6,),"")</f>
        <v>VL</v>
      </c>
      <c r="C424" s="13" t="str">
        <f>IFERROR(VLOOKUP(A424,Vocabulary!$A:$J,4,),"")</f>
        <v>Person</v>
      </c>
      <c r="D424" s="13" t="str">
        <f>IFERROR(VLOOKUP(A424,Vocabulary!$A:$J,2,),"")</f>
        <v>nationaliteit</v>
      </c>
      <c r="E424" s="13" t="str">
        <f>IFERROR(IF(VLOOKUP(A424,Vocabulary!$A:$J,3,)=0,"",VLOOKUP(A424,Vocabulary!$A:$J,3,)),"")</f>
        <v>De nationaliteit vd persoon.</v>
      </c>
      <c r="F424" s="13" t="str">
        <f>IFERROR(IF(VLOOKUP(A424,Vocabulary!$A:$J,7,)=0,"",VLOOKUP(A424,Vocabulary!$A:$J,7,)),"")</f>
        <v/>
      </c>
      <c r="H424" s="13" t="str">
        <f>IFERROR(IF(VLOOKUP(G424,Vocabulary!$A:$J,10,)=0,"",VLOOKUP(G424,Vocabulary!$A:$J,10,)),"")</f>
        <v/>
      </c>
      <c r="I424" s="24">
        <v>343</v>
      </c>
      <c r="J424" s="13" t="str">
        <f>IFERROR(IF(VLOOKUP(I424,Vocabulary!$A:$J,10,)=0,"",VLOOKUP(I424,Vocabulary!$A:$J,10,)),"")</f>
        <v>&lt;fed-per:nationality&gt;</v>
      </c>
      <c r="K424" s="9">
        <v>480</v>
      </c>
      <c r="L424" s="13" t="str">
        <f>IFERROR(IF(VLOOKUP(K424,Vocabulary!$A:$J,10,)=0,"",VLOOKUP(K424,Vocabulary!$A:$J,10,)),"")</f>
        <v>&lt;vl-persoon:nationaliteit&gt;</v>
      </c>
    </row>
    <row r="425" spans="1:12" x14ac:dyDescent="0.3">
      <c r="A425" s="9">
        <v>481</v>
      </c>
      <c r="B425" s="13" t="str">
        <f>IFERROR(VLOOKUP(A425,Vocabulary!$A:$J,6,),"")</f>
        <v>VL</v>
      </c>
      <c r="C425" s="13" t="str">
        <f>IFERROR(VLOOKUP(A425,Vocabulary!$A:$J,4,),"")</f>
        <v>Person</v>
      </c>
      <c r="D425" s="13" t="str">
        <f>IFERROR(VLOOKUP(A425,Vocabulary!$A:$J,2,),"")</f>
        <v>plaats</v>
      </c>
      <c r="E425" s="13" t="str">
        <f>IFERROR(IF(VLOOKUP(A425,Vocabulary!$A:$J,3,)=0,"",VLOOKUP(A425,Vocabulary!$A:$J,3,)),"")</f>
        <v>Plaats waar de gebeurtenis plaatsvond.</v>
      </c>
      <c r="F425" s="13" t="str">
        <f>IFERROR(IF(VLOOKUP(A425,Vocabulary!$A:$J,7,)=0,"",VLOOKUP(A425,Vocabulary!$A:$J,7,)),"")</f>
        <v/>
      </c>
      <c r="G425" s="4">
        <v>144.14500000000001</v>
      </c>
      <c r="H425" s="13" t="str">
        <f>IFERROR(IF(VLOOKUP(G425,Vocabulary!$A:$J,10,)=0,"",VLOOKUP(G425,Vocabulary!$A:$J,10,)),"")</f>
        <v/>
      </c>
      <c r="I425" s="24">
        <v>345.346</v>
      </c>
      <c r="J425" s="13" t="str">
        <f>IFERROR(IF(VLOOKUP(I425,Vocabulary!$A:$J,10,)=0,"",VLOOKUP(I425,Vocabulary!$A:$J,10,)),"")</f>
        <v/>
      </c>
      <c r="K425" s="9">
        <v>481</v>
      </c>
      <c r="L425" s="13" t="str">
        <f>IFERROR(IF(VLOOKUP(K425,Vocabulary!$A:$J,10,)=0,"",VLOOKUP(K425,Vocabulary!$A:$J,10,)),"")</f>
        <v>&lt;vl-persoon:plaats&gt;</v>
      </c>
    </row>
    <row r="426" spans="1:12" x14ac:dyDescent="0.3">
      <c r="A426" s="9">
        <v>482</v>
      </c>
      <c r="B426" s="13" t="str">
        <f>IFERROR(VLOOKUP(A426,Vocabulary!$A:$J,6,),"")</f>
        <v>VL</v>
      </c>
      <c r="C426" s="13" t="str">
        <f>IFERROR(VLOOKUP(A426,Vocabulary!$A:$J,4,),"")</f>
        <v>Person</v>
      </c>
      <c r="D426" s="13" t="str">
        <f>IFERROR(VLOOKUP(A426,Vocabulary!$A:$J,2,),"")</f>
        <v>registratie</v>
      </c>
      <c r="E426" s="13" t="str">
        <f>IFERROR(IF(VLOOKUP(A426,Vocabulary!$A:$J,3,)=0,"",VLOOKUP(A426,Vocabulary!$A:$J,3,)),"")</f>
        <v>Identificatiecode vd persoon ih register.</v>
      </c>
      <c r="F426" s="13" t="str">
        <f>IFERROR(IF(VLOOKUP(A426,Vocabulary!$A:$J,7,)=0,"",VLOOKUP(A426,Vocabulary!$A:$J,7,)),"")</f>
        <v/>
      </c>
      <c r="H426" s="13" t="str">
        <f>IFERROR(IF(VLOOKUP(G426,Vocabulary!$A:$J,10,)=0,"",VLOOKUP(G426,Vocabulary!$A:$J,10,)),"")</f>
        <v/>
      </c>
      <c r="I426" s="24">
        <v>344</v>
      </c>
      <c r="J426" s="13" t="str">
        <f>IFERROR(IF(VLOOKUP(I426,Vocabulary!$A:$J,10,)=0,"",VLOOKUP(I426,Vocabulary!$A:$J,10,)),"")</f>
        <v>&lt;dcterms:identifier&gt;</v>
      </c>
      <c r="K426" s="9">
        <v>482</v>
      </c>
      <c r="L426" s="13" t="str">
        <f>IFERROR(IF(VLOOKUP(K426,Vocabulary!$A:$J,10,)=0,"",VLOOKUP(K426,Vocabulary!$A:$J,10,)),"")</f>
        <v>&lt;vl-persoon:registratie&gt;</v>
      </c>
    </row>
    <row r="427" spans="1:12" x14ac:dyDescent="0.3">
      <c r="A427" s="9">
        <v>483</v>
      </c>
      <c r="B427" s="13" t="str">
        <f>IFERROR(VLOOKUP(A427,Vocabulary!$A:$J,6,),"")</f>
        <v>VL</v>
      </c>
      <c r="C427" s="13" t="str">
        <f>IFERROR(VLOOKUP(A427,Vocabulary!$A:$J,4,),"")</f>
        <v>Person</v>
      </c>
      <c r="D427" s="13" t="str">
        <f>IFERROR(VLOOKUP(A427,Vocabulary!$A:$J,2,),"")</f>
        <v>type</v>
      </c>
      <c r="E427" s="13" t="str">
        <f>IFERROR(IF(VLOOKUP(A427,Vocabulary!$A:$J,3,)=0,"",VLOOKUP(A427,Vocabulary!$A:$J,3,)),"")</f>
        <v>Aard vd burgerlijke staat.</v>
      </c>
      <c r="F427" s="13" t="str">
        <f>IFERROR(IF(VLOOKUP(A427,Vocabulary!$A:$J,7,)=0,"",VLOOKUP(A427,Vocabulary!$A:$J,7,)),"")</f>
        <v/>
      </c>
      <c r="H427" s="13" t="str">
        <f>IFERROR(IF(VLOOKUP(G427,Vocabulary!$A:$J,10,)=0,"",VLOOKUP(G427,Vocabulary!$A:$J,10,)),"")</f>
        <v/>
      </c>
      <c r="J427" s="13" t="str">
        <f>IFERROR(IF(VLOOKUP(I427,Vocabulary!$A:$J,10,)=0,"",VLOOKUP(I427,Vocabulary!$A:$J,10,)),"")</f>
        <v/>
      </c>
      <c r="K427" s="9">
        <v>483</v>
      </c>
      <c r="L427" s="13" t="str">
        <f>IFERROR(IF(VLOOKUP(K427,Vocabulary!$A:$J,10,)=0,"",VLOOKUP(K427,Vocabulary!$A:$J,10,)),"")</f>
        <v>&lt;vl-persoon:type&gt;</v>
      </c>
    </row>
    <row r="428" spans="1:12" x14ac:dyDescent="0.3">
      <c r="A428" s="9">
        <v>484</v>
      </c>
      <c r="B428" s="13" t="str">
        <f>IFERROR(VLOOKUP(A428,Vocabulary!$A:$J,6,),"")</f>
        <v>VL</v>
      </c>
      <c r="C428" s="13" t="str">
        <f>IFERROR(VLOOKUP(A428,Vocabulary!$A:$J,4,),"")</f>
        <v>Person</v>
      </c>
      <c r="D428" s="13" t="str">
        <f>IFERROR(VLOOKUP(A428,Vocabulary!$A:$J,2,),"")</f>
        <v>verblijfsadres</v>
      </c>
      <c r="E428" s="13" t="str">
        <f>IFERROR(IF(VLOOKUP(A428,Vocabulary!$A:$J,3,)=0,"",VLOOKUP(A428,Vocabulary!$A:$J,3,)),"")</f>
        <v>Plaats waar een persoon al dan niet tijdelijk woont of logeert.</v>
      </c>
      <c r="F428" s="13" t="str">
        <f>IFERROR(IF(VLOOKUP(A428,Vocabulary!$A:$J,7,)=0,"",VLOOKUP(A428,Vocabulary!$A:$J,7,)),"")</f>
        <v/>
      </c>
      <c r="H428" s="13" t="str">
        <f>IFERROR(IF(VLOOKUP(G428,Vocabulary!$A:$J,10,)=0,"",VLOOKUP(G428,Vocabulary!$A:$J,10,)),"")</f>
        <v/>
      </c>
      <c r="I428" s="24">
        <v>348</v>
      </c>
      <c r="J428" s="13" t="str">
        <f>IFERROR(IF(VLOOKUP(I428,Vocabulary!$A:$J,10,)=0,"",VLOOKUP(I428,Vocabulary!$A:$J,10,)),"")</f>
        <v>&lt;fed-per:residenceAddress&gt;</v>
      </c>
      <c r="K428" s="9">
        <v>484</v>
      </c>
      <c r="L428" s="13" t="str">
        <f>IFERROR(IF(VLOOKUP(K428,Vocabulary!$A:$J,10,)=0,"",VLOOKUP(K428,Vocabulary!$A:$J,10,)),"")</f>
        <v>&lt;vl-persoon:verblijfsadres&gt;</v>
      </c>
    </row>
    <row r="429" spans="1:12" ht="28.8" x14ac:dyDescent="0.3">
      <c r="A429" s="9">
        <v>485</v>
      </c>
      <c r="B429" s="13" t="str">
        <f>IFERROR(VLOOKUP(A429,Vocabulary!$A:$J,6,),"")</f>
        <v>VL</v>
      </c>
      <c r="C429" s="13" t="str">
        <f>IFERROR(VLOOKUP(A429,Vocabulary!$A:$J,4,),"")</f>
        <v>Person</v>
      </c>
      <c r="D429" s="13" t="str">
        <f>IFERROR(VLOOKUP(A429,Vocabulary!$A:$J,2,),"")</f>
        <v>volledigeNaam</v>
      </c>
      <c r="E429" s="13" t="str">
        <f>IFERROR(IF(VLOOKUP(A429,Vocabulary!$A:$J,3,)=0,"",VLOOKUP(A429,Vocabulary!$A:$J,3,)),"")</f>
        <v>De volledige naam vd persoon, doorgaans de combinatie van voornamen en achternaam.</v>
      </c>
      <c r="F429" s="13" t="str">
        <f>IFERROR(IF(VLOOKUP(A429,Vocabulary!$A:$J,7,)=0,"",VLOOKUP(A429,Vocabulary!$A:$J,7,)),"")</f>
        <v/>
      </c>
      <c r="H429" s="13" t="str">
        <f>IFERROR(IF(VLOOKUP(G429,Vocabulary!$A:$J,10,)=0,"",VLOOKUP(G429,Vocabulary!$A:$J,10,)),"")</f>
        <v/>
      </c>
      <c r="I429" s="24">
        <v>334</v>
      </c>
      <c r="J429" s="13" t="str">
        <f>IFERROR(IF(VLOOKUP(I429,Vocabulary!$A:$J,10,)=0,"",VLOOKUP(I429,Vocabulary!$A:$J,10,)),"")</f>
        <v>&lt;fed-per:fullName&gt;</v>
      </c>
      <c r="K429" s="9">
        <v>485</v>
      </c>
      <c r="L429" s="13" t="str">
        <f>IFERROR(IF(VLOOKUP(K429,Vocabulary!$A:$J,10,)=0,"",VLOOKUP(K429,Vocabulary!$A:$J,10,)),"")</f>
        <v>&lt;vl-persoon:volledigeNaam&gt;</v>
      </c>
    </row>
    <row r="430" spans="1:12" ht="28.8" x14ac:dyDescent="0.3">
      <c r="A430" s="9">
        <v>486</v>
      </c>
      <c r="B430" s="13" t="str">
        <f>IFERROR(VLOOKUP(A430,Vocabulary!$A:$J,6,),"")</f>
        <v>VL</v>
      </c>
      <c r="C430" s="13" t="str">
        <f>IFERROR(VLOOKUP(A430,Vocabulary!$A:$J,4,),"")</f>
        <v>Organization</v>
      </c>
      <c r="D430" s="13" t="str">
        <f>IFERROR(VLOOKUP(A430,Vocabulary!$A:$J,2,),"")</f>
        <v>Fusie</v>
      </c>
      <c r="E430" s="13" t="str">
        <f>IFERROR(IF(VLOOKUP(A430,Vocabulary!$A:$J,3,)=0,"",VLOOKUP(A430,Vocabulary!$A:$J,3,)),"")</f>
        <v>Gebeurtenis waarbij twee organisaties samen een nieuwe organisatie vormen.</v>
      </c>
      <c r="F430" s="13" t="str">
        <f>IFERROR(IF(VLOOKUP(A430,Vocabulary!$A:$J,7,)=0,"",VLOOKUP(A430,Vocabulary!$A:$J,7,)),"")</f>
        <v/>
      </c>
      <c r="H430" s="13" t="str">
        <f>IFERROR(IF(VLOOKUP(G430,Vocabulary!$A:$J,10,)=0,"",VLOOKUP(G430,Vocabulary!$A:$J,10,)),"")</f>
        <v/>
      </c>
      <c r="J430" s="13" t="str">
        <f>IFERROR(IF(VLOOKUP(I430,Vocabulary!$A:$J,10,)=0,"",VLOOKUP(I430,Vocabulary!$A:$J,10,)),"")</f>
        <v/>
      </c>
      <c r="K430" s="9">
        <v>486</v>
      </c>
      <c r="L430" s="13" t="str">
        <f>IFERROR(IF(VLOOKUP(K430,Vocabulary!$A:$J,10,)=0,"",VLOOKUP(K430,Vocabulary!$A:$J,10,)),"")</f>
        <v>&lt;vl-organisatie:Fusie&gt;</v>
      </c>
    </row>
    <row r="431" spans="1:12" ht="72" x14ac:dyDescent="0.3">
      <c r="A431" s="9">
        <v>487</v>
      </c>
      <c r="B431" s="13" t="str">
        <f>IFERROR(VLOOKUP(A431,Vocabulary!$A:$J,6,),"")</f>
        <v>VL</v>
      </c>
      <c r="C431" s="13" t="str">
        <f>IFERROR(VLOOKUP(A431,Vocabulary!$A:$J,4,),"")</f>
        <v>Organization</v>
      </c>
      <c r="D431" s="13" t="str">
        <f>IFERROR(VLOOKUP(A431,Vocabulary!$A:$J,2,),"")</f>
        <v>Hoedanigheid</v>
      </c>
      <c r="E431" s="13" t="str">
        <f>IFERROR(IF(VLOOKUP(A431,Vocabulary!$A:$J,3,)=0,"",VLOOKUP(A431,Vocabulary!$A:$J,3,)),"")</f>
        <v xml:space="preserve">Agent met een positie. 
Gebruik
 Laat een functie toe om te handelen,bv ihkv een dienstverlening (bv diversiteitsplan wordt opgemaakt door diversiteitsambtenaar). </v>
      </c>
      <c r="F431" s="13" t="str">
        <f>IFERROR(IF(VLOOKUP(A431,Vocabulary!$A:$J,7,)=0,"",VLOOKUP(A431,Vocabulary!$A:$J,7,)),"")</f>
        <v/>
      </c>
      <c r="H431" s="13" t="str">
        <f>IFERROR(IF(VLOOKUP(G431,Vocabulary!$A:$J,10,)=0,"",VLOOKUP(G431,Vocabulary!$A:$J,10,)),"")</f>
        <v/>
      </c>
      <c r="J431" s="13" t="str">
        <f>IFERROR(IF(VLOOKUP(I431,Vocabulary!$A:$J,10,)=0,"",VLOOKUP(I431,Vocabulary!$A:$J,10,)),"")</f>
        <v/>
      </c>
      <c r="K431" s="9">
        <v>487</v>
      </c>
      <c r="L431" s="13" t="str">
        <f>IFERROR(IF(VLOOKUP(K431,Vocabulary!$A:$J,10,)=0,"",VLOOKUP(K431,Vocabulary!$A:$J,10,)),"")</f>
        <v>&lt;vl-organisatie:Hoedanigheid&gt;</v>
      </c>
    </row>
    <row r="432" spans="1:12" ht="28.8" x14ac:dyDescent="0.3">
      <c r="A432" s="9">
        <v>488</v>
      </c>
      <c r="B432" s="13" t="str">
        <f>IFERROR(VLOOKUP(A432,Vocabulary!$A:$J,6,),"")</f>
        <v>VL</v>
      </c>
      <c r="C432" s="13" t="str">
        <f>IFERROR(VLOOKUP(A432,Vocabulary!$A:$J,4,),"")</f>
        <v>Organization</v>
      </c>
      <c r="D432" s="13" t="str">
        <f>IFERROR(VLOOKUP(A432,Vocabulary!$A:$J,2,),"")</f>
        <v>Splitsing</v>
      </c>
      <c r="E432" s="13" t="str">
        <f>IFERROR(IF(VLOOKUP(A432,Vocabulary!$A:$J,3,)=0,"",VLOOKUP(A432,Vocabulary!$A:$J,3,)),"")</f>
        <v>Gebeurtenis waarbij uit één organisatie twee organisaties worden gevormd.</v>
      </c>
      <c r="F432" s="13" t="str">
        <f>IFERROR(IF(VLOOKUP(A432,Vocabulary!$A:$J,7,)=0,"",VLOOKUP(A432,Vocabulary!$A:$J,7,)),"")</f>
        <v/>
      </c>
      <c r="H432" s="13" t="str">
        <f>IFERROR(IF(VLOOKUP(G432,Vocabulary!$A:$J,10,)=0,"",VLOOKUP(G432,Vocabulary!$A:$J,10,)),"")</f>
        <v/>
      </c>
      <c r="J432" s="13" t="str">
        <f>IFERROR(IF(VLOOKUP(I432,Vocabulary!$A:$J,10,)=0,"",VLOOKUP(I432,Vocabulary!$A:$J,10,)),"")</f>
        <v/>
      </c>
      <c r="K432" s="9">
        <v>488</v>
      </c>
      <c r="L432" s="13" t="str">
        <f>IFERROR(IF(VLOOKUP(K432,Vocabulary!$A:$J,10,)=0,"",VLOOKUP(K432,Vocabulary!$A:$J,10,)),"")</f>
        <v>&lt;vl-organisatie:Splitsing&gt;</v>
      </c>
    </row>
    <row r="433" spans="1:12" x14ac:dyDescent="0.3">
      <c r="A433" s="9">
        <v>489</v>
      </c>
      <c r="B433" s="13" t="str">
        <f>IFERROR(VLOOKUP(A433,Vocabulary!$A:$J,6,),"")</f>
        <v>VL</v>
      </c>
      <c r="C433" s="13" t="str">
        <f>IFERROR(VLOOKUP(A433,Vocabulary!$A:$J,4,),"")</f>
        <v>Organization</v>
      </c>
      <c r="D433" s="13" t="str">
        <f>IFERROR(VLOOKUP(A433,Vocabulary!$A:$J,2,),"")</f>
        <v>Stopzetting</v>
      </c>
      <c r="E433" s="13" t="str">
        <f>IFERROR(IF(VLOOKUP(A433,Vocabulary!$A:$J,3,)=0,"",VLOOKUP(A433,Vocabulary!$A:$J,3,)),"")</f>
        <v>Gebeurtenis waarbij een organisatie is stopgezet.</v>
      </c>
      <c r="F433" s="13" t="str">
        <f>IFERROR(IF(VLOOKUP(A433,Vocabulary!$A:$J,7,)=0,"",VLOOKUP(A433,Vocabulary!$A:$J,7,)),"")</f>
        <v/>
      </c>
      <c r="H433" s="13" t="str">
        <f>IFERROR(IF(VLOOKUP(G433,Vocabulary!$A:$J,10,)=0,"",VLOOKUP(G433,Vocabulary!$A:$J,10,)),"")</f>
        <v/>
      </c>
      <c r="J433" s="13" t="str">
        <f>IFERROR(IF(VLOOKUP(I433,Vocabulary!$A:$J,10,)=0,"",VLOOKUP(I433,Vocabulary!$A:$J,10,)),"")</f>
        <v/>
      </c>
      <c r="K433" s="9">
        <v>489</v>
      </c>
      <c r="L433" s="13" t="str">
        <f>IFERROR(IF(VLOOKUP(K433,Vocabulary!$A:$J,10,)=0,"",VLOOKUP(K433,Vocabulary!$A:$J,10,)),"")</f>
        <v>&lt;vl-organisatie:Stopzetting&gt;</v>
      </c>
    </row>
    <row r="434" spans="1:12" ht="72" x14ac:dyDescent="0.3">
      <c r="A434" s="9">
        <v>490</v>
      </c>
      <c r="B434" s="13" t="str">
        <f>IFERROR(VLOOKUP(A434,Vocabulary!$A:$J,6,),"")</f>
        <v>VL</v>
      </c>
      <c r="C434" s="13" t="str">
        <f>IFERROR(VLOOKUP(A434,Vocabulary!$A:$J,4,),"")</f>
        <v>Organization</v>
      </c>
      <c r="D434" s="13" t="str">
        <f>IFERROR(VLOOKUP(A434,Vocabulary!$A:$J,2,),"")</f>
        <v>Vervanging</v>
      </c>
      <c r="E434" s="13" t="str">
        <f>IFERROR(IF(VLOOKUP(A434,Vocabulary!$A:$J,3,)=0,"",VLOOKUP(A434,Vocabulary!$A:$J,3,)),"")</f>
        <v xml:space="preserve">Gebeurtenis waarbij een organisatie wordt vervangen door een andere. 
Gebruik
 Bvb doorstart ve bedrijf na technisch faillissement. </v>
      </c>
      <c r="F434" s="13" t="str">
        <f>IFERROR(IF(VLOOKUP(A434,Vocabulary!$A:$J,7,)=0,"",VLOOKUP(A434,Vocabulary!$A:$J,7,)),"")</f>
        <v/>
      </c>
      <c r="H434" s="13" t="str">
        <f>IFERROR(IF(VLOOKUP(G434,Vocabulary!$A:$J,10,)=0,"",VLOOKUP(G434,Vocabulary!$A:$J,10,)),"")</f>
        <v/>
      </c>
      <c r="J434" s="13" t="str">
        <f>IFERROR(IF(VLOOKUP(I434,Vocabulary!$A:$J,10,)=0,"",VLOOKUP(I434,Vocabulary!$A:$J,10,)),"")</f>
        <v/>
      </c>
      <c r="K434" s="9">
        <v>490</v>
      </c>
      <c r="L434" s="13" t="str">
        <f>IFERROR(IF(VLOOKUP(K434,Vocabulary!$A:$J,10,)=0,"",VLOOKUP(K434,Vocabulary!$A:$J,10,)),"")</f>
        <v>&lt;vl-organisatie:Vervanging&gt;</v>
      </c>
    </row>
    <row r="435" spans="1:12" x14ac:dyDescent="0.3">
      <c r="A435" s="9">
        <v>491</v>
      </c>
      <c r="B435" s="13" t="str">
        <f>IFERROR(VLOOKUP(A435,Vocabulary!$A:$J,6,),"")</f>
        <v>VL</v>
      </c>
      <c r="C435" s="13" t="str">
        <f>IFERROR(VLOOKUP(A435,Vocabulary!$A:$J,4,),"")</f>
        <v>Organization</v>
      </c>
      <c r="D435" s="13" t="str">
        <f>IFERROR(VLOOKUP(A435,Vocabulary!$A:$J,2,),"")</f>
        <v>bestaatUit</v>
      </c>
      <c r="E435" s="13" t="str">
        <f>IFERROR(IF(VLOOKUP(A435,Vocabulary!$A:$J,3,)=0,"",VLOOKUP(A435,Vocabulary!$A:$J,3,)),"")</f>
        <v>Adresseerbaar object dat met de vestiging overeenstemt.</v>
      </c>
      <c r="F435" s="13" t="str">
        <f>IFERROR(IF(VLOOKUP(A435,Vocabulary!$A:$J,7,)=0,"",VLOOKUP(A435,Vocabulary!$A:$J,7,)),"")</f>
        <v/>
      </c>
      <c r="H435" s="13" t="str">
        <f>IFERROR(IF(VLOOKUP(G435,Vocabulary!$A:$J,10,)=0,"",VLOOKUP(G435,Vocabulary!$A:$J,10,)),"")</f>
        <v/>
      </c>
      <c r="J435" s="13" t="str">
        <f>IFERROR(IF(VLOOKUP(I435,Vocabulary!$A:$J,10,)=0,"",VLOOKUP(I435,Vocabulary!$A:$J,10,)),"")</f>
        <v/>
      </c>
      <c r="K435" s="9">
        <v>491</v>
      </c>
      <c r="L435" s="13" t="str">
        <f>IFERROR(IF(VLOOKUP(K435,Vocabulary!$A:$J,10,)=0,"",VLOOKUP(K435,Vocabulary!$A:$J,10,)),"")</f>
        <v>&lt;vl-organisatie:bestaatUit&gt;</v>
      </c>
    </row>
    <row r="436" spans="1:12" ht="28.8" x14ac:dyDescent="0.3">
      <c r="A436" s="9">
        <v>492</v>
      </c>
      <c r="B436" s="13" t="str">
        <f>IFERROR(VLOOKUP(A436,Vocabulary!$A:$J,6,),"")</f>
        <v>VL</v>
      </c>
      <c r="C436" s="13" t="str">
        <f>IFERROR(VLOOKUP(A436,Vocabulary!$A:$J,4,),"")</f>
        <v>Organization</v>
      </c>
      <c r="D436" s="13" t="str">
        <f>IFERROR(VLOOKUP(A436,Vocabulary!$A:$J,2,),"")</f>
        <v>contactinfo</v>
      </c>
      <c r="E436" s="13" t="str">
        <f>IFERROR(IF(VLOOKUP(A436,Vocabulary!$A:$J,3,)=0,"",VLOOKUP(A436,Vocabulary!$A:$J,3,)),"")</f>
        <v>Informatie zoals email, telefoon die toelaat de hoedanigheid te contacteren.</v>
      </c>
      <c r="F436" s="13" t="str">
        <f>IFERROR(IF(VLOOKUP(A436,Vocabulary!$A:$J,7,)=0,"",VLOOKUP(A436,Vocabulary!$A:$J,7,)),"")</f>
        <v/>
      </c>
      <c r="H436" s="13" t="str">
        <f>IFERROR(IF(VLOOKUP(G436,Vocabulary!$A:$J,10,)=0,"",VLOOKUP(G436,Vocabulary!$A:$J,10,)),"")</f>
        <v/>
      </c>
      <c r="J436" s="13" t="str">
        <f>IFERROR(IF(VLOOKUP(I436,Vocabulary!$A:$J,10,)=0,"",VLOOKUP(I436,Vocabulary!$A:$J,10,)),"")</f>
        <v/>
      </c>
      <c r="K436" s="9">
        <v>492</v>
      </c>
      <c r="L436" s="13" t="str">
        <f>IFERROR(IF(VLOOKUP(K436,Vocabulary!$A:$J,10,)=0,"",VLOOKUP(K436,Vocabulary!$A:$J,10,)),"")</f>
        <v>&lt;vl-organisatie:contactinfo&gt;</v>
      </c>
    </row>
    <row r="437" spans="1:12" ht="187.2" x14ac:dyDescent="0.3">
      <c r="A437" s="9">
        <v>493</v>
      </c>
      <c r="B437" s="13" t="str">
        <f>IFERROR(VLOOKUP(A437,Vocabulary!$A:$J,6,),"")</f>
        <v>VL</v>
      </c>
      <c r="C437" s="13" t="str">
        <f>IFERROR(VLOOKUP(A437,Vocabulary!$A:$J,4,),"")</f>
        <v>Organization</v>
      </c>
      <c r="D437" s="13" t="str">
        <f>IFERROR(VLOOKUP(A437,Vocabulary!$A:$J,2,),"")</f>
        <v>rechtspersoonlijkheid</v>
      </c>
      <c r="E437" s="13" t="str">
        <f>IFERROR(IF(VLOOKUP(A437,Vocabulary!$A:$J,3,)=0,"",VLOOKUP(A437,Vocabulary!$A:$J,3,)),"")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37" s="13" t="str">
        <f>IFERROR(IF(VLOOKUP(A437,Vocabulary!$A:$J,7,)=0,"",VLOOKUP(A437,Vocabulary!$A:$J,7,)),"")</f>
        <v/>
      </c>
      <c r="H437" s="13" t="str">
        <f>IFERROR(IF(VLOOKUP(G437,Vocabulary!$A:$J,10,)=0,"",VLOOKUP(G437,Vocabulary!$A:$J,10,)),"")</f>
        <v/>
      </c>
      <c r="I437" s="24">
        <v>242</v>
      </c>
      <c r="J437" s="13" t="str">
        <f>IFERROR(IF(VLOOKUP(I437,Vocabulary!$A:$J,10,)=0,"",VLOOKUP(I437,Vocabulary!$A:$J,10,)),"")</f>
        <v>&lt;fed-org:organizationType&gt;</v>
      </c>
      <c r="K437" s="9">
        <v>493</v>
      </c>
      <c r="L437" s="13" t="str">
        <f>IFERROR(IF(VLOOKUP(K437,Vocabulary!$A:$J,10,)=0,"",VLOOKUP(K437,Vocabulary!$A:$J,10,)),"")</f>
        <v>&lt;vl-organisatie:rechtspersoonlijkheid&gt;</v>
      </c>
    </row>
    <row r="438" spans="1:12" ht="72" x14ac:dyDescent="0.3">
      <c r="A438" s="9">
        <v>494</v>
      </c>
      <c r="B438" s="13" t="str">
        <f>IFERROR(VLOOKUP(A438,Vocabulary!$A:$J,6,),"")</f>
        <v>VL</v>
      </c>
      <c r="C438" s="13" t="str">
        <f>IFERROR(VLOOKUP(A438,Vocabulary!$A:$J,4,),"")</f>
        <v>Organization</v>
      </c>
      <c r="D438" s="13" t="str">
        <f>IFERROR(VLOOKUP(A438,Vocabulary!$A:$J,2,),"")</f>
        <v>rechtstoestand</v>
      </c>
      <c r="E438" s="13" t="str">
        <f>IFERROR(IF(VLOOKUP(A438,Vocabulary!$A:$J,3,)=0,"",VLOOKUP(A438,Vocabulary!$A:$J,3,)),"")</f>
        <v xml:space="preserve">Status van de geregistreerde organisatie. 
Gebruik
Stemt in de KBO overeen met rechtstoestand, bvb normale toestand, gerechtelijk akkoord, opening faillissement etc. </v>
      </c>
      <c r="F438" s="13" t="str">
        <f>IFERROR(IF(VLOOKUP(A438,Vocabulary!$A:$J,7,)=0,"",VLOOKUP(A438,Vocabulary!$A:$J,7,)),"")</f>
        <v/>
      </c>
      <c r="G438" s="4">
        <v>107</v>
      </c>
      <c r="H438" s="13" t="str">
        <f>IFERROR(IF(VLOOKUP(G438,Vocabulary!$A:$J,10,)=0,"",VLOOKUP(G438,Vocabulary!$A:$J,10,)),"")</f>
        <v>&lt;eu:LegalEntityCompanyStatus&gt;</v>
      </c>
      <c r="I438" s="24">
        <v>239</v>
      </c>
      <c r="J438" s="13" t="str">
        <f>IFERROR(IF(VLOOKUP(I438,Vocabulary!$A:$J,10,)=0,"",VLOOKUP(I438,Vocabulary!$A:$J,10,)),"")</f>
        <v>&lt;fed-org:legalStatus&gt;</v>
      </c>
      <c r="K438" s="9">
        <v>494</v>
      </c>
      <c r="L438" s="13" t="str">
        <f>IFERROR(IF(VLOOKUP(K438,Vocabulary!$A:$J,10,)=0,"",VLOOKUP(K438,Vocabulary!$A:$J,10,)),"")</f>
        <v>&lt;vl-organisatie:rechtstoestand&gt;</v>
      </c>
    </row>
    <row r="439" spans="1:12" ht="72" x14ac:dyDescent="0.3">
      <c r="A439" s="9">
        <v>495</v>
      </c>
      <c r="B439" s="13" t="str">
        <f>IFERROR(VLOOKUP(A439,Vocabulary!$A:$J,6,),"")</f>
        <v>VL</v>
      </c>
      <c r="C439" s="13" t="str">
        <f>IFERROR(VLOOKUP(A439,Vocabulary!$A:$J,4,),"")</f>
        <v>Organization</v>
      </c>
      <c r="D439" s="13" t="str">
        <f>IFERROR(VLOOKUP(A439,Vocabulary!$A:$J,2,),"")</f>
        <v>rechtsvorm</v>
      </c>
      <c r="E439" s="13" t="str">
        <f>IFERROR(IF(VLOOKUP(A439,Vocabulary!$A:$J,3,)=0,"",VLOOKUP(A439,Vocabulary!$A:$J,3,)),"")</f>
        <v xml:space="preserve">Juridisch statuut van de geregistreerde organisatie. 
Gebruik
Stemt in de KBO overeen met rechtsvorm, bvb NV, VZW, Stad/Gemeente, OCMW etc. </v>
      </c>
      <c r="F439" s="13" t="str">
        <f>IFERROR(IF(VLOOKUP(A439,Vocabulary!$A:$J,7,)=0,"",VLOOKUP(A439,Vocabulary!$A:$J,7,)),"")</f>
        <v/>
      </c>
      <c r="G439" s="4">
        <v>106</v>
      </c>
      <c r="H439" s="13" t="str">
        <f>IFERROR(IF(VLOOKUP(G439,Vocabulary!$A:$J,10,)=0,"",VLOOKUP(G439,Vocabulary!$A:$J,10,)),"")</f>
        <v>&lt;eu:LegalEntityCompanyType&gt;</v>
      </c>
      <c r="I439" s="24">
        <v>237</v>
      </c>
      <c r="J439" s="13" t="str">
        <f>IFERROR(IF(VLOOKUP(I439,Vocabulary!$A:$J,10,)=0,"",VLOOKUP(I439,Vocabulary!$A:$J,10,)),"")</f>
        <v>&lt;rov:legalForm&gt;</v>
      </c>
      <c r="K439" s="9">
        <v>495</v>
      </c>
      <c r="L439" s="13" t="str">
        <f>IFERROR(IF(VLOOKUP(K439,Vocabulary!$A:$J,10,)=0,"",VLOOKUP(K439,Vocabulary!$A:$J,10,)),"")</f>
        <v>&lt;vl-organisatie:rechtsvorm&gt;</v>
      </c>
    </row>
    <row r="440" spans="1:12" ht="57.6" x14ac:dyDescent="0.3">
      <c r="A440" s="9">
        <v>496</v>
      </c>
      <c r="B440" s="13" t="str">
        <f>IFERROR(VLOOKUP(A440,Vocabulary!$A:$J,6,),"")</f>
        <v>VL</v>
      </c>
      <c r="C440" s="13" t="str">
        <f>IFERROR(VLOOKUP(A440,Vocabulary!$A:$J,4,),"")</f>
        <v>Organization</v>
      </c>
      <c r="D440" s="13" t="str">
        <f>IFERROR(VLOOKUP(A440,Vocabulary!$A:$J,2,),"")</f>
        <v>redenStopzetting</v>
      </c>
      <c r="E440" s="13" t="str">
        <f>IFERROR(IF(VLOOKUP(A440,Vocabulary!$A:$J,3,)=0,"",VLOOKUP(A440,Vocabulary!$A:$J,3,)),"")</f>
        <v xml:space="preserve">Reden waarom de organisatie is stopgezet. 
Gebruik
Bvb pensionering, faillissement </v>
      </c>
      <c r="F440" s="13" t="str">
        <f>IFERROR(IF(VLOOKUP(A440,Vocabulary!$A:$J,7,)=0,"",VLOOKUP(A440,Vocabulary!$A:$J,7,)),"")</f>
        <v/>
      </c>
      <c r="H440" s="13" t="str">
        <f>IFERROR(IF(VLOOKUP(G440,Vocabulary!$A:$J,10,)=0,"",VLOOKUP(G440,Vocabulary!$A:$J,10,)),"")</f>
        <v/>
      </c>
      <c r="I440" s="24">
        <v>230</v>
      </c>
      <c r="J440" s="13" t="str">
        <f>IFERROR(IF(VLOOKUP(I440,Vocabulary!$A:$J,10,)=0,"",VLOOKUP(I440,Vocabulary!$A:$J,10,)),"")</f>
        <v>&lt;fed-org:endReason&gt;</v>
      </c>
      <c r="K440" s="9">
        <v>496</v>
      </c>
      <c r="L440" s="13" t="str">
        <f>IFERROR(IF(VLOOKUP(K440,Vocabulary!$A:$J,10,)=0,"",VLOOKUP(K440,Vocabulary!$A:$J,10,)),"")</f>
        <v>&lt;vl-organisatie:redenStopzetting&gt;</v>
      </c>
    </row>
    <row r="441" spans="1:12" ht="28.8" x14ac:dyDescent="0.3">
      <c r="A441" s="9">
        <v>497</v>
      </c>
      <c r="B441" s="13" t="str">
        <f>IFERROR(VLOOKUP(A441,Vocabulary!$A:$J,6,),"")</f>
        <v>VL</v>
      </c>
      <c r="C441" s="13" t="str">
        <f>IFERROR(VLOOKUP(A441,Vocabulary!$A:$J,4,),"")</f>
        <v>Generic</v>
      </c>
      <c r="D441" s="13" t="str">
        <f>IFERROR(VLOOKUP(A441,Vocabulary!$A:$J,2,),"")</f>
        <v>aanschrijfprefix</v>
      </c>
      <c r="E441" s="13" t="str">
        <f>IFERROR(IF(VLOOKUP(A441,Vocabulary!$A:$J,3,)=0,"",VLOOKUP(A441,Vocabulary!$A:$J,3,)),"")</f>
        <v/>
      </c>
      <c r="F441" s="13" t="str">
        <f>IFERROR(IF(VLOOKUP(A441,Vocabulary!$A:$J,7,)=0,"",VLOOKUP(A441,Vocabulary!$A:$J,7,)),"")</f>
        <v>external terminology:
http://ww.w3.org/2006/vcard/ns#honorific-prefix</v>
      </c>
      <c r="H441" s="13" t="str">
        <f>IFERROR(IF(VLOOKUP(G441,Vocabulary!$A:$J,10,)=0,"",VLOOKUP(G441,Vocabulary!$A:$J,10,)),"")</f>
        <v/>
      </c>
      <c r="J441" s="13" t="str">
        <f>IFERROR(IF(VLOOKUP(I441,Vocabulary!$A:$J,10,)=0,"",VLOOKUP(I441,Vocabulary!$A:$J,10,)),"")</f>
        <v/>
      </c>
      <c r="K441" s="9">
        <v>497</v>
      </c>
      <c r="L441" s="13" t="str">
        <f>IFERROR(IF(VLOOKUP(K441,Vocabulary!$A:$J,10,)=0,"",VLOOKUP(K441,Vocabulary!$A:$J,10,)),"")</f>
        <v>&lt;vl-generiek-ext:aanschrijfprefix&gt;</v>
      </c>
    </row>
    <row r="442" spans="1:12" ht="28.8" x14ac:dyDescent="0.3">
      <c r="A442" s="9">
        <v>498</v>
      </c>
      <c r="B442" s="13" t="str">
        <f>IFERROR(VLOOKUP(A442,Vocabulary!$A:$J,6,),"")</f>
        <v>VL</v>
      </c>
      <c r="C442" s="13" t="str">
        <f>IFERROR(VLOOKUP(A442,Vocabulary!$A:$J,4,),"")</f>
        <v>Generic</v>
      </c>
      <c r="D442" s="13" t="str">
        <f>IFERROR(VLOOKUP(A442,Vocabulary!$A:$J,2,),"")</f>
        <v>Activiteit</v>
      </c>
      <c r="E442" s="13" t="str">
        <f>IFERROR(IF(VLOOKUP(A442,Vocabulary!$A:$J,3,)=0,"",VLOOKUP(A442,Vocabulary!$A:$J,3,)),"")</f>
        <v/>
      </c>
      <c r="F442" s="13" t="str">
        <f>IFERROR(IF(VLOOKUP(A442,Vocabulary!$A:$J,7,)=0,"",VLOOKUP(A442,Vocabulary!$A:$J,7,)),"")</f>
        <v>external terminology:
http://www.w3.org/ns/prov#Activity</v>
      </c>
      <c r="H442" s="13" t="str">
        <f>IFERROR(IF(VLOOKUP(G442,Vocabulary!$A:$J,10,)=0,"",VLOOKUP(G442,Vocabulary!$A:$J,10,)),"")</f>
        <v/>
      </c>
      <c r="J442" s="13" t="str">
        <f>IFERROR(IF(VLOOKUP(I442,Vocabulary!$A:$J,10,)=0,"",VLOOKUP(I442,Vocabulary!$A:$J,10,)),"")</f>
        <v/>
      </c>
      <c r="K442" s="9">
        <v>498</v>
      </c>
      <c r="L442" s="13" t="str">
        <f>IFERROR(IF(VLOOKUP(K442,Vocabulary!$A:$J,10,)=0,"",VLOOKUP(K442,Vocabulary!$A:$J,10,)),"")</f>
        <v>&lt;vl-generiek-ext:Activiteit&gt;</v>
      </c>
    </row>
    <row r="443" spans="1:12" ht="28.8" x14ac:dyDescent="0.3">
      <c r="A443" s="9">
        <v>499</v>
      </c>
      <c r="B443" s="13" t="str">
        <f>IFERROR(VLOOKUP(A443,Vocabulary!$A:$J,6,),"")</f>
        <v>VL</v>
      </c>
      <c r="C443" s="13" t="str">
        <f>IFERROR(VLOOKUP(A443,Vocabulary!$A:$J,4,),"")</f>
        <v>Generic</v>
      </c>
      <c r="D443" s="13" t="str">
        <f>IFERROR(VLOOKUP(A443,Vocabulary!$A:$J,2,),"")</f>
        <v>activiteit</v>
      </c>
      <c r="E443" s="13" t="str">
        <f>IFERROR(IF(VLOOKUP(A443,Vocabulary!$A:$J,3,)=0,"",VLOOKUP(A443,Vocabulary!$A:$J,3,)),"")</f>
        <v/>
      </c>
      <c r="F443" s="13" t="str">
        <f>IFERROR(IF(VLOOKUP(A443,Vocabulary!$A:$J,7,)=0,"",VLOOKUP(A443,Vocabulary!$A:$J,7,)),"")</f>
        <v>external terminology:
http://www.w3.org/ns/prov#activity</v>
      </c>
      <c r="H443" s="13" t="str">
        <f>IFERROR(IF(VLOOKUP(G443,Vocabulary!$A:$J,10,)=0,"",VLOOKUP(G443,Vocabulary!$A:$J,10,)),"")</f>
        <v/>
      </c>
      <c r="J443" s="13" t="str">
        <f>IFERROR(IF(VLOOKUP(I443,Vocabulary!$A:$J,10,)=0,"",VLOOKUP(I443,Vocabulary!$A:$J,10,)),"")</f>
        <v/>
      </c>
      <c r="K443" s="9">
        <v>499</v>
      </c>
      <c r="L443" s="13" t="str">
        <f>IFERROR(IF(VLOOKUP(K443,Vocabulary!$A:$J,10,)=0,"",VLOOKUP(K443,Vocabulary!$A:$J,10,)),"")</f>
        <v>&lt;vl-generiek-ext:activiteit&gt;</v>
      </c>
    </row>
    <row r="444" spans="1:12" ht="28.8" x14ac:dyDescent="0.3">
      <c r="A444" s="9">
        <v>500</v>
      </c>
      <c r="B444" s="13" t="str">
        <f>IFERROR(VLOOKUP(A444,Vocabulary!$A:$J,6,),"")</f>
        <v>VL</v>
      </c>
      <c r="C444" s="13" t="str">
        <f>IFERROR(VLOOKUP(A444,Vocabulary!$A:$J,4,),"")</f>
        <v>Generic</v>
      </c>
      <c r="D444" s="13" t="str">
        <f>IFERROR(VLOOKUP(A444,Vocabulary!$A:$J,2,),"")</f>
        <v>adres</v>
      </c>
      <c r="E444" s="13" t="str">
        <f>IFERROR(IF(VLOOKUP(A444,Vocabulary!$A:$J,3,)=0,"",VLOOKUP(A444,Vocabulary!$A:$J,3,)),"")</f>
        <v/>
      </c>
      <c r="F444" s="13" t="str">
        <f>IFERROR(IF(VLOOKUP(A444,Vocabulary!$A:$J,7,)=0,"",VLOOKUP(A444,Vocabulary!$A:$J,7,)),"")</f>
        <v>external terminology:
http://www.w3.org/ns/locn#address</v>
      </c>
      <c r="H444" s="13" t="str">
        <f>IFERROR(IF(VLOOKUP(G444,Vocabulary!$A:$J,10,)=0,"",VLOOKUP(G444,Vocabulary!$A:$J,10,)),"")</f>
        <v/>
      </c>
      <c r="I444" s="24">
        <v>224</v>
      </c>
      <c r="J444" s="13" t="str">
        <f>IFERROR(IF(VLOOKUP(I444,Vocabulary!$A:$J,10,)=0,"",VLOOKUP(I444,Vocabulary!$A:$J,10,)),"")</f>
        <v>&lt;locn:address&gt;</v>
      </c>
      <c r="K444" s="9">
        <v>500</v>
      </c>
      <c r="L444" s="13" t="str">
        <f>IFERROR(IF(VLOOKUP(K444,Vocabulary!$A:$J,10,)=0,"",VLOOKUP(K444,Vocabulary!$A:$J,10,)),"")</f>
        <v>&lt;vl-generiek-ext:adres&gt;</v>
      </c>
    </row>
    <row r="445" spans="1:12" ht="43.2" x14ac:dyDescent="0.3">
      <c r="A445" s="9">
        <v>501</v>
      </c>
      <c r="B445" s="13" t="str">
        <f>IFERROR(VLOOKUP(A445,Vocabulary!$A:$J,6,),"")</f>
        <v>VL</v>
      </c>
      <c r="C445" s="13" t="str">
        <f>IFERROR(VLOOKUP(A445,Vocabulary!$A:$J,4,),"")</f>
        <v>Generic</v>
      </c>
      <c r="D445" s="13" t="str">
        <f>IFERROR(VLOOKUP(A445,Vocabulary!$A:$J,2,),"")</f>
        <v>Agent</v>
      </c>
      <c r="E445" s="13" t="str">
        <f>IFERROR(IF(VLOOKUP(A445,Vocabulary!$A:$J,3,)=0,"",VLOOKUP(A445,Vocabulary!$A:$J,3,)),"")</f>
        <v>Examples of Agent include person, organization, and software agent.
A resource that acts or has the power to act.</v>
      </c>
      <c r="F445" s="13" t="str">
        <f>IFERROR(IF(VLOOKUP(A445,Vocabulary!$A:$J,7,)=0,"",VLOOKUP(A445,Vocabulary!$A:$J,7,)),"")</f>
        <v>external terminology:
http://purl.org/dc/terms/Agent</v>
      </c>
      <c r="G445" s="4">
        <v>13</v>
      </c>
      <c r="H445" s="13" t="str">
        <f>IFERROR(IF(VLOOKUP(G445,Vocabulary!$A:$J,10,)=0,"",VLOOKUP(G445,Vocabulary!$A:$J,10,)),"")</f>
        <v>&lt;eu:Agent&gt;</v>
      </c>
      <c r="I445" s="24">
        <v>670</v>
      </c>
      <c r="J445" s="13" t="str">
        <f>IFERROR(IF(VLOOKUP(I445,Vocabulary!$A:$J,10,)=0,"",VLOOKUP(I445,Vocabulary!$A:$J,10,)),"")</f>
        <v>&lt;dcterms:Agent&gt;</v>
      </c>
      <c r="K445" s="9">
        <v>501</v>
      </c>
      <c r="L445" s="13" t="str">
        <f>IFERROR(IF(VLOOKUP(K445,Vocabulary!$A:$J,10,)=0,"",VLOOKUP(K445,Vocabulary!$A:$J,10,)),"")</f>
        <v>&lt;vl-generiek-ext:Agent&gt;</v>
      </c>
    </row>
    <row r="446" spans="1:12" ht="43.2" x14ac:dyDescent="0.3">
      <c r="A446" s="9">
        <v>502</v>
      </c>
      <c r="B446" s="13" t="str">
        <f>IFERROR(VLOOKUP(A446,Vocabulary!$A:$J,6,),"")</f>
        <v>VL</v>
      </c>
      <c r="C446" s="13" t="str">
        <f>IFERROR(VLOOKUP(A446,Vocabulary!$A:$J,4,),"")</f>
        <v>Generic</v>
      </c>
      <c r="D446" s="13" t="str">
        <f>IFERROR(VLOOKUP(A446,Vocabulary!$A:$J,2,),"")</f>
        <v>Agent</v>
      </c>
      <c r="E446" s="13" t="str">
        <f>IFERROR(IF(VLOOKUP(A446,Vocabulary!$A:$J,3,)=0,"",VLOOKUP(A446,Vocabulary!$A:$J,3,)),"")</f>
        <v>An agent is something that bears some form of responsibility for an activity taking place, for the existence of an entity, or for another agent's activity.</v>
      </c>
      <c r="F446" s="13" t="str">
        <f>IFERROR(IF(VLOOKUP(A446,Vocabulary!$A:$J,7,)=0,"",VLOOKUP(A446,Vocabulary!$A:$J,7,)),"")</f>
        <v>external terminology:
http://www.w3.org/ns/prov#Agent</v>
      </c>
      <c r="H446" s="13" t="str">
        <f>IFERROR(IF(VLOOKUP(G446,Vocabulary!$A:$J,10,)=0,"",VLOOKUP(G446,Vocabulary!$A:$J,10,)),"")</f>
        <v/>
      </c>
      <c r="J446" s="13" t="str">
        <f>IFERROR(IF(VLOOKUP(I446,Vocabulary!$A:$J,10,)=0,"",VLOOKUP(I446,Vocabulary!$A:$J,10,)),"")</f>
        <v/>
      </c>
      <c r="K446" s="9">
        <v>502</v>
      </c>
      <c r="L446" s="13" t="str">
        <f>IFERROR(IF(VLOOKUP(K446,Vocabulary!$A:$J,10,)=0,"",VLOOKUP(K446,Vocabulary!$A:$J,10,)),"")</f>
        <v>&lt;vl-generiek-ext:Agent&gt;</v>
      </c>
    </row>
    <row r="447" spans="1:12" ht="28.8" x14ac:dyDescent="0.3">
      <c r="A447" s="9">
        <v>503</v>
      </c>
      <c r="B447" s="13" t="str">
        <f>IFERROR(VLOOKUP(A447,Vocabulary!$A:$J,6,),"")</f>
        <v>VL</v>
      </c>
      <c r="C447" s="13" t="str">
        <f>IFERROR(VLOOKUP(A447,Vocabulary!$A:$J,4,),"")</f>
        <v>Generic</v>
      </c>
      <c r="D447" s="13" t="str">
        <f>IFERROR(VLOOKUP(A447,Vocabulary!$A:$J,2,),"")</f>
        <v>alsGML</v>
      </c>
      <c r="E447" s="13" t="str">
        <f>IFERROR(IF(VLOOKUP(A447,Vocabulary!$A:$J,3,)=0,"",VLOOKUP(A447,Vocabulary!$A:$J,3,)),"")</f>
        <v/>
      </c>
      <c r="F447" s="13" t="str">
        <f>IFERROR(IF(VLOOKUP(A447,Vocabulary!$A:$J,7,)=0,"",VLOOKUP(A447,Vocabulary!$A:$J,7,)),"")</f>
        <v>external terminology:
http://www.opengis.net/ont/geosparql#asGML</v>
      </c>
      <c r="H447" s="13" t="str">
        <f>IFERROR(IF(VLOOKUP(G447,Vocabulary!$A:$J,10,)=0,"",VLOOKUP(G447,Vocabulary!$A:$J,10,)),"")</f>
        <v/>
      </c>
      <c r="J447" s="13" t="str">
        <f>IFERROR(IF(VLOOKUP(I447,Vocabulary!$A:$J,10,)=0,"",VLOOKUP(I447,Vocabulary!$A:$J,10,)),"")</f>
        <v/>
      </c>
      <c r="K447" s="9">
        <v>503</v>
      </c>
      <c r="L447" s="13" t="str">
        <f>IFERROR(IF(VLOOKUP(K447,Vocabulary!$A:$J,10,)=0,"",VLOOKUP(K447,Vocabulary!$A:$J,10,)),"")</f>
        <v>&lt;vl-generiek-ext:alsGML&gt;</v>
      </c>
    </row>
    <row r="448" spans="1:12" ht="28.8" x14ac:dyDescent="0.3">
      <c r="A448" s="9">
        <v>504</v>
      </c>
      <c r="B448" s="13" t="str">
        <f>IFERROR(VLOOKUP(A448,Vocabulary!$A:$J,6,),"")</f>
        <v>VL</v>
      </c>
      <c r="C448" s="13" t="str">
        <f>IFERROR(VLOOKUP(A448,Vocabulary!$A:$J,4,),"")</f>
        <v>Generic</v>
      </c>
      <c r="D448" s="13" t="str">
        <f>IFERROR(VLOOKUP(A448,Vocabulary!$A:$J,2,),"")</f>
        <v>alsWKT</v>
      </c>
      <c r="E448" s="13" t="str">
        <f>IFERROR(IF(VLOOKUP(A448,Vocabulary!$A:$J,3,)=0,"",VLOOKUP(A448,Vocabulary!$A:$J,3,)),"")</f>
        <v/>
      </c>
      <c r="F448" s="13" t="str">
        <f>IFERROR(IF(VLOOKUP(A448,Vocabulary!$A:$J,7,)=0,"",VLOOKUP(A448,Vocabulary!$A:$J,7,)),"")</f>
        <v>external terminology:
http://www.opengis.net/ont/geosparql#asWKT</v>
      </c>
      <c r="H448" s="13" t="str">
        <f>IFERROR(IF(VLOOKUP(G448,Vocabulary!$A:$J,10,)=0,"",VLOOKUP(G448,Vocabulary!$A:$J,10,)),"")</f>
        <v/>
      </c>
      <c r="J448" s="13" t="str">
        <f>IFERROR(IF(VLOOKUP(I448,Vocabulary!$A:$J,10,)=0,"",VLOOKUP(I448,Vocabulary!$A:$J,10,)),"")</f>
        <v/>
      </c>
      <c r="K448" s="9">
        <v>504</v>
      </c>
      <c r="L448" s="13" t="str">
        <f>IFERROR(IF(VLOOKUP(K448,Vocabulary!$A:$J,10,)=0,"",VLOOKUP(K448,Vocabulary!$A:$J,10,)),"")</f>
        <v>&lt;vl-generiek-ext:alsWKT&gt;</v>
      </c>
    </row>
    <row r="449" spans="1:12" ht="28.8" x14ac:dyDescent="0.3">
      <c r="A449" s="9">
        <v>505</v>
      </c>
      <c r="B449" s="13" t="str">
        <f>IFERROR(VLOOKUP(A449,Vocabulary!$A:$J,6,),"")</f>
        <v>VL</v>
      </c>
      <c r="C449" s="13" t="str">
        <f>IFERROR(VLOOKUP(A449,Vocabulary!$A:$J,4,),"")</f>
        <v>Generic</v>
      </c>
      <c r="D449" s="13" t="str">
        <f>IFERROR(VLOOKUP(A449,Vocabulary!$A:$J,2,),"")</f>
        <v>beschrijving</v>
      </c>
      <c r="E449" s="13" t="str">
        <f>IFERROR(IF(VLOOKUP(A449,Vocabulary!$A:$J,3,)=0,"",VLOOKUP(A449,Vocabulary!$A:$J,3,)),"")</f>
        <v/>
      </c>
      <c r="F449" s="13" t="str">
        <f>IFERROR(IF(VLOOKUP(A449,Vocabulary!$A:$J,7,)=0,"",VLOOKUP(A449,Vocabulary!$A:$J,7,)),"")</f>
        <v>external terminology:
http://purl.org/dc/terms/description</v>
      </c>
      <c r="H449" s="13" t="str">
        <f>IFERROR(IF(VLOOKUP(G449,Vocabulary!$A:$J,10,)=0,"",VLOOKUP(G449,Vocabulary!$A:$J,10,)),"")</f>
        <v/>
      </c>
      <c r="J449" s="13" t="str">
        <f>IFERROR(IF(VLOOKUP(I449,Vocabulary!$A:$J,10,)=0,"",VLOOKUP(I449,Vocabulary!$A:$J,10,)),"")</f>
        <v/>
      </c>
      <c r="K449" s="9">
        <v>505</v>
      </c>
      <c r="L449" s="13" t="str">
        <f>IFERROR(IF(VLOOKUP(K449,Vocabulary!$A:$J,10,)=0,"",VLOOKUP(K449,Vocabulary!$A:$J,10,)),"")</f>
        <v>&lt;vl-generiek-ext:beschrijving&gt;</v>
      </c>
    </row>
    <row r="450" spans="1:12" ht="28.8" x14ac:dyDescent="0.3">
      <c r="A450" s="9">
        <v>506</v>
      </c>
      <c r="B450" s="13" t="str">
        <f>IFERROR(VLOOKUP(A450,Vocabulary!$A:$J,6,),"")</f>
        <v>VL</v>
      </c>
      <c r="C450" s="13" t="str">
        <f>IFERROR(VLOOKUP(A450,Vocabulary!$A:$J,4,),"")</f>
        <v>Generic</v>
      </c>
      <c r="D450" s="13" t="str">
        <f>IFERROR(VLOOKUP(A450,Vocabulary!$A:$J,2,),"")</f>
        <v>Contactpunt</v>
      </c>
      <c r="E450" s="13" t="str">
        <f>IFERROR(IF(VLOOKUP(A450,Vocabulary!$A:$J,3,)=0,"",VLOOKUP(A450,Vocabulary!$A:$J,3,)),"")</f>
        <v>A contact point for a person or organization.</v>
      </c>
      <c r="F450" s="13" t="str">
        <f>IFERROR(IF(VLOOKUP(A450,Vocabulary!$A:$J,7,)=0,"",VLOOKUP(A450,Vocabulary!$A:$J,7,)),"")</f>
        <v>external terminology:
http://schema.org/ContactPoint</v>
      </c>
      <c r="H450" s="13" t="str">
        <f>IFERROR(IF(VLOOKUP(G450,Vocabulary!$A:$J,10,)=0,"",VLOOKUP(G450,Vocabulary!$A:$J,10,)),"")</f>
        <v/>
      </c>
      <c r="J450" s="13" t="str">
        <f>IFERROR(IF(VLOOKUP(I450,Vocabulary!$A:$J,10,)=0,"",VLOOKUP(I450,Vocabulary!$A:$J,10,)),"")</f>
        <v/>
      </c>
      <c r="K450" s="9">
        <v>506</v>
      </c>
      <c r="L450" s="13" t="str">
        <f>IFERROR(IF(VLOOKUP(K450,Vocabulary!$A:$J,10,)=0,"",VLOOKUP(K450,Vocabulary!$A:$J,10,)),"")</f>
        <v>&lt;vl-generiek-ext:Contactpunt&gt;</v>
      </c>
    </row>
    <row r="451" spans="1:12" ht="28.8" x14ac:dyDescent="0.3">
      <c r="A451" s="9">
        <v>507</v>
      </c>
      <c r="B451" s="13" t="str">
        <f>IFERROR(VLOOKUP(A451,Vocabulary!$A:$J,6,),"")</f>
        <v>VL</v>
      </c>
      <c r="C451" s="13" t="str">
        <f>IFERROR(VLOOKUP(A451,Vocabulary!$A:$J,4,),"")</f>
        <v>Generic</v>
      </c>
      <c r="D451" s="13" t="str">
        <f>IFERROR(VLOOKUP(A451,Vocabulary!$A:$J,2,),"")</f>
        <v>Document</v>
      </c>
      <c r="E451" s="13" t="str">
        <f>IFERROR(IF(VLOOKUP(A451,Vocabulary!$A:$J,3,)=0,"",VLOOKUP(A451,Vocabulary!$A:$J,3,)),"")</f>
        <v/>
      </c>
      <c r="F451" s="13" t="str">
        <f>IFERROR(IF(VLOOKUP(A451,Vocabulary!$A:$J,7,)=0,"",VLOOKUP(A451,Vocabulary!$A:$J,7,)),"")</f>
        <v>external terminology:
http://xmlns.com/foaf/0.1/Document</v>
      </c>
      <c r="H451" s="13" t="str">
        <f>IFERROR(IF(VLOOKUP(G451,Vocabulary!$A:$J,10,)=0,"",VLOOKUP(G451,Vocabulary!$A:$J,10,)),"")</f>
        <v/>
      </c>
      <c r="J451" s="13" t="str">
        <f>IFERROR(IF(VLOOKUP(I451,Vocabulary!$A:$J,10,)=0,"",VLOOKUP(I451,Vocabulary!$A:$J,10,)),"")</f>
        <v/>
      </c>
      <c r="K451" s="9">
        <v>507</v>
      </c>
      <c r="L451" s="13" t="str">
        <f>IFERROR(IF(VLOOKUP(K451,Vocabulary!$A:$J,10,)=0,"",VLOOKUP(K451,Vocabulary!$A:$J,10,)),"")</f>
        <v>&lt;vl-generiek-ext:Document&gt;</v>
      </c>
    </row>
    <row r="452" spans="1:12" ht="28.8" x14ac:dyDescent="0.3">
      <c r="A452" s="9">
        <v>508</v>
      </c>
      <c r="B452" s="13" t="str">
        <f>IFERROR(VLOOKUP(A452,Vocabulary!$A:$J,6,),"")</f>
        <v>VL</v>
      </c>
      <c r="C452" s="13" t="str">
        <f>IFERROR(VLOOKUP(A452,Vocabulary!$A:$J,4,),"")</f>
        <v>Generic</v>
      </c>
      <c r="D452" s="13" t="str">
        <f>IFERROR(VLOOKUP(A452,Vocabulary!$A:$J,2,),"")</f>
        <v>email</v>
      </c>
      <c r="E452" s="13" t="str">
        <f>IFERROR(IF(VLOOKUP(A452,Vocabulary!$A:$J,3,)=0,"",VLOOKUP(A452,Vocabulary!$A:$J,3,)),"")</f>
        <v/>
      </c>
      <c r="F452" s="13" t="str">
        <f>IFERROR(IF(VLOOKUP(A452,Vocabulary!$A:$J,7,)=0,"",VLOOKUP(A452,Vocabulary!$A:$J,7,)),"")</f>
        <v>external terminology:
http://schema.org/email</v>
      </c>
      <c r="H452" s="13" t="str">
        <f>IFERROR(IF(VLOOKUP(G452,Vocabulary!$A:$J,10,)=0,"",VLOOKUP(G452,Vocabulary!$A:$J,10,)),"")</f>
        <v/>
      </c>
      <c r="I452" s="24">
        <v>228</v>
      </c>
      <c r="J452" s="13" t="str">
        <f>IFERROR(IF(VLOOKUP(I452,Vocabulary!$A:$J,10,)=0,"",VLOOKUP(I452,Vocabulary!$A:$J,10,)),"")</f>
        <v>&lt;schema:email&gt;</v>
      </c>
      <c r="K452" s="9">
        <v>508</v>
      </c>
      <c r="L452" s="13" t="str">
        <f>IFERROR(IF(VLOOKUP(K452,Vocabulary!$A:$J,10,)=0,"",VLOOKUP(K452,Vocabulary!$A:$J,10,)),"")</f>
        <v>&lt;vl-generiek-ext:email&gt;</v>
      </c>
    </row>
    <row r="453" spans="1:12" ht="28.8" x14ac:dyDescent="0.3">
      <c r="A453" s="9">
        <v>509</v>
      </c>
      <c r="B453" s="13" t="str">
        <f>IFERROR(VLOOKUP(A453,Vocabulary!$A:$J,6,),"")</f>
        <v>VL</v>
      </c>
      <c r="C453" s="13" t="str">
        <f>IFERROR(VLOOKUP(A453,Vocabulary!$A:$J,4,),"")</f>
        <v>Generic</v>
      </c>
      <c r="D453" s="13" t="str">
        <f>IFERROR(VLOOKUP(A453,Vocabulary!$A:$J,2,),"")</f>
        <v>Entiteit</v>
      </c>
      <c r="E453" s="13" t="str">
        <f>IFERROR(IF(VLOOKUP(A453,Vocabulary!$A:$J,3,)=0,"",VLOOKUP(A453,Vocabulary!$A:$J,3,)),"")</f>
        <v/>
      </c>
      <c r="F453" s="13" t="str">
        <f>IFERROR(IF(VLOOKUP(A453,Vocabulary!$A:$J,7,)=0,"",VLOOKUP(A453,Vocabulary!$A:$J,7,)),"")</f>
        <v>external terminology:
http://www.w3.org/ns/prov#Entity</v>
      </c>
      <c r="H453" s="13" t="str">
        <f>IFERROR(IF(VLOOKUP(G453,Vocabulary!$A:$J,10,)=0,"",VLOOKUP(G453,Vocabulary!$A:$J,10,)),"")</f>
        <v/>
      </c>
      <c r="J453" s="13" t="str">
        <f>IFERROR(IF(VLOOKUP(I453,Vocabulary!$A:$J,10,)=0,"",VLOOKUP(I453,Vocabulary!$A:$J,10,)),"")</f>
        <v/>
      </c>
      <c r="K453" s="9">
        <v>509</v>
      </c>
      <c r="L453" s="13" t="str">
        <f>IFERROR(IF(VLOOKUP(K453,Vocabulary!$A:$J,10,)=0,"",VLOOKUP(K453,Vocabulary!$A:$J,10,)),"")</f>
        <v>&lt;vl-generiek-ext:Entiteit&gt;</v>
      </c>
    </row>
    <row r="454" spans="1:12" ht="28.8" x14ac:dyDescent="0.3">
      <c r="A454" s="9">
        <v>510</v>
      </c>
      <c r="B454" s="13" t="str">
        <f>IFERROR(VLOOKUP(A454,Vocabulary!$A:$J,6,),"")</f>
        <v>VL</v>
      </c>
      <c r="C454" s="13" t="str">
        <f>IFERROR(VLOOKUP(A454,Vocabulary!$A:$J,4,),"")</f>
        <v>Generic</v>
      </c>
      <c r="D454" s="13" t="str">
        <f>IFERROR(VLOOKUP(A454,Vocabulary!$A:$J,2,),"")</f>
        <v>faxnummer</v>
      </c>
      <c r="E454" s="13" t="str">
        <f>IFERROR(IF(VLOOKUP(A454,Vocabulary!$A:$J,3,)=0,"",VLOOKUP(A454,Vocabulary!$A:$J,3,)),"")</f>
        <v/>
      </c>
      <c r="F454" s="13" t="str">
        <f>IFERROR(IF(VLOOKUP(A454,Vocabulary!$A:$J,7,)=0,"",VLOOKUP(A454,Vocabulary!$A:$J,7,)),"")</f>
        <v>external terminology:
http://schema.org/faxNumber</v>
      </c>
      <c r="H454" s="13" t="str">
        <f>IFERROR(IF(VLOOKUP(G454,Vocabulary!$A:$J,10,)=0,"",VLOOKUP(G454,Vocabulary!$A:$J,10,)),"")</f>
        <v/>
      </c>
      <c r="I454" s="24">
        <v>233</v>
      </c>
      <c r="J454" s="13" t="str">
        <f>IFERROR(IF(VLOOKUP(I454,Vocabulary!$A:$J,10,)=0,"",VLOOKUP(I454,Vocabulary!$A:$J,10,)),"")</f>
        <v>&lt;schema:faxNumber&gt;</v>
      </c>
      <c r="K454" s="9">
        <v>510</v>
      </c>
      <c r="L454" s="13" t="str">
        <f>IFERROR(IF(VLOOKUP(K454,Vocabulary!$A:$J,10,)=0,"",VLOOKUP(K454,Vocabulary!$A:$J,10,)),"")</f>
        <v>&lt;vl-generiek-ext:faxnummer&gt;</v>
      </c>
    </row>
    <row r="455" spans="1:12" ht="72" x14ac:dyDescent="0.3">
      <c r="A455" s="9">
        <v>511</v>
      </c>
      <c r="B455" s="13" t="str">
        <f>IFERROR(VLOOKUP(A455,Vocabulary!$A:$J,6,),"")</f>
        <v>VL</v>
      </c>
      <c r="C455" s="13" t="str">
        <f>IFERROR(VLOOKUP(A455,Vocabulary!$A:$J,4,),"")</f>
        <v>Generic</v>
      </c>
      <c r="D455" s="13" t="str">
        <f>IFERROR(VLOOKUP(A455,Vocabulary!$A:$J,2,),"")</f>
        <v>FormeelKader</v>
      </c>
      <c r="E455" s="13" t="str">
        <f>IFERROR(IF(VLOOKUP(A455,Vocabulary!$A:$J,3,)=0,"",VLOOKUP(A455,Vocabulary!$A:$J,3,)),"")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5" s="13" t="str">
        <f>IFERROR(IF(VLOOKUP(A455,Vocabulary!$A:$J,7,)=0,"",VLOOKUP(A455,Vocabulary!$A:$J,7,)),"")</f>
        <v>external terminology:
http://purl.org/vocab/cpsv#FormalFramework</v>
      </c>
      <c r="H455" s="13" t="str">
        <f>IFERROR(IF(VLOOKUP(G455,Vocabulary!$A:$J,10,)=0,"",VLOOKUP(G455,Vocabulary!$A:$J,10,)),"")</f>
        <v/>
      </c>
      <c r="J455" s="13" t="str">
        <f>IFERROR(IF(VLOOKUP(I455,Vocabulary!$A:$J,10,)=0,"",VLOOKUP(I455,Vocabulary!$A:$J,10,)),"")</f>
        <v/>
      </c>
      <c r="K455" s="9">
        <v>511</v>
      </c>
      <c r="L455" s="13" t="str">
        <f>IFERROR(IF(VLOOKUP(K455,Vocabulary!$A:$J,10,)=0,"",VLOOKUP(K455,Vocabulary!$A:$J,10,)),"")</f>
        <v>&lt;vl-generiek-ext:FormeelKader&gt;</v>
      </c>
    </row>
    <row r="456" spans="1:12" ht="28.8" x14ac:dyDescent="0.3">
      <c r="A456" s="9">
        <v>512</v>
      </c>
      <c r="B456" s="13" t="str">
        <f>IFERROR(VLOOKUP(A456,Vocabulary!$A:$J,6,),"")</f>
        <v>VL</v>
      </c>
      <c r="C456" s="13" t="str">
        <f>IFERROR(VLOOKUP(A456,Vocabulary!$A:$J,4,),"")</f>
        <v>Generic</v>
      </c>
      <c r="D456" s="13" t="str">
        <f>IFERROR(VLOOKUP(A456,Vocabulary!$A:$J,2,),"")</f>
        <v>gebruikt</v>
      </c>
      <c r="E456" s="13" t="str">
        <f>IFERROR(IF(VLOOKUP(A456,Vocabulary!$A:$J,3,)=0,"",VLOOKUP(A456,Vocabulary!$A:$J,3,)),"")</f>
        <v/>
      </c>
      <c r="F456" s="13" t="str">
        <f>IFERROR(IF(VLOOKUP(A456,Vocabulary!$A:$J,7,)=0,"",VLOOKUP(A456,Vocabulary!$A:$J,7,)),"")</f>
        <v>external terminology:
http://www.w3.org/ns/prov#used</v>
      </c>
      <c r="H456" s="13" t="str">
        <f>IFERROR(IF(VLOOKUP(G456,Vocabulary!$A:$J,10,)=0,"",VLOOKUP(G456,Vocabulary!$A:$J,10,)),"")</f>
        <v/>
      </c>
      <c r="J456" s="13" t="str">
        <f>IFERROR(IF(VLOOKUP(I456,Vocabulary!$A:$J,10,)=0,"",VLOOKUP(I456,Vocabulary!$A:$J,10,)),"")</f>
        <v/>
      </c>
      <c r="K456" s="9">
        <v>512</v>
      </c>
      <c r="L456" s="13" t="str">
        <f>IFERROR(IF(VLOOKUP(K456,Vocabulary!$A:$J,10,)=0,"",VLOOKUP(K456,Vocabulary!$A:$J,10,)),"")</f>
        <v>&lt;vl-generiek-ext:gebruikt&gt;</v>
      </c>
    </row>
    <row r="457" spans="1:12" ht="28.8" x14ac:dyDescent="0.3">
      <c r="A457" s="9">
        <v>513</v>
      </c>
      <c r="B457" s="13" t="str">
        <f>IFERROR(VLOOKUP(A457,Vocabulary!$A:$J,6,),"")</f>
        <v>VL</v>
      </c>
      <c r="C457" s="13" t="str">
        <f>IFERROR(VLOOKUP(A457,Vocabulary!$A:$J,4,),"")</f>
        <v>Generic</v>
      </c>
      <c r="D457" s="13" t="str">
        <f>IFERROR(VLOOKUP(A457,Vocabulary!$A:$J,2,),"")</f>
        <v>gekwalificeerdeGeneratie</v>
      </c>
      <c r="E457" s="13" t="str">
        <f>IFERROR(IF(VLOOKUP(A457,Vocabulary!$A:$J,3,)=0,"",VLOOKUP(A457,Vocabulary!$A:$J,3,)),"")</f>
        <v/>
      </c>
      <c r="F457" s="13" t="str">
        <f>IFERROR(IF(VLOOKUP(A457,Vocabulary!$A:$J,7,)=0,"",VLOOKUP(A457,Vocabulary!$A:$J,7,)),"")</f>
        <v>external terminology:
http://www.w3.org/ns/prov#qualifiedGeneration</v>
      </c>
      <c r="H457" s="13" t="str">
        <f>IFERROR(IF(VLOOKUP(G457,Vocabulary!$A:$J,10,)=0,"",VLOOKUP(G457,Vocabulary!$A:$J,10,)),"")</f>
        <v/>
      </c>
      <c r="J457" s="13" t="str">
        <f>IFERROR(IF(VLOOKUP(I457,Vocabulary!$A:$J,10,)=0,"",VLOOKUP(I457,Vocabulary!$A:$J,10,)),"")</f>
        <v/>
      </c>
      <c r="K457" s="9">
        <v>513</v>
      </c>
      <c r="L457" s="13" t="str">
        <f>IFERROR(IF(VLOOKUP(K457,Vocabulary!$A:$J,10,)=0,"",VLOOKUP(K457,Vocabulary!$A:$J,10,)),"")</f>
        <v>&lt;vl-generiek-ext:gekwalificeerdeGeneratie&gt;</v>
      </c>
    </row>
    <row r="458" spans="1:12" ht="28.8" x14ac:dyDescent="0.3">
      <c r="A458" s="9">
        <v>514</v>
      </c>
      <c r="B458" s="13" t="str">
        <f>IFERROR(VLOOKUP(A458,Vocabulary!$A:$J,6,),"")</f>
        <v>VL</v>
      </c>
      <c r="C458" s="13" t="str">
        <f>IFERROR(VLOOKUP(A458,Vocabulary!$A:$J,4,),"")</f>
        <v>Generic</v>
      </c>
      <c r="D458" s="13" t="str">
        <f>IFERROR(VLOOKUP(A458,Vocabulary!$A:$J,2,),"")</f>
        <v>gekwalificeerdeInvalidatie</v>
      </c>
      <c r="E458" s="13" t="str">
        <f>IFERROR(IF(VLOOKUP(A458,Vocabulary!$A:$J,3,)=0,"",VLOOKUP(A458,Vocabulary!$A:$J,3,)),"")</f>
        <v/>
      </c>
      <c r="F458" s="13" t="str">
        <f>IFERROR(IF(VLOOKUP(A458,Vocabulary!$A:$J,7,)=0,"",VLOOKUP(A458,Vocabulary!$A:$J,7,)),"")</f>
        <v>external terminology:
http://www.w3.org/ns/prov#qualifiedInvalidation</v>
      </c>
      <c r="H458" s="13" t="str">
        <f>IFERROR(IF(VLOOKUP(G458,Vocabulary!$A:$J,10,)=0,"",VLOOKUP(G458,Vocabulary!$A:$J,10,)),"")</f>
        <v/>
      </c>
      <c r="J458" s="13" t="str">
        <f>IFERROR(IF(VLOOKUP(I458,Vocabulary!$A:$J,10,)=0,"",VLOOKUP(I458,Vocabulary!$A:$J,10,)),"")</f>
        <v/>
      </c>
      <c r="K458" s="9">
        <v>514</v>
      </c>
      <c r="L458" s="13" t="str">
        <f>IFERROR(IF(VLOOKUP(K458,Vocabulary!$A:$J,10,)=0,"",VLOOKUP(K458,Vocabulary!$A:$J,10,)),"")</f>
        <v>&lt;vl-generiek-ext:gekwalificeerdeInvalidatie&gt;</v>
      </c>
    </row>
    <row r="459" spans="1:12" ht="28.8" x14ac:dyDescent="0.3">
      <c r="A459" s="9">
        <v>515</v>
      </c>
      <c r="B459" s="13" t="str">
        <f>IFERROR(VLOOKUP(A459,Vocabulary!$A:$J,6,),"")</f>
        <v>VL</v>
      </c>
      <c r="C459" s="13" t="str">
        <f>IFERROR(VLOOKUP(A459,Vocabulary!$A:$J,4,),"")</f>
        <v>Generic</v>
      </c>
      <c r="D459" s="13" t="str">
        <f>IFERROR(VLOOKUP(A459,Vocabulary!$A:$J,2,),"")</f>
        <v>Generatie</v>
      </c>
      <c r="E459" s="13" t="str">
        <f>IFERROR(IF(VLOOKUP(A459,Vocabulary!$A:$J,3,)=0,"",VLOOKUP(A459,Vocabulary!$A:$J,3,)),"")</f>
        <v/>
      </c>
      <c r="F459" s="13" t="str">
        <f>IFERROR(IF(VLOOKUP(A459,Vocabulary!$A:$J,7,)=0,"",VLOOKUP(A459,Vocabulary!$A:$J,7,)),"")</f>
        <v>external terminology:
http://www.w3.org/ns/prov#Generation</v>
      </c>
      <c r="H459" s="13" t="str">
        <f>IFERROR(IF(VLOOKUP(G459,Vocabulary!$A:$J,10,)=0,"",VLOOKUP(G459,Vocabulary!$A:$J,10,)),"")</f>
        <v/>
      </c>
      <c r="J459" s="13" t="str">
        <f>IFERROR(IF(VLOOKUP(I459,Vocabulary!$A:$J,10,)=0,"",VLOOKUP(I459,Vocabulary!$A:$J,10,)),"")</f>
        <v/>
      </c>
      <c r="K459" s="9">
        <v>515</v>
      </c>
      <c r="L459" s="13" t="str">
        <f>IFERROR(IF(VLOOKUP(K459,Vocabulary!$A:$J,10,)=0,"",VLOOKUP(K459,Vocabulary!$A:$J,10,)),"")</f>
        <v>&lt;vl-generiek-ext:Generatie&gt;</v>
      </c>
    </row>
    <row r="460" spans="1:12" ht="43.2" x14ac:dyDescent="0.3">
      <c r="A460" s="9">
        <v>516</v>
      </c>
      <c r="B460" s="13" t="str">
        <f>IFERROR(VLOOKUP(A460,Vocabulary!$A:$J,6,),"")</f>
        <v>VL</v>
      </c>
      <c r="C460" s="13" t="str">
        <f>IFERROR(VLOOKUP(A460,Vocabulary!$A:$J,4,),"")</f>
        <v>Generic</v>
      </c>
      <c r="D460" s="13" t="str">
        <f>IFERROR(VLOOKUP(A460,Vocabulary!$A:$J,2,),"")</f>
        <v>Geometrie</v>
      </c>
      <c r="E460" s="13" t="str">
        <f>IFERROR(IF(VLOOKUP(A460,Vocabulary!$A:$J,3,)=0,"",VLOOKUP(A460,Vocabulary!$A:$J,3,)),"")</f>
        <v>The locn:Geometry class provides the means to identify a location as a point, line, polygon, etc. expressed using coordinates in some coordinate reference system.</v>
      </c>
      <c r="F460" s="13" t="str">
        <f>IFERROR(IF(VLOOKUP(A460,Vocabulary!$A:$J,7,)=0,"",VLOOKUP(A460,Vocabulary!$A:$J,7,)),"")</f>
        <v>external terminology:
http://www.w3.org/ns/locn#Geometry</v>
      </c>
      <c r="H460" s="13" t="str">
        <f>IFERROR(IF(VLOOKUP(G460,Vocabulary!$A:$J,10,)=0,"",VLOOKUP(G460,Vocabulary!$A:$J,10,)),"")</f>
        <v/>
      </c>
      <c r="J460" s="13" t="str">
        <f>IFERROR(IF(VLOOKUP(I460,Vocabulary!$A:$J,10,)=0,"",VLOOKUP(I460,Vocabulary!$A:$J,10,)),"")</f>
        <v/>
      </c>
      <c r="K460" s="9">
        <v>516</v>
      </c>
      <c r="L460" s="13" t="str">
        <f>IFERROR(IF(VLOOKUP(K460,Vocabulary!$A:$J,10,)=0,"",VLOOKUP(K460,Vocabulary!$A:$J,10,)),"")</f>
        <v>&lt;vl-generiek-ext:Geometrie&gt;</v>
      </c>
    </row>
    <row r="461" spans="1:12" ht="28.8" x14ac:dyDescent="0.3">
      <c r="A461" s="9">
        <v>517</v>
      </c>
      <c r="B461" s="13" t="str">
        <f>IFERROR(VLOOKUP(A461,Vocabulary!$A:$J,6,),"")</f>
        <v>VL</v>
      </c>
      <c r="C461" s="13" t="str">
        <f>IFERROR(VLOOKUP(A461,Vocabulary!$A:$J,4,),"")</f>
        <v>Generic</v>
      </c>
      <c r="D461" s="13" t="str">
        <f>IFERROR(VLOOKUP(A461,Vocabulary!$A:$J,2,),"")</f>
        <v>geometrie</v>
      </c>
      <c r="E461" s="13" t="str">
        <f>IFERROR(IF(VLOOKUP(A461,Vocabulary!$A:$J,3,)=0,"",VLOOKUP(A461,Vocabulary!$A:$J,3,)),"")</f>
        <v/>
      </c>
      <c r="F461" s="13" t="str">
        <f>IFERROR(IF(VLOOKUP(A461,Vocabulary!$A:$J,7,)=0,"",VLOOKUP(A461,Vocabulary!$A:$J,7,)),"")</f>
        <v>external terminology:
http://www.w3.org/ns/locn#geometry</v>
      </c>
      <c r="H461" s="13" t="str">
        <f>IFERROR(IF(VLOOKUP(G461,Vocabulary!$A:$J,10,)=0,"",VLOOKUP(G461,Vocabulary!$A:$J,10,)),"")</f>
        <v/>
      </c>
      <c r="J461" s="13" t="str">
        <f>IFERROR(IF(VLOOKUP(I461,Vocabulary!$A:$J,10,)=0,"",VLOOKUP(I461,Vocabulary!$A:$J,10,)),"")</f>
        <v/>
      </c>
      <c r="K461" s="9">
        <v>517</v>
      </c>
      <c r="L461" s="13" t="str">
        <f>IFERROR(IF(VLOOKUP(K461,Vocabulary!$A:$J,10,)=0,"",VLOOKUP(K461,Vocabulary!$A:$J,10,)),"")</f>
        <v>&lt;vl-generiek-ext:geometrie&gt;</v>
      </c>
    </row>
    <row r="462" spans="1:12" ht="28.8" x14ac:dyDescent="0.3">
      <c r="A462" s="9">
        <v>518</v>
      </c>
      <c r="B462" s="13" t="str">
        <f>IFERROR(VLOOKUP(A462,Vocabulary!$A:$J,6,),"")</f>
        <v>VL</v>
      </c>
      <c r="C462" s="13" t="str">
        <f>IFERROR(VLOOKUP(A462,Vocabulary!$A:$J,4,),"")</f>
        <v>Generic</v>
      </c>
      <c r="D462" s="13" t="str">
        <f>IFERROR(VLOOKUP(A462,Vocabulary!$A:$J,2,),"")</f>
        <v>Identificator</v>
      </c>
      <c r="E462" s="13" t="str">
        <f>IFERROR(IF(VLOOKUP(A462,Vocabulary!$A:$J,3,)=0,"",VLOOKUP(A462,Vocabulary!$A:$J,3,)),"")</f>
        <v/>
      </c>
      <c r="F462" s="13" t="str">
        <f>IFERROR(IF(VLOOKUP(A462,Vocabulary!$A:$J,7,)=0,"",VLOOKUP(A462,Vocabulary!$A:$J,7,)),"")</f>
        <v>external terminology:
http://www.w3.org/ns/adms#Identifier</v>
      </c>
      <c r="G462" s="4" t="s">
        <v>1398</v>
      </c>
      <c r="H462" s="13" t="str">
        <f>IFERROR(IF(VLOOKUP(G462,Vocabulary!$A:$J,10,)=0,"",VLOOKUP(G462,Vocabulary!$A:$J,10,)),"")</f>
        <v/>
      </c>
      <c r="J462" s="13" t="str">
        <f>IFERROR(IF(VLOOKUP(I462,Vocabulary!$A:$J,10,)=0,"",VLOOKUP(I462,Vocabulary!$A:$J,10,)),"")</f>
        <v/>
      </c>
      <c r="K462" s="9">
        <v>518</v>
      </c>
      <c r="L462" s="13" t="str">
        <f>IFERROR(IF(VLOOKUP(K462,Vocabulary!$A:$J,10,)=0,"",VLOOKUP(K462,Vocabulary!$A:$J,10,)),"")</f>
        <v>&lt;vl-generiek-ext:Identificator&gt;</v>
      </c>
    </row>
    <row r="463" spans="1:12" ht="28.8" x14ac:dyDescent="0.3">
      <c r="A463" s="9">
        <v>519</v>
      </c>
      <c r="B463" s="13" t="str">
        <f>IFERROR(VLOOKUP(A463,Vocabulary!$A:$J,6,),"")</f>
        <v>VL</v>
      </c>
      <c r="C463" s="13" t="str">
        <f>IFERROR(VLOOKUP(A463,Vocabulary!$A:$J,4,),"")</f>
        <v>Generic</v>
      </c>
      <c r="D463" s="13" t="str">
        <f>IFERROR(VLOOKUP(A463,Vocabulary!$A:$J,2,),"")</f>
        <v>identificator</v>
      </c>
      <c r="E463" s="13" t="str">
        <f>IFERROR(IF(VLOOKUP(A463,Vocabulary!$A:$J,3,)=0,"",VLOOKUP(A463,Vocabulary!$A:$J,3,)),"")</f>
        <v/>
      </c>
      <c r="F463" s="13" t="str">
        <f>IFERROR(IF(VLOOKUP(A463,Vocabulary!$A:$J,7,)=0,"",VLOOKUP(A463,Vocabulary!$A:$J,7,)),"")</f>
        <v>external terminology:
http://www.w3.org/ns/adms#identifier</v>
      </c>
      <c r="H463" s="13" t="str">
        <f>IFERROR(IF(VLOOKUP(G463,Vocabulary!$A:$J,10,)=0,"",VLOOKUP(G463,Vocabulary!$A:$J,10,)),"")</f>
        <v/>
      </c>
      <c r="J463" s="13" t="str">
        <f>IFERROR(IF(VLOOKUP(I463,Vocabulary!$A:$J,10,)=0,"",VLOOKUP(I463,Vocabulary!$A:$J,10,)),"")</f>
        <v/>
      </c>
      <c r="K463" s="9">
        <v>519</v>
      </c>
      <c r="L463" s="13" t="str">
        <f>IFERROR(IF(VLOOKUP(K463,Vocabulary!$A:$J,10,)=0,"",VLOOKUP(K463,Vocabulary!$A:$J,10,)),"")</f>
        <v>&lt;vl-generiek-ext:identificator&gt;</v>
      </c>
    </row>
    <row r="464" spans="1:12" ht="28.8" x14ac:dyDescent="0.3">
      <c r="A464" s="9">
        <v>520</v>
      </c>
      <c r="B464" s="13" t="str">
        <f>IFERROR(VLOOKUP(A464,Vocabulary!$A:$J,6,),"")</f>
        <v>VL</v>
      </c>
      <c r="C464" s="13" t="str">
        <f>IFERROR(VLOOKUP(A464,Vocabulary!$A:$J,4,),"")</f>
        <v>Generic</v>
      </c>
      <c r="D464" s="13" t="str">
        <f>IFERROR(VLOOKUP(A464,Vocabulary!$A:$J,2,),"")</f>
        <v>Invalidatie</v>
      </c>
      <c r="E464" s="13" t="str">
        <f>IFERROR(IF(VLOOKUP(A464,Vocabulary!$A:$J,3,)=0,"",VLOOKUP(A464,Vocabulary!$A:$J,3,)),"")</f>
        <v/>
      </c>
      <c r="F464" s="13" t="str">
        <f>IFERROR(IF(VLOOKUP(A464,Vocabulary!$A:$J,7,)=0,"",VLOOKUP(A464,Vocabulary!$A:$J,7,)),"")</f>
        <v>external terminology:
http://www.w3.org/ns/prov#Invalidation</v>
      </c>
      <c r="H464" s="13" t="str">
        <f>IFERROR(IF(VLOOKUP(G464,Vocabulary!$A:$J,10,)=0,"",VLOOKUP(G464,Vocabulary!$A:$J,10,)),"")</f>
        <v/>
      </c>
      <c r="J464" s="13" t="str">
        <f>IFERROR(IF(VLOOKUP(I464,Vocabulary!$A:$J,10,)=0,"",VLOOKUP(I464,Vocabulary!$A:$J,10,)),"")</f>
        <v/>
      </c>
      <c r="K464" s="9">
        <v>520</v>
      </c>
      <c r="L464" s="13" t="str">
        <f>IFERROR(IF(VLOOKUP(K464,Vocabulary!$A:$J,10,)=0,"",VLOOKUP(K464,Vocabulary!$A:$J,10,)),"")</f>
        <v>&lt;vl-generiek-ext:Invalidatie&gt;</v>
      </c>
    </row>
    <row r="465" spans="1:12" ht="28.8" x14ac:dyDescent="0.3">
      <c r="A465" s="9">
        <v>521</v>
      </c>
      <c r="B465" s="13" t="str">
        <f>IFERROR(VLOOKUP(A465,Vocabulary!$A:$J,6,),"")</f>
        <v>VL</v>
      </c>
      <c r="C465" s="13" t="str">
        <f>IFERROR(VLOOKUP(A465,Vocabulary!$A:$J,4,),"")</f>
        <v>Generic</v>
      </c>
      <c r="D465" s="13" t="str">
        <f>IFERROR(VLOOKUP(A465,Vocabulary!$A:$J,2,),"")</f>
        <v>isPrimairOnderwerpVan</v>
      </c>
      <c r="E465" s="13" t="str">
        <f>IFERROR(IF(VLOOKUP(A465,Vocabulary!$A:$J,3,)=0,"",VLOOKUP(A465,Vocabulary!$A:$J,3,)),"")</f>
        <v/>
      </c>
      <c r="F465" s="13" t="str">
        <f>IFERROR(IF(VLOOKUP(A465,Vocabulary!$A:$J,7,)=0,"",VLOOKUP(A465,Vocabulary!$A:$J,7,)),"")</f>
        <v>external terminology:
http://xmlns.com/foaf/0.1/isPrimaryTopicOf</v>
      </c>
      <c r="H465" s="13" t="str">
        <f>IFERROR(IF(VLOOKUP(G465,Vocabulary!$A:$J,10,)=0,"",VLOOKUP(G465,Vocabulary!$A:$J,10,)),"")</f>
        <v/>
      </c>
      <c r="J465" s="13" t="str">
        <f>IFERROR(IF(VLOOKUP(I465,Vocabulary!$A:$J,10,)=0,"",VLOOKUP(I465,Vocabulary!$A:$J,10,)),"")</f>
        <v/>
      </c>
      <c r="K465" s="9">
        <v>521</v>
      </c>
      <c r="L465" s="13" t="str">
        <f>IFERROR(IF(VLOOKUP(K465,Vocabulary!$A:$J,10,)=0,"",VLOOKUP(K465,Vocabulary!$A:$J,10,)),"")</f>
        <v>&lt;vl-generiek-ext:isPrimairOnderwerpVan&gt;</v>
      </c>
    </row>
    <row r="466" spans="1:12" ht="28.8" x14ac:dyDescent="0.3">
      <c r="A466" s="9">
        <v>522</v>
      </c>
      <c r="B466" s="13" t="str">
        <f>IFERROR(VLOOKUP(A466,Vocabulary!$A:$J,6,),"")</f>
        <v>VL</v>
      </c>
      <c r="C466" s="13" t="str">
        <f>IFERROR(VLOOKUP(A466,Vocabulary!$A:$J,4,),"")</f>
        <v>Generic</v>
      </c>
      <c r="D466" s="13" t="str">
        <f>IFERROR(VLOOKUP(A466,Vocabulary!$A:$J,2,),"")</f>
        <v>Jurisdictie</v>
      </c>
      <c r="E466" s="13" t="str">
        <f>IFERROR(IF(VLOOKUP(A466,Vocabulary!$A:$J,3,)=0,"",VLOOKUP(A466,Vocabulary!$A:$J,3,)),"")</f>
        <v/>
      </c>
      <c r="F466" s="13" t="str">
        <f>IFERROR(IF(VLOOKUP(A466,Vocabulary!$A:$J,7,)=0,"",VLOOKUP(A466,Vocabulary!$A:$J,7,)),"")</f>
        <v>external terminology:
http://purl.org/dc/terms/Jurisdiction</v>
      </c>
      <c r="G466" s="4">
        <v>98</v>
      </c>
      <c r="H466" s="13" t="str">
        <f>IFERROR(IF(VLOOKUP(G466,Vocabulary!$A:$J,10,)=0,"",VLOOKUP(G466,Vocabulary!$A:$J,10,)),"")</f>
        <v>&lt;eu:Jurisdiction&gt;</v>
      </c>
      <c r="I466" s="24">
        <v>676</v>
      </c>
      <c r="J466" s="13" t="str">
        <f>IFERROR(IF(VLOOKUP(I466,Vocabulary!$A:$J,10,)=0,"",VLOOKUP(I466,Vocabulary!$A:$J,10,)),"")</f>
        <v>&lt;dcterms:Jurisdiction&gt;</v>
      </c>
      <c r="K466" s="9">
        <v>522</v>
      </c>
      <c r="L466" s="13" t="str">
        <f>IFERROR(IF(VLOOKUP(K466,Vocabulary!$A:$J,10,)=0,"",VLOOKUP(K466,Vocabulary!$A:$J,10,)),"")</f>
        <v>&lt;vl-generiek-ext:Jurisdictie&gt;</v>
      </c>
    </row>
    <row r="467" spans="1:12" ht="28.8" x14ac:dyDescent="0.3">
      <c r="A467" s="9">
        <v>523</v>
      </c>
      <c r="B467" s="13" t="str">
        <f>IFERROR(VLOOKUP(A467,Vocabulary!$A:$J,6,),"")</f>
        <v>VL</v>
      </c>
      <c r="C467" s="13" t="str">
        <f>IFERROR(VLOOKUP(A467,Vocabulary!$A:$J,4,),"")</f>
        <v>Generic</v>
      </c>
      <c r="D467" s="13" t="str">
        <f>IFERROR(VLOOKUP(A467,Vocabulary!$A:$J,2,),"")</f>
        <v>label</v>
      </c>
      <c r="E467" s="13" t="str">
        <f>IFERROR(IF(VLOOKUP(A467,Vocabulary!$A:$J,3,)=0,"",VLOOKUP(A467,Vocabulary!$A:$J,3,)),"")</f>
        <v/>
      </c>
      <c r="F467" s="13" t="str">
        <f>IFERROR(IF(VLOOKUP(A467,Vocabulary!$A:$J,7,)=0,"",VLOOKUP(A467,Vocabulary!$A:$J,7,)),"")</f>
        <v>external terminology:
http://www.w3.org/2000/01/rdf-schema#label</v>
      </c>
      <c r="H467" s="13" t="str">
        <f>IFERROR(IF(VLOOKUP(G467,Vocabulary!$A:$J,10,)=0,"",VLOOKUP(G467,Vocabulary!$A:$J,10,)),"")</f>
        <v/>
      </c>
      <c r="J467" s="13" t="str">
        <f>IFERROR(IF(VLOOKUP(I467,Vocabulary!$A:$J,10,)=0,"",VLOOKUP(I467,Vocabulary!$A:$J,10,)),"")</f>
        <v/>
      </c>
      <c r="K467" s="9">
        <v>523</v>
      </c>
      <c r="L467" s="13" t="str">
        <f>IFERROR(IF(VLOOKUP(K467,Vocabulary!$A:$J,10,)=0,"",VLOOKUP(K467,Vocabulary!$A:$J,10,)),"")</f>
        <v>&lt;vl-generiek-ext:label&gt;</v>
      </c>
    </row>
    <row r="468" spans="1:12" ht="28.8" x14ac:dyDescent="0.3">
      <c r="A468" s="9">
        <v>524</v>
      </c>
      <c r="B468" s="13" t="str">
        <f>IFERROR(VLOOKUP(A468,Vocabulary!$A:$J,6,),"")</f>
        <v>VL</v>
      </c>
      <c r="C468" s="13" t="str">
        <f>IFERROR(VLOOKUP(A468,Vocabulary!$A:$J,4,),"")</f>
        <v>Generic</v>
      </c>
      <c r="D468" s="13" t="str">
        <f>IFERROR(VLOOKUP(A468,Vocabulary!$A:$J,2,),"")</f>
        <v>Lijnstring</v>
      </c>
      <c r="E468" s="13" t="str">
        <f>IFERROR(IF(VLOOKUP(A468,Vocabulary!$A:$J,3,)=0,"",VLOOKUP(A468,Vocabulary!$A:$J,3,)),"")</f>
        <v/>
      </c>
      <c r="F468" s="13" t="str">
        <f>IFERROR(IF(VLOOKUP(A468,Vocabulary!$A:$J,7,)=0,"",VLOOKUP(A468,Vocabulary!$A:$J,7,)),"")</f>
        <v>external terminology:
http://www.opengis.net/ont/sf#LineString</v>
      </c>
      <c r="H468" s="13" t="str">
        <f>IFERROR(IF(VLOOKUP(G468,Vocabulary!$A:$J,10,)=0,"",VLOOKUP(G468,Vocabulary!$A:$J,10,)),"")</f>
        <v/>
      </c>
      <c r="J468" s="13" t="str">
        <f>IFERROR(IF(VLOOKUP(I468,Vocabulary!$A:$J,10,)=0,"",VLOOKUP(I468,Vocabulary!$A:$J,10,)),"")</f>
        <v/>
      </c>
      <c r="K468" s="9">
        <v>524</v>
      </c>
      <c r="L468" s="13" t="str">
        <f>IFERROR(IF(VLOOKUP(K468,Vocabulary!$A:$J,10,)=0,"",VLOOKUP(K468,Vocabulary!$A:$J,10,)),"")</f>
        <v>&lt;vl-generiek-ext:Lijnstring&gt;</v>
      </c>
    </row>
    <row r="469" spans="1:12" ht="28.8" x14ac:dyDescent="0.3">
      <c r="A469" s="9">
        <v>525</v>
      </c>
      <c r="B469" s="13" t="str">
        <f>IFERROR(VLOOKUP(A469,Vocabulary!$A:$J,6,),"")</f>
        <v>VL</v>
      </c>
      <c r="C469" s="13" t="str">
        <f>IFERROR(VLOOKUP(A469,Vocabulary!$A:$J,4,),"")</f>
        <v>Generic</v>
      </c>
      <c r="D469" s="13" t="str">
        <f>IFERROR(VLOOKUP(A469,Vocabulary!$A:$J,2,),"")</f>
        <v>maker</v>
      </c>
      <c r="E469" s="13" t="str">
        <f>IFERROR(IF(VLOOKUP(A469,Vocabulary!$A:$J,3,)=0,"",VLOOKUP(A469,Vocabulary!$A:$J,3,)),"")</f>
        <v/>
      </c>
      <c r="F469" s="13" t="str">
        <f>IFERROR(IF(VLOOKUP(A469,Vocabulary!$A:$J,7,)=0,"",VLOOKUP(A469,Vocabulary!$A:$J,7,)),"")</f>
        <v>external terminology:
http://purl.org/dc/terms/creator</v>
      </c>
      <c r="H469" s="13" t="str">
        <f>IFERROR(IF(VLOOKUP(G469,Vocabulary!$A:$J,10,)=0,"",VLOOKUP(G469,Vocabulary!$A:$J,10,)),"")</f>
        <v/>
      </c>
      <c r="J469" s="13" t="str">
        <f>IFERROR(IF(VLOOKUP(I469,Vocabulary!$A:$J,10,)=0,"",VLOOKUP(I469,Vocabulary!$A:$J,10,)),"")</f>
        <v/>
      </c>
      <c r="K469" s="9">
        <v>525</v>
      </c>
      <c r="L469" s="13" t="str">
        <f>IFERROR(IF(VLOOKUP(K469,Vocabulary!$A:$J,10,)=0,"",VLOOKUP(K469,Vocabulary!$A:$J,10,)),"")</f>
        <v>&lt;vl-generiek-ext:maker&gt;</v>
      </c>
    </row>
    <row r="470" spans="1:12" ht="28.8" x14ac:dyDescent="0.3">
      <c r="A470" s="9">
        <v>526</v>
      </c>
      <c r="B470" s="13" t="str">
        <f>IFERROR(VLOOKUP(A470,Vocabulary!$A:$J,6,),"")</f>
        <v>VL</v>
      </c>
      <c r="C470" s="13" t="str">
        <f>IFERROR(VLOOKUP(A470,Vocabulary!$A:$J,4,),"")</f>
        <v>Generic</v>
      </c>
      <c r="D470" s="13" t="str">
        <f>IFERROR(VLOOKUP(A470,Vocabulary!$A:$J,2,),"")</f>
        <v>naam</v>
      </c>
      <c r="E470" s="13" t="str">
        <f>IFERROR(IF(VLOOKUP(A470,Vocabulary!$A:$J,3,)=0,"",VLOOKUP(A470,Vocabulary!$A:$J,3,)),"")</f>
        <v/>
      </c>
      <c r="F470" s="13" t="str">
        <f>IFERROR(IF(VLOOKUP(A470,Vocabulary!$A:$J,7,)=0,"",VLOOKUP(A470,Vocabulary!$A:$J,7,)),"")</f>
        <v>external terminology:
http://xmlns.com/foaf/0.1/name</v>
      </c>
      <c r="H470" s="13" t="str">
        <f>IFERROR(IF(VLOOKUP(G470,Vocabulary!$A:$J,10,)=0,"",VLOOKUP(G470,Vocabulary!$A:$J,10,)),"")</f>
        <v/>
      </c>
      <c r="J470" s="13" t="str">
        <f>IFERROR(IF(VLOOKUP(I470,Vocabulary!$A:$J,10,)=0,"",VLOOKUP(I470,Vocabulary!$A:$J,10,)),"")</f>
        <v/>
      </c>
      <c r="K470" s="9">
        <v>526</v>
      </c>
      <c r="L470" s="13" t="str">
        <f>IFERROR(IF(VLOOKUP(K470,Vocabulary!$A:$J,10,)=0,"",VLOOKUP(K470,Vocabulary!$A:$J,10,)),"")</f>
        <v>&lt;vl-generiek-ext:naam&gt;</v>
      </c>
    </row>
    <row r="471" spans="1:12" ht="28.8" x14ac:dyDescent="0.3">
      <c r="A471" s="9">
        <v>527</v>
      </c>
      <c r="B471" s="13" t="str">
        <f>IFERROR(VLOOKUP(A471,Vocabulary!$A:$J,6,),"")</f>
        <v>VL</v>
      </c>
      <c r="C471" s="13" t="str">
        <f>IFERROR(VLOOKUP(A471,Vocabulary!$A:$J,4,),"")</f>
        <v>Generic</v>
      </c>
      <c r="D471" s="13" t="str">
        <f>IFERROR(VLOOKUP(A471,Vocabulary!$A:$J,2,),"")</f>
        <v>notatie</v>
      </c>
      <c r="E471" s="13" t="str">
        <f>IFERROR(IF(VLOOKUP(A471,Vocabulary!$A:$J,3,)=0,"",VLOOKUP(A471,Vocabulary!$A:$J,3,)),"")</f>
        <v/>
      </c>
      <c r="F471" s="13" t="str">
        <f>IFERROR(IF(VLOOKUP(A471,Vocabulary!$A:$J,7,)=0,"",VLOOKUP(A471,Vocabulary!$A:$J,7,)),"")</f>
        <v>external terminology:
http://www.w3.org/2004/02/skos/core#notation</v>
      </c>
      <c r="H471" s="13" t="str">
        <f>IFERROR(IF(VLOOKUP(G471,Vocabulary!$A:$J,10,)=0,"",VLOOKUP(G471,Vocabulary!$A:$J,10,)),"")</f>
        <v/>
      </c>
      <c r="J471" s="13" t="str">
        <f>IFERROR(IF(VLOOKUP(I471,Vocabulary!$A:$J,10,)=0,"",VLOOKUP(I471,Vocabulary!$A:$J,10,)),"")</f>
        <v/>
      </c>
      <c r="K471" s="9">
        <v>527</v>
      </c>
      <c r="L471" s="13" t="str">
        <f>IFERROR(IF(VLOOKUP(K471,Vocabulary!$A:$J,10,)=0,"",VLOOKUP(K471,Vocabulary!$A:$J,10,)),"")</f>
        <v>&lt;vl-generiek-ext:notatie&gt;</v>
      </c>
    </row>
    <row r="472" spans="1:12" ht="28.8" x14ac:dyDescent="0.3">
      <c r="A472" s="9">
        <v>528</v>
      </c>
      <c r="B472" s="13" t="str">
        <f>IFERROR(VLOOKUP(A472,Vocabulary!$A:$J,6,),"")</f>
        <v>VL</v>
      </c>
      <c r="C472" s="13" t="str">
        <f>IFERROR(VLOOKUP(A472,Vocabulary!$A:$J,4,),"")</f>
        <v>Generic</v>
      </c>
      <c r="D472" s="13" t="str">
        <f>IFERROR(VLOOKUP(A472,Vocabulary!$A:$J,2,),"")</f>
        <v>onderwerp</v>
      </c>
      <c r="E472" s="13" t="str">
        <f>IFERROR(IF(VLOOKUP(A472,Vocabulary!$A:$J,3,)=0,"",VLOOKUP(A472,Vocabulary!$A:$J,3,)),"")</f>
        <v/>
      </c>
      <c r="F472" s="13" t="str">
        <f>IFERROR(IF(VLOOKUP(A472,Vocabulary!$A:$J,7,)=0,"",VLOOKUP(A472,Vocabulary!$A:$J,7,)),"")</f>
        <v>external terminology:
http://data.europa.eu/m8g/subject</v>
      </c>
      <c r="H472" s="13" t="str">
        <f>IFERROR(IF(VLOOKUP(G472,Vocabulary!$A:$J,10,)=0,"",VLOOKUP(G472,Vocabulary!$A:$J,10,)),"")</f>
        <v/>
      </c>
      <c r="J472" s="13" t="str">
        <f>IFERROR(IF(VLOOKUP(I472,Vocabulary!$A:$J,10,)=0,"",VLOOKUP(I472,Vocabulary!$A:$J,10,)),"")</f>
        <v/>
      </c>
      <c r="K472" s="9">
        <v>528</v>
      </c>
      <c r="L472" s="13" t="str">
        <f>IFERROR(IF(VLOOKUP(K472,Vocabulary!$A:$J,10,)=0,"",VLOOKUP(K472,Vocabulary!$A:$J,10,)),"")</f>
        <v>&lt;vl-generiek-ext:onderwerp&gt;</v>
      </c>
    </row>
    <row r="473" spans="1:12" ht="28.8" x14ac:dyDescent="0.3">
      <c r="A473" s="9">
        <v>529</v>
      </c>
      <c r="B473" s="13" t="str">
        <f>IFERROR(VLOOKUP(A473,Vocabulary!$A:$J,6,),"")</f>
        <v>VL</v>
      </c>
      <c r="C473" s="13" t="str">
        <f>IFERROR(VLOOKUP(A473,Vocabulary!$A:$J,4,),"")</f>
        <v>Generic</v>
      </c>
      <c r="D473" s="13" t="str">
        <f>IFERROR(VLOOKUP(A473,Vocabulary!$A:$J,2,),"")</f>
        <v>opTijdstip</v>
      </c>
      <c r="E473" s="13" t="str">
        <f>IFERROR(IF(VLOOKUP(A473,Vocabulary!$A:$J,3,)=0,"",VLOOKUP(A473,Vocabulary!$A:$J,3,)),"")</f>
        <v/>
      </c>
      <c r="F473" s="13" t="str">
        <f>IFERROR(IF(VLOOKUP(A473,Vocabulary!$A:$J,7,)=0,"",VLOOKUP(A473,Vocabulary!$A:$J,7,)),"")</f>
        <v>external terminology:
http://www.w3.org/ns/prov#atTime</v>
      </c>
      <c r="H473" s="13" t="str">
        <f>IFERROR(IF(VLOOKUP(G473,Vocabulary!$A:$J,10,)=0,"",VLOOKUP(G473,Vocabulary!$A:$J,10,)),"")</f>
        <v/>
      </c>
      <c r="J473" s="13" t="str">
        <f>IFERROR(IF(VLOOKUP(I473,Vocabulary!$A:$J,10,)=0,"",VLOOKUP(I473,Vocabulary!$A:$J,10,)),"")</f>
        <v/>
      </c>
      <c r="K473" s="9">
        <v>529</v>
      </c>
      <c r="L473" s="13" t="str">
        <f>IFERROR(IF(VLOOKUP(K473,Vocabulary!$A:$J,10,)=0,"",VLOOKUP(K473,Vocabulary!$A:$J,10,)),"")</f>
        <v>&lt;vl-generiek-ext:opTijdstip&gt;</v>
      </c>
    </row>
    <row r="474" spans="1:12" ht="28.8" x14ac:dyDescent="0.3">
      <c r="A474" s="9">
        <v>530</v>
      </c>
      <c r="B474" s="13" t="str">
        <f>IFERROR(VLOOKUP(A474,Vocabulary!$A:$J,6,),"")</f>
        <v>VL</v>
      </c>
      <c r="C474" s="13" t="str">
        <f>IFERROR(VLOOKUP(A474,Vocabulary!$A:$J,4,),"")</f>
        <v>Generic</v>
      </c>
      <c r="D474" s="13" t="str">
        <f>IFERROR(VLOOKUP(A474,Vocabulary!$A:$J,2,),"")</f>
        <v>openingsuren</v>
      </c>
      <c r="E474" s="13" t="str">
        <f>IFERROR(IF(VLOOKUP(A474,Vocabulary!$A:$J,3,)=0,"",VLOOKUP(A474,Vocabulary!$A:$J,3,)),"")</f>
        <v/>
      </c>
      <c r="F474" s="13" t="str">
        <f>IFERROR(IF(VLOOKUP(A474,Vocabulary!$A:$J,7,)=0,"",VLOOKUP(A474,Vocabulary!$A:$J,7,)),"")</f>
        <v>external terminology:
http://schema.org/openingHours</v>
      </c>
      <c r="H474" s="13" t="str">
        <f>IFERROR(IF(VLOOKUP(G474,Vocabulary!$A:$J,10,)=0,"",VLOOKUP(G474,Vocabulary!$A:$J,10,)),"")</f>
        <v/>
      </c>
      <c r="J474" s="13" t="str">
        <f>IFERROR(IF(VLOOKUP(I474,Vocabulary!$A:$J,10,)=0,"",VLOOKUP(I474,Vocabulary!$A:$J,10,)),"")</f>
        <v/>
      </c>
      <c r="K474" s="9">
        <v>530</v>
      </c>
      <c r="L474" s="13" t="str">
        <f>IFERROR(IF(VLOOKUP(K474,Vocabulary!$A:$J,10,)=0,"",VLOOKUP(K474,Vocabulary!$A:$J,10,)),"")</f>
        <v>&lt;vl-generiek-ext:openingsuren&gt;</v>
      </c>
    </row>
    <row r="475" spans="1:12" ht="28.8" x14ac:dyDescent="0.3">
      <c r="A475" s="9">
        <v>531</v>
      </c>
      <c r="B475" s="13" t="str">
        <f>IFERROR(VLOOKUP(A475,Vocabulary!$A:$J,6,),"")</f>
        <v>VL</v>
      </c>
      <c r="C475" s="13" t="str">
        <f>IFERROR(VLOOKUP(A475,Vocabulary!$A:$J,4,),"")</f>
        <v>Generic</v>
      </c>
      <c r="D475" s="13" t="str">
        <f>IFERROR(VLOOKUP(A475,Vocabulary!$A:$J,2,),"")</f>
        <v>pagina</v>
      </c>
      <c r="E475" s="13" t="str">
        <f>IFERROR(IF(VLOOKUP(A475,Vocabulary!$A:$J,3,)=0,"",VLOOKUP(A475,Vocabulary!$A:$J,3,)),"")</f>
        <v/>
      </c>
      <c r="F475" s="13" t="str">
        <f>IFERROR(IF(VLOOKUP(A475,Vocabulary!$A:$J,7,)=0,"",VLOOKUP(A475,Vocabulary!$A:$J,7,)),"")</f>
        <v>external terminology:
http://xmlns.com/foaf/0.1/page</v>
      </c>
      <c r="H475" s="13" t="str">
        <f>IFERROR(IF(VLOOKUP(G475,Vocabulary!$A:$J,10,)=0,"",VLOOKUP(G475,Vocabulary!$A:$J,10,)),"")</f>
        <v/>
      </c>
      <c r="J475" s="13" t="str">
        <f>IFERROR(IF(VLOOKUP(I475,Vocabulary!$A:$J,10,)=0,"",VLOOKUP(I475,Vocabulary!$A:$J,10,)),"")</f>
        <v/>
      </c>
      <c r="K475" s="9">
        <v>531</v>
      </c>
      <c r="L475" s="13" t="str">
        <f>IFERROR(IF(VLOOKUP(K475,Vocabulary!$A:$J,10,)=0,"",VLOOKUP(K475,Vocabulary!$A:$J,10,)),"")</f>
        <v>&lt;vl-generiek-ext:pagina&gt;</v>
      </c>
    </row>
    <row r="476" spans="1:12" ht="28.8" x14ac:dyDescent="0.3">
      <c r="A476" s="9">
        <v>532</v>
      </c>
      <c r="B476" s="13" t="str">
        <f>IFERROR(VLOOKUP(A476,Vocabulary!$A:$J,6,),"")</f>
        <v>VL</v>
      </c>
      <c r="C476" s="13" t="str">
        <f>IFERROR(VLOOKUP(A476,Vocabulary!$A:$J,4,),"")</f>
        <v>Generic</v>
      </c>
      <c r="D476" s="13" t="str">
        <f>IFERROR(VLOOKUP(A476,Vocabulary!$A:$J,2,),"")</f>
        <v>Polygoon</v>
      </c>
      <c r="E476" s="13" t="str">
        <f>IFERROR(IF(VLOOKUP(A476,Vocabulary!$A:$J,3,)=0,"",VLOOKUP(A476,Vocabulary!$A:$J,3,)),"")</f>
        <v/>
      </c>
      <c r="F476" s="13" t="str">
        <f>IFERROR(IF(VLOOKUP(A476,Vocabulary!$A:$J,7,)=0,"",VLOOKUP(A476,Vocabulary!$A:$J,7,)),"")</f>
        <v>external terminology:
http://www.opengis.net/ont/sf#Polygon</v>
      </c>
      <c r="H476" s="13" t="str">
        <f>IFERROR(IF(VLOOKUP(G476,Vocabulary!$A:$J,10,)=0,"",VLOOKUP(G476,Vocabulary!$A:$J,10,)),"")</f>
        <v/>
      </c>
      <c r="J476" s="13" t="str">
        <f>IFERROR(IF(VLOOKUP(I476,Vocabulary!$A:$J,10,)=0,"",VLOOKUP(I476,Vocabulary!$A:$J,10,)),"")</f>
        <v/>
      </c>
      <c r="K476" s="9">
        <v>532</v>
      </c>
      <c r="L476" s="13" t="str">
        <f>IFERROR(IF(VLOOKUP(K476,Vocabulary!$A:$J,10,)=0,"",VLOOKUP(K476,Vocabulary!$A:$J,10,)),"")</f>
        <v>&lt;vl-generiek-ext:Polygoon&gt;</v>
      </c>
    </row>
    <row r="477" spans="1:12" ht="28.8" x14ac:dyDescent="0.3">
      <c r="A477" s="9">
        <v>533</v>
      </c>
      <c r="B477" s="13" t="str">
        <f>IFERROR(VLOOKUP(A477,Vocabulary!$A:$J,6,),"")</f>
        <v>VL</v>
      </c>
      <c r="C477" s="13" t="str">
        <f>IFERROR(VLOOKUP(A477,Vocabulary!$A:$J,4,),"")</f>
        <v>Generic</v>
      </c>
      <c r="D477" s="13" t="str">
        <f>IFERROR(VLOOKUP(A477,Vocabulary!$A:$J,2,),"")</f>
        <v>Punt</v>
      </c>
      <c r="E477" s="13" t="str">
        <f>IFERROR(IF(VLOOKUP(A477,Vocabulary!$A:$J,3,)=0,"",VLOOKUP(A477,Vocabulary!$A:$J,3,)),"")</f>
        <v/>
      </c>
      <c r="F477" s="13" t="str">
        <f>IFERROR(IF(VLOOKUP(A477,Vocabulary!$A:$J,7,)=0,"",VLOOKUP(A477,Vocabulary!$A:$J,7,)),"")</f>
        <v>external terminology:
http://www.opengis.net/ont/sf#Point</v>
      </c>
      <c r="H477" s="13" t="str">
        <f>IFERROR(IF(VLOOKUP(G477,Vocabulary!$A:$J,10,)=0,"",VLOOKUP(G477,Vocabulary!$A:$J,10,)),"")</f>
        <v/>
      </c>
      <c r="J477" s="13" t="str">
        <f>IFERROR(IF(VLOOKUP(I477,Vocabulary!$A:$J,10,)=0,"",VLOOKUP(I477,Vocabulary!$A:$J,10,)),"")</f>
        <v/>
      </c>
      <c r="K477" s="9">
        <v>533</v>
      </c>
      <c r="L477" s="13" t="str">
        <f>IFERROR(IF(VLOOKUP(K477,Vocabulary!$A:$J,10,)=0,"",VLOOKUP(K477,Vocabulary!$A:$J,10,)),"")</f>
        <v>&lt;vl-generiek-ext:Punt&gt;</v>
      </c>
    </row>
    <row r="478" spans="1:12" ht="28.8" x14ac:dyDescent="0.3">
      <c r="A478" s="9">
        <v>534</v>
      </c>
      <c r="B478" s="13" t="str">
        <f>IFERROR(VLOOKUP(A478,Vocabulary!$A:$J,6,),"")</f>
        <v>VL</v>
      </c>
      <c r="C478" s="13" t="str">
        <f>IFERROR(VLOOKUP(A478,Vocabulary!$A:$J,4,),"")</f>
        <v>Generic</v>
      </c>
      <c r="D478" s="13" t="str">
        <f>IFERROR(VLOOKUP(A478,Vocabulary!$A:$J,2,),"")</f>
        <v>relatie</v>
      </c>
      <c r="E478" s="13" t="str">
        <f>IFERROR(IF(VLOOKUP(A478,Vocabulary!$A:$J,3,)=0,"",VLOOKUP(A478,Vocabulary!$A:$J,3,)),"")</f>
        <v/>
      </c>
      <c r="F478" s="13" t="str">
        <f>IFERROR(IF(VLOOKUP(A478,Vocabulary!$A:$J,7,)=0,"",VLOOKUP(A478,Vocabulary!$A:$J,7,)),"")</f>
        <v>external terminology:
http://purl.org/dc/terms/relation</v>
      </c>
      <c r="H478" s="13" t="str">
        <f>IFERROR(IF(VLOOKUP(G478,Vocabulary!$A:$J,10,)=0,"",VLOOKUP(G478,Vocabulary!$A:$J,10,)),"")</f>
        <v/>
      </c>
      <c r="J478" s="13" t="str">
        <f>IFERROR(IF(VLOOKUP(I478,Vocabulary!$A:$J,10,)=0,"",VLOOKUP(I478,Vocabulary!$A:$J,10,)),"")</f>
        <v/>
      </c>
      <c r="K478" s="9">
        <v>534</v>
      </c>
      <c r="L478" s="13" t="str">
        <f>IFERROR(IF(VLOOKUP(K478,Vocabulary!$A:$J,10,)=0,"",VLOOKUP(K478,Vocabulary!$A:$J,10,)),"")</f>
        <v>&lt;vl-generiek-ext:relatie&gt;</v>
      </c>
    </row>
    <row r="479" spans="1:12" ht="28.8" x14ac:dyDescent="0.3">
      <c r="A479" s="9">
        <v>535</v>
      </c>
      <c r="B479" s="13" t="str">
        <f>IFERROR(VLOOKUP(A479,Vocabulary!$A:$J,6,),"")</f>
        <v>VL</v>
      </c>
      <c r="C479" s="13" t="str">
        <f>IFERROR(VLOOKUP(A479,Vocabulary!$A:$J,4,),"")</f>
        <v>Generic</v>
      </c>
      <c r="D479" s="13" t="str">
        <f>IFERROR(VLOOKUP(A479,Vocabulary!$A:$J,2,),"")</f>
        <v>Resource</v>
      </c>
      <c r="E479" s="13" t="str">
        <f>IFERROR(IF(VLOOKUP(A479,Vocabulary!$A:$J,3,)=0,"",VLOOKUP(A479,Vocabulary!$A:$J,3,)),"")</f>
        <v/>
      </c>
      <c r="F479" s="13" t="str">
        <f>IFERROR(IF(VLOOKUP(A479,Vocabulary!$A:$J,7,)=0,"",VLOOKUP(A479,Vocabulary!$A:$J,7,)),"")</f>
        <v>external terminology:
http://www.w3.org/2000/01/rdf-schema#Resource</v>
      </c>
      <c r="H479" s="13" t="str">
        <f>IFERROR(IF(VLOOKUP(G479,Vocabulary!$A:$J,10,)=0,"",VLOOKUP(G479,Vocabulary!$A:$J,10,)),"")</f>
        <v/>
      </c>
      <c r="J479" s="13" t="str">
        <f>IFERROR(IF(VLOOKUP(I479,Vocabulary!$A:$J,10,)=0,"",VLOOKUP(I479,Vocabulary!$A:$J,10,)),"")</f>
        <v/>
      </c>
      <c r="K479" s="9">
        <v>535</v>
      </c>
      <c r="L479" s="13" t="str">
        <f>IFERROR(IF(VLOOKUP(K479,Vocabulary!$A:$J,10,)=0,"",VLOOKUP(K479,Vocabulary!$A:$J,10,)),"")</f>
        <v>&lt;vl-generiek-ext:Resource&gt;</v>
      </c>
    </row>
    <row r="480" spans="1:12" ht="28.8" x14ac:dyDescent="0.3">
      <c r="A480" s="9">
        <v>536</v>
      </c>
      <c r="B480" s="13" t="str">
        <f>IFERROR(VLOOKUP(A480,Vocabulary!$A:$J,6,),"")</f>
        <v>VL</v>
      </c>
      <c r="C480" s="13" t="str">
        <f>IFERROR(VLOOKUP(A480,Vocabulary!$A:$J,4,),"")</f>
        <v>Generic</v>
      </c>
      <c r="D480" s="13" t="str">
        <f>IFERROR(VLOOKUP(A480,Vocabulary!$A:$J,2,),"")</f>
        <v>schemaAgentschap</v>
      </c>
      <c r="E480" s="13" t="str">
        <f>IFERROR(IF(VLOOKUP(A480,Vocabulary!$A:$J,3,)=0,"",VLOOKUP(A480,Vocabulary!$A:$J,3,)),"")</f>
        <v/>
      </c>
      <c r="F480" s="13" t="str">
        <f>IFERROR(IF(VLOOKUP(A480,Vocabulary!$A:$J,7,)=0,"",VLOOKUP(A480,Vocabulary!$A:$J,7,)),"")</f>
        <v>external terminology:
http://www.w3.org/ns/adms#schemaAgency</v>
      </c>
      <c r="H480" s="13" t="str">
        <f>IFERROR(IF(VLOOKUP(G480,Vocabulary!$A:$J,10,)=0,"",VLOOKUP(G480,Vocabulary!$A:$J,10,)),"")</f>
        <v/>
      </c>
      <c r="J480" s="13" t="str">
        <f>IFERROR(IF(VLOOKUP(I480,Vocabulary!$A:$J,10,)=0,"",VLOOKUP(I480,Vocabulary!$A:$J,10,)),"")</f>
        <v/>
      </c>
      <c r="K480" s="9">
        <v>536</v>
      </c>
      <c r="L480" s="13" t="str">
        <f>IFERROR(IF(VLOOKUP(K480,Vocabulary!$A:$J,10,)=0,"",VLOOKUP(K480,Vocabulary!$A:$J,10,)),"")</f>
        <v>&lt;vl-generiek-ext:schemaAgentschap&gt;</v>
      </c>
    </row>
    <row r="481" spans="1:12" ht="28.8" x14ac:dyDescent="0.3">
      <c r="A481" s="9">
        <v>537</v>
      </c>
      <c r="B481" s="13" t="str">
        <f>IFERROR(VLOOKUP(A481,Vocabulary!$A:$J,6,),"")</f>
        <v>VL</v>
      </c>
      <c r="C481" s="13" t="str">
        <f>IFERROR(VLOOKUP(A481,Vocabulary!$A:$J,4,),"")</f>
        <v>Generic</v>
      </c>
      <c r="D481" s="13" t="str">
        <f>IFERROR(VLOOKUP(A481,Vocabulary!$A:$J,2,),"")</f>
        <v>status</v>
      </c>
      <c r="E481" s="13" t="str">
        <f>IFERROR(IF(VLOOKUP(A481,Vocabulary!$A:$J,3,)=0,"",VLOOKUP(A481,Vocabulary!$A:$J,3,)),"")</f>
        <v/>
      </c>
      <c r="F481" s="13" t="str">
        <f>IFERROR(IF(VLOOKUP(A481,Vocabulary!$A:$J,7,)=0,"",VLOOKUP(A481,Vocabulary!$A:$J,7,)),"")</f>
        <v>external terminology:
http://www.w3.org/ns/adms#status</v>
      </c>
      <c r="H481" s="13" t="str">
        <f>IFERROR(IF(VLOOKUP(G481,Vocabulary!$A:$J,10,)=0,"",VLOOKUP(G481,Vocabulary!$A:$J,10,)),"")</f>
        <v/>
      </c>
      <c r="J481" s="13" t="str">
        <f>IFERROR(IF(VLOOKUP(I481,Vocabulary!$A:$J,10,)=0,"",VLOOKUP(I481,Vocabulary!$A:$J,10,)),"")</f>
        <v/>
      </c>
      <c r="K481" s="9">
        <v>537</v>
      </c>
      <c r="L481" s="13" t="str">
        <f>IFERROR(IF(VLOOKUP(K481,Vocabulary!$A:$J,10,)=0,"",VLOOKUP(K481,Vocabulary!$A:$J,10,)),"")</f>
        <v>&lt;vl-generiek-ext:status&gt;</v>
      </c>
    </row>
    <row r="482" spans="1:12" ht="28.8" x14ac:dyDescent="0.3">
      <c r="A482" s="9">
        <v>538</v>
      </c>
      <c r="B482" s="13" t="str">
        <f>IFERROR(VLOOKUP(A482,Vocabulary!$A:$J,6,),"")</f>
        <v>VL</v>
      </c>
      <c r="C482" s="13" t="str">
        <f>IFERROR(VLOOKUP(A482,Vocabulary!$A:$J,4,),"")</f>
        <v>Generic</v>
      </c>
      <c r="D482" s="13" t="str">
        <f>IFERROR(VLOOKUP(A482,Vocabulary!$A:$J,2,),"")</f>
        <v>taal</v>
      </c>
      <c r="E482" s="13" t="str">
        <f>IFERROR(IF(VLOOKUP(A482,Vocabulary!$A:$J,3,)=0,"",VLOOKUP(A482,Vocabulary!$A:$J,3,)),"")</f>
        <v/>
      </c>
      <c r="F482" s="13" t="str">
        <f>IFERROR(IF(VLOOKUP(A482,Vocabulary!$A:$J,7,)=0,"",VLOOKUP(A482,Vocabulary!$A:$J,7,)),"")</f>
        <v>external terminology:
http://data.europa.eu/eli/ontology#language</v>
      </c>
      <c r="H482" s="13" t="str">
        <f>IFERROR(IF(VLOOKUP(G482,Vocabulary!$A:$J,10,)=0,"",VLOOKUP(G482,Vocabulary!$A:$J,10,)),"")</f>
        <v/>
      </c>
      <c r="J482" s="13" t="str">
        <f>IFERROR(IF(VLOOKUP(I482,Vocabulary!$A:$J,10,)=0,"",VLOOKUP(I482,Vocabulary!$A:$J,10,)),"")</f>
        <v/>
      </c>
      <c r="K482" s="9">
        <v>538</v>
      </c>
      <c r="L482" s="13" t="str">
        <f>IFERROR(IF(VLOOKUP(K482,Vocabulary!$A:$J,10,)=0,"",VLOOKUP(K482,Vocabulary!$A:$J,10,)),"")</f>
        <v>&lt;vl-generiek-ext:taal&gt;</v>
      </c>
    </row>
    <row r="483" spans="1:12" ht="28.8" x14ac:dyDescent="0.3">
      <c r="A483" s="9">
        <v>539</v>
      </c>
      <c r="B483" s="13" t="str">
        <f>IFERROR(VLOOKUP(A483,Vocabulary!$A:$J,6,),"")</f>
        <v>VL</v>
      </c>
      <c r="C483" s="13" t="str">
        <f>IFERROR(VLOOKUP(A483,Vocabulary!$A:$J,4,),"")</f>
        <v>Generic</v>
      </c>
      <c r="D483" s="13" t="str">
        <f>IFERROR(VLOOKUP(A483,Vocabulary!$A:$J,2,),"")</f>
        <v>telefoon</v>
      </c>
      <c r="E483" s="13" t="str">
        <f>IFERROR(IF(VLOOKUP(A483,Vocabulary!$A:$J,3,)=0,"",VLOOKUP(A483,Vocabulary!$A:$J,3,)),"")</f>
        <v/>
      </c>
      <c r="F483" s="13" t="str">
        <f>IFERROR(IF(VLOOKUP(A483,Vocabulary!$A:$J,7,)=0,"",VLOOKUP(A483,Vocabulary!$A:$J,7,)),"")</f>
        <v>external terminology:
http://schema.org/telephone</v>
      </c>
      <c r="H483" s="13" t="str">
        <f>IFERROR(IF(VLOOKUP(G483,Vocabulary!$A:$J,10,)=0,"",VLOOKUP(G483,Vocabulary!$A:$J,10,)),"")</f>
        <v/>
      </c>
      <c r="I483" s="24">
        <v>245</v>
      </c>
      <c r="J483" s="13" t="str">
        <f>IFERROR(IF(VLOOKUP(I483,Vocabulary!$A:$J,10,)=0,"",VLOOKUP(I483,Vocabulary!$A:$J,10,)),"")</f>
        <v>&lt;schema:telephone&gt;</v>
      </c>
      <c r="K483" s="9">
        <v>539</v>
      </c>
      <c r="L483" s="13" t="str">
        <f>IFERROR(IF(VLOOKUP(K483,Vocabulary!$A:$J,10,)=0,"",VLOOKUP(K483,Vocabulary!$A:$J,10,)),"")</f>
        <v>&lt;vl-generiek-ext:telefoon&gt;</v>
      </c>
    </row>
    <row r="484" spans="1:12" ht="28.8" x14ac:dyDescent="0.3">
      <c r="A484" s="9">
        <v>540</v>
      </c>
      <c r="B484" s="13" t="str">
        <f>IFERROR(VLOOKUP(A484,Vocabulary!$A:$J,6,),"")</f>
        <v>VL</v>
      </c>
      <c r="C484" s="13" t="str">
        <f>IFERROR(VLOOKUP(A484,Vocabulary!$A:$J,4,),"")</f>
        <v>Generic</v>
      </c>
      <c r="D484" s="13" t="str">
        <f>IFERROR(VLOOKUP(A484,Vocabulary!$A:$J,2,),"")</f>
        <v>territorialeToepassing</v>
      </c>
      <c r="E484" s="13" t="str">
        <f>IFERROR(IF(VLOOKUP(A484,Vocabulary!$A:$J,3,)=0,"",VLOOKUP(A484,Vocabulary!$A:$J,3,)),"")</f>
        <v/>
      </c>
      <c r="F484" s="13" t="str">
        <f>IFERROR(IF(VLOOKUP(A484,Vocabulary!$A:$J,7,)=0,"",VLOOKUP(A484,Vocabulary!$A:$J,7,)),"")</f>
        <v>external terminology:
http://data.europa.eu/m8g/territorialApplication</v>
      </c>
      <c r="H484" s="13" t="str">
        <f>IFERROR(IF(VLOOKUP(G484,Vocabulary!$A:$J,10,)=0,"",VLOOKUP(G484,Vocabulary!$A:$J,10,)),"")</f>
        <v/>
      </c>
      <c r="J484" s="13" t="str">
        <f>IFERROR(IF(VLOOKUP(I484,Vocabulary!$A:$J,10,)=0,"",VLOOKUP(I484,Vocabulary!$A:$J,10,)),"")</f>
        <v/>
      </c>
      <c r="K484" s="9">
        <v>540</v>
      </c>
      <c r="L484" s="13" t="str">
        <f>IFERROR(IF(VLOOKUP(K484,Vocabulary!$A:$J,10,)=0,"",VLOOKUP(K484,Vocabulary!$A:$J,10,)),"")</f>
        <v>&lt;vl-generiek-ext:territorialeToepassing&gt;</v>
      </c>
    </row>
    <row r="485" spans="1:12" ht="28.8" x14ac:dyDescent="0.3">
      <c r="A485" s="9">
        <v>541</v>
      </c>
      <c r="B485" s="13" t="str">
        <f>IFERROR(VLOOKUP(A485,Vocabulary!$A:$J,6,),"")</f>
        <v>VL</v>
      </c>
      <c r="C485" s="13" t="str">
        <f>IFERROR(VLOOKUP(A485,Vocabulary!$A:$J,4,),"")</f>
        <v>Generic</v>
      </c>
      <c r="D485" s="13" t="str">
        <f>IFERROR(VLOOKUP(A485,Vocabulary!$A:$J,2,),"")</f>
        <v>TijdsInterval</v>
      </c>
      <c r="E485" s="13" t="str">
        <f>IFERROR(IF(VLOOKUP(A485,Vocabulary!$A:$J,3,)=0,"",VLOOKUP(A485,Vocabulary!$A:$J,3,)),"")</f>
        <v/>
      </c>
      <c r="F485" s="13" t="str">
        <f>IFERROR(IF(VLOOKUP(A485,Vocabulary!$A:$J,7,)=0,"",VLOOKUP(A485,Vocabulary!$A:$J,7,)),"")</f>
        <v>external terminology:
http://purl.org/dc/terms/PeriodOfTime</v>
      </c>
      <c r="H485" s="13" t="str">
        <f>IFERROR(IF(VLOOKUP(G485,Vocabulary!$A:$J,10,)=0,"",VLOOKUP(G485,Vocabulary!$A:$J,10,)),"")</f>
        <v/>
      </c>
      <c r="I485" s="24">
        <v>350</v>
      </c>
      <c r="J485" s="13" t="str">
        <f>IFERROR(IF(VLOOKUP(I485,Vocabulary!$A:$J,10,)=0,"",VLOOKUP(I485,Vocabulary!$A:$J,10,)),"")</f>
        <v>&lt;fed-temp:Period&gt;</v>
      </c>
      <c r="K485" s="9">
        <v>541</v>
      </c>
      <c r="L485" s="13" t="str">
        <f>IFERROR(IF(VLOOKUP(K485,Vocabulary!$A:$J,10,)=0,"",VLOOKUP(K485,Vocabulary!$A:$J,10,)),"")</f>
        <v>&lt;vl-generiek-ext:TijdsInterval&gt;</v>
      </c>
    </row>
    <row r="486" spans="1:12" ht="28.8" x14ac:dyDescent="0.3">
      <c r="A486" s="9">
        <v>542</v>
      </c>
      <c r="B486" s="13" t="str">
        <f>IFERROR(VLOOKUP(A486,Vocabulary!$A:$J,6,),"")</f>
        <v>VL</v>
      </c>
      <c r="C486" s="13" t="str">
        <f>IFERROR(VLOOKUP(A486,Vocabulary!$A:$J,4,),"")</f>
        <v>Generic</v>
      </c>
      <c r="D486" s="13" t="str">
        <f>IFERROR(VLOOKUP(A486,Vocabulary!$A:$J,2,),"")</f>
        <v>titel</v>
      </c>
      <c r="E486" s="13" t="str">
        <f>IFERROR(IF(VLOOKUP(A486,Vocabulary!$A:$J,3,)=0,"",VLOOKUP(A486,Vocabulary!$A:$J,3,)),"")</f>
        <v/>
      </c>
      <c r="F486" s="13" t="str">
        <f>IFERROR(IF(VLOOKUP(A486,Vocabulary!$A:$J,7,)=0,"",VLOOKUP(A486,Vocabulary!$A:$J,7,)),"")</f>
        <v>external terminology:
http://purl.org/dc/terms/title</v>
      </c>
      <c r="H486" s="13" t="str">
        <f>IFERROR(IF(VLOOKUP(G486,Vocabulary!$A:$J,10,)=0,"",VLOOKUP(G486,Vocabulary!$A:$J,10,)),"")</f>
        <v/>
      </c>
      <c r="J486" s="13" t="str">
        <f>IFERROR(IF(VLOOKUP(I486,Vocabulary!$A:$J,10,)=0,"",VLOOKUP(I486,Vocabulary!$A:$J,10,)),"")</f>
        <v/>
      </c>
      <c r="K486" s="9">
        <v>542</v>
      </c>
      <c r="L486" s="13" t="str">
        <f>IFERROR(IF(VLOOKUP(K486,Vocabulary!$A:$J,10,)=0,"",VLOOKUP(K486,Vocabulary!$A:$J,10,)),"")</f>
        <v>&lt;vl-generiek-ext:titel&gt;</v>
      </c>
    </row>
    <row r="487" spans="1:12" ht="28.8" x14ac:dyDescent="0.3">
      <c r="A487" s="9">
        <v>543</v>
      </c>
      <c r="B487" s="13" t="str">
        <f>IFERROR(VLOOKUP(A487,Vocabulary!$A:$J,6,),"")</f>
        <v>VL</v>
      </c>
      <c r="C487" s="13" t="str">
        <f>IFERROR(VLOOKUP(A487,Vocabulary!$A:$J,4,),"")</f>
        <v>Generic</v>
      </c>
      <c r="D487" s="13" t="str">
        <f>IFERROR(VLOOKUP(A487,Vocabulary!$A:$J,2,),"")</f>
        <v>type</v>
      </c>
      <c r="E487" s="13" t="str">
        <f>IFERROR(IF(VLOOKUP(A487,Vocabulary!$A:$J,3,)=0,"",VLOOKUP(A487,Vocabulary!$A:$J,3,)),"")</f>
        <v/>
      </c>
      <c r="F487" s="13" t="str">
        <f>IFERROR(IF(VLOOKUP(A487,Vocabulary!$A:$J,7,)=0,"",VLOOKUP(A487,Vocabulary!$A:$J,7,)),"")</f>
        <v>external terminology:
http://purl.org/dc/terms/type</v>
      </c>
      <c r="H487" s="13" t="str">
        <f>IFERROR(IF(VLOOKUP(G487,Vocabulary!$A:$J,10,)=0,"",VLOOKUP(G487,Vocabulary!$A:$J,10,)),"")</f>
        <v/>
      </c>
      <c r="J487" s="13" t="str">
        <f>IFERROR(IF(VLOOKUP(I487,Vocabulary!$A:$J,10,)=0,"",VLOOKUP(I487,Vocabulary!$A:$J,10,)),"")</f>
        <v/>
      </c>
      <c r="K487" s="9">
        <v>543</v>
      </c>
      <c r="L487" s="13" t="str">
        <f>IFERROR(IF(VLOOKUP(K487,Vocabulary!$A:$J,10,)=0,"",VLOOKUP(K487,Vocabulary!$A:$J,10,)),"")</f>
        <v>&lt;vl-generiek-ext:type&gt;</v>
      </c>
    </row>
    <row r="488" spans="1:12" ht="28.8" x14ac:dyDescent="0.3">
      <c r="A488" s="9">
        <v>544</v>
      </c>
      <c r="B488" s="13" t="str">
        <f>IFERROR(VLOOKUP(A488,Vocabulary!$A:$J,6,),"")</f>
        <v>VL</v>
      </c>
      <c r="C488" s="13" t="str">
        <f>IFERROR(VLOOKUP(A488,Vocabulary!$A:$J,4,),"")</f>
        <v>Generic</v>
      </c>
      <c r="D488" s="13" t="str">
        <f>IFERROR(VLOOKUP(A488,Vocabulary!$A:$J,2,),"")</f>
        <v>uitgegeven</v>
      </c>
      <c r="E488" s="13" t="str">
        <f>IFERROR(IF(VLOOKUP(A488,Vocabulary!$A:$J,3,)=0,"",VLOOKUP(A488,Vocabulary!$A:$J,3,)),"")</f>
        <v/>
      </c>
      <c r="F488" s="13" t="str">
        <f>IFERROR(IF(VLOOKUP(A488,Vocabulary!$A:$J,7,)=0,"",VLOOKUP(A488,Vocabulary!$A:$J,7,)),"")</f>
        <v>external terminology:
http://purl.org/dc/terms/issued</v>
      </c>
      <c r="H488" s="13" t="str">
        <f>IFERROR(IF(VLOOKUP(G488,Vocabulary!$A:$J,10,)=0,"",VLOOKUP(G488,Vocabulary!$A:$J,10,)),"")</f>
        <v/>
      </c>
      <c r="J488" s="13" t="str">
        <f>IFERROR(IF(VLOOKUP(I488,Vocabulary!$A:$J,10,)=0,"",VLOOKUP(I488,Vocabulary!$A:$J,10,)),"")</f>
        <v/>
      </c>
      <c r="K488" s="9">
        <v>544</v>
      </c>
      <c r="L488" s="13" t="str">
        <f>IFERROR(IF(VLOOKUP(K488,Vocabulary!$A:$J,10,)=0,"",VLOOKUP(K488,Vocabulary!$A:$J,10,)),"")</f>
        <v>&lt;vl-generiek-ext:uitgegeven&gt;</v>
      </c>
    </row>
    <row r="489" spans="1:12" ht="28.8" x14ac:dyDescent="0.3">
      <c r="A489" s="9">
        <v>545</v>
      </c>
      <c r="B489" s="13" t="str">
        <f>IFERROR(VLOOKUP(A489,Vocabulary!$A:$J,6,),"")</f>
        <v>VL</v>
      </c>
      <c r="C489" s="13" t="str">
        <f>IFERROR(VLOOKUP(A489,Vocabulary!$A:$J,4,),"")</f>
        <v>Generic</v>
      </c>
      <c r="D489" s="13" t="str">
        <f>IFERROR(VLOOKUP(A489,Vocabulary!$A:$J,2,),"")</f>
        <v>urenBeschikbaarheid</v>
      </c>
      <c r="E489" s="13" t="str">
        <f>IFERROR(IF(VLOOKUP(A489,Vocabulary!$A:$J,3,)=0,"",VLOOKUP(A489,Vocabulary!$A:$J,3,)),"")</f>
        <v/>
      </c>
      <c r="F489" s="13" t="str">
        <f>IFERROR(IF(VLOOKUP(A489,Vocabulary!$A:$J,7,)=0,"",VLOOKUP(A489,Vocabulary!$A:$J,7,)),"")</f>
        <v>external terminology:
http://schema.org/hoursAvailable</v>
      </c>
      <c r="H489" s="13" t="str">
        <f>IFERROR(IF(VLOOKUP(G489,Vocabulary!$A:$J,10,)=0,"",VLOOKUP(G489,Vocabulary!$A:$J,10,)),"")</f>
        <v/>
      </c>
      <c r="J489" s="13" t="str">
        <f>IFERROR(IF(VLOOKUP(I489,Vocabulary!$A:$J,10,)=0,"",VLOOKUP(I489,Vocabulary!$A:$J,10,)),"")</f>
        <v/>
      </c>
      <c r="K489" s="9">
        <v>545</v>
      </c>
      <c r="L489" s="13" t="str">
        <f>IFERROR(IF(VLOOKUP(K489,Vocabulary!$A:$J,10,)=0,"",VLOOKUP(K489,Vocabulary!$A:$J,10,)),"")</f>
        <v>&lt;vl-generiek-ext:urenBeschikbaarheid&gt;</v>
      </c>
    </row>
    <row r="490" spans="1:12" ht="28.8" x14ac:dyDescent="0.3">
      <c r="A490" s="9">
        <v>546</v>
      </c>
      <c r="B490" s="13" t="str">
        <f>IFERROR(VLOOKUP(A490,Vocabulary!$A:$J,6,),"")</f>
        <v>VL</v>
      </c>
      <c r="C490" s="13" t="str">
        <f>IFERROR(VLOOKUP(A490,Vocabulary!$A:$J,4,),"")</f>
        <v>Generic</v>
      </c>
      <c r="D490" s="13" t="str">
        <f>IFERROR(VLOOKUP(A490,Vocabulary!$A:$J,2,),"")</f>
        <v>wasGeassocieerdMet</v>
      </c>
      <c r="E490" s="13" t="str">
        <f>IFERROR(IF(VLOOKUP(A490,Vocabulary!$A:$J,3,)=0,"",VLOOKUP(A490,Vocabulary!$A:$J,3,)),"")</f>
        <v/>
      </c>
      <c r="F490" s="13" t="str">
        <f>IFERROR(IF(VLOOKUP(A490,Vocabulary!$A:$J,7,)=0,"",VLOOKUP(A490,Vocabulary!$A:$J,7,)),"")</f>
        <v>external terminology:
http://www.w3.org/ns/prov#wasAssociatedWith</v>
      </c>
      <c r="H490" s="13" t="str">
        <f>IFERROR(IF(VLOOKUP(G490,Vocabulary!$A:$J,10,)=0,"",VLOOKUP(G490,Vocabulary!$A:$J,10,)),"")</f>
        <v/>
      </c>
      <c r="J490" s="13" t="str">
        <f>IFERROR(IF(VLOOKUP(I490,Vocabulary!$A:$J,10,)=0,"",VLOOKUP(I490,Vocabulary!$A:$J,10,)),"")</f>
        <v/>
      </c>
      <c r="K490" s="9">
        <v>546</v>
      </c>
      <c r="L490" s="13" t="str">
        <f>IFERROR(IF(VLOOKUP(K490,Vocabulary!$A:$J,10,)=0,"",VLOOKUP(K490,Vocabulary!$A:$J,10,)),"")</f>
        <v>&lt;vl-generiek-ext:wasGeassocieerdMet&gt;</v>
      </c>
    </row>
    <row r="491" spans="1:12" ht="28.8" x14ac:dyDescent="0.3">
      <c r="A491" s="9">
        <v>547</v>
      </c>
      <c r="B491" s="13" t="str">
        <f>IFERROR(VLOOKUP(A491,Vocabulary!$A:$J,6,),"")</f>
        <v>VL</v>
      </c>
      <c r="C491" s="13" t="str">
        <f>IFERROR(VLOOKUP(A491,Vocabulary!$A:$J,4,),"")</f>
        <v>Location</v>
      </c>
      <c r="D491" s="13" t="str">
        <f>IFERROR(VLOOKUP(A491,Vocabulary!$A:$J,2,),"")</f>
        <v>administratieveEenheidNiveau1</v>
      </c>
      <c r="E491" s="13" t="str">
        <f>IFERROR(IF(VLOOKUP(A491,Vocabulary!$A:$J,3,)=0,"",VLOOKUP(A491,Vocabulary!$A:$J,3,)),"")</f>
        <v>The uppermost administrative unit for the address, almost always a country.</v>
      </c>
      <c r="F491" s="13" t="str">
        <f>IFERROR(IF(VLOOKUP(A491,Vocabulary!$A:$J,7,)=0,"",VLOOKUP(A491,Vocabulary!$A:$J,7,)),"")</f>
        <v>external terminology:
http://www.w3.org/ns/locn#adminUnitL1</v>
      </c>
      <c r="G491" s="4">
        <v>10</v>
      </c>
      <c r="H491" s="13" t="str">
        <f>IFERROR(IF(VLOOKUP(G491,Vocabulary!$A:$J,10,)=0,"",VLOOKUP(G491,Vocabulary!$A:$J,10,)),"")</f>
        <v>&lt;eu:AddressAdminUnitL1&gt;</v>
      </c>
      <c r="I491" s="24">
        <v>651</v>
      </c>
      <c r="J491" s="13" t="str">
        <f>IFERROR(IF(VLOOKUP(I491,Vocabulary!$A:$J,10,)=0,"",VLOOKUP(I491,Vocabulary!$A:$J,10,)),"")</f>
        <v>&lt;locn:adminUnitL1&gt;</v>
      </c>
      <c r="K491" s="9">
        <v>547</v>
      </c>
      <c r="L491" s="13" t="str">
        <f>IFERROR(IF(VLOOKUP(K491,Vocabulary!$A:$J,10,)=0,"",VLOOKUP(K491,Vocabulary!$A:$J,10,)),"")</f>
        <v>&lt;vl-adres-ext:administratieveEenheidNiveau1&gt;</v>
      </c>
    </row>
    <row r="492" spans="1:12" ht="28.8" x14ac:dyDescent="0.3">
      <c r="A492" s="9">
        <v>548</v>
      </c>
      <c r="B492" s="13" t="str">
        <f>IFERROR(VLOOKUP(A492,Vocabulary!$A:$J,6,),"")</f>
        <v>VL</v>
      </c>
      <c r="C492" s="13" t="str">
        <f>IFERROR(VLOOKUP(A492,Vocabulary!$A:$J,4,),"")</f>
        <v>Location</v>
      </c>
      <c r="D492" s="13" t="str">
        <f>IFERROR(VLOOKUP(A492,Vocabulary!$A:$J,2,),"")</f>
        <v>administratieveEenheidNiveau2</v>
      </c>
      <c r="E492" s="13" t="str">
        <f>IFERROR(IF(VLOOKUP(A492,Vocabulary!$A:$J,3,)=0,"",VLOOKUP(A492,Vocabulary!$A:$J,3,)),"")</f>
        <v>The region of the address, usually a county, state or other such area that typically encompasses several localities.</v>
      </c>
      <c r="F492" s="13" t="str">
        <f>IFERROR(IF(VLOOKUP(A492,Vocabulary!$A:$J,7,)=0,"",VLOOKUP(A492,Vocabulary!$A:$J,7,)),"")</f>
        <v>external terminology:
http://www.w3.org/ns/locn#adminUnitL2</v>
      </c>
      <c r="G492" s="4">
        <v>9</v>
      </c>
      <c r="H492" s="13" t="str">
        <f>IFERROR(IF(VLOOKUP(G492,Vocabulary!$A:$J,10,)=0,"",VLOOKUP(G492,Vocabulary!$A:$J,10,)),"")</f>
        <v>&lt;eu:AddressAdminUnitL2&gt;</v>
      </c>
      <c r="I492" s="24">
        <v>652</v>
      </c>
      <c r="J492" s="13" t="str">
        <f>IFERROR(IF(VLOOKUP(I492,Vocabulary!$A:$J,10,)=0,"",VLOOKUP(I492,Vocabulary!$A:$J,10,)),"")</f>
        <v>&lt;locn:adminUnitL2&gt;</v>
      </c>
      <c r="K492" s="9">
        <v>548</v>
      </c>
      <c r="L492" s="13" t="str">
        <f>IFERROR(IF(VLOOKUP(K492,Vocabulary!$A:$J,10,)=0,"",VLOOKUP(K492,Vocabulary!$A:$J,10,)),"")</f>
        <v>&lt;vl-adres-ext:administratieveEenheidNiveau2&gt;</v>
      </c>
    </row>
    <row r="493" spans="1:12" ht="28.8" x14ac:dyDescent="0.3">
      <c r="A493" s="9">
        <v>549</v>
      </c>
      <c r="B493" s="13" t="str">
        <f>IFERROR(VLOOKUP(A493,Vocabulary!$A:$J,6,),"")</f>
        <v>VL</v>
      </c>
      <c r="C493" s="13" t="str">
        <f>IFERROR(VLOOKUP(A493,Vocabulary!$A:$J,4,),"")</f>
        <v>Location</v>
      </c>
      <c r="D493" s="13" t="str">
        <f>IFERROR(VLOOKUP(A493,Vocabulary!$A:$J,2,),"")</f>
        <v>adresgebied</v>
      </c>
      <c r="E493" s="13" t="str">
        <f>IFERROR(IF(VLOOKUP(A493,Vocabulary!$A:$J,3,)=0,"",VLOOKUP(A493,Vocabulary!$A:$J,3,)),"")</f>
        <v/>
      </c>
      <c r="F493" s="13" t="str">
        <f>IFERROR(IF(VLOOKUP(A493,Vocabulary!$A:$J,7,)=0,"",VLOOKUP(A493,Vocabulary!$A:$J,7,)),"")</f>
        <v>external terminology:
http://www.w3.org/ns/locn#addressArea</v>
      </c>
      <c r="G493" s="4">
        <v>7</v>
      </c>
      <c r="H493" s="13" t="str">
        <f>IFERROR(IF(VLOOKUP(G493,Vocabulary!$A:$J,10,)=0,"",VLOOKUP(G493,Vocabulary!$A:$J,10,)),"")</f>
        <v>&lt;eu:AddressAddressArea&gt;</v>
      </c>
      <c r="I493" s="24">
        <v>653</v>
      </c>
      <c r="J493" s="13" t="str">
        <f>IFERROR(IF(VLOOKUP(I493,Vocabulary!$A:$J,10,)=0,"",VLOOKUP(I493,Vocabulary!$A:$J,10,)),"")</f>
        <v>&lt;locn:addressArea&gt;</v>
      </c>
      <c r="K493" s="9">
        <v>549</v>
      </c>
      <c r="L493" s="13" t="str">
        <f>IFERROR(IF(VLOOKUP(K493,Vocabulary!$A:$J,10,)=0,"",VLOOKUP(K493,Vocabulary!$A:$J,10,)),"")</f>
        <v>&lt;vl-adres-ext:adresgebied&gt;</v>
      </c>
    </row>
    <row r="494" spans="1:12" ht="28.8" x14ac:dyDescent="0.3">
      <c r="A494" s="9">
        <v>550</v>
      </c>
      <c r="B494" s="13" t="str">
        <f>IFERROR(VLOOKUP(A494,Vocabulary!$A:$J,6,),"")</f>
        <v>VL</v>
      </c>
      <c r="C494" s="13" t="str">
        <f>IFERROR(VLOOKUP(A494,Vocabulary!$A:$J,4,),"")</f>
        <v>Location</v>
      </c>
      <c r="D494" s="13" t="str">
        <f>IFERROR(VLOOKUP(A494,Vocabulary!$A:$J,2,),"")</f>
        <v>Adresvoorstelling</v>
      </c>
      <c r="E494" s="13" t="str">
        <f>IFERROR(IF(VLOOKUP(A494,Vocabulary!$A:$J,3,)=0,"",VLOOKUP(A494,Vocabulary!$A:$J,3,)),"")</f>
        <v/>
      </c>
      <c r="F494" s="13" t="str">
        <f>IFERROR(IF(VLOOKUP(A494,Vocabulary!$A:$J,7,)=0,"",VLOOKUP(A494,Vocabulary!$A:$J,7,)),"")</f>
        <v>external terminology:
http://www.w3.org/ns/locn#Address</v>
      </c>
      <c r="H494" s="13" t="str">
        <f>IFERROR(IF(VLOOKUP(G494,Vocabulary!$A:$J,10,)=0,"",VLOOKUP(G494,Vocabulary!$A:$J,10,)),"")</f>
        <v/>
      </c>
      <c r="J494" s="13" t="str">
        <f>IFERROR(IF(VLOOKUP(I494,Vocabulary!$A:$J,10,)=0,"",VLOOKUP(I494,Vocabulary!$A:$J,10,)),"")</f>
        <v/>
      </c>
      <c r="K494" s="9">
        <v>550</v>
      </c>
      <c r="L494" s="13" t="str">
        <f>IFERROR(IF(VLOOKUP(K494,Vocabulary!$A:$J,10,)=0,"",VLOOKUP(K494,Vocabulary!$A:$J,10,)),"")</f>
        <v>&lt;vl-adres-ext:Adresvoorstelling&gt;</v>
      </c>
    </row>
    <row r="495" spans="1:12" ht="28.8" x14ac:dyDescent="0.3">
      <c r="A495" s="9">
        <v>551</v>
      </c>
      <c r="B495" s="13" t="str">
        <f>IFERROR(VLOOKUP(A495,Vocabulary!$A:$J,6,),"")</f>
        <v>VL</v>
      </c>
      <c r="C495" s="13" t="str">
        <f>IFERROR(VLOOKUP(A495,Vocabulary!$A:$J,4,),"")</f>
        <v>Location</v>
      </c>
      <c r="D495" s="13" t="str">
        <f>IFERROR(VLOOKUP(A495,Vocabulary!$A:$J,2,),"")</f>
        <v>label</v>
      </c>
      <c r="E495" s="13" t="str">
        <f>IFERROR(IF(VLOOKUP(A495,Vocabulary!$A:$J,3,)=0,"",VLOOKUP(A495,Vocabulary!$A:$J,3,)),"")</f>
        <v/>
      </c>
      <c r="F495" s="13" t="str">
        <f>IFERROR(IF(VLOOKUP(A495,Vocabulary!$A:$J,7,)=0,"",VLOOKUP(A495,Vocabulary!$A:$J,7,)),"")</f>
        <v>external terminology:
http://www.w3.org/2000/01/rdf-schema#label</v>
      </c>
      <c r="H495" s="13" t="str">
        <f>IFERROR(IF(VLOOKUP(G495,Vocabulary!$A:$J,10,)=0,"",VLOOKUP(G495,Vocabulary!$A:$J,10,)),"")</f>
        <v/>
      </c>
      <c r="J495" s="13" t="str">
        <f>IFERROR(IF(VLOOKUP(I495,Vocabulary!$A:$J,10,)=0,"",VLOOKUP(I495,Vocabulary!$A:$J,10,)),"")</f>
        <v/>
      </c>
      <c r="K495" s="9">
        <v>551</v>
      </c>
      <c r="L495" s="13" t="str">
        <f>IFERROR(IF(VLOOKUP(K495,Vocabulary!$A:$J,10,)=0,"",VLOOKUP(K495,Vocabulary!$A:$J,10,)),"")</f>
        <v>&lt;vl-adres-ext:label&gt;</v>
      </c>
    </row>
    <row r="496" spans="1:12" ht="28.8" x14ac:dyDescent="0.3">
      <c r="A496" s="9">
        <v>552</v>
      </c>
      <c r="B496" s="13" t="str">
        <f>IFERROR(VLOOKUP(A496,Vocabulary!$A:$J,6,),"")</f>
        <v>VL</v>
      </c>
      <c r="C496" s="13" t="str">
        <f>IFERROR(VLOOKUP(A496,Vocabulary!$A:$J,4,),"")</f>
        <v>Location</v>
      </c>
      <c r="D496" s="13" t="str">
        <f>IFERROR(VLOOKUP(A496,Vocabulary!$A:$J,2,),"")</f>
        <v>locatieaanduiding</v>
      </c>
      <c r="E496" s="13" t="str">
        <f>IFERROR(IF(VLOOKUP(A496,Vocabulary!$A:$J,3,)=0,"",VLOOKUP(A496,Vocabulary!$A:$J,3,)),"")</f>
        <v/>
      </c>
      <c r="F496" s="13" t="str">
        <f>IFERROR(IF(VLOOKUP(A496,Vocabulary!$A:$J,7,)=0,"",VLOOKUP(A496,Vocabulary!$A:$J,7,)),"")</f>
        <v>external terminology:
http://www.w3.org/ns/locn#locatorDesignator</v>
      </c>
      <c r="H496" s="13" t="str">
        <f>IFERROR(IF(VLOOKUP(G496,Vocabulary!$A:$J,10,)=0,"",VLOOKUP(G496,Vocabulary!$A:$J,10,)),"")</f>
        <v/>
      </c>
      <c r="J496" s="13" t="str">
        <f>IFERROR(IF(VLOOKUP(I496,Vocabulary!$A:$J,10,)=0,"",VLOOKUP(I496,Vocabulary!$A:$J,10,)),"")</f>
        <v/>
      </c>
      <c r="K496" s="9">
        <v>552</v>
      </c>
      <c r="L496" s="13" t="str">
        <f>IFERROR(IF(VLOOKUP(K496,Vocabulary!$A:$J,10,)=0,"",VLOOKUP(K496,Vocabulary!$A:$J,10,)),"")</f>
        <v>&lt;vl-adres-ext:locatieaanduiding&gt;</v>
      </c>
    </row>
    <row r="497" spans="1:12" ht="57.6" x14ac:dyDescent="0.3">
      <c r="A497" s="9">
        <v>553</v>
      </c>
      <c r="B497" s="13" t="str">
        <f>IFERROR(VLOOKUP(A497,Vocabulary!$A:$J,6,),"")</f>
        <v>VL</v>
      </c>
      <c r="C497" s="13" t="str">
        <f>IFERROR(VLOOKUP(A497,Vocabulary!$A:$J,4,),"")</f>
        <v>Location</v>
      </c>
      <c r="D497" s="13" t="str">
        <f>IFERROR(VLOOKUP(A497,Vocabulary!$A:$J,2,),"")</f>
        <v>locatienaam</v>
      </c>
      <c r="E497" s="13" t="str">
        <f>IFERROR(IF(VLOOKUP(A497,Vocabulary!$A:$J,3,)=0,"",VLOOKUP(A497,Vocabulary!$A:$J,3,)),"")</f>
        <v>Proper noun(s) applied to the real world entity identified by the locator. The locator name could be the name of the property or complex, of the building or part of the building, or it could be the name of a room inside a building.</v>
      </c>
      <c r="F497" s="13" t="str">
        <f>IFERROR(IF(VLOOKUP(A497,Vocabulary!$A:$J,7,)=0,"",VLOOKUP(A497,Vocabulary!$A:$J,7,)),"")</f>
        <v>external terminology:
http://www.w3.org/ns/locn#locatorName</v>
      </c>
      <c r="G497" s="4">
        <v>6</v>
      </c>
      <c r="H497" s="13" t="str">
        <f>IFERROR(IF(VLOOKUP(G497,Vocabulary!$A:$J,10,)=0,"",VLOOKUP(G497,Vocabulary!$A:$J,10,)),"")</f>
        <v>&lt;eu:AddressLocatorName&gt;</v>
      </c>
      <c r="I497" s="24">
        <v>654</v>
      </c>
      <c r="J497" s="13" t="str">
        <f>IFERROR(IF(VLOOKUP(I497,Vocabulary!$A:$J,10,)=0,"",VLOOKUP(I497,Vocabulary!$A:$J,10,)),"")</f>
        <v>&lt;locn:locatorName&gt;</v>
      </c>
      <c r="K497" s="9">
        <v>553</v>
      </c>
      <c r="L497" s="13" t="str">
        <f>IFERROR(IF(VLOOKUP(K497,Vocabulary!$A:$J,10,)=0,"",VLOOKUP(K497,Vocabulary!$A:$J,10,)),"")</f>
        <v>&lt;vl-adres-ext:locatienaam&gt;</v>
      </c>
    </row>
    <row r="498" spans="1:12" ht="28.8" x14ac:dyDescent="0.3">
      <c r="A498" s="9">
        <v>554</v>
      </c>
      <c r="B498" s="13" t="str">
        <f>IFERROR(VLOOKUP(A498,Vocabulary!$A:$J,6,),"")</f>
        <v>VL</v>
      </c>
      <c r="C498" s="13" t="str">
        <f>IFERROR(VLOOKUP(A498,Vocabulary!$A:$J,4,),"")</f>
        <v>Location</v>
      </c>
      <c r="D498" s="13" t="str">
        <f>IFERROR(VLOOKUP(A498,Vocabulary!$A:$J,2,),"")</f>
        <v>postbus</v>
      </c>
      <c r="E498" s="13" t="str">
        <f>IFERROR(IF(VLOOKUP(A498,Vocabulary!$A:$J,3,)=0,"",VLOOKUP(A498,Vocabulary!$A:$J,3,)),"")</f>
        <v/>
      </c>
      <c r="F498" s="13" t="str">
        <f>IFERROR(IF(VLOOKUP(A498,Vocabulary!$A:$J,7,)=0,"",VLOOKUP(A498,Vocabulary!$A:$J,7,)),"")</f>
        <v>external terminology:
http://www.w3.org/ns/locn#poBox</v>
      </c>
      <c r="H498" s="13" t="str">
        <f>IFERROR(IF(VLOOKUP(G498,Vocabulary!$A:$J,10,)=0,"",VLOOKUP(G498,Vocabulary!$A:$J,10,)),"")</f>
        <v/>
      </c>
      <c r="J498" s="13" t="str">
        <f>IFERROR(IF(VLOOKUP(I498,Vocabulary!$A:$J,10,)=0,"",VLOOKUP(I498,Vocabulary!$A:$J,10,)),"")</f>
        <v/>
      </c>
      <c r="K498" s="9">
        <v>554</v>
      </c>
      <c r="L498" s="13" t="str">
        <f>IFERROR(IF(VLOOKUP(K498,Vocabulary!$A:$J,10,)=0,"",VLOOKUP(K498,Vocabulary!$A:$J,10,)),"")</f>
        <v>&lt;vl-adres-ext:postbus&gt;</v>
      </c>
    </row>
    <row r="499" spans="1:12" ht="28.8" x14ac:dyDescent="0.3">
      <c r="A499" s="9">
        <v>557</v>
      </c>
      <c r="B499" s="13" t="str">
        <f>IFERROR(VLOOKUP(A499,Vocabulary!$A:$J,6,),"")</f>
        <v>VL</v>
      </c>
      <c r="C499" s="13" t="str">
        <f>IFERROR(VLOOKUP(A499,Vocabulary!$A:$J,4,),"")</f>
        <v>Location</v>
      </c>
      <c r="D499" s="13" t="str">
        <f>IFERROR(VLOOKUP(A499,Vocabulary!$A:$J,2,),"")</f>
        <v>straatnaam</v>
      </c>
      <c r="E499" s="13" t="str">
        <f>IFERROR(IF(VLOOKUP(A499,Vocabulary!$A:$J,3,)=0,"",VLOOKUP(A499,Vocabulary!$A:$J,3,)),"")</f>
        <v/>
      </c>
      <c r="F499" s="13" t="str">
        <f>IFERROR(IF(VLOOKUP(A499,Vocabulary!$A:$J,7,)=0,"",VLOOKUP(A499,Vocabulary!$A:$J,7,)),"")</f>
        <v>external terminology:
http://www.w3.org/ns/locn#thoroughfare</v>
      </c>
      <c r="H499" s="13" t="str">
        <f>IFERROR(IF(VLOOKUP(G499,Vocabulary!$A:$J,10,)=0,"",VLOOKUP(G499,Vocabulary!$A:$J,10,)),"")</f>
        <v/>
      </c>
      <c r="I499" s="24">
        <v>664</v>
      </c>
      <c r="J499" s="13" t="str">
        <f>IFERROR(IF(VLOOKUP(I499,Vocabulary!$A:$J,10,)=0,"",VLOOKUP(I499,Vocabulary!$A:$J,10,)),"")</f>
        <v>&lt;inspire-ad:ThoroughfareName.name&gt;</v>
      </c>
      <c r="K499" s="9">
        <v>557</v>
      </c>
      <c r="L499" s="13" t="str">
        <f>IFERROR(IF(VLOOKUP(K499,Vocabulary!$A:$J,10,)=0,"",VLOOKUP(K499,Vocabulary!$A:$J,10,)),"")</f>
        <v>&lt;vl-adres-ext:straatnaam&gt;</v>
      </c>
    </row>
    <row r="500" spans="1:12" ht="28.8" x14ac:dyDescent="0.3">
      <c r="A500" s="9">
        <v>559</v>
      </c>
      <c r="B500" s="13" t="str">
        <f>IFERROR(VLOOKUP(A500,Vocabulary!$A:$J,6,),"")</f>
        <v>VL</v>
      </c>
      <c r="C500" s="13" t="str">
        <f>IFERROR(VLOOKUP(A500,Vocabulary!$A:$J,4,),"")</f>
        <v>Person</v>
      </c>
      <c r="D500" s="13" t="str">
        <f>IFERROR(VLOOKUP(A500,Vocabulary!$A:$J,2,),"")</f>
        <v>contactpunt</v>
      </c>
      <c r="E500" s="13" t="str">
        <f>IFERROR(IF(VLOOKUP(A500,Vocabulary!$A:$J,3,)=0,"",VLOOKUP(A500,Vocabulary!$A:$J,3,)),"")</f>
        <v>A contact point for a person or organization.</v>
      </c>
      <c r="F500" s="13" t="str">
        <f>IFERROR(IF(VLOOKUP(A500,Vocabulary!$A:$J,7,)=0,"",VLOOKUP(A500,Vocabulary!$A:$J,7,)),"")</f>
        <v>external terminology:
http://schema.org/contactPoint</v>
      </c>
      <c r="H500" s="13" t="str">
        <f>IFERROR(IF(VLOOKUP(G500,Vocabulary!$A:$J,10,)=0,"",VLOOKUP(G500,Vocabulary!$A:$J,10,)),"")</f>
        <v/>
      </c>
      <c r="J500" s="13" t="str">
        <f>IFERROR(IF(VLOOKUP(I500,Vocabulary!$A:$J,10,)=0,"",VLOOKUP(I500,Vocabulary!$A:$J,10,)),"")</f>
        <v/>
      </c>
      <c r="K500" s="9">
        <v>559</v>
      </c>
      <c r="L500" s="13" t="str">
        <f>IFERROR(IF(VLOOKUP(K500,Vocabulary!$A:$J,10,)=0,"",VLOOKUP(K500,Vocabulary!$A:$J,10,)),"")</f>
        <v>&lt;vl-persoon-ext:contactpunt&gt;</v>
      </c>
    </row>
    <row r="501" spans="1:12" ht="72" x14ac:dyDescent="0.3">
      <c r="A501" s="9">
        <v>560</v>
      </c>
      <c r="B501" s="13" t="str">
        <f>IFERROR(VLOOKUP(A501,Vocabulary!$A:$J,6,),"")</f>
        <v>VL</v>
      </c>
      <c r="C501" s="13" t="str">
        <f>IFERROR(VLOOKUP(A501,Vocabulary!$A:$J,4,),"")</f>
        <v>Person</v>
      </c>
      <c r="D501" s="13" t="str">
        <f>IFERROR(VLOOKUP(A501,Vocabulary!$A:$J,2,),"")</f>
        <v>familienaam</v>
      </c>
      <c r="E501" s="13" t="str">
        <f>IFERROR(IF(VLOOKUP(A501,Vocabulary!$A:$J,3,)=0,"",VLOOKUP(A501,Vocabulary!$A:$J,3,)),"")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1" s="13" t="str">
        <f>IFERROR(IF(VLOOKUP(A501,Vocabulary!$A:$J,7,)=0,"",VLOOKUP(A501,Vocabulary!$A:$J,7,)),"")</f>
        <v>external terminology:
http://xmlns.com/foaf/0.1/familyName</v>
      </c>
      <c r="G501" s="4">
        <v>135</v>
      </c>
      <c r="H501" s="13" t="str">
        <f>IFERROR(IF(VLOOKUP(G501,Vocabulary!$A:$J,10,)=0,"",VLOOKUP(G501,Vocabulary!$A:$J,10,)),"")</f>
        <v>&lt;eu:PersonFamilyName&gt;</v>
      </c>
      <c r="I501" s="24">
        <v>332</v>
      </c>
      <c r="J501" s="13" t="str">
        <f>IFERROR(IF(VLOOKUP(I501,Vocabulary!$A:$J,10,)=0,"",VLOOKUP(I501,Vocabulary!$A:$J,10,)),"")</f>
        <v>&lt;foaf:#term_family_name&gt;</v>
      </c>
      <c r="K501" s="9">
        <v>560</v>
      </c>
      <c r="L501" s="13" t="str">
        <f>IFERROR(IF(VLOOKUP(K501,Vocabulary!$A:$J,10,)=0,"",VLOOKUP(K501,Vocabulary!$A:$J,10,)),"")</f>
        <v>&lt;vl-persoon-ext:familienaam&gt;</v>
      </c>
    </row>
    <row r="502" spans="1:12" ht="129.6" x14ac:dyDescent="0.3">
      <c r="A502" s="9">
        <v>561</v>
      </c>
      <c r="B502" s="13" t="str">
        <f>IFERROR(VLOOKUP(A502,Vocabulary!$A:$J,6,),"")</f>
        <v>VL</v>
      </c>
      <c r="C502" s="13" t="str">
        <f>IFERROR(VLOOKUP(A502,Vocabulary!$A:$J,4,),"")</f>
        <v>Person</v>
      </c>
      <c r="D502" s="13" t="str">
        <f>IFERROR(VLOOKUP(A502,Vocabulary!$A:$J,2,),"")</f>
        <v>geboortenaam</v>
      </c>
      <c r="E502" s="13" t="str">
        <f>IFERROR(IF(VLOOKUP(A502,Vocabulary!$A:$J,3,)=0,"",VLOOKUP(A502,Vocabulary!$A:$J,3,)),"")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2" s="13" t="str">
        <f>IFERROR(IF(VLOOKUP(A502,Vocabulary!$A:$J,7,)=0,"",VLOOKUP(A502,Vocabulary!$A:$J,7,)),"")</f>
        <v>external terminology:
http://www.w3.org/ns/person#birthName</v>
      </c>
      <c r="G502" s="4">
        <v>139</v>
      </c>
      <c r="H502" s="13" t="str">
        <f>IFERROR(IF(VLOOKUP(G502,Vocabulary!$A:$J,10,)=0,"",VLOOKUP(G502,Vocabulary!$A:$J,10,)),"")</f>
        <v>&lt;eu:PersonBirthName&gt;</v>
      </c>
      <c r="J502" s="13" t="str">
        <f>IFERROR(IF(VLOOKUP(I502,Vocabulary!$A:$J,10,)=0,"",VLOOKUP(I502,Vocabulary!$A:$J,10,)),"")</f>
        <v/>
      </c>
      <c r="K502" s="9">
        <v>561</v>
      </c>
      <c r="L502" s="13" t="str">
        <f>IFERROR(IF(VLOOKUP(K502,Vocabulary!$A:$J,10,)=0,"",VLOOKUP(K502,Vocabulary!$A:$J,10,)),"")</f>
        <v>&lt;vl-persoon-ext:geboortenaam&gt;</v>
      </c>
    </row>
    <row r="503" spans="1:12" ht="72" x14ac:dyDescent="0.3">
      <c r="A503" s="9">
        <v>562</v>
      </c>
      <c r="B503" s="13" t="str">
        <f>IFERROR(VLOOKUP(A503,Vocabulary!$A:$J,6,),"")</f>
        <v>VL</v>
      </c>
      <c r="C503" s="13" t="str">
        <f>IFERROR(VLOOKUP(A503,Vocabulary!$A:$J,4,),"")</f>
        <v>Person</v>
      </c>
      <c r="D503" s="13" t="str">
        <f>IFERROR(VLOOKUP(A503,Vocabulary!$A:$J,2,),"")</f>
        <v>gegevenNaam</v>
      </c>
      <c r="E503" s="13" t="str">
        <f>IFERROR(IF(VLOOKUP(A503,Vocabulary!$A:$J,3,)=0,"",VLOOKUP(A503,Vocabulary!$A:$J,3,)),"")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3" s="13" t="str">
        <f>IFERROR(IF(VLOOKUP(A503,Vocabulary!$A:$J,7,)=0,"",VLOOKUP(A503,Vocabulary!$A:$J,7,)),"")</f>
        <v>external terminology:
http://xmlns.com/foaf/0.1/givenName</v>
      </c>
      <c r="H503" s="13" t="str">
        <f>IFERROR(IF(VLOOKUP(G503,Vocabulary!$A:$J,10,)=0,"",VLOOKUP(G503,Vocabulary!$A:$J,10,)),"")</f>
        <v/>
      </c>
      <c r="J503" s="13" t="str">
        <f>IFERROR(IF(VLOOKUP(I503,Vocabulary!$A:$J,10,)=0,"",VLOOKUP(I503,Vocabulary!$A:$J,10,)),"")</f>
        <v/>
      </c>
      <c r="K503" s="9">
        <v>562</v>
      </c>
      <c r="L503" s="13" t="str">
        <f>IFERROR(IF(VLOOKUP(K503,Vocabulary!$A:$J,10,)=0,"",VLOOKUP(K503,Vocabulary!$A:$J,10,)),"")</f>
        <v>&lt;vl-persoon-ext:gegevenNaam&gt;</v>
      </c>
    </row>
    <row r="504" spans="1:12" ht="28.8" x14ac:dyDescent="0.3">
      <c r="A504" s="9">
        <v>563</v>
      </c>
      <c r="B504" s="13" t="str">
        <f>IFERROR(VLOOKUP(A504,Vocabulary!$A:$J,6,),"")</f>
        <v>VL</v>
      </c>
      <c r="C504" s="13" t="str">
        <f>IFERROR(VLOOKUP(A504,Vocabulary!$A:$J,4,),"")</f>
        <v>Person</v>
      </c>
      <c r="D504" s="13" t="str">
        <f>IFERROR(VLOOKUP(A504,Vocabulary!$A:$J,2,),"")</f>
        <v>inwonerschap</v>
      </c>
      <c r="E504" s="13" t="str">
        <f>IFERROR(IF(VLOOKUP(A504,Vocabulary!$A:$J,3,)=0,"",VLOOKUP(A504,Vocabulary!$A:$J,3,)),"")</f>
        <v/>
      </c>
      <c r="F504" s="13" t="str">
        <f>IFERROR(IF(VLOOKUP(A504,Vocabulary!$A:$J,7,)=0,"",VLOOKUP(A504,Vocabulary!$A:$J,7,)),"")</f>
        <v>external terminology:
http://www.w3.org/ns/person#residency</v>
      </c>
      <c r="H504" s="13" t="str">
        <f>IFERROR(IF(VLOOKUP(G504,Vocabulary!$A:$J,10,)=0,"",VLOOKUP(G504,Vocabulary!$A:$J,10,)),"")</f>
        <v/>
      </c>
      <c r="J504" s="13" t="str">
        <f>IFERROR(IF(VLOOKUP(I504,Vocabulary!$A:$J,10,)=0,"",VLOOKUP(I504,Vocabulary!$A:$J,10,)),"")</f>
        <v/>
      </c>
      <c r="K504" s="9">
        <v>563</v>
      </c>
      <c r="L504" s="13" t="str">
        <f>IFERROR(IF(VLOOKUP(K504,Vocabulary!$A:$J,10,)=0,"",VLOOKUP(K504,Vocabulary!$A:$J,10,)),"")</f>
        <v>&lt;vl-persoon-ext:inwonerschap&gt;</v>
      </c>
    </row>
    <row r="505" spans="1:12" ht="28.8" x14ac:dyDescent="0.3">
      <c r="A505" s="9">
        <v>564</v>
      </c>
      <c r="B505" s="13" t="str">
        <f>IFERROR(VLOOKUP(A505,Vocabulary!$A:$J,6,),"")</f>
        <v>VL</v>
      </c>
      <c r="C505" s="13" t="str">
        <f>IFERROR(VLOOKUP(A505,Vocabulary!$A:$J,4,),"")</f>
        <v>Person</v>
      </c>
      <c r="D505" s="13" t="str">
        <f>IFERROR(VLOOKUP(A505,Vocabulary!$A:$J,2,),"")</f>
        <v>naam</v>
      </c>
      <c r="E505" s="13" t="str">
        <f>IFERROR(IF(VLOOKUP(A505,Vocabulary!$A:$J,3,)=0,"",VLOOKUP(A505,Vocabulary!$A:$J,3,)),"")</f>
        <v/>
      </c>
      <c r="F505" s="13" t="str">
        <f>IFERROR(IF(VLOOKUP(A505,Vocabulary!$A:$J,7,)=0,"",VLOOKUP(A505,Vocabulary!$A:$J,7,)),"")</f>
        <v>external terminology:
http://xmlns.com/foaf/0.1/name</v>
      </c>
      <c r="H505" s="13" t="str">
        <f>IFERROR(IF(VLOOKUP(G505,Vocabulary!$A:$J,10,)=0,"",VLOOKUP(G505,Vocabulary!$A:$J,10,)),"")</f>
        <v/>
      </c>
      <c r="J505" s="13" t="str">
        <f>IFERROR(IF(VLOOKUP(I505,Vocabulary!$A:$J,10,)=0,"",VLOOKUP(I505,Vocabulary!$A:$J,10,)),"")</f>
        <v/>
      </c>
      <c r="K505" s="9">
        <v>564</v>
      </c>
      <c r="L505" s="13" t="str">
        <f>IFERROR(IF(VLOOKUP(K505,Vocabulary!$A:$J,10,)=0,"",VLOOKUP(K505,Vocabulary!$A:$J,10,)),"")</f>
        <v>&lt;vl-persoon-ext:naam&gt;</v>
      </c>
    </row>
    <row r="506" spans="1:12" ht="86.4" x14ac:dyDescent="0.3">
      <c r="A506" s="9">
        <v>565</v>
      </c>
      <c r="B506" s="13" t="str">
        <f>IFERROR(VLOOKUP(A506,Vocabulary!$A:$J,6,),"")</f>
        <v>VL</v>
      </c>
      <c r="C506" s="13" t="str">
        <f>IFERROR(VLOOKUP(A506,Vocabulary!$A:$J,4,),"")</f>
        <v>Person</v>
      </c>
      <c r="D506" s="13" t="str">
        <f>IFERROR(VLOOKUP(A506,Vocabulary!$A:$J,2,),"")</f>
        <v>patroniem</v>
      </c>
      <c r="E506" s="13" t="str">
        <f>IFERROR(IF(VLOOKUP(A506,Vocabulary!$A:$J,3,)=0,"",VLOOKUP(A506,Vocabulary!$A:$J,3,)),"")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06" s="13" t="str">
        <f>IFERROR(IF(VLOOKUP(A506,Vocabulary!$A:$J,7,)=0,"",VLOOKUP(A506,Vocabulary!$A:$J,7,)),"")</f>
        <v>external terminology:
http://www.w3.org/ns/person#patronymicName</v>
      </c>
      <c r="G506" s="4">
        <v>136</v>
      </c>
      <c r="H506" s="13" t="str">
        <f>IFERROR(IF(VLOOKUP(G506,Vocabulary!$A:$J,10,)=0,"",VLOOKUP(G506,Vocabulary!$A:$J,10,)),"")</f>
        <v>&lt;eu:PersonPatronymicName&gt;</v>
      </c>
      <c r="J506" s="13" t="str">
        <f>IFERROR(IF(VLOOKUP(I506,Vocabulary!$A:$J,10,)=0,"",VLOOKUP(I506,Vocabulary!$A:$J,10,)),"")</f>
        <v/>
      </c>
      <c r="K506" s="9">
        <v>565</v>
      </c>
      <c r="L506" s="13" t="str">
        <f>IFERROR(IF(VLOOKUP(K506,Vocabulary!$A:$J,10,)=0,"",VLOOKUP(K506,Vocabulary!$A:$J,10,)),"")</f>
        <v>&lt;vl-persoon-ext:patroniem&gt;</v>
      </c>
    </row>
    <row r="507" spans="1:12" ht="57.6" x14ac:dyDescent="0.3">
      <c r="A507" s="9">
        <v>566</v>
      </c>
      <c r="B507" s="13" t="str">
        <f>IFERROR(VLOOKUP(A507,Vocabulary!$A:$J,6,),"")</f>
        <v>VL</v>
      </c>
      <c r="C507" s="13" t="str">
        <f>IFERROR(VLOOKUP(A507,Vocabulary!$A:$J,4,),"")</f>
        <v>Person</v>
      </c>
      <c r="D507" s="13" t="str">
        <f>IFERROR(VLOOKUP(A507,Vocabulary!$A:$J,2,),"")</f>
        <v>Persoon</v>
      </c>
      <c r="E507" s="13" t="str">
        <f>IFERROR(IF(VLOOKUP(A507,Vocabulary!$A:$J,3,)=0,"",VLOOKUP(A507,Vocabulary!$A:$J,3,)),"")</f>
        <v>An individual person who may be dead or alive, but not imaginary. It is that restriction that makes person:Person a sub class of both foaf:Person and schema:Person which both cover imaginary characters as well as real people.</v>
      </c>
      <c r="F507" s="13" t="str">
        <f>IFERROR(IF(VLOOKUP(A507,Vocabulary!$A:$J,7,)=0,"",VLOOKUP(A507,Vocabulary!$A:$J,7,)),"")</f>
        <v>external terminology:
http://www.w3.org/ns/person#Person</v>
      </c>
      <c r="H507" s="13" t="str">
        <f>IFERROR(IF(VLOOKUP(G507,Vocabulary!$A:$J,10,)=0,"",VLOOKUP(G507,Vocabulary!$A:$J,10,)),"")</f>
        <v/>
      </c>
      <c r="I507" s="24">
        <v>323</v>
      </c>
      <c r="J507" s="13" t="str">
        <f>IFERROR(IF(VLOOKUP(I507,Vocabulary!$A:$J,10,)=0,"",VLOOKUP(I507,Vocabulary!$A:$J,10,)),"")</f>
        <v>&lt;person:Person&gt;</v>
      </c>
      <c r="K507" s="9">
        <v>566</v>
      </c>
      <c r="L507" s="13" t="str">
        <f>IFERROR(IF(VLOOKUP(K507,Vocabulary!$A:$J,10,)=0,"",VLOOKUP(K507,Vocabulary!$A:$J,10,)),"")</f>
        <v>&lt;vl-persoon-ext:Persoon&gt;</v>
      </c>
    </row>
    <row r="508" spans="1:12" ht="28.8" x14ac:dyDescent="0.3">
      <c r="A508" s="9">
        <v>567</v>
      </c>
      <c r="B508" s="13" t="str">
        <f>IFERROR(VLOOKUP(A508,Vocabulary!$A:$J,6,),"")</f>
        <v>VL</v>
      </c>
      <c r="C508" s="13" t="str">
        <f>IFERROR(VLOOKUP(A508,Vocabulary!$A:$J,4,),"")</f>
        <v>Person</v>
      </c>
      <c r="D508" s="13" t="str">
        <f>IFERROR(VLOOKUP(A508,Vocabulary!$A:$J,2,),"")</f>
        <v>staatsburgerschap</v>
      </c>
      <c r="E508" s="13" t="str">
        <f>IFERROR(IF(VLOOKUP(A508,Vocabulary!$A:$J,3,)=0,"",VLOOKUP(A508,Vocabulary!$A:$J,3,)),"")</f>
        <v/>
      </c>
      <c r="F508" s="13" t="str">
        <f>IFERROR(IF(VLOOKUP(A508,Vocabulary!$A:$J,7,)=0,"",VLOOKUP(A508,Vocabulary!$A:$J,7,)),"")</f>
        <v>external terminology:
http://www.w3.org/ns/person#citizenship</v>
      </c>
      <c r="H508" s="13" t="str">
        <f>IFERROR(IF(VLOOKUP(G508,Vocabulary!$A:$J,10,)=0,"",VLOOKUP(G508,Vocabulary!$A:$J,10,)),"")</f>
        <v/>
      </c>
      <c r="J508" s="13" t="str">
        <f>IFERROR(IF(VLOOKUP(I508,Vocabulary!$A:$J,10,)=0,"",VLOOKUP(I508,Vocabulary!$A:$J,10,)),"")</f>
        <v/>
      </c>
      <c r="K508" s="9">
        <v>567</v>
      </c>
      <c r="L508" s="13" t="str">
        <f>IFERROR(IF(VLOOKUP(K508,Vocabulary!$A:$J,10,)=0,"",VLOOKUP(K508,Vocabulary!$A:$J,10,)),"")</f>
        <v>&lt;vl-persoon-ext:staatsburgerschap&gt;</v>
      </c>
    </row>
    <row r="509" spans="1:12" ht="28.8" x14ac:dyDescent="0.3">
      <c r="A509" s="9">
        <v>568</v>
      </c>
      <c r="B509" s="13" t="str">
        <f>IFERROR(VLOOKUP(A509,Vocabulary!$A:$J,6,),"")</f>
        <v>VL</v>
      </c>
      <c r="C509" s="13" t="str">
        <f>IFERROR(VLOOKUP(A509,Vocabulary!$A:$J,4,),"")</f>
        <v>Organization</v>
      </c>
      <c r="D509" s="13" t="str">
        <f>IFERROR(VLOOKUP(A509,Vocabulary!$A:$J,2,),"")</f>
        <v>alternatieveLabel</v>
      </c>
      <c r="E509" s="13" t="str">
        <f>IFERROR(IF(VLOOKUP(A509,Vocabulary!$A:$J,3,)=0,"",VLOOKUP(A509,Vocabulary!$A:$J,3,)),"")</f>
        <v/>
      </c>
      <c r="F509" s="13" t="str">
        <f>IFERROR(IF(VLOOKUP(A509,Vocabulary!$A:$J,7,)=0,"",VLOOKUP(A509,Vocabulary!$A:$J,7,)),"")</f>
        <v>external terminology:
http://www.w3.org/2004/02/skos/core#altLabel</v>
      </c>
      <c r="H509" s="13" t="str">
        <f>IFERROR(IF(VLOOKUP(G509,Vocabulary!$A:$J,10,)=0,"",VLOOKUP(G509,Vocabulary!$A:$J,10,)),"")</f>
        <v/>
      </c>
      <c r="J509" s="13" t="str">
        <f>IFERROR(IF(VLOOKUP(I509,Vocabulary!$A:$J,10,)=0,"",VLOOKUP(I509,Vocabulary!$A:$J,10,)),"")</f>
        <v/>
      </c>
      <c r="K509" s="9">
        <v>568</v>
      </c>
      <c r="L509" s="13" t="str">
        <f>IFERROR(IF(VLOOKUP(K509,Vocabulary!$A:$J,10,)=0,"",VLOOKUP(K509,Vocabulary!$A:$J,10,)),"")</f>
        <v>&lt;vl-organisatie-ext:alternatieveLabel&gt;</v>
      </c>
    </row>
    <row r="510" spans="1:12" ht="28.8" x14ac:dyDescent="0.3">
      <c r="A510" s="9">
        <v>569</v>
      </c>
      <c r="B510" s="13" t="str">
        <f>IFERROR(VLOOKUP(A510,Vocabulary!$A:$J,6,),"")</f>
        <v>VL</v>
      </c>
      <c r="C510" s="13" t="str">
        <f>IFERROR(VLOOKUP(A510,Vocabulary!$A:$J,4,),"")</f>
        <v>Organization</v>
      </c>
      <c r="D510" s="13" t="str">
        <f>IFERROR(VLOOKUP(A510,Vocabulary!$A:$J,2,),"")</f>
        <v>beschrijving</v>
      </c>
      <c r="E510" s="13" t="str">
        <f>IFERROR(IF(VLOOKUP(A510,Vocabulary!$A:$J,3,)=0,"",VLOOKUP(A510,Vocabulary!$A:$J,3,)),"")</f>
        <v/>
      </c>
      <c r="F510" s="13" t="str">
        <f>IFERROR(IF(VLOOKUP(A510,Vocabulary!$A:$J,7,)=0,"",VLOOKUP(A510,Vocabulary!$A:$J,7,)),"")</f>
        <v>external terminology:
http://purl.org/dc/terms/description</v>
      </c>
      <c r="H510" s="13" t="str">
        <f>IFERROR(IF(VLOOKUP(G510,Vocabulary!$A:$J,10,)=0,"",VLOOKUP(G510,Vocabulary!$A:$J,10,)),"")</f>
        <v/>
      </c>
      <c r="J510" s="13" t="str">
        <f>IFERROR(IF(VLOOKUP(I510,Vocabulary!$A:$J,10,)=0,"",VLOOKUP(I510,Vocabulary!$A:$J,10,)),"")</f>
        <v/>
      </c>
      <c r="K510" s="9">
        <v>569</v>
      </c>
      <c r="L510" s="13" t="str">
        <f>IFERROR(IF(VLOOKUP(K510,Vocabulary!$A:$J,10,)=0,"",VLOOKUP(K510,Vocabulary!$A:$J,10,)),"")</f>
        <v>&lt;vl-organisatie-ext:beschrijving&gt;</v>
      </c>
    </row>
    <row r="511" spans="1:12" ht="28.8" x14ac:dyDescent="0.3">
      <c r="A511" s="9">
        <v>570</v>
      </c>
      <c r="B511" s="13" t="str">
        <f>IFERROR(VLOOKUP(A511,Vocabulary!$A:$J,6,),"")</f>
        <v>VL</v>
      </c>
      <c r="C511" s="13" t="str">
        <f>IFERROR(VLOOKUP(A511,Vocabulary!$A:$J,4,),"")</f>
        <v>Organization</v>
      </c>
      <c r="D511" s="13" t="str">
        <f>IFERROR(VLOOKUP(A511,Vocabulary!$A:$J,2,),"")</f>
        <v>classificatie</v>
      </c>
      <c r="E511" s="13" t="str">
        <f>IFERROR(IF(VLOOKUP(A511,Vocabulary!$A:$J,3,)=0,"",VLOOKUP(A511,Vocabulary!$A:$J,3,)),"")</f>
        <v/>
      </c>
      <c r="F511" s="13" t="str">
        <f>IFERROR(IF(VLOOKUP(A511,Vocabulary!$A:$J,7,)=0,"",VLOOKUP(A511,Vocabulary!$A:$J,7,)),"")</f>
        <v>external terminology:
http://www.w3.org/ns/org#classification</v>
      </c>
      <c r="H511" s="13" t="str">
        <f>IFERROR(IF(VLOOKUP(G511,Vocabulary!$A:$J,10,)=0,"",VLOOKUP(G511,Vocabulary!$A:$J,10,)),"")</f>
        <v/>
      </c>
      <c r="J511" s="13" t="str">
        <f>IFERROR(IF(VLOOKUP(I511,Vocabulary!$A:$J,10,)=0,"",VLOOKUP(I511,Vocabulary!$A:$J,10,)),"")</f>
        <v/>
      </c>
      <c r="K511" s="9">
        <v>570</v>
      </c>
      <c r="L511" s="13" t="str">
        <f>IFERROR(IF(VLOOKUP(K511,Vocabulary!$A:$J,10,)=0,"",VLOOKUP(K511,Vocabulary!$A:$J,10,)),"")</f>
        <v>&lt;vl-organisatie-ext:classificatie&gt;</v>
      </c>
    </row>
    <row r="512" spans="1:12" ht="28.8" x14ac:dyDescent="0.3">
      <c r="A512" s="9">
        <v>571</v>
      </c>
      <c r="B512" s="13" t="str">
        <f>IFERROR(VLOOKUP(A512,Vocabulary!$A:$J,6,),"")</f>
        <v>VL</v>
      </c>
      <c r="C512" s="13" t="str">
        <f>IFERROR(VLOOKUP(A512,Vocabulary!$A:$J,4,),"")</f>
        <v>Organization</v>
      </c>
      <c r="D512" s="13" t="str">
        <f>IFERROR(VLOOKUP(A512,Vocabulary!$A:$J,2,),"")</f>
        <v>contactpunt</v>
      </c>
      <c r="E512" s="13" t="str">
        <f>IFERROR(IF(VLOOKUP(A512,Vocabulary!$A:$J,3,)=0,"",VLOOKUP(A512,Vocabulary!$A:$J,3,)),"")</f>
        <v>A contact point for a person or organization.</v>
      </c>
      <c r="F512" s="13" t="str">
        <f>IFERROR(IF(VLOOKUP(A512,Vocabulary!$A:$J,7,)=0,"",VLOOKUP(A512,Vocabulary!$A:$J,7,)),"")</f>
        <v>external terminology:
http://schema.org/contactPoint</v>
      </c>
      <c r="H512" s="13" t="str">
        <f>IFERROR(IF(VLOOKUP(G512,Vocabulary!$A:$J,10,)=0,"",VLOOKUP(G512,Vocabulary!$A:$J,10,)),"")</f>
        <v/>
      </c>
      <c r="J512" s="13" t="str">
        <f>IFERROR(IF(VLOOKUP(I512,Vocabulary!$A:$J,10,)=0,"",VLOOKUP(I512,Vocabulary!$A:$J,10,)),"")</f>
        <v/>
      </c>
      <c r="K512" s="9">
        <v>571</v>
      </c>
      <c r="L512" s="13" t="str">
        <f>IFERROR(IF(VLOOKUP(K512,Vocabulary!$A:$J,10,)=0,"",VLOOKUP(K512,Vocabulary!$A:$J,10,)),"")</f>
        <v>&lt;vl-organisatie-ext:contactpunt&gt;</v>
      </c>
    </row>
    <row r="513" spans="1:12" ht="28.8" x14ac:dyDescent="0.3">
      <c r="A513" s="9">
        <v>572</v>
      </c>
      <c r="B513" s="13" t="str">
        <f>IFERROR(VLOOKUP(A513,Vocabulary!$A:$J,6,),"")</f>
        <v>VL</v>
      </c>
      <c r="C513" s="13" t="str">
        <f>IFERROR(VLOOKUP(A513,Vocabulary!$A:$J,4,),"")</f>
        <v>Organization</v>
      </c>
      <c r="D513" s="13" t="str">
        <f>IFERROR(VLOOKUP(A513,Vocabulary!$A:$J,2,),"")</f>
        <v>datum</v>
      </c>
      <c r="E513" s="13" t="str">
        <f>IFERROR(IF(VLOOKUP(A513,Vocabulary!$A:$J,3,)=0,"",VLOOKUP(A513,Vocabulary!$A:$J,3,)),"")</f>
        <v/>
      </c>
      <c r="F513" s="13" t="str">
        <f>IFERROR(IF(VLOOKUP(A513,Vocabulary!$A:$J,7,)=0,"",VLOOKUP(A513,Vocabulary!$A:$J,7,)),"")</f>
        <v>external terminology:
http://purl.org/dc/terms/date</v>
      </c>
      <c r="H513" s="13" t="str">
        <f>IFERROR(IF(VLOOKUP(G513,Vocabulary!$A:$J,10,)=0,"",VLOOKUP(G513,Vocabulary!$A:$J,10,)),"")</f>
        <v/>
      </c>
      <c r="J513" s="13" t="str">
        <f>IFERROR(IF(VLOOKUP(I513,Vocabulary!$A:$J,10,)=0,"",VLOOKUP(I513,Vocabulary!$A:$J,10,)),"")</f>
        <v/>
      </c>
      <c r="K513" s="9">
        <v>572</v>
      </c>
      <c r="L513" s="13" t="str">
        <f>IFERROR(IF(VLOOKUP(K513,Vocabulary!$A:$J,10,)=0,"",VLOOKUP(K513,Vocabulary!$A:$J,10,)),"")</f>
        <v>&lt;vl-organisatie-ext:datum&gt;</v>
      </c>
    </row>
    <row r="514" spans="1:12" ht="28.8" x14ac:dyDescent="0.3">
      <c r="A514" s="9">
        <v>573</v>
      </c>
      <c r="B514" s="13" t="str">
        <f>IFERROR(VLOOKUP(A514,Vocabulary!$A:$J,6,),"")</f>
        <v>VL</v>
      </c>
      <c r="C514" s="13" t="str">
        <f>IFERROR(VLOOKUP(A514,Vocabulary!$A:$J,4,),"")</f>
        <v>Organization</v>
      </c>
      <c r="D514" s="13" t="str">
        <f>IFERROR(VLOOKUP(A514,Vocabulary!$A:$J,2,),"")</f>
        <v>doel</v>
      </c>
      <c r="E514" s="13" t="str">
        <f>IFERROR(IF(VLOOKUP(A514,Vocabulary!$A:$J,3,)=0,"",VLOOKUP(A514,Vocabulary!$A:$J,3,)),"")</f>
        <v/>
      </c>
      <c r="F514" s="13" t="str">
        <f>IFERROR(IF(VLOOKUP(A514,Vocabulary!$A:$J,7,)=0,"",VLOOKUP(A514,Vocabulary!$A:$J,7,)),"")</f>
        <v>external terminology:
http://www.w3.org/ns/org#purpose</v>
      </c>
      <c r="H514" s="13" t="str">
        <f>IFERROR(IF(VLOOKUP(G514,Vocabulary!$A:$J,10,)=0,"",VLOOKUP(G514,Vocabulary!$A:$J,10,)),"")</f>
        <v/>
      </c>
      <c r="J514" s="13" t="str">
        <f>IFERROR(IF(VLOOKUP(I514,Vocabulary!$A:$J,10,)=0,"",VLOOKUP(I514,Vocabulary!$A:$J,10,)),"")</f>
        <v/>
      </c>
      <c r="K514" s="9">
        <v>573</v>
      </c>
      <c r="L514" s="13" t="str">
        <f>IFERROR(IF(VLOOKUP(K514,Vocabulary!$A:$J,10,)=0,"",VLOOKUP(K514,Vocabulary!$A:$J,10,)),"")</f>
        <v>&lt;vl-organisatie-ext:doel&gt;</v>
      </c>
    </row>
    <row r="515" spans="1:12" ht="28.8" x14ac:dyDescent="0.3">
      <c r="A515" s="9">
        <v>574</v>
      </c>
      <c r="B515" s="13" t="str">
        <f>IFERROR(VLOOKUP(A515,Vocabulary!$A:$J,6,),"")</f>
        <v>VL</v>
      </c>
      <c r="C515" s="13" t="str">
        <f>IFERROR(VLOOKUP(A515,Vocabulary!$A:$J,4,),"")</f>
        <v>Organization</v>
      </c>
      <c r="D515" s="13" t="str">
        <f>IFERROR(VLOOKUP(A515,Vocabulary!$A:$J,2,),"")</f>
        <v>eenheidVan</v>
      </c>
      <c r="E515" s="13" t="str">
        <f>IFERROR(IF(VLOOKUP(A515,Vocabulary!$A:$J,3,)=0,"",VLOOKUP(A515,Vocabulary!$A:$J,3,)),"")</f>
        <v/>
      </c>
      <c r="F515" s="13" t="str">
        <f>IFERROR(IF(VLOOKUP(A515,Vocabulary!$A:$J,7,)=0,"",VLOOKUP(A515,Vocabulary!$A:$J,7,)),"")</f>
        <v>external terminology:
http://www.w3.org/ns/org#unitOf</v>
      </c>
      <c r="G515" s="4">
        <v>167</v>
      </c>
      <c r="H515" s="13" t="str">
        <f>IFERROR(IF(VLOOKUP(G515,Vocabulary!$A:$J,10,)=0,"",VLOOKUP(G515,Vocabulary!$A:$J,10,)),"")</f>
        <v>&lt;eu:PublicOrganizationUnitOf&gt;</v>
      </c>
      <c r="I515" s="24">
        <v>661</v>
      </c>
      <c r="J515" s="13" t="str">
        <f>IFERROR(IF(VLOOKUP(I515,Vocabulary!$A:$J,10,)=0,"",VLOOKUP(I515,Vocabulary!$A:$J,10,)),"")</f>
        <v>&lt;org:unitOf&gt;</v>
      </c>
      <c r="K515" s="9">
        <v>574</v>
      </c>
      <c r="L515" s="13" t="str">
        <f>IFERROR(IF(VLOOKUP(K515,Vocabulary!$A:$J,10,)=0,"",VLOOKUP(K515,Vocabulary!$A:$J,10,)),"")</f>
        <v>&lt;vl-organisatie-ext:eenheidVan&gt;</v>
      </c>
    </row>
    <row r="516" spans="1:12" ht="100.8" x14ac:dyDescent="0.3">
      <c r="A516" s="9">
        <v>575</v>
      </c>
      <c r="B516" s="13" t="str">
        <f>IFERROR(VLOOKUP(A516,Vocabulary!$A:$J,6,),"")</f>
        <v>VL</v>
      </c>
      <c r="C516" s="13" t="str">
        <f>IFERROR(VLOOKUP(A516,Vocabulary!$A:$J,4,),"")</f>
        <v>Organization</v>
      </c>
      <c r="D516" s="13" t="str">
        <f>IFERROR(VLOOKUP(A516,Vocabulary!$A:$J,2,),"")</f>
        <v>FormeleOrganisatie</v>
      </c>
      <c r="E516" s="13" t="str">
        <f>IFERROR(IF(VLOOKUP(A516,Vocabulary!$A:$J,3,)=0,"",VLOOKUP(A516,Vocabulary!$A:$J,3,)),"")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16" s="13" t="str">
        <f>IFERROR(IF(VLOOKUP(A516,Vocabulary!$A:$J,7,)=0,"",VLOOKUP(A516,Vocabulary!$A:$J,7,)),"")</f>
        <v>external terminology:
http://www.w3.org/ns/org#FormalOrganization</v>
      </c>
      <c r="H516" s="13" t="str">
        <f>IFERROR(IF(VLOOKUP(G516,Vocabulary!$A:$J,10,)=0,"",VLOOKUP(G516,Vocabulary!$A:$J,10,)),"")</f>
        <v/>
      </c>
      <c r="I516" s="24">
        <v>658</v>
      </c>
      <c r="J516" s="13" t="str">
        <f>IFERROR(IF(VLOOKUP(I516,Vocabulary!$A:$J,10,)=0,"",VLOOKUP(I516,Vocabulary!$A:$J,10,)),"")</f>
        <v>&lt;org:FormalOrganization&gt;</v>
      </c>
      <c r="K516" s="9">
        <v>575</v>
      </c>
      <c r="L516" s="13" t="str">
        <f>IFERROR(IF(VLOOKUP(K516,Vocabulary!$A:$J,10,)=0,"",VLOOKUP(K516,Vocabulary!$A:$J,10,)),"")</f>
        <v>&lt;vl-organisatie-ext:FormeleOrganisatie&gt;</v>
      </c>
    </row>
    <row r="517" spans="1:12" ht="28.8" x14ac:dyDescent="0.3">
      <c r="A517" s="9">
        <v>576</v>
      </c>
      <c r="B517" s="13" t="str">
        <f>IFERROR(VLOOKUP(A517,Vocabulary!$A:$J,6,),"")</f>
        <v>VL</v>
      </c>
      <c r="C517" s="13" t="str">
        <f>IFERROR(VLOOKUP(A517,Vocabulary!$A:$J,4,),"")</f>
        <v>Organization</v>
      </c>
      <c r="D517" s="13" t="str">
        <f>IFERROR(VLOOKUP(A517,Vocabulary!$A:$J,2,),"")</f>
        <v>gelinktMet</v>
      </c>
      <c r="E517" s="13" t="str">
        <f>IFERROR(IF(VLOOKUP(A517,Vocabulary!$A:$J,3,)=0,"",VLOOKUP(A517,Vocabulary!$A:$J,3,)),"")</f>
        <v/>
      </c>
      <c r="F517" s="13" t="str">
        <f>IFERROR(IF(VLOOKUP(A517,Vocabulary!$A:$J,7,)=0,"",VLOOKUP(A517,Vocabulary!$A:$J,7,)),"")</f>
        <v>external terminology:
http://www.w3.org/ns/org#linkedTo</v>
      </c>
      <c r="H517" s="13" t="str">
        <f>IFERROR(IF(VLOOKUP(G517,Vocabulary!$A:$J,10,)=0,"",VLOOKUP(G517,Vocabulary!$A:$J,10,)),"")</f>
        <v/>
      </c>
      <c r="J517" s="13" t="str">
        <f>IFERROR(IF(VLOOKUP(I517,Vocabulary!$A:$J,10,)=0,"",VLOOKUP(I517,Vocabulary!$A:$J,10,)),"")</f>
        <v/>
      </c>
      <c r="K517" s="9">
        <v>576</v>
      </c>
      <c r="L517" s="13" t="str">
        <f>IFERROR(IF(VLOOKUP(K517,Vocabulary!$A:$J,10,)=0,"",VLOOKUP(K517,Vocabulary!$A:$J,10,)),"")</f>
        <v>&lt;vl-organisatie-ext:gelinktMet&gt;</v>
      </c>
    </row>
    <row r="518" spans="1:12" ht="288" x14ac:dyDescent="0.3">
      <c r="A518" s="9">
        <v>577</v>
      </c>
      <c r="B518" s="13" t="str">
        <f>IFERROR(VLOOKUP(A518,Vocabulary!$A:$J,6,),"")</f>
        <v>VL</v>
      </c>
      <c r="C518" s="13" t="str">
        <f>IFERROR(VLOOKUP(A518,Vocabulary!$A:$J,4,),"")</f>
        <v>Organization</v>
      </c>
      <c r="D518" s="13" t="str">
        <f>IFERROR(VLOOKUP(A518,Vocabulary!$A:$J,2,),"")</f>
        <v>GeregistreerdeOrganisatie</v>
      </c>
      <c r="E518" s="13" t="str">
        <f>IFERROR(IF(VLOOKUP(A518,Vocabulary!$A:$J,3,)=0,"",VLOOKUP(A518,Vocabulary!$A:$J,3,)),"")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18" s="13" t="str">
        <f>IFERROR(IF(VLOOKUP(A518,Vocabulary!$A:$J,7,)=0,"",VLOOKUP(A518,Vocabulary!$A:$J,7,)),"")</f>
        <v>external terminology:
http://www.w3.org/ns/regorg#RegisteredOrganization</v>
      </c>
      <c r="H518" s="13" t="str">
        <f>IFERROR(IF(VLOOKUP(G518,Vocabulary!$A:$J,10,)=0,"",VLOOKUP(G518,Vocabulary!$A:$J,10,)),"")</f>
        <v/>
      </c>
      <c r="I518" s="24">
        <v>659</v>
      </c>
      <c r="J518" s="13" t="str">
        <f>IFERROR(IF(VLOOKUP(I518,Vocabulary!$A:$J,10,)=0,"",VLOOKUP(I518,Vocabulary!$A:$J,10,)),"")</f>
        <v>&lt;rov:RegisteredOrganization&gt;</v>
      </c>
      <c r="K518" s="9">
        <v>577</v>
      </c>
      <c r="L518" s="13" t="str">
        <f>IFERROR(IF(VLOOKUP(K518,Vocabulary!$A:$J,10,)=0,"",VLOOKUP(K518,Vocabulary!$A:$J,10,)),"")</f>
        <v>&lt;vl-organisatie-ext:GeregistreerdeOrganisatie&gt;</v>
      </c>
    </row>
    <row r="519" spans="1:12" ht="28.8" x14ac:dyDescent="0.3">
      <c r="A519" s="9">
        <v>578</v>
      </c>
      <c r="B519" s="13" t="str">
        <f>IFERROR(VLOOKUP(A519,Vocabulary!$A:$J,6,),"")</f>
        <v>VL</v>
      </c>
      <c r="C519" s="13" t="str">
        <f>IFERROR(VLOOKUP(A519,Vocabulary!$A:$J,4,),"")</f>
        <v>Organization</v>
      </c>
      <c r="D519" s="13" t="str">
        <f>IFERROR(VLOOKUP(A519,Vocabulary!$A:$J,2,),"")</f>
        <v>gevolgVan</v>
      </c>
      <c r="E519" s="13" t="str">
        <f>IFERROR(IF(VLOOKUP(A519,Vocabulary!$A:$J,3,)=0,"",VLOOKUP(A519,Vocabulary!$A:$J,3,)),"")</f>
        <v/>
      </c>
      <c r="F519" s="13" t="str">
        <f>IFERROR(IF(VLOOKUP(A519,Vocabulary!$A:$J,7,)=0,"",VLOOKUP(A519,Vocabulary!$A:$J,7,)),"")</f>
        <v>external terminology:
http://www.w3.org/ns/org#resultedFrom</v>
      </c>
      <c r="H519" s="13" t="str">
        <f>IFERROR(IF(VLOOKUP(G519,Vocabulary!$A:$J,10,)=0,"",VLOOKUP(G519,Vocabulary!$A:$J,10,)),"")</f>
        <v/>
      </c>
      <c r="J519" s="13" t="str">
        <f>IFERROR(IF(VLOOKUP(I519,Vocabulary!$A:$J,10,)=0,"",VLOOKUP(I519,Vocabulary!$A:$J,10,)),"")</f>
        <v/>
      </c>
      <c r="K519" s="9">
        <v>578</v>
      </c>
      <c r="L519" s="13" t="str">
        <f>IFERROR(IF(VLOOKUP(K519,Vocabulary!$A:$J,10,)=0,"",VLOOKUP(K519,Vocabulary!$A:$J,10,)),"")</f>
        <v>&lt;vl-organisatie-ext:gevolgVan&gt;</v>
      </c>
    </row>
    <row r="520" spans="1:12" ht="28.8" x14ac:dyDescent="0.3">
      <c r="A520" s="9">
        <v>579</v>
      </c>
      <c r="B520" s="13" t="str">
        <f>IFERROR(VLOOKUP(A520,Vocabulary!$A:$J,6,),"")</f>
        <v>VL</v>
      </c>
      <c r="C520" s="13" t="str">
        <f>IFERROR(VLOOKUP(A520,Vocabulary!$A:$J,4,),"")</f>
        <v>Organization</v>
      </c>
      <c r="D520" s="13" t="str">
        <f>IFERROR(VLOOKUP(A520,Vocabulary!$A:$J,2,),"")</f>
        <v>heeft</v>
      </c>
      <c r="E520" s="13" t="str">
        <f>IFERROR(IF(VLOOKUP(A520,Vocabulary!$A:$J,3,)=0,"",VLOOKUP(A520,Vocabulary!$A:$J,3,)),"")</f>
        <v/>
      </c>
      <c r="F520" s="13" t="str">
        <f>IFERROR(IF(VLOOKUP(A520,Vocabulary!$A:$J,7,)=0,"",VLOOKUP(A520,Vocabulary!$A:$J,7,)),"")</f>
        <v>external terminology:
http://www.w3.org/ns/org#hasMembership</v>
      </c>
      <c r="H520" s="13" t="str">
        <f>IFERROR(IF(VLOOKUP(G520,Vocabulary!$A:$J,10,)=0,"",VLOOKUP(G520,Vocabulary!$A:$J,10,)),"")</f>
        <v/>
      </c>
      <c r="J520" s="13" t="str">
        <f>IFERROR(IF(VLOOKUP(I520,Vocabulary!$A:$J,10,)=0,"",VLOOKUP(I520,Vocabulary!$A:$J,10,)),"")</f>
        <v/>
      </c>
      <c r="K520" s="9">
        <v>579</v>
      </c>
      <c r="L520" s="13" t="str">
        <f>IFERROR(IF(VLOOKUP(K520,Vocabulary!$A:$J,10,)=0,"",VLOOKUP(K520,Vocabulary!$A:$J,10,)),"")</f>
        <v>&lt;vl-organisatie-ext:heeft&gt;</v>
      </c>
    </row>
    <row r="521" spans="1:12" ht="28.8" x14ac:dyDescent="0.3">
      <c r="A521" s="9">
        <v>580</v>
      </c>
      <c r="B521" s="13" t="str">
        <f>IFERROR(VLOOKUP(A521,Vocabulary!$A:$J,6,),"")</f>
        <v>VL</v>
      </c>
      <c r="C521" s="13" t="str">
        <f>IFERROR(VLOOKUP(A521,Vocabulary!$A:$J,4,),"")</f>
        <v>Organization</v>
      </c>
      <c r="D521" s="13" t="str">
        <f>IFERROR(VLOOKUP(A521,Vocabulary!$A:$J,2,),"")</f>
        <v>heeftEenheid</v>
      </c>
      <c r="E521" s="13" t="str">
        <f>IFERROR(IF(VLOOKUP(A521,Vocabulary!$A:$J,3,)=0,"",VLOOKUP(A521,Vocabulary!$A:$J,3,)),"")</f>
        <v/>
      </c>
      <c r="F521" s="13" t="str">
        <f>IFERROR(IF(VLOOKUP(A521,Vocabulary!$A:$J,7,)=0,"",VLOOKUP(A521,Vocabulary!$A:$J,7,)),"")</f>
        <v>external terminology:
http://www.w3.org/ns/org#hasUnit</v>
      </c>
      <c r="G521" s="4">
        <v>166</v>
      </c>
      <c r="H521" s="13" t="str">
        <f>IFERROR(IF(VLOOKUP(G521,Vocabulary!$A:$J,10,)=0,"",VLOOKUP(G521,Vocabulary!$A:$J,10,)),"")</f>
        <v>&lt;eu:PublicOrganizationHasUnit&gt;</v>
      </c>
      <c r="I521" s="24">
        <v>660</v>
      </c>
      <c r="J521" s="13" t="str">
        <f>IFERROR(IF(VLOOKUP(I521,Vocabulary!$A:$J,10,)=0,"",VLOOKUP(I521,Vocabulary!$A:$J,10,)),"")</f>
        <v>&lt;org:hasUnit&gt;</v>
      </c>
      <c r="K521" s="9">
        <v>580</v>
      </c>
      <c r="L521" s="13" t="str">
        <f>IFERROR(IF(VLOOKUP(K521,Vocabulary!$A:$J,10,)=0,"",VLOOKUP(K521,Vocabulary!$A:$J,10,)),"")</f>
        <v>&lt;vl-organisatie-ext:heeftEenheid&gt;</v>
      </c>
    </row>
    <row r="522" spans="1:12" ht="28.8" x14ac:dyDescent="0.3">
      <c r="A522" s="9">
        <v>581</v>
      </c>
      <c r="B522" s="13" t="str">
        <f>IFERROR(VLOOKUP(A522,Vocabulary!$A:$J,6,),"")</f>
        <v>VL</v>
      </c>
      <c r="C522" s="13" t="str">
        <f>IFERROR(VLOOKUP(A522,Vocabulary!$A:$J,4,),"")</f>
        <v>Organization</v>
      </c>
      <c r="D522" s="13" t="str">
        <f>IFERROR(VLOOKUP(A522,Vocabulary!$A:$J,2,),"")</f>
        <v>heeftFormeelKader</v>
      </c>
      <c r="E522" s="13" t="str">
        <f>IFERROR(IF(VLOOKUP(A522,Vocabulary!$A:$J,3,)=0,"",VLOOKUP(A522,Vocabulary!$A:$J,3,)),"")</f>
        <v/>
      </c>
      <c r="F522" s="13" t="str">
        <f>IFERROR(IF(VLOOKUP(A522,Vocabulary!$A:$J,7,)=0,"",VLOOKUP(A522,Vocabulary!$A:$J,7,)),"")</f>
        <v>external terminology:
http://data.europa.eu/m8g/hasFormalFramework</v>
      </c>
      <c r="H522" s="13" t="str">
        <f>IFERROR(IF(VLOOKUP(G522,Vocabulary!$A:$J,10,)=0,"",VLOOKUP(G522,Vocabulary!$A:$J,10,)),"")</f>
        <v/>
      </c>
      <c r="J522" s="13" t="str">
        <f>IFERROR(IF(VLOOKUP(I522,Vocabulary!$A:$J,10,)=0,"",VLOOKUP(I522,Vocabulary!$A:$J,10,)),"")</f>
        <v/>
      </c>
      <c r="K522" s="9">
        <v>581</v>
      </c>
      <c r="L522" s="13" t="str">
        <f>IFERROR(IF(VLOOKUP(K522,Vocabulary!$A:$J,10,)=0,"",VLOOKUP(K522,Vocabulary!$A:$J,10,)),"")</f>
        <v>&lt;vl-organisatie-ext:heeftFormeelKader&gt;</v>
      </c>
    </row>
    <row r="523" spans="1:12" ht="28.8" x14ac:dyDescent="0.3">
      <c r="A523" s="9">
        <v>582</v>
      </c>
      <c r="B523" s="13" t="str">
        <f>IFERROR(VLOOKUP(A523,Vocabulary!$A:$J,6,),"")</f>
        <v>VL</v>
      </c>
      <c r="C523" s="13" t="str">
        <f>IFERROR(VLOOKUP(A523,Vocabulary!$A:$J,4,),"")</f>
        <v>Organization</v>
      </c>
      <c r="D523" s="13" t="str">
        <f>IFERROR(VLOOKUP(A523,Vocabulary!$A:$J,2,),"")</f>
        <v>heeftGeregistreerdeOrganisatie</v>
      </c>
      <c r="E523" s="13" t="str">
        <f>IFERROR(IF(VLOOKUP(A523,Vocabulary!$A:$J,3,)=0,"",VLOOKUP(A523,Vocabulary!$A:$J,3,)),"")</f>
        <v/>
      </c>
      <c r="F523" s="13" t="str">
        <f>IFERROR(IF(VLOOKUP(A523,Vocabulary!$A:$J,7,)=0,"",VLOOKUP(A523,Vocabulary!$A:$J,7,)),"")</f>
        <v>external terminology:
http://www.w3.org/ns/regorg#hasRegisteredOrganization</v>
      </c>
      <c r="H523" s="13" t="str">
        <f>IFERROR(IF(VLOOKUP(G523,Vocabulary!$A:$J,10,)=0,"",VLOOKUP(G523,Vocabulary!$A:$J,10,)),"")</f>
        <v/>
      </c>
      <c r="J523" s="13" t="str">
        <f>IFERROR(IF(VLOOKUP(I523,Vocabulary!$A:$J,10,)=0,"",VLOOKUP(I523,Vocabulary!$A:$J,10,)),"")</f>
        <v/>
      </c>
      <c r="K523" s="9">
        <v>582</v>
      </c>
      <c r="L523" s="13" t="str">
        <f>IFERROR(IF(VLOOKUP(K523,Vocabulary!$A:$J,10,)=0,"",VLOOKUP(K523,Vocabulary!$A:$J,10,)),"")</f>
        <v>&lt;vl-organisatie-ext:heeftGeregistreerdeOrganisatie&gt;</v>
      </c>
    </row>
    <row r="524" spans="1:12" ht="28.8" x14ac:dyDescent="0.3">
      <c r="A524" s="9">
        <v>583</v>
      </c>
      <c r="B524" s="13" t="str">
        <f>IFERROR(VLOOKUP(A524,Vocabulary!$A:$J,6,),"")</f>
        <v>VL</v>
      </c>
      <c r="C524" s="13" t="str">
        <f>IFERROR(VLOOKUP(A524,Vocabulary!$A:$J,4,),"")</f>
        <v>Organization</v>
      </c>
      <c r="D524" s="13" t="str">
        <f>IFERROR(VLOOKUP(A524,Vocabulary!$A:$J,2,),"")</f>
        <v>heeftGeregistreerdeVestiging</v>
      </c>
      <c r="E524" s="13" t="str">
        <f>IFERROR(IF(VLOOKUP(A524,Vocabulary!$A:$J,3,)=0,"",VLOOKUP(A524,Vocabulary!$A:$J,3,)),"")</f>
        <v/>
      </c>
      <c r="F524" s="13" t="str">
        <f>IFERROR(IF(VLOOKUP(A524,Vocabulary!$A:$J,7,)=0,"",VLOOKUP(A524,Vocabulary!$A:$J,7,)),"")</f>
        <v>external terminology:
http://www.w3.org/ns/org#hasRegisteredSite</v>
      </c>
      <c r="H524" s="13" t="str">
        <f>IFERROR(IF(VLOOKUP(G524,Vocabulary!$A:$J,10,)=0,"",VLOOKUP(G524,Vocabulary!$A:$J,10,)),"")</f>
        <v/>
      </c>
      <c r="J524" s="13" t="str">
        <f>IFERROR(IF(VLOOKUP(I524,Vocabulary!$A:$J,10,)=0,"",VLOOKUP(I524,Vocabulary!$A:$J,10,)),"")</f>
        <v/>
      </c>
      <c r="K524" s="9">
        <v>583</v>
      </c>
      <c r="L524" s="13" t="str">
        <f>IFERROR(IF(VLOOKUP(K524,Vocabulary!$A:$J,10,)=0,"",VLOOKUP(K524,Vocabulary!$A:$J,10,)),"")</f>
        <v>&lt;vl-organisatie-ext:heeftGeregistreerdeVestiging&gt;</v>
      </c>
    </row>
    <row r="525" spans="1:12" ht="28.8" x14ac:dyDescent="0.3">
      <c r="A525" s="9">
        <v>584</v>
      </c>
      <c r="B525" s="13" t="str">
        <f>IFERROR(VLOOKUP(A525,Vocabulary!$A:$J,6,),"")</f>
        <v>VL</v>
      </c>
      <c r="C525" s="13" t="str">
        <f>IFERROR(VLOOKUP(A525,Vocabulary!$A:$J,4,),"")</f>
        <v>Organization</v>
      </c>
      <c r="D525" s="13" t="str">
        <f>IFERROR(VLOOKUP(A525,Vocabulary!$A:$J,2,),"")</f>
        <v>heeftPositie</v>
      </c>
      <c r="E525" s="13" t="str">
        <f>IFERROR(IF(VLOOKUP(A525,Vocabulary!$A:$J,3,)=0,"",VLOOKUP(A525,Vocabulary!$A:$J,3,)),"")</f>
        <v/>
      </c>
      <c r="F525" s="13" t="str">
        <f>IFERROR(IF(VLOOKUP(A525,Vocabulary!$A:$J,7,)=0,"",VLOOKUP(A525,Vocabulary!$A:$J,7,)),"")</f>
        <v>external terminology:
http://www.w3.org/ns/org#hasPost</v>
      </c>
      <c r="H525" s="13" t="str">
        <f>IFERROR(IF(VLOOKUP(G525,Vocabulary!$A:$J,10,)=0,"",VLOOKUP(G525,Vocabulary!$A:$J,10,)),"")</f>
        <v/>
      </c>
      <c r="J525" s="13" t="str">
        <f>IFERROR(IF(VLOOKUP(I525,Vocabulary!$A:$J,10,)=0,"",VLOOKUP(I525,Vocabulary!$A:$J,10,)),"")</f>
        <v/>
      </c>
      <c r="K525" s="9">
        <v>584</v>
      </c>
      <c r="L525" s="13" t="str">
        <f>IFERROR(IF(VLOOKUP(K525,Vocabulary!$A:$J,10,)=0,"",VLOOKUP(K525,Vocabulary!$A:$J,10,)),"")</f>
        <v>&lt;vl-organisatie-ext:heeftPositie&gt;</v>
      </c>
    </row>
    <row r="526" spans="1:12" ht="28.8" x14ac:dyDescent="0.3">
      <c r="A526" s="9">
        <v>585</v>
      </c>
      <c r="B526" s="13" t="str">
        <f>IFERROR(VLOOKUP(A526,Vocabulary!$A:$J,6,),"")</f>
        <v>VL</v>
      </c>
      <c r="C526" s="13" t="str">
        <f>IFERROR(VLOOKUP(A526,Vocabulary!$A:$J,4,),"")</f>
        <v>Organization</v>
      </c>
      <c r="D526" s="13" t="str">
        <f>IFERROR(VLOOKUP(A526,Vocabulary!$A:$J,2,),"")</f>
        <v>heeftPrimaireVestiging</v>
      </c>
      <c r="E526" s="13" t="str">
        <f>IFERROR(IF(VLOOKUP(A526,Vocabulary!$A:$J,3,)=0,"",VLOOKUP(A526,Vocabulary!$A:$J,3,)),"")</f>
        <v/>
      </c>
      <c r="F526" s="13" t="str">
        <f>IFERROR(IF(VLOOKUP(A526,Vocabulary!$A:$J,7,)=0,"",VLOOKUP(A526,Vocabulary!$A:$J,7,)),"")</f>
        <v>external terminology:
http://www.w3.org/ns/org#hasPrimarySite</v>
      </c>
      <c r="H526" s="13" t="str">
        <f>IFERROR(IF(VLOOKUP(G526,Vocabulary!$A:$J,10,)=0,"",VLOOKUP(G526,Vocabulary!$A:$J,10,)),"")</f>
        <v/>
      </c>
      <c r="J526" s="13" t="str">
        <f>IFERROR(IF(VLOOKUP(I526,Vocabulary!$A:$J,10,)=0,"",VLOOKUP(I526,Vocabulary!$A:$J,10,)),"")</f>
        <v/>
      </c>
      <c r="K526" s="9">
        <v>585</v>
      </c>
      <c r="L526" s="13" t="str">
        <f>IFERROR(IF(VLOOKUP(K526,Vocabulary!$A:$J,10,)=0,"",VLOOKUP(K526,Vocabulary!$A:$J,10,)),"")</f>
        <v>&lt;vl-organisatie-ext:heeftPrimaireVestiging&gt;</v>
      </c>
    </row>
    <row r="527" spans="1:12" ht="28.8" x14ac:dyDescent="0.3">
      <c r="A527" s="9">
        <v>586</v>
      </c>
      <c r="B527" s="13" t="str">
        <f>IFERROR(VLOOKUP(A527,Vocabulary!$A:$J,6,),"")</f>
        <v>VL</v>
      </c>
      <c r="C527" s="13" t="str">
        <f>IFERROR(VLOOKUP(A527,Vocabulary!$A:$J,4,),"")</f>
        <v>Organization</v>
      </c>
      <c r="D527" s="13" t="str">
        <f>IFERROR(VLOOKUP(A527,Vocabulary!$A:$J,2,),"")</f>
        <v>heeftStandplaats</v>
      </c>
      <c r="E527" s="13" t="str">
        <f>IFERROR(IF(VLOOKUP(A527,Vocabulary!$A:$J,3,)=0,"",VLOOKUP(A527,Vocabulary!$A:$J,3,)),"")</f>
        <v/>
      </c>
      <c r="F527" s="13" t="str">
        <f>IFERROR(IF(VLOOKUP(A527,Vocabulary!$A:$J,7,)=0,"",VLOOKUP(A527,Vocabulary!$A:$J,7,)),"")</f>
        <v>external terminology:
http://www.w3.org/ns/org#basedAt</v>
      </c>
      <c r="H527" s="13" t="str">
        <f>IFERROR(IF(VLOOKUP(G527,Vocabulary!$A:$J,10,)=0,"",VLOOKUP(G527,Vocabulary!$A:$J,10,)),"")</f>
        <v/>
      </c>
      <c r="J527" s="13" t="str">
        <f>IFERROR(IF(VLOOKUP(I527,Vocabulary!$A:$J,10,)=0,"",VLOOKUP(I527,Vocabulary!$A:$J,10,)),"")</f>
        <v/>
      </c>
      <c r="K527" s="9">
        <v>586</v>
      </c>
      <c r="L527" s="13" t="str">
        <f>IFERROR(IF(VLOOKUP(K527,Vocabulary!$A:$J,10,)=0,"",VLOOKUP(K527,Vocabulary!$A:$J,10,)),"")</f>
        <v>&lt;vl-organisatie-ext:heeftStandplaats&gt;</v>
      </c>
    </row>
    <row r="528" spans="1:12" ht="28.8" x14ac:dyDescent="0.3">
      <c r="A528" s="9">
        <v>587</v>
      </c>
      <c r="B528" s="13" t="str">
        <f>IFERROR(VLOOKUP(A528,Vocabulary!$A:$J,6,),"")</f>
        <v>VL</v>
      </c>
      <c r="C528" s="13" t="str">
        <f>IFERROR(VLOOKUP(A528,Vocabulary!$A:$J,4,),"")</f>
        <v>Organization</v>
      </c>
      <c r="D528" s="13" t="str">
        <f>IFERROR(VLOOKUP(A528,Vocabulary!$A:$J,2,),"")</f>
        <v>heeftSuborganisatie</v>
      </c>
      <c r="E528" s="13" t="str">
        <f>IFERROR(IF(VLOOKUP(A528,Vocabulary!$A:$J,3,)=0,"",VLOOKUP(A528,Vocabulary!$A:$J,3,)),"")</f>
        <v/>
      </c>
      <c r="F528" s="13" t="str">
        <f>IFERROR(IF(VLOOKUP(A528,Vocabulary!$A:$J,7,)=0,"",VLOOKUP(A528,Vocabulary!$A:$J,7,)),"")</f>
        <v>external terminology:
http://www.w3.org/ns/org#hasSubOrganization</v>
      </c>
      <c r="G528" s="4">
        <v>164</v>
      </c>
      <c r="H528" s="13" t="str">
        <f>IFERROR(IF(VLOOKUP(G528,Vocabulary!$A:$J,10,)=0,"",VLOOKUP(G528,Vocabulary!$A:$J,10,)),"")</f>
        <v>&lt;eu:PublicOrganizationSubOrganisation&gt;</v>
      </c>
      <c r="I528" s="24">
        <v>657</v>
      </c>
      <c r="J528" s="13" t="str">
        <f>IFERROR(IF(VLOOKUP(I528,Vocabulary!$A:$J,10,)=0,"",VLOOKUP(I528,Vocabulary!$A:$J,10,)),"")</f>
        <v>&lt;org:hasSubOrganization&gt;</v>
      </c>
      <c r="K528" s="9">
        <v>587</v>
      </c>
      <c r="L528" s="13" t="str">
        <f>IFERROR(IF(VLOOKUP(K528,Vocabulary!$A:$J,10,)=0,"",VLOOKUP(K528,Vocabulary!$A:$J,10,)),"")</f>
        <v>&lt;vl-organisatie-ext:heeftSuborganisatie&gt;</v>
      </c>
    </row>
    <row r="529" spans="1:12" ht="28.8" x14ac:dyDescent="0.3">
      <c r="A529" s="9">
        <v>588</v>
      </c>
      <c r="B529" s="13" t="str">
        <f>IFERROR(VLOOKUP(A529,Vocabulary!$A:$J,6,),"")</f>
        <v>VL</v>
      </c>
      <c r="C529" s="13" t="str">
        <f>IFERROR(VLOOKUP(A529,Vocabulary!$A:$J,4,),"")</f>
        <v>Organization</v>
      </c>
      <c r="D529" s="13" t="str">
        <f>IFERROR(VLOOKUP(A529,Vocabulary!$A:$J,2,),"")</f>
        <v>heeftVestiging</v>
      </c>
      <c r="E529" s="13" t="str">
        <f>IFERROR(IF(VLOOKUP(A529,Vocabulary!$A:$J,3,)=0,"",VLOOKUP(A529,Vocabulary!$A:$J,3,)),"")</f>
        <v/>
      </c>
      <c r="F529" s="13" t="str">
        <f>IFERROR(IF(VLOOKUP(A529,Vocabulary!$A:$J,7,)=0,"",VLOOKUP(A529,Vocabulary!$A:$J,7,)),"")</f>
        <v>external terminology:
http://www.w3.org/ns/org#hasSite</v>
      </c>
      <c r="G529" s="4">
        <v>166</v>
      </c>
      <c r="H529" s="13" t="str">
        <f>IFERROR(IF(VLOOKUP(G529,Vocabulary!$A:$J,10,)=0,"",VLOOKUP(G529,Vocabulary!$A:$J,10,)),"")</f>
        <v>&lt;eu:PublicOrganizationHasUnit&gt;</v>
      </c>
      <c r="I529" s="24">
        <v>236</v>
      </c>
      <c r="J529" s="13" t="str">
        <f>IFERROR(IF(VLOOKUP(I529,Vocabulary!$A:$J,10,)=0,"",VLOOKUP(I529,Vocabulary!$A:$J,10,)),"")</f>
        <v>&lt;org:hasSite&gt;</v>
      </c>
      <c r="K529" s="9">
        <v>588</v>
      </c>
      <c r="L529" s="13" t="str">
        <f>IFERROR(IF(VLOOKUP(K529,Vocabulary!$A:$J,10,)=0,"",VLOOKUP(K529,Vocabulary!$A:$J,10,)),"")</f>
        <v>&lt;vl-organisatie-ext:heeftVestiging&gt;</v>
      </c>
    </row>
    <row r="530" spans="1:12" ht="28.8" x14ac:dyDescent="0.3">
      <c r="A530" s="9">
        <v>589</v>
      </c>
      <c r="B530" s="13" t="str">
        <f>IFERROR(VLOOKUP(A530,Vocabulary!$A:$J,6,),"")</f>
        <v>VL</v>
      </c>
      <c r="C530" s="13" t="str">
        <f>IFERROR(VLOOKUP(A530,Vocabulary!$A:$J,4,),"")</f>
        <v>Organization</v>
      </c>
      <c r="D530" s="13" t="str">
        <f>IFERROR(VLOOKUP(A530,Vocabulary!$A:$J,2,),"")</f>
        <v>homepage</v>
      </c>
      <c r="E530" s="13" t="str">
        <f>IFERROR(IF(VLOOKUP(A530,Vocabulary!$A:$J,3,)=0,"",VLOOKUP(A530,Vocabulary!$A:$J,3,)),"")</f>
        <v/>
      </c>
      <c r="F530" s="13" t="str">
        <f>IFERROR(IF(VLOOKUP(A530,Vocabulary!$A:$J,7,)=0,"",VLOOKUP(A530,Vocabulary!$A:$J,7,)),"")</f>
        <v>external terminology:
http://xmlns.com/foaf/0.1/homepage</v>
      </c>
      <c r="H530" s="13" t="str">
        <f>IFERROR(IF(VLOOKUP(G530,Vocabulary!$A:$J,10,)=0,"",VLOOKUP(G530,Vocabulary!$A:$J,10,)),"")</f>
        <v/>
      </c>
      <c r="J530" s="13" t="str">
        <f>IFERROR(IF(VLOOKUP(I530,Vocabulary!$A:$J,10,)=0,"",VLOOKUP(I530,Vocabulary!$A:$J,10,)),"")</f>
        <v/>
      </c>
      <c r="K530" s="9">
        <v>589</v>
      </c>
      <c r="L530" s="13" t="str">
        <f>IFERROR(IF(VLOOKUP(K530,Vocabulary!$A:$J,10,)=0,"",VLOOKUP(K530,Vocabulary!$A:$J,10,)),"")</f>
        <v>&lt;vl-organisatie-ext:homepage&gt;</v>
      </c>
    </row>
    <row r="531" spans="1:12" ht="28.8" x14ac:dyDescent="0.3">
      <c r="A531" s="9">
        <v>590</v>
      </c>
      <c r="B531" s="13" t="str">
        <f>IFERROR(VLOOKUP(A531,Vocabulary!$A:$J,6,),"")</f>
        <v>VL</v>
      </c>
      <c r="C531" s="13" t="str">
        <f>IFERROR(VLOOKUP(A531,Vocabulary!$A:$J,4,),"")</f>
        <v>Organization</v>
      </c>
      <c r="D531" s="13" t="str">
        <f>IFERROR(VLOOKUP(A531,Vocabulary!$A:$J,2,),"")</f>
        <v>hoofdVan</v>
      </c>
      <c r="E531" s="13" t="str">
        <f>IFERROR(IF(VLOOKUP(A531,Vocabulary!$A:$J,3,)=0,"",VLOOKUP(A531,Vocabulary!$A:$J,3,)),"")</f>
        <v/>
      </c>
      <c r="F531" s="13" t="str">
        <f>IFERROR(IF(VLOOKUP(A531,Vocabulary!$A:$J,7,)=0,"",VLOOKUP(A531,Vocabulary!$A:$J,7,)),"")</f>
        <v>external terminology:
http://www.w3.org/ns/org#headOf</v>
      </c>
      <c r="H531" s="13" t="str">
        <f>IFERROR(IF(VLOOKUP(G531,Vocabulary!$A:$J,10,)=0,"",VLOOKUP(G531,Vocabulary!$A:$J,10,)),"")</f>
        <v/>
      </c>
      <c r="J531" s="13" t="str">
        <f>IFERROR(IF(VLOOKUP(I531,Vocabulary!$A:$J,10,)=0,"",VLOOKUP(I531,Vocabulary!$A:$J,10,)),"")</f>
        <v/>
      </c>
      <c r="K531" s="9">
        <v>590</v>
      </c>
      <c r="L531" s="13" t="str">
        <f>IFERROR(IF(VLOOKUP(K531,Vocabulary!$A:$J,10,)=0,"",VLOOKUP(K531,Vocabulary!$A:$J,10,)),"")</f>
        <v>&lt;vl-organisatie-ext:hoofdVan&gt;</v>
      </c>
    </row>
    <row r="532" spans="1:12" ht="28.8" x14ac:dyDescent="0.3">
      <c r="A532" s="9">
        <v>591</v>
      </c>
      <c r="B532" s="13" t="str">
        <f>IFERROR(VLOOKUP(A532,Vocabulary!$A:$J,6,),"")</f>
        <v>VL</v>
      </c>
      <c r="C532" s="13" t="str">
        <f>IFERROR(VLOOKUP(A532,Vocabulary!$A:$J,4,),"")</f>
        <v>Organization</v>
      </c>
      <c r="D532" s="13" t="str">
        <f>IFERROR(VLOOKUP(A532,Vocabulary!$A:$J,2,),"")</f>
        <v>houdt</v>
      </c>
      <c r="E532" s="13" t="str">
        <f>IFERROR(IF(VLOOKUP(A532,Vocabulary!$A:$J,3,)=0,"",VLOOKUP(A532,Vocabulary!$A:$J,3,)),"")</f>
        <v/>
      </c>
      <c r="F532" s="13" t="str">
        <f>IFERROR(IF(VLOOKUP(A532,Vocabulary!$A:$J,7,)=0,"",VLOOKUP(A532,Vocabulary!$A:$J,7,)),"")</f>
        <v>external terminology:
http://www.w3.org/ns/org#holds</v>
      </c>
      <c r="H532" s="13" t="str">
        <f>IFERROR(IF(VLOOKUP(G532,Vocabulary!$A:$J,10,)=0,"",VLOOKUP(G532,Vocabulary!$A:$J,10,)),"")</f>
        <v/>
      </c>
      <c r="I532" s="24">
        <v>235</v>
      </c>
      <c r="J532" s="13" t="str">
        <f>IFERROR(IF(VLOOKUP(I532,Vocabulary!$A:$J,10,)=0,"",VLOOKUP(I532,Vocabulary!$A:$J,10,)),"")</f>
        <v>&lt;fed-org:function&gt;</v>
      </c>
      <c r="K532" s="9">
        <v>591</v>
      </c>
      <c r="L532" s="13" t="str">
        <f>IFERROR(IF(VLOOKUP(K532,Vocabulary!$A:$J,10,)=0,"",VLOOKUP(K532,Vocabulary!$A:$J,10,)),"")</f>
        <v>&lt;vl-organisatie-ext:houdt&gt;</v>
      </c>
    </row>
    <row r="533" spans="1:12" ht="28.8" x14ac:dyDescent="0.3">
      <c r="A533" s="9">
        <v>592</v>
      </c>
      <c r="B533" s="13" t="str">
        <f>IFERROR(VLOOKUP(A533,Vocabulary!$A:$J,6,),"")</f>
        <v>VL</v>
      </c>
      <c r="C533" s="13" t="str">
        <f>IFERROR(VLOOKUP(A533,Vocabulary!$A:$J,4,),"")</f>
        <v>Organization</v>
      </c>
      <c r="D533" s="13" t="str">
        <f>IFERROR(VLOOKUP(A533,Vocabulary!$A:$J,2,),"")</f>
        <v>ingevuldDoor</v>
      </c>
      <c r="E533" s="13" t="str">
        <f>IFERROR(IF(VLOOKUP(A533,Vocabulary!$A:$J,3,)=0,"",VLOOKUP(A533,Vocabulary!$A:$J,3,)),"")</f>
        <v/>
      </c>
      <c r="F533" s="13" t="str">
        <f>IFERROR(IF(VLOOKUP(A533,Vocabulary!$A:$J,7,)=0,"",VLOOKUP(A533,Vocabulary!$A:$J,7,)),"")</f>
        <v>external terminology:
http://www.w3.org/ns/org#heldBy</v>
      </c>
      <c r="H533" s="13" t="str">
        <f>IFERROR(IF(VLOOKUP(G533,Vocabulary!$A:$J,10,)=0,"",VLOOKUP(G533,Vocabulary!$A:$J,10,)),"")</f>
        <v/>
      </c>
      <c r="J533" s="13" t="str">
        <f>IFERROR(IF(VLOOKUP(I533,Vocabulary!$A:$J,10,)=0,"",VLOOKUP(I533,Vocabulary!$A:$J,10,)),"")</f>
        <v/>
      </c>
      <c r="K533" s="9">
        <v>592</v>
      </c>
      <c r="L533" s="13" t="str">
        <f>IFERROR(IF(VLOOKUP(K533,Vocabulary!$A:$J,10,)=0,"",VLOOKUP(K533,Vocabulary!$A:$J,10,)),"")</f>
        <v>&lt;vl-organisatie-ext:ingevuldDoor&gt;</v>
      </c>
    </row>
    <row r="534" spans="1:12" ht="28.8" x14ac:dyDescent="0.3">
      <c r="A534" s="9">
        <v>593</v>
      </c>
      <c r="B534" s="13" t="str">
        <f>IFERROR(VLOOKUP(A534,Vocabulary!$A:$J,6,),"")</f>
        <v>VL</v>
      </c>
      <c r="C534" s="13" t="str">
        <f>IFERROR(VLOOKUP(A534,Vocabulary!$A:$J,4,),"")</f>
        <v>Organization</v>
      </c>
      <c r="D534" s="13" t="str">
        <f>IFERROR(VLOOKUP(A534,Vocabulary!$A:$J,2,),"")</f>
        <v>isLidmaatschapBij</v>
      </c>
      <c r="E534" s="13" t="str">
        <f>IFERROR(IF(VLOOKUP(A534,Vocabulary!$A:$J,3,)=0,"",VLOOKUP(A534,Vocabulary!$A:$J,3,)),"")</f>
        <v/>
      </c>
      <c r="F534" s="13" t="str">
        <f>IFERROR(IF(VLOOKUP(A534,Vocabulary!$A:$J,7,)=0,"",VLOOKUP(A534,Vocabulary!$A:$J,7,)),"")</f>
        <v>external terminology:
http://www.w3.org/ns/org#organization</v>
      </c>
      <c r="H534" s="13" t="str">
        <f>IFERROR(IF(VLOOKUP(G534,Vocabulary!$A:$J,10,)=0,"",VLOOKUP(G534,Vocabulary!$A:$J,10,)),"")</f>
        <v/>
      </c>
      <c r="J534" s="13" t="str">
        <f>IFERROR(IF(VLOOKUP(I534,Vocabulary!$A:$J,10,)=0,"",VLOOKUP(I534,Vocabulary!$A:$J,10,)),"")</f>
        <v/>
      </c>
      <c r="K534" s="9">
        <v>593</v>
      </c>
      <c r="L534" s="13" t="str">
        <f>IFERROR(IF(VLOOKUP(K534,Vocabulary!$A:$J,10,)=0,"",VLOOKUP(K534,Vocabulary!$A:$J,10,)),"")</f>
        <v>&lt;vl-organisatie-ext:isLidmaatschapBij&gt;</v>
      </c>
    </row>
    <row r="535" spans="1:12" ht="28.8" x14ac:dyDescent="0.3">
      <c r="A535" s="9">
        <v>594</v>
      </c>
      <c r="B535" s="13" t="str">
        <f>IFERROR(VLOOKUP(A535,Vocabulary!$A:$J,6,),"")</f>
        <v>VL</v>
      </c>
      <c r="C535" s="13" t="str">
        <f>IFERROR(VLOOKUP(A535,Vocabulary!$A:$J,4,),"")</f>
        <v>Organization</v>
      </c>
      <c r="D535" s="13" t="str">
        <f>IFERROR(VLOOKUP(A535,Vocabulary!$A:$J,2,),"")</f>
        <v>lid</v>
      </c>
      <c r="E535" s="13" t="str">
        <f>IFERROR(IF(VLOOKUP(A535,Vocabulary!$A:$J,3,)=0,"",VLOOKUP(A535,Vocabulary!$A:$J,3,)),"")</f>
        <v/>
      </c>
      <c r="F535" s="13" t="str">
        <f>IFERROR(IF(VLOOKUP(A535,Vocabulary!$A:$J,7,)=0,"",VLOOKUP(A535,Vocabulary!$A:$J,7,)),"")</f>
        <v>external terminology:
http://www.w3.org/ns/org#member</v>
      </c>
      <c r="H535" s="13" t="str">
        <f>IFERROR(IF(VLOOKUP(G535,Vocabulary!$A:$J,10,)=0,"",VLOOKUP(G535,Vocabulary!$A:$J,10,)),"")</f>
        <v/>
      </c>
      <c r="J535" s="13" t="str">
        <f>IFERROR(IF(VLOOKUP(I535,Vocabulary!$A:$J,10,)=0,"",VLOOKUP(I535,Vocabulary!$A:$J,10,)),"")</f>
        <v/>
      </c>
      <c r="K535" s="9">
        <v>594</v>
      </c>
      <c r="L535" s="13" t="str">
        <f>IFERROR(IF(VLOOKUP(K535,Vocabulary!$A:$J,10,)=0,"",VLOOKUP(K535,Vocabulary!$A:$J,10,)),"")</f>
        <v>&lt;vl-organisatie-ext:lid&gt;</v>
      </c>
    </row>
    <row r="536" spans="1:12" ht="28.8" x14ac:dyDescent="0.3">
      <c r="A536" s="9">
        <v>595</v>
      </c>
      <c r="B536" s="13" t="str">
        <f>IFERROR(VLOOKUP(A536,Vocabulary!$A:$J,6,),"")</f>
        <v>VL</v>
      </c>
      <c r="C536" s="13" t="str">
        <f>IFERROR(VLOOKUP(A536,Vocabulary!$A:$J,4,),"")</f>
        <v>Organization</v>
      </c>
      <c r="D536" s="13" t="str">
        <f>IFERROR(VLOOKUP(A536,Vocabulary!$A:$J,2,),"")</f>
        <v>lidGedurende</v>
      </c>
      <c r="E536" s="13" t="str">
        <f>IFERROR(IF(VLOOKUP(A536,Vocabulary!$A:$J,3,)=0,"",VLOOKUP(A536,Vocabulary!$A:$J,3,)),"")</f>
        <v/>
      </c>
      <c r="F536" s="13" t="str">
        <f>IFERROR(IF(VLOOKUP(A536,Vocabulary!$A:$J,7,)=0,"",VLOOKUP(A536,Vocabulary!$A:$J,7,)),"")</f>
        <v>external terminology:
http://www.w3.org/ns/org#memberDuring</v>
      </c>
      <c r="H536" s="13" t="str">
        <f>IFERROR(IF(VLOOKUP(G536,Vocabulary!$A:$J,10,)=0,"",VLOOKUP(G536,Vocabulary!$A:$J,10,)),"")</f>
        <v/>
      </c>
      <c r="J536" s="13" t="str">
        <f>IFERROR(IF(VLOOKUP(I536,Vocabulary!$A:$J,10,)=0,"",VLOOKUP(I536,Vocabulary!$A:$J,10,)),"")</f>
        <v/>
      </c>
      <c r="K536" s="9">
        <v>595</v>
      </c>
      <c r="L536" s="13" t="str">
        <f>IFERROR(IF(VLOOKUP(K536,Vocabulary!$A:$J,10,)=0,"",VLOOKUP(K536,Vocabulary!$A:$J,10,)),"")</f>
        <v>&lt;vl-organisatie-ext:lidGedurende&gt;</v>
      </c>
    </row>
    <row r="537" spans="1:12" ht="28.8" x14ac:dyDescent="0.3">
      <c r="A537" s="9">
        <v>596</v>
      </c>
      <c r="B537" s="13" t="str">
        <f>IFERROR(VLOOKUP(A537,Vocabulary!$A:$J,6,),"")</f>
        <v>VL</v>
      </c>
      <c r="C537" s="13" t="str">
        <f>IFERROR(VLOOKUP(A537,Vocabulary!$A:$J,4,),"")</f>
        <v>Organization</v>
      </c>
      <c r="D537" s="13" t="str">
        <f>IFERROR(VLOOKUP(A537,Vocabulary!$A:$J,2,),"")</f>
        <v>lidVan</v>
      </c>
      <c r="E537" s="13" t="str">
        <f>IFERROR(IF(VLOOKUP(A537,Vocabulary!$A:$J,3,)=0,"",VLOOKUP(A537,Vocabulary!$A:$J,3,)),"")</f>
        <v/>
      </c>
      <c r="F537" s="13" t="str">
        <f>IFERROR(IF(VLOOKUP(A537,Vocabulary!$A:$J,7,)=0,"",VLOOKUP(A537,Vocabulary!$A:$J,7,)),"")</f>
        <v>external terminology:
http://www.w3.org/ns/org#memberOf</v>
      </c>
      <c r="H537" s="13" t="str">
        <f>IFERROR(IF(VLOOKUP(G537,Vocabulary!$A:$J,10,)=0,"",VLOOKUP(G537,Vocabulary!$A:$J,10,)),"")</f>
        <v/>
      </c>
      <c r="J537" s="13" t="str">
        <f>IFERROR(IF(VLOOKUP(I537,Vocabulary!$A:$J,10,)=0,"",VLOOKUP(I537,Vocabulary!$A:$J,10,)),"")</f>
        <v/>
      </c>
      <c r="K537" s="9">
        <v>596</v>
      </c>
      <c r="L537" s="13" t="str">
        <f>IFERROR(IF(VLOOKUP(K537,Vocabulary!$A:$J,10,)=0,"",VLOOKUP(K537,Vocabulary!$A:$J,10,)),"")</f>
        <v>&lt;vl-organisatie-ext:lidVan&gt;</v>
      </c>
    </row>
    <row r="538" spans="1:12" ht="28.8" x14ac:dyDescent="0.3">
      <c r="A538" s="9">
        <v>597</v>
      </c>
      <c r="B538" s="13" t="str">
        <f>IFERROR(VLOOKUP(A538,Vocabulary!$A:$J,6,),"")</f>
        <v>VL</v>
      </c>
      <c r="C538" s="13" t="str">
        <f>IFERROR(VLOOKUP(A538,Vocabulary!$A:$J,4,),"")</f>
        <v>Organization</v>
      </c>
      <c r="D538" s="13" t="str">
        <f>IFERROR(VLOOKUP(A538,Vocabulary!$A:$J,2,),"")</f>
        <v>Lidmaatschap</v>
      </c>
      <c r="E538" s="13" t="str">
        <f>IFERROR(IF(VLOOKUP(A538,Vocabulary!$A:$J,3,)=0,"",VLOOKUP(A538,Vocabulary!$A:$J,3,)),"")</f>
        <v/>
      </c>
      <c r="F538" s="13" t="str">
        <f>IFERROR(IF(VLOOKUP(A538,Vocabulary!$A:$J,7,)=0,"",VLOOKUP(A538,Vocabulary!$A:$J,7,)),"")</f>
        <v>external terminology:
http://www.w3.org/ns/org#Membership</v>
      </c>
      <c r="H538" s="13" t="str">
        <f>IFERROR(IF(VLOOKUP(G538,Vocabulary!$A:$J,10,)=0,"",VLOOKUP(G538,Vocabulary!$A:$J,10,)),"")</f>
        <v/>
      </c>
      <c r="J538" s="13" t="str">
        <f>IFERROR(IF(VLOOKUP(I538,Vocabulary!$A:$J,10,)=0,"",VLOOKUP(I538,Vocabulary!$A:$J,10,)),"")</f>
        <v/>
      </c>
      <c r="K538" s="9">
        <v>597</v>
      </c>
      <c r="L538" s="13" t="str">
        <f>IFERROR(IF(VLOOKUP(K538,Vocabulary!$A:$J,10,)=0,"",VLOOKUP(K538,Vocabulary!$A:$J,10,)),"")</f>
        <v>&lt;vl-organisatie-ext:Lidmaatschap&gt;</v>
      </c>
    </row>
    <row r="539" spans="1:12" ht="28.8" x14ac:dyDescent="0.3">
      <c r="A539" s="9">
        <v>598</v>
      </c>
      <c r="B539" s="13" t="str">
        <f>IFERROR(VLOOKUP(A539,Vocabulary!$A:$J,6,),"")</f>
        <v>VL</v>
      </c>
      <c r="C539" s="13" t="str">
        <f>IFERROR(VLOOKUP(A539,Vocabulary!$A:$J,4,),"")</f>
        <v>Organization</v>
      </c>
      <c r="D539" s="13" t="str">
        <f>IFERROR(VLOOKUP(A539,Vocabulary!$A:$J,2,),"")</f>
        <v>logo</v>
      </c>
      <c r="E539" s="13" t="str">
        <f>IFERROR(IF(VLOOKUP(A539,Vocabulary!$A:$J,3,)=0,"",VLOOKUP(A539,Vocabulary!$A:$J,3,)),"")</f>
        <v/>
      </c>
      <c r="F539" s="13" t="str">
        <f>IFERROR(IF(VLOOKUP(A539,Vocabulary!$A:$J,7,)=0,"",VLOOKUP(A539,Vocabulary!$A:$J,7,)),"")</f>
        <v>external terminology:
http://schema.org/logo</v>
      </c>
      <c r="H539" s="13" t="str">
        <f>IFERROR(IF(VLOOKUP(G539,Vocabulary!$A:$J,10,)=0,"",VLOOKUP(G539,Vocabulary!$A:$J,10,)),"")</f>
        <v/>
      </c>
      <c r="J539" s="13" t="str">
        <f>IFERROR(IF(VLOOKUP(I539,Vocabulary!$A:$J,10,)=0,"",VLOOKUP(I539,Vocabulary!$A:$J,10,)),"")</f>
        <v/>
      </c>
      <c r="K539" s="9">
        <v>598</v>
      </c>
      <c r="L539" s="13" t="str">
        <f>IFERROR(IF(VLOOKUP(K539,Vocabulary!$A:$J,10,)=0,"",VLOOKUP(K539,Vocabulary!$A:$J,10,)),"")</f>
        <v>&lt;vl-organisatie-ext:logo&gt;</v>
      </c>
    </row>
    <row r="540" spans="1:12" ht="28.8" x14ac:dyDescent="0.3">
      <c r="A540" s="9">
        <v>599</v>
      </c>
      <c r="B540" s="13" t="str">
        <f>IFERROR(VLOOKUP(A540,Vocabulary!$A:$J,6,),"")</f>
        <v>VL</v>
      </c>
      <c r="C540" s="13" t="str">
        <f>IFERROR(VLOOKUP(A540,Vocabulary!$A:$J,4,),"")</f>
        <v>Organization</v>
      </c>
      <c r="D540" s="13" t="str">
        <f>IFERROR(VLOOKUP(A540,Vocabulary!$A:$J,2,),"")</f>
        <v>Oprichtingsgebeurtenis</v>
      </c>
      <c r="E540" s="13" t="str">
        <f>IFERROR(IF(VLOOKUP(A540,Vocabulary!$A:$J,3,)=0,"",VLOOKUP(A540,Vocabulary!$A:$J,3,)),"")</f>
        <v/>
      </c>
      <c r="F540" s="13" t="str">
        <f>IFERROR(IF(VLOOKUP(A540,Vocabulary!$A:$J,7,)=0,"",VLOOKUP(A540,Vocabulary!$A:$J,7,)),"")</f>
        <v>external terminology:
http://data.europa.eu/m8g/FoundationEvent</v>
      </c>
      <c r="H540" s="13" t="str">
        <f>IFERROR(IF(VLOOKUP(G540,Vocabulary!$A:$J,10,)=0,"",VLOOKUP(G540,Vocabulary!$A:$J,10,)),"")</f>
        <v/>
      </c>
      <c r="J540" s="13" t="str">
        <f>IFERROR(IF(VLOOKUP(I540,Vocabulary!$A:$J,10,)=0,"",VLOOKUP(I540,Vocabulary!$A:$J,10,)),"")</f>
        <v/>
      </c>
      <c r="K540" s="9">
        <v>599</v>
      </c>
      <c r="L540" s="13" t="str">
        <f>IFERROR(IF(VLOOKUP(K540,Vocabulary!$A:$J,10,)=0,"",VLOOKUP(K540,Vocabulary!$A:$J,10,)),"")</f>
        <v>&lt;vl-organisatie-ext:Oprichtingsgebeurtenis&gt;</v>
      </c>
    </row>
    <row r="541" spans="1:12" ht="86.4" x14ac:dyDescent="0.3">
      <c r="A541" s="9">
        <v>600</v>
      </c>
      <c r="B541" s="13" t="str">
        <f>IFERROR(VLOOKUP(A541,Vocabulary!$A:$J,6,),"")</f>
        <v>VL</v>
      </c>
      <c r="C541" s="13" t="str">
        <f>IFERROR(VLOOKUP(A541,Vocabulary!$A:$J,4,),"")</f>
        <v>Organization</v>
      </c>
      <c r="D541" s="13" t="str">
        <f>IFERROR(VLOOKUP(A541,Vocabulary!$A:$J,2,),"")</f>
        <v>Organisatie</v>
      </c>
      <c r="E541" s="13" t="str">
        <f>IFERROR(IF(VLOOKUP(A541,Vocabulary!$A:$J,3,)=0,"",VLOOKUP(A541,Vocabulary!$A:$J,3,)),"")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1" s="13" t="str">
        <f>IFERROR(IF(VLOOKUP(A541,Vocabulary!$A:$J,7,)=0,"",VLOOKUP(A541,Vocabulary!$A:$J,7,)),"")</f>
        <v>external terminology:
http://www.w3.org/ns/org#Organization</v>
      </c>
      <c r="G541" s="4">
        <v>101</v>
      </c>
      <c r="H541" s="13" t="str">
        <f>IFERROR(IF(VLOOKUP(G541,Vocabulary!$A:$J,10,)=0,"",VLOOKUP(G541,Vocabulary!$A:$J,10,)),"")</f>
        <v>&lt;eu:LegalEntity&gt;</v>
      </c>
      <c r="I541" s="24">
        <v>221</v>
      </c>
      <c r="J541" s="13" t="str">
        <f>IFERROR(IF(VLOOKUP(I541,Vocabulary!$A:$J,10,)=0,"",VLOOKUP(I541,Vocabulary!$A:$J,10,)),"")</f>
        <v>&lt;org:Organization&gt;</v>
      </c>
      <c r="K541" s="9">
        <v>600</v>
      </c>
      <c r="L541" s="13" t="str">
        <f>IFERROR(IF(VLOOKUP(K541,Vocabulary!$A:$J,10,)=0,"",VLOOKUP(K541,Vocabulary!$A:$J,10,)),"")</f>
        <v>&lt;vl-organisatie-ext:Organisatie&gt;</v>
      </c>
    </row>
    <row r="542" spans="1:12" ht="28.8" x14ac:dyDescent="0.3">
      <c r="A542" s="9">
        <v>601</v>
      </c>
      <c r="B542" s="13" t="str">
        <f>IFERROR(VLOOKUP(A542,Vocabulary!$A:$J,6,),"")</f>
        <v>VL</v>
      </c>
      <c r="C542" s="13" t="str">
        <f>IFERROR(VLOOKUP(A542,Vocabulary!$A:$J,4,),"")</f>
        <v>Organization</v>
      </c>
      <c r="D542" s="13" t="str">
        <f>IFERROR(VLOOKUP(A542,Vocabulary!$A:$J,2,),"")</f>
        <v>organisatieactiviteit</v>
      </c>
      <c r="E542" s="13" t="str">
        <f>IFERROR(IF(VLOOKUP(A542,Vocabulary!$A:$J,3,)=0,"",VLOOKUP(A542,Vocabulary!$A:$J,3,)),"")</f>
        <v/>
      </c>
      <c r="F542" s="13" t="str">
        <f>IFERROR(IF(VLOOKUP(A542,Vocabulary!$A:$J,7,)=0,"",VLOOKUP(A542,Vocabulary!$A:$J,7,)),"")</f>
        <v>external terminology:
http://www.w3.org/ns/regorg#orgActivity</v>
      </c>
      <c r="G542" s="4">
        <v>108</v>
      </c>
      <c r="H542" s="13" t="str">
        <f>IFERROR(IF(VLOOKUP(G542,Vocabulary!$A:$J,10,)=0,"",VLOOKUP(G542,Vocabulary!$A:$J,10,)),"")</f>
        <v>&lt;eu:LegalEntityCompanyActivity&gt;</v>
      </c>
      <c r="I542" s="24">
        <v>673</v>
      </c>
      <c r="J542" s="13" t="str">
        <f>IFERROR(IF(VLOOKUP(I542,Vocabulary!$A:$J,10,)=0,"",VLOOKUP(I542,Vocabulary!$A:$J,10,)),"")</f>
        <v>&lt;rov:orgActivity&gt;</v>
      </c>
      <c r="K542" s="9">
        <v>601</v>
      </c>
      <c r="L542" s="13" t="str">
        <f>IFERROR(IF(VLOOKUP(K542,Vocabulary!$A:$J,10,)=0,"",VLOOKUP(K542,Vocabulary!$A:$J,10,)),"")</f>
        <v>&lt;vl-organisatie-ext:organisatieactiviteit&gt;</v>
      </c>
    </row>
    <row r="543" spans="1:12" ht="72" x14ac:dyDescent="0.3">
      <c r="A543" s="9">
        <v>602</v>
      </c>
      <c r="B543" s="13" t="str">
        <f>IFERROR(VLOOKUP(A543,Vocabulary!$A:$J,6,),"")</f>
        <v>VL</v>
      </c>
      <c r="C543" s="13" t="str">
        <f>IFERROR(VLOOKUP(A543,Vocabulary!$A:$J,4,),"")</f>
        <v>Organization</v>
      </c>
      <c r="D543" s="13" t="str">
        <f>IFERROR(VLOOKUP(A543,Vocabulary!$A:$J,2,),"")</f>
        <v>Organisatie-eenheid</v>
      </c>
      <c r="E543" s="13" t="str">
        <f>IFERROR(IF(VLOOKUP(A543,Vocabulary!$A:$J,3,)=0,"",VLOOKUP(A543,Vocabulary!$A:$J,3,)),"")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3" s="13" t="str">
        <f>IFERROR(IF(VLOOKUP(A543,Vocabulary!$A:$J,7,)=0,"",VLOOKUP(A543,Vocabulary!$A:$J,7,)),"")</f>
        <v>external terminology:
http://www.w3.org/ns/org#OrganizationalUnit</v>
      </c>
      <c r="H543" s="13" t="str">
        <f>IFERROR(IF(VLOOKUP(G543,Vocabulary!$A:$J,10,)=0,"",VLOOKUP(G543,Vocabulary!$A:$J,10,)),"")</f>
        <v/>
      </c>
      <c r="J543" s="13" t="str">
        <f>IFERROR(IF(VLOOKUP(I543,Vocabulary!$A:$J,10,)=0,"",VLOOKUP(I543,Vocabulary!$A:$J,10,)),"")</f>
        <v/>
      </c>
      <c r="K543" s="9">
        <v>602</v>
      </c>
      <c r="L543" s="13" t="str">
        <f>IFERROR(IF(VLOOKUP(K543,Vocabulary!$A:$J,10,)=0,"",VLOOKUP(K543,Vocabulary!$A:$J,10,)),"")</f>
        <v>&lt;vl-organisatie-ext:Organisatie-eenheid&gt;</v>
      </c>
    </row>
    <row r="544" spans="1:12" ht="28.8" x14ac:dyDescent="0.3">
      <c r="A544" s="9">
        <v>603</v>
      </c>
      <c r="B544" s="13" t="str">
        <f>IFERROR(VLOOKUP(A544,Vocabulary!$A:$J,6,),"")</f>
        <v>VL</v>
      </c>
      <c r="C544" s="13" t="str">
        <f>IFERROR(VLOOKUP(A544,Vocabulary!$A:$J,4,),"")</f>
        <v>Organization</v>
      </c>
      <c r="D544" s="13" t="str">
        <f>IFERROR(VLOOKUP(A544,Vocabulary!$A:$J,2,),"")</f>
        <v>organisatiestatus</v>
      </c>
      <c r="E544" s="13" t="str">
        <f>IFERROR(IF(VLOOKUP(A544,Vocabulary!$A:$J,3,)=0,"",VLOOKUP(A544,Vocabulary!$A:$J,3,)),"")</f>
        <v/>
      </c>
      <c r="F544" s="13" t="str">
        <f>IFERROR(IF(VLOOKUP(A544,Vocabulary!$A:$J,7,)=0,"",VLOOKUP(A544,Vocabulary!$A:$J,7,)),"")</f>
        <v>external terminology:
http://www.w3.org/ns/regorg#orgStatus</v>
      </c>
      <c r="H544" s="13" t="str">
        <f>IFERROR(IF(VLOOKUP(G544,Vocabulary!$A:$J,10,)=0,"",VLOOKUP(G544,Vocabulary!$A:$J,10,)),"")</f>
        <v/>
      </c>
      <c r="J544" s="13" t="str">
        <f>IFERROR(IF(VLOOKUP(I544,Vocabulary!$A:$J,10,)=0,"",VLOOKUP(I544,Vocabulary!$A:$J,10,)),"")</f>
        <v/>
      </c>
      <c r="K544" s="9">
        <v>603</v>
      </c>
      <c r="L544" s="13" t="str">
        <f>IFERROR(IF(VLOOKUP(K544,Vocabulary!$A:$J,10,)=0,"",VLOOKUP(K544,Vocabulary!$A:$J,10,)),"")</f>
        <v>&lt;vl-organisatie-ext:organisatiestatus&gt;</v>
      </c>
    </row>
    <row r="545" spans="1:12" ht="28.8" x14ac:dyDescent="0.3">
      <c r="A545" s="9">
        <v>604</v>
      </c>
      <c r="B545" s="13" t="str">
        <f>IFERROR(VLOOKUP(A545,Vocabulary!$A:$J,6,),"")</f>
        <v>VL</v>
      </c>
      <c r="C545" s="13" t="str">
        <f>IFERROR(VLOOKUP(A545,Vocabulary!$A:$J,4,),"")</f>
        <v>Organization</v>
      </c>
      <c r="D545" s="13" t="str">
        <f>IFERROR(VLOOKUP(A545,Vocabulary!$A:$J,2,),"")</f>
        <v>organisatietype</v>
      </c>
      <c r="E545" s="13" t="str">
        <f>IFERROR(IF(VLOOKUP(A545,Vocabulary!$A:$J,3,)=0,"",VLOOKUP(A545,Vocabulary!$A:$J,3,)),"")</f>
        <v/>
      </c>
      <c r="F545" s="13" t="str">
        <f>IFERROR(IF(VLOOKUP(A545,Vocabulary!$A:$J,7,)=0,"",VLOOKUP(A545,Vocabulary!$A:$J,7,)),"")</f>
        <v>external terminology:
http://www.w3.org/ns/regorg#orgType</v>
      </c>
      <c r="H545" s="13" t="str">
        <f>IFERROR(IF(VLOOKUP(G545,Vocabulary!$A:$J,10,)=0,"",VLOOKUP(G545,Vocabulary!$A:$J,10,)),"")</f>
        <v/>
      </c>
      <c r="J545" s="13" t="str">
        <f>IFERROR(IF(VLOOKUP(I545,Vocabulary!$A:$J,10,)=0,"",VLOOKUP(I545,Vocabulary!$A:$J,10,)),"")</f>
        <v/>
      </c>
      <c r="K545" s="9">
        <v>604</v>
      </c>
      <c r="L545" s="13" t="str">
        <f>IFERROR(IF(VLOOKUP(K545,Vocabulary!$A:$J,10,)=0,"",VLOOKUP(K545,Vocabulary!$A:$J,10,)),"")</f>
        <v>&lt;vl-organisatie-ext:organisatietype&gt;</v>
      </c>
    </row>
    <row r="546" spans="1:12" ht="28.8" x14ac:dyDescent="0.3">
      <c r="A546" s="9">
        <v>605</v>
      </c>
      <c r="B546" s="13" t="str">
        <f>IFERROR(VLOOKUP(A546,Vocabulary!$A:$J,6,),"")</f>
        <v>VL</v>
      </c>
      <c r="C546" s="13" t="str">
        <f>IFERROR(VLOOKUP(A546,Vocabulary!$A:$J,4,),"")</f>
        <v>Organization</v>
      </c>
      <c r="D546" s="13" t="str">
        <f>IFERROR(VLOOKUP(A546,Vocabulary!$A:$J,2,),"")</f>
        <v>origineleOrganisatie</v>
      </c>
      <c r="E546" s="13" t="str">
        <f>IFERROR(IF(VLOOKUP(A546,Vocabulary!$A:$J,3,)=0,"",VLOOKUP(A546,Vocabulary!$A:$J,3,)),"")</f>
        <v/>
      </c>
      <c r="F546" s="13" t="str">
        <f>IFERROR(IF(VLOOKUP(A546,Vocabulary!$A:$J,7,)=0,"",VLOOKUP(A546,Vocabulary!$A:$J,7,)),"")</f>
        <v>external terminology:
http://www.w3.org/ns/org#originalOrganization</v>
      </c>
      <c r="H546" s="13" t="str">
        <f>IFERROR(IF(VLOOKUP(G546,Vocabulary!$A:$J,10,)=0,"",VLOOKUP(G546,Vocabulary!$A:$J,10,)),"")</f>
        <v/>
      </c>
      <c r="J546" s="13" t="str">
        <f>IFERROR(IF(VLOOKUP(I546,Vocabulary!$A:$J,10,)=0,"",VLOOKUP(I546,Vocabulary!$A:$J,10,)),"")</f>
        <v/>
      </c>
      <c r="K546" s="9">
        <v>605</v>
      </c>
      <c r="L546" s="13" t="str">
        <f>IFERROR(IF(VLOOKUP(K546,Vocabulary!$A:$J,10,)=0,"",VLOOKUP(K546,Vocabulary!$A:$J,10,)),"")</f>
        <v>&lt;vl-organisatie-ext:origineleOrganisatie&gt;</v>
      </c>
    </row>
    <row r="547" spans="1:12" ht="28.8" x14ac:dyDescent="0.3">
      <c r="A547" s="9">
        <v>606</v>
      </c>
      <c r="B547" s="13" t="str">
        <f>IFERROR(VLOOKUP(A547,Vocabulary!$A:$J,6,),"")</f>
        <v>VL</v>
      </c>
      <c r="C547" s="13" t="str">
        <f>IFERROR(VLOOKUP(A547,Vocabulary!$A:$J,4,),"")</f>
        <v>Organization</v>
      </c>
      <c r="D547" s="13" t="str">
        <f>IFERROR(VLOOKUP(A547,Vocabulary!$A:$J,2,),"")</f>
        <v>Positie</v>
      </c>
      <c r="E547" s="13" t="str">
        <f>IFERROR(IF(VLOOKUP(A547,Vocabulary!$A:$J,3,)=0,"",VLOOKUP(A547,Vocabulary!$A:$J,3,)),"")</f>
        <v/>
      </c>
      <c r="F547" s="13" t="str">
        <f>IFERROR(IF(VLOOKUP(A547,Vocabulary!$A:$J,7,)=0,"",VLOOKUP(A547,Vocabulary!$A:$J,7,)),"")</f>
        <v>external terminology:
http://www.w3.org/ns/org#Post</v>
      </c>
      <c r="H547" s="13" t="str">
        <f>IFERROR(IF(VLOOKUP(G547,Vocabulary!$A:$J,10,)=0,"",VLOOKUP(G547,Vocabulary!$A:$J,10,)),"")</f>
        <v/>
      </c>
      <c r="I547" s="24">
        <v>367</v>
      </c>
      <c r="J547" s="13" t="str">
        <f>IFERROR(IF(VLOOKUP(I547,Vocabulary!$A:$J,10,)=0,"",VLOOKUP(I547,Vocabulary!$A:$J,10,)),"")</f>
        <v>&lt;fed-thesaurus:function#id&gt;</v>
      </c>
      <c r="K547" s="9">
        <v>606</v>
      </c>
      <c r="L547" s="13" t="str">
        <f>IFERROR(IF(VLOOKUP(K547,Vocabulary!$A:$J,10,)=0,"",VLOOKUP(K547,Vocabulary!$A:$J,10,)),"")</f>
        <v>&lt;vl-organisatie-ext:Positie&gt;</v>
      </c>
    </row>
    <row r="548" spans="1:12" ht="28.8" x14ac:dyDescent="0.3">
      <c r="A548" s="9">
        <v>607</v>
      </c>
      <c r="B548" s="13" t="str">
        <f>IFERROR(VLOOKUP(A548,Vocabulary!$A:$J,6,),"")</f>
        <v>VL</v>
      </c>
      <c r="C548" s="13" t="str">
        <f>IFERROR(VLOOKUP(A548,Vocabulary!$A:$J,4,),"")</f>
        <v>Organization</v>
      </c>
      <c r="D548" s="13" t="str">
        <f>IFERROR(VLOOKUP(A548,Vocabulary!$A:$J,2,),"")</f>
        <v>positieBij</v>
      </c>
      <c r="E548" s="13" t="str">
        <f>IFERROR(IF(VLOOKUP(A548,Vocabulary!$A:$J,3,)=0,"",VLOOKUP(A548,Vocabulary!$A:$J,3,)),"")</f>
        <v/>
      </c>
      <c r="F548" s="13" t="str">
        <f>IFERROR(IF(VLOOKUP(A548,Vocabulary!$A:$J,7,)=0,"",VLOOKUP(A548,Vocabulary!$A:$J,7,)),"")</f>
        <v>external terminology:
http://www.w3.org/ns/org#postIn</v>
      </c>
      <c r="H548" s="13" t="str">
        <f>IFERROR(IF(VLOOKUP(G548,Vocabulary!$A:$J,10,)=0,"",VLOOKUP(G548,Vocabulary!$A:$J,10,)),"")</f>
        <v/>
      </c>
      <c r="J548" s="13" t="str">
        <f>IFERROR(IF(VLOOKUP(I548,Vocabulary!$A:$J,10,)=0,"",VLOOKUP(I548,Vocabulary!$A:$J,10,)),"")</f>
        <v/>
      </c>
      <c r="K548" s="9">
        <v>607</v>
      </c>
      <c r="L548" s="13" t="str">
        <f>IFERROR(IF(VLOOKUP(K548,Vocabulary!$A:$J,10,)=0,"",VLOOKUP(K548,Vocabulary!$A:$J,10,)),"")</f>
        <v>&lt;vl-organisatie-ext:positieBij&gt;</v>
      </c>
    </row>
    <row r="549" spans="1:12" ht="28.8" x14ac:dyDescent="0.3">
      <c r="A549" s="9">
        <v>608</v>
      </c>
      <c r="B549" s="13" t="str">
        <f>IFERROR(VLOOKUP(A549,Vocabulary!$A:$J,6,),"")</f>
        <v>VL</v>
      </c>
      <c r="C549" s="13" t="str">
        <f>IFERROR(VLOOKUP(A549,Vocabulary!$A:$J,4,),"")</f>
        <v>Organization</v>
      </c>
      <c r="D549" s="13" t="str">
        <f>IFERROR(VLOOKUP(A549,Vocabulary!$A:$J,2,),"")</f>
        <v>PubliekeOrganisatie</v>
      </c>
      <c r="E549" s="13" t="str">
        <f>IFERROR(IF(VLOOKUP(A549,Vocabulary!$A:$J,3,)=0,"",VLOOKUP(A549,Vocabulary!$A:$J,3,)),"")</f>
        <v/>
      </c>
      <c r="F549" s="13" t="str">
        <f>IFERROR(IF(VLOOKUP(A549,Vocabulary!$A:$J,7,)=0,"",VLOOKUP(A549,Vocabulary!$A:$J,7,)),"")</f>
        <v>external terminology:
http://data.europa.eu/m8g/PublicOrganisation</v>
      </c>
      <c r="G549" s="4">
        <v>154</v>
      </c>
      <c r="H549" s="13" t="str">
        <f>IFERROR(IF(VLOOKUP(G549,Vocabulary!$A:$J,10,)=0,"",VLOOKUP(G549,Vocabulary!$A:$J,10,)),"")</f>
        <v>&lt;eu-org:PublicOrganization&gt;</v>
      </c>
      <c r="I549" s="24">
        <v>222</v>
      </c>
      <c r="J549" s="13" t="str">
        <f>IFERROR(IF(VLOOKUP(I549,Vocabulary!$A:$J,10,)=0,"",VLOOKUP(I549,Vocabulary!$A:$J,10,)),"")</f>
        <v>&lt;eu-org:PublicOrganization&gt;</v>
      </c>
      <c r="K549" s="9">
        <v>608</v>
      </c>
      <c r="L549" s="13" t="str">
        <f>IFERROR(IF(VLOOKUP(K549,Vocabulary!$A:$J,10,)=0,"",VLOOKUP(K549,Vocabulary!$A:$J,10,)),"")</f>
        <v>&lt;vl-organisatie-ext:PubliekeOrganisatie&gt;</v>
      </c>
    </row>
    <row r="550" spans="1:12" ht="28.8" x14ac:dyDescent="0.3">
      <c r="A550" s="9">
        <v>609</v>
      </c>
      <c r="B550" s="13" t="str">
        <f>IFERROR(VLOOKUP(A550,Vocabulary!$A:$J,6,),"")</f>
        <v>VL</v>
      </c>
      <c r="C550" s="13" t="str">
        <f>IFERROR(VLOOKUP(A550,Vocabulary!$A:$J,4,),"")</f>
        <v>Organization</v>
      </c>
      <c r="D550" s="13" t="str">
        <f>IFERROR(VLOOKUP(A550,Vocabulary!$A:$J,2,),"")</f>
        <v>rapporteertAan</v>
      </c>
      <c r="E550" s="13" t="str">
        <f>IFERROR(IF(VLOOKUP(A550,Vocabulary!$A:$J,3,)=0,"",VLOOKUP(A550,Vocabulary!$A:$J,3,)),"")</f>
        <v/>
      </c>
      <c r="F550" s="13" t="str">
        <f>IFERROR(IF(VLOOKUP(A550,Vocabulary!$A:$J,7,)=0,"",VLOOKUP(A550,Vocabulary!$A:$J,7,)),"")</f>
        <v>external terminology:
http://www.w3.org/ns/org#reportsTo</v>
      </c>
      <c r="H550" s="13" t="str">
        <f>IFERROR(IF(VLOOKUP(G550,Vocabulary!$A:$J,10,)=0,"",VLOOKUP(G550,Vocabulary!$A:$J,10,)),"")</f>
        <v/>
      </c>
      <c r="J550" s="13" t="str">
        <f>IFERROR(IF(VLOOKUP(I550,Vocabulary!$A:$J,10,)=0,"",VLOOKUP(I550,Vocabulary!$A:$J,10,)),"")</f>
        <v/>
      </c>
      <c r="K550" s="9">
        <v>609</v>
      </c>
      <c r="L550" s="13" t="str">
        <f>IFERROR(IF(VLOOKUP(K550,Vocabulary!$A:$J,10,)=0,"",VLOOKUP(K550,Vocabulary!$A:$J,10,)),"")</f>
        <v>&lt;vl-organisatie-ext:rapporteertAan&gt;</v>
      </c>
    </row>
    <row r="551" spans="1:12" ht="28.8" x14ac:dyDescent="0.3">
      <c r="A551" s="9">
        <v>610</v>
      </c>
      <c r="B551" s="13" t="str">
        <f>IFERROR(VLOOKUP(A551,Vocabulary!$A:$J,6,),"")</f>
        <v>VL</v>
      </c>
      <c r="C551" s="13" t="str">
        <f>IFERROR(VLOOKUP(A551,Vocabulary!$A:$J,4,),"")</f>
        <v>Organization</v>
      </c>
      <c r="D551" s="13" t="str">
        <f>IFERROR(VLOOKUP(A551,Vocabulary!$A:$J,2,),"")</f>
        <v>registratie</v>
      </c>
      <c r="E551" s="13" t="str">
        <f>IFERROR(IF(VLOOKUP(A551,Vocabulary!$A:$J,3,)=0,"",VLOOKUP(A551,Vocabulary!$A:$J,3,)),"")</f>
        <v/>
      </c>
      <c r="F551" s="13" t="str">
        <f>IFERROR(IF(VLOOKUP(A551,Vocabulary!$A:$J,7,)=0,"",VLOOKUP(A551,Vocabulary!$A:$J,7,)),"")</f>
        <v>external terminology:
http://www.w3.org/ns/regorg#registration</v>
      </c>
      <c r="H551" s="13" t="str">
        <f>IFERROR(IF(VLOOKUP(G551,Vocabulary!$A:$J,10,)=0,"",VLOOKUP(G551,Vocabulary!$A:$J,10,)),"")</f>
        <v/>
      </c>
      <c r="J551" s="13" t="str">
        <f>IFERROR(IF(VLOOKUP(I551,Vocabulary!$A:$J,10,)=0,"",VLOOKUP(I551,Vocabulary!$A:$J,10,)),"")</f>
        <v/>
      </c>
      <c r="K551" s="9">
        <v>610</v>
      </c>
      <c r="L551" s="13" t="str">
        <f>IFERROR(IF(VLOOKUP(K551,Vocabulary!$A:$J,10,)=0,"",VLOOKUP(K551,Vocabulary!$A:$J,10,)),"")</f>
        <v>&lt;vl-organisatie-ext:registratie&gt;</v>
      </c>
    </row>
    <row r="552" spans="1:12" ht="28.8" x14ac:dyDescent="0.3">
      <c r="A552" s="9">
        <v>611</v>
      </c>
      <c r="B552" s="13" t="str">
        <f>IFERROR(VLOOKUP(A552,Vocabulary!$A:$J,6,),"")</f>
        <v>VL</v>
      </c>
      <c r="C552" s="13" t="str">
        <f>IFERROR(VLOOKUP(A552,Vocabulary!$A:$J,4,),"")</f>
        <v>Organization</v>
      </c>
      <c r="D552" s="13" t="str">
        <f>IFERROR(VLOOKUP(A552,Vocabulary!$A:$J,2,),"")</f>
        <v>resulterendeOrganisatie</v>
      </c>
      <c r="E552" s="13" t="str">
        <f>IFERROR(IF(VLOOKUP(A552,Vocabulary!$A:$J,3,)=0,"",VLOOKUP(A552,Vocabulary!$A:$J,3,)),"")</f>
        <v/>
      </c>
      <c r="F552" s="13" t="str">
        <f>IFERROR(IF(VLOOKUP(A552,Vocabulary!$A:$J,7,)=0,"",VLOOKUP(A552,Vocabulary!$A:$J,7,)),"")</f>
        <v>external terminology:
http://www.w3.org/ns/org#resultingOrganization</v>
      </c>
      <c r="H552" s="13" t="str">
        <f>IFERROR(IF(VLOOKUP(G552,Vocabulary!$A:$J,10,)=0,"",VLOOKUP(G552,Vocabulary!$A:$J,10,)),"")</f>
        <v/>
      </c>
      <c r="J552" s="13" t="str">
        <f>IFERROR(IF(VLOOKUP(I552,Vocabulary!$A:$J,10,)=0,"",VLOOKUP(I552,Vocabulary!$A:$J,10,)),"")</f>
        <v/>
      </c>
      <c r="K552" s="9">
        <v>611</v>
      </c>
      <c r="L552" s="13" t="str">
        <f>IFERROR(IF(VLOOKUP(K552,Vocabulary!$A:$J,10,)=0,"",VLOOKUP(K552,Vocabulary!$A:$J,10,)),"")</f>
        <v>&lt;vl-organisatie-ext:resulterendeOrganisatie&gt;</v>
      </c>
    </row>
    <row r="553" spans="1:12" ht="28.8" x14ac:dyDescent="0.3">
      <c r="A553" s="9">
        <v>612</v>
      </c>
      <c r="B553" s="13" t="str">
        <f>IFERROR(VLOOKUP(A553,Vocabulary!$A:$J,6,),"")</f>
        <v>VL</v>
      </c>
      <c r="C553" s="13" t="str">
        <f>IFERROR(VLOOKUP(A553,Vocabulary!$A:$J,4,),"")</f>
        <v>Organization</v>
      </c>
      <c r="D553" s="13" t="str">
        <f>IFERROR(VLOOKUP(A553,Vocabulary!$A:$J,2,),"")</f>
        <v>Rol</v>
      </c>
      <c r="E553" s="13" t="str">
        <f>IFERROR(IF(VLOOKUP(A553,Vocabulary!$A:$J,3,)=0,"",VLOOKUP(A553,Vocabulary!$A:$J,3,)),"")</f>
        <v/>
      </c>
      <c r="F553" s="13" t="str">
        <f>IFERROR(IF(VLOOKUP(A553,Vocabulary!$A:$J,7,)=0,"",VLOOKUP(A553,Vocabulary!$A:$J,7,)),"")</f>
        <v>external terminology:
http://www.w3.org/ns/org#Role</v>
      </c>
      <c r="H553" s="13" t="str">
        <f>IFERROR(IF(VLOOKUP(G553,Vocabulary!$A:$J,10,)=0,"",VLOOKUP(G553,Vocabulary!$A:$J,10,)),"")</f>
        <v/>
      </c>
      <c r="J553" s="13" t="str">
        <f>IFERROR(IF(VLOOKUP(I553,Vocabulary!$A:$J,10,)=0,"",VLOOKUP(I553,Vocabulary!$A:$J,10,)),"")</f>
        <v/>
      </c>
      <c r="K553" s="9">
        <v>612</v>
      </c>
      <c r="L553" s="13" t="str">
        <f>IFERROR(IF(VLOOKUP(K553,Vocabulary!$A:$J,10,)=0,"",VLOOKUP(K553,Vocabulary!$A:$J,10,)),"")</f>
        <v>&lt;vl-organisatie-ext:Rol&gt;</v>
      </c>
    </row>
    <row r="554" spans="1:12" ht="28.8" x14ac:dyDescent="0.3">
      <c r="A554" s="9">
        <v>613</v>
      </c>
      <c r="B554" s="13" t="str">
        <f>IFERROR(VLOOKUP(A554,Vocabulary!$A:$J,6,),"")</f>
        <v>VL</v>
      </c>
      <c r="C554" s="13" t="str">
        <f>IFERROR(VLOOKUP(A554,Vocabulary!$A:$J,4,),"")</f>
        <v>Organization</v>
      </c>
      <c r="D554" s="13" t="str">
        <f>IFERROR(VLOOKUP(A554,Vocabulary!$A:$J,2,),"")</f>
        <v>rol</v>
      </c>
      <c r="E554" s="13" t="str">
        <f>IFERROR(IF(VLOOKUP(A554,Vocabulary!$A:$J,3,)=0,"",VLOOKUP(A554,Vocabulary!$A:$J,3,)),"")</f>
        <v/>
      </c>
      <c r="F554" s="13" t="str">
        <f>IFERROR(IF(VLOOKUP(A554,Vocabulary!$A:$J,7,)=0,"",VLOOKUP(A554,Vocabulary!$A:$J,7,)),"")</f>
        <v>external terminology:
http://www.w3.org/ns/org#role</v>
      </c>
      <c r="H554" s="13" t="str">
        <f>IFERROR(IF(VLOOKUP(G554,Vocabulary!$A:$J,10,)=0,"",VLOOKUP(G554,Vocabulary!$A:$J,10,)),"")</f>
        <v/>
      </c>
      <c r="J554" s="13" t="str">
        <f>IFERROR(IF(VLOOKUP(I554,Vocabulary!$A:$J,10,)=0,"",VLOOKUP(I554,Vocabulary!$A:$J,10,)),"")</f>
        <v/>
      </c>
      <c r="K554" s="9">
        <v>613</v>
      </c>
      <c r="L554" s="13" t="str">
        <f>IFERROR(IF(VLOOKUP(K554,Vocabulary!$A:$J,10,)=0,"",VLOOKUP(K554,Vocabulary!$A:$J,10,)),"")</f>
        <v>&lt;vl-organisatie-ext:rol&gt;</v>
      </c>
    </row>
    <row r="555" spans="1:12" ht="28.8" x14ac:dyDescent="0.3">
      <c r="A555" s="9">
        <v>614</v>
      </c>
      <c r="B555" s="13" t="str">
        <f>IFERROR(VLOOKUP(A555,Vocabulary!$A:$J,6,),"")</f>
        <v>VL</v>
      </c>
      <c r="C555" s="13" t="str">
        <f>IFERROR(VLOOKUP(A555,Vocabulary!$A:$J,4,),"")</f>
        <v>Organization</v>
      </c>
      <c r="D555" s="13" t="str">
        <f>IFERROR(VLOOKUP(A555,Vocabulary!$A:$J,2,),"")</f>
        <v>ruimtelijk</v>
      </c>
      <c r="E555" s="13" t="str">
        <f>IFERROR(IF(VLOOKUP(A555,Vocabulary!$A:$J,3,)=0,"",VLOOKUP(A555,Vocabulary!$A:$J,3,)),"")</f>
        <v/>
      </c>
      <c r="F555" s="13" t="str">
        <f>IFERROR(IF(VLOOKUP(A555,Vocabulary!$A:$J,7,)=0,"",VLOOKUP(A555,Vocabulary!$A:$J,7,)),"")</f>
        <v>external terminology:
http://purl.org/dc/terms/spatial</v>
      </c>
      <c r="H555" s="13" t="str">
        <f>IFERROR(IF(VLOOKUP(G555,Vocabulary!$A:$J,10,)=0,"",VLOOKUP(G555,Vocabulary!$A:$J,10,)),"")</f>
        <v/>
      </c>
      <c r="J555" s="13" t="str">
        <f>IFERROR(IF(VLOOKUP(I555,Vocabulary!$A:$J,10,)=0,"",VLOOKUP(I555,Vocabulary!$A:$J,10,)),"")</f>
        <v/>
      </c>
      <c r="K555" s="9">
        <v>614</v>
      </c>
      <c r="L555" s="13" t="str">
        <f>IFERROR(IF(VLOOKUP(K555,Vocabulary!$A:$J,10,)=0,"",VLOOKUP(K555,Vocabulary!$A:$J,10,)),"")</f>
        <v>&lt;vl-organisatie-ext:ruimtelijk&gt;</v>
      </c>
    </row>
    <row r="556" spans="1:12" ht="115.2" x14ac:dyDescent="0.3">
      <c r="A556" s="9">
        <v>615</v>
      </c>
      <c r="B556" s="13" t="str">
        <f>IFERROR(VLOOKUP(A556,Vocabulary!$A:$J,6,),"")</f>
        <v>VL</v>
      </c>
      <c r="C556" s="13" t="str">
        <f>IFERROR(VLOOKUP(A556,Vocabulary!$A:$J,4,),"")</f>
        <v>Organization</v>
      </c>
      <c r="D556" s="13" t="str">
        <f>IFERROR(VLOOKUP(A556,Vocabulary!$A:$J,2,),"")</f>
        <v>SamenwerkingVanOrganisaties</v>
      </c>
      <c r="E556" s="13" t="str">
        <f>IFERROR(IF(VLOOKUP(A556,Vocabulary!$A:$J,3,)=0,"",VLOOKUP(A556,Vocabulary!$A:$J,3,)),"")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56" s="13" t="str">
        <f>IFERROR(IF(VLOOKUP(A556,Vocabulary!$A:$J,7,)=0,"",VLOOKUP(A556,Vocabulary!$A:$J,7,)),"")</f>
        <v>external terminology:
http://www.w3.org/ns/org#OrganizationalCollaboration</v>
      </c>
      <c r="H556" s="13" t="str">
        <f>IFERROR(IF(VLOOKUP(G556,Vocabulary!$A:$J,10,)=0,"",VLOOKUP(G556,Vocabulary!$A:$J,10,)),"")</f>
        <v/>
      </c>
      <c r="J556" s="13" t="str">
        <f>IFERROR(IF(VLOOKUP(I556,Vocabulary!$A:$J,10,)=0,"",VLOOKUP(I556,Vocabulary!$A:$J,10,)),"")</f>
        <v/>
      </c>
      <c r="K556" s="9">
        <v>615</v>
      </c>
      <c r="L556" s="13" t="str">
        <f>IFERROR(IF(VLOOKUP(K556,Vocabulary!$A:$J,10,)=0,"",VLOOKUP(K556,Vocabulary!$A:$J,10,)),"")</f>
        <v>&lt;vl-organisatie-ext:SamenwerkingVanOrganisaties&gt;</v>
      </c>
    </row>
    <row r="557" spans="1:12" ht="28.8" x14ac:dyDescent="0.3">
      <c r="A557" s="9">
        <v>616</v>
      </c>
      <c r="B557" s="13" t="str">
        <f>IFERROR(VLOOKUP(A557,Vocabulary!$A:$J,6,),"")</f>
        <v>VL</v>
      </c>
      <c r="C557" s="13" t="str">
        <f>IFERROR(VLOOKUP(A557,Vocabulary!$A:$J,4,),"")</f>
        <v>Organization</v>
      </c>
      <c r="D557" s="13" t="str">
        <f>IFERROR(VLOOKUP(A557,Vocabulary!$A:$J,2,),"")</f>
        <v>suborganisatieVan</v>
      </c>
      <c r="E557" s="13" t="str">
        <f>IFERROR(IF(VLOOKUP(A557,Vocabulary!$A:$J,3,)=0,"",VLOOKUP(A557,Vocabulary!$A:$J,3,)),"")</f>
        <v/>
      </c>
      <c r="F557" s="13" t="str">
        <f>IFERROR(IF(VLOOKUP(A557,Vocabulary!$A:$J,7,)=0,"",VLOOKUP(A557,Vocabulary!$A:$J,7,)),"")</f>
        <v>external terminology:
http://www.w3.org/ns/org#subOrganizationOf</v>
      </c>
      <c r="G557" s="4">
        <v>165</v>
      </c>
      <c r="H557" s="13" t="str">
        <f>IFERROR(IF(VLOOKUP(G557,Vocabulary!$A:$J,10,)=0,"",VLOOKUP(G557,Vocabulary!$A:$J,10,)),"")</f>
        <v>&lt;eu:PublicOrganizationSubOrganisationOf&gt;</v>
      </c>
      <c r="I557" s="24">
        <v>656</v>
      </c>
      <c r="J557" s="13" t="str">
        <f>IFERROR(IF(VLOOKUP(I557,Vocabulary!$A:$J,10,)=0,"",VLOOKUP(I557,Vocabulary!$A:$J,10,)),"")</f>
        <v>&lt;org:subOrganizationOf&gt;</v>
      </c>
      <c r="K557" s="9">
        <v>616</v>
      </c>
      <c r="L557" s="13" t="str">
        <f>IFERROR(IF(VLOOKUP(K557,Vocabulary!$A:$J,10,)=0,"",VLOOKUP(K557,Vocabulary!$A:$J,10,)),"")</f>
        <v>&lt;vl-organisatie-ext:suborganisatieVan&gt;</v>
      </c>
    </row>
    <row r="558" spans="1:12" ht="28.8" x14ac:dyDescent="0.3">
      <c r="A558" s="9">
        <v>617</v>
      </c>
      <c r="B558" s="13" t="str">
        <f>IFERROR(VLOOKUP(A558,Vocabulary!$A:$J,6,),"")</f>
        <v>VL</v>
      </c>
      <c r="C558" s="13" t="str">
        <f>IFERROR(VLOOKUP(A558,Vocabulary!$A:$J,4,),"")</f>
        <v>Organization</v>
      </c>
      <c r="D558" s="13" t="str">
        <f>IFERROR(VLOOKUP(A558,Vocabulary!$A:$J,2,),"")</f>
        <v>veranderdDoor</v>
      </c>
      <c r="E558" s="13" t="str">
        <f>IFERROR(IF(VLOOKUP(A558,Vocabulary!$A:$J,3,)=0,"",VLOOKUP(A558,Vocabulary!$A:$J,3,)),"")</f>
        <v/>
      </c>
      <c r="F558" s="13" t="str">
        <f>IFERROR(IF(VLOOKUP(A558,Vocabulary!$A:$J,7,)=0,"",VLOOKUP(A558,Vocabulary!$A:$J,7,)),"")</f>
        <v>external terminology:
http://www.w3.org/ns/org#changedBy</v>
      </c>
      <c r="G558" s="4">
        <v>174</v>
      </c>
      <c r="H558" s="13" t="str">
        <f>IFERROR(IF(VLOOKUP(G558,Vocabulary!$A:$J,10,)=0,"",VLOOKUP(G558,Vocabulary!$A:$J,10,)),"")</f>
        <v>&lt;eu:PublicOrganisationChangedBy&gt;</v>
      </c>
      <c r="J558" s="13" t="str">
        <f>IFERROR(IF(VLOOKUP(I558,Vocabulary!$A:$J,10,)=0,"",VLOOKUP(I558,Vocabulary!$A:$J,10,)),"")</f>
        <v/>
      </c>
      <c r="K558" s="9">
        <v>617</v>
      </c>
      <c r="L558" s="13" t="str">
        <f>IFERROR(IF(VLOOKUP(K558,Vocabulary!$A:$J,10,)=0,"",VLOOKUP(K558,Vocabulary!$A:$J,10,)),"")</f>
        <v>&lt;vl-organisatie-ext:veranderdDoor&gt;</v>
      </c>
    </row>
    <row r="559" spans="1:12" ht="28.8" x14ac:dyDescent="0.3">
      <c r="A559" s="9">
        <v>618</v>
      </c>
      <c r="B559" s="13" t="str">
        <f>IFERROR(VLOOKUP(A559,Vocabulary!$A:$J,6,),"")</f>
        <v>VL</v>
      </c>
      <c r="C559" s="13" t="str">
        <f>IFERROR(VLOOKUP(A559,Vocabulary!$A:$J,4,),"")</f>
        <v>Organization</v>
      </c>
      <c r="D559" s="13" t="str">
        <f>IFERROR(VLOOKUP(A559,Vocabulary!$A:$J,2,),"")</f>
        <v>Veranderingsgebeurtenis</v>
      </c>
      <c r="E559" s="13" t="str">
        <f>IFERROR(IF(VLOOKUP(A559,Vocabulary!$A:$J,3,)=0,"",VLOOKUP(A559,Vocabulary!$A:$J,3,)),"")</f>
        <v/>
      </c>
      <c r="F559" s="13" t="str">
        <f>IFERROR(IF(VLOOKUP(A559,Vocabulary!$A:$J,7,)=0,"",VLOOKUP(A559,Vocabulary!$A:$J,7,)),"")</f>
        <v>external terminology:
http://www.w3.org/ns/org#ChangeEvent</v>
      </c>
      <c r="G559" s="4">
        <v>22</v>
      </c>
      <c r="H559" s="13" t="str">
        <f>IFERROR(IF(VLOOKUP(G559,Vocabulary!$A:$J,10,)=0,"",VLOOKUP(G559,Vocabulary!$A:$J,10,)),"")</f>
        <v>&lt;eu:BusinessEvent&gt;</v>
      </c>
      <c r="J559" s="13" t="str">
        <f>IFERROR(IF(VLOOKUP(I559,Vocabulary!$A:$J,10,)=0,"",VLOOKUP(I559,Vocabulary!$A:$J,10,)),"")</f>
        <v/>
      </c>
      <c r="K559" s="9">
        <v>618</v>
      </c>
      <c r="L559" s="13" t="str">
        <f>IFERROR(IF(VLOOKUP(K559,Vocabulary!$A:$J,10,)=0,"",VLOOKUP(K559,Vocabulary!$A:$J,10,)),"")</f>
        <v>&lt;vl-organisatie-ext:Veranderingsgebeurtenis&gt;</v>
      </c>
    </row>
    <row r="560" spans="1:12" ht="100.8" x14ac:dyDescent="0.3">
      <c r="A560" s="9">
        <v>619</v>
      </c>
      <c r="B560" s="13" t="str">
        <f>IFERROR(VLOOKUP(A560,Vocabulary!$A:$J,6,),"")</f>
        <v>VL</v>
      </c>
      <c r="C560" s="13" t="str">
        <f>IFERROR(VLOOKUP(A560,Vocabulary!$A:$J,4,),"")</f>
        <v>Organization</v>
      </c>
      <c r="D560" s="13" t="str">
        <f>IFERROR(VLOOKUP(A560,Vocabulary!$A:$J,2,),"")</f>
        <v>Vestiging</v>
      </c>
      <c r="E560" s="13" t="str">
        <f>IFERROR(IF(VLOOKUP(A560,Vocabulary!$A:$J,3,)=0,"",VLOOKUP(A560,Vocabulary!$A:$J,3,)),"")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0" s="13" t="str">
        <f>IFERROR(IF(VLOOKUP(A560,Vocabulary!$A:$J,7,)=0,"",VLOOKUP(A560,Vocabulary!$A:$J,7,)),"")</f>
        <v>external terminology:
http://www.w3.org/ns/org#Site</v>
      </c>
      <c r="H560" s="13" t="str">
        <f>IFERROR(IF(VLOOKUP(G560,Vocabulary!$A:$J,10,)=0,"",VLOOKUP(G560,Vocabulary!$A:$J,10,)),"")</f>
        <v/>
      </c>
      <c r="I560" s="24">
        <v>648</v>
      </c>
      <c r="J560" s="13" t="str">
        <f>IFERROR(IF(VLOOKUP(I560,Vocabulary!$A:$J,10,)=0,"",VLOOKUP(I560,Vocabulary!$A:$J,10,)),"")</f>
        <v>&lt;org:Site&gt;</v>
      </c>
      <c r="K560" s="9">
        <v>619</v>
      </c>
      <c r="L560" s="13" t="str">
        <f>IFERROR(IF(VLOOKUP(K560,Vocabulary!$A:$J,10,)=0,"",VLOOKUP(K560,Vocabulary!$A:$J,10,)),"")</f>
        <v>&lt;vl-organisatie-ext:Vestiging&gt;</v>
      </c>
    </row>
    <row r="561" spans="1:12" ht="28.8" x14ac:dyDescent="0.3">
      <c r="A561" s="9">
        <v>620</v>
      </c>
      <c r="B561" s="13" t="str">
        <f>IFERROR(VLOOKUP(A561,Vocabulary!$A:$J,6,),"")</f>
        <v>VL</v>
      </c>
      <c r="C561" s="13" t="str">
        <f>IFERROR(VLOOKUP(A561,Vocabulary!$A:$J,4,),"")</f>
        <v>Organization</v>
      </c>
      <c r="D561" s="13" t="str">
        <f>IFERROR(VLOOKUP(A561,Vocabulary!$A:$J,2,),"")</f>
        <v>vestigingsadres</v>
      </c>
      <c r="E561" s="13" t="str">
        <f>IFERROR(IF(VLOOKUP(A561,Vocabulary!$A:$J,3,)=0,"",VLOOKUP(A561,Vocabulary!$A:$J,3,)),"")</f>
        <v/>
      </c>
      <c r="F561" s="13" t="str">
        <f>IFERROR(IF(VLOOKUP(A561,Vocabulary!$A:$J,7,)=0,"",VLOOKUP(A561,Vocabulary!$A:$J,7,)),"")</f>
        <v>external terminology:
http://www.w3.org/ns/org#siteAddress</v>
      </c>
      <c r="H561" s="13" t="str">
        <f>IFERROR(IF(VLOOKUP(G561,Vocabulary!$A:$J,10,)=0,"",VLOOKUP(G561,Vocabulary!$A:$J,10,)),"")</f>
        <v/>
      </c>
      <c r="J561" s="13" t="str">
        <f>IFERROR(IF(VLOOKUP(I561,Vocabulary!$A:$J,10,)=0,"",VLOOKUP(I561,Vocabulary!$A:$J,10,)),"")</f>
        <v/>
      </c>
      <c r="K561" s="9">
        <v>620</v>
      </c>
      <c r="L561" s="13" t="str">
        <f>IFERROR(IF(VLOOKUP(K561,Vocabulary!$A:$J,10,)=0,"",VLOOKUP(K561,Vocabulary!$A:$J,10,)),"")</f>
        <v>&lt;vl-organisatie-ext:vestigingsadres&gt;</v>
      </c>
    </row>
    <row r="562" spans="1:12" ht="28.8" x14ac:dyDescent="0.3">
      <c r="A562" s="9">
        <v>621</v>
      </c>
      <c r="B562" s="13" t="str">
        <f>IFERROR(VLOOKUP(A562,Vocabulary!$A:$J,6,),"")</f>
        <v>VL</v>
      </c>
      <c r="C562" s="13" t="str">
        <f>IFERROR(VLOOKUP(A562,Vocabulary!$A:$J,4,),"")</f>
        <v>Organization</v>
      </c>
      <c r="D562" s="13" t="str">
        <f>IFERROR(VLOOKUP(A562,Vocabulary!$A:$J,2,),"")</f>
        <v>voorkeurslabel</v>
      </c>
      <c r="E562" s="13" t="str">
        <f>IFERROR(IF(VLOOKUP(A562,Vocabulary!$A:$J,3,)=0,"",VLOOKUP(A562,Vocabulary!$A:$J,3,)),"")</f>
        <v/>
      </c>
      <c r="F562" s="13" t="str">
        <f>IFERROR(IF(VLOOKUP(A562,Vocabulary!$A:$J,7,)=0,"",VLOOKUP(A562,Vocabulary!$A:$J,7,)),"")</f>
        <v>external terminology:
http://www.w3.org/2004/02/skos/core#prefLabel</v>
      </c>
      <c r="H562" s="13" t="str">
        <f>IFERROR(IF(VLOOKUP(G562,Vocabulary!$A:$J,10,)=0,"",VLOOKUP(G562,Vocabulary!$A:$J,10,)),"")</f>
        <v/>
      </c>
      <c r="J562" s="13" t="str">
        <f>IFERROR(IF(VLOOKUP(I562,Vocabulary!$A:$J,10,)=0,"",VLOOKUP(I562,Vocabulary!$A:$J,10,)),"")</f>
        <v/>
      </c>
      <c r="K562" s="9">
        <v>621</v>
      </c>
      <c r="L562" s="13" t="str">
        <f>IFERROR(IF(VLOOKUP(K562,Vocabulary!$A:$J,10,)=0,"",VLOOKUP(K562,Vocabulary!$A:$J,10,)),"")</f>
        <v>&lt;vl-organisatie-ext:voorkeurslabel&gt;</v>
      </c>
    </row>
    <row r="563" spans="1:12" ht="28.8" x14ac:dyDescent="0.3">
      <c r="A563" s="9">
        <v>622</v>
      </c>
      <c r="B563" s="13" t="str">
        <f>IFERROR(VLOOKUP(A563,Vocabulary!$A:$J,6,),"")</f>
        <v>VL</v>
      </c>
      <c r="C563" s="13" t="str">
        <f>IFERROR(VLOOKUP(A563,Vocabulary!$A:$J,4,),"")</f>
        <v>Organization</v>
      </c>
      <c r="D563" s="13" t="str">
        <f>IFERROR(VLOOKUP(A563,Vocabulary!$A:$J,2,),"")</f>
        <v>wettelijkeNaam</v>
      </c>
      <c r="E563" s="13" t="str">
        <f>IFERROR(IF(VLOOKUP(A563,Vocabulary!$A:$J,3,)=0,"",VLOOKUP(A563,Vocabulary!$A:$J,3,)),"")</f>
        <v/>
      </c>
      <c r="F563" s="13" t="str">
        <f>IFERROR(IF(VLOOKUP(A563,Vocabulary!$A:$J,7,)=0,"",VLOOKUP(A563,Vocabulary!$A:$J,7,)),"")</f>
        <v>external terminology:
http://www.w3.org/ns/regorg#legalName</v>
      </c>
      <c r="G563" s="4">
        <v>104</v>
      </c>
      <c r="H563" s="13" t="str">
        <f>IFERROR(IF(VLOOKUP(G563,Vocabulary!$A:$J,10,)=0,"",VLOOKUP(G563,Vocabulary!$A:$J,10,)),"")</f>
        <v>&lt;eu:LegalEntityLegalName&gt;</v>
      </c>
      <c r="I563" s="24">
        <v>238</v>
      </c>
      <c r="J563" s="13" t="str">
        <f>IFERROR(IF(VLOOKUP(I563,Vocabulary!$A:$J,10,)=0,"",VLOOKUP(I563,Vocabulary!$A:$J,10,)),"")</f>
        <v>&lt;rov:legalName&gt;</v>
      </c>
      <c r="K563" s="9">
        <v>622</v>
      </c>
      <c r="L563" s="13" t="str">
        <f>IFERROR(IF(VLOOKUP(K563,Vocabulary!$A:$J,10,)=0,"",VLOOKUP(K563,Vocabulary!$A:$J,10,)),"")</f>
        <v>&lt;vl-organisatie-ext:wettelijkeNaam&gt;</v>
      </c>
    </row>
    <row r="564" spans="1:12" x14ac:dyDescent="0.3">
      <c r="A564" s="9">
        <v>623</v>
      </c>
      <c r="B564" s="13" t="str">
        <f>IFERROR(VLOOKUP(A564,Vocabulary!$A:$J,6,),"")</f>
        <v>VL</v>
      </c>
      <c r="C564" s="13" t="str">
        <f>IFERROR(VLOOKUP(A564,Vocabulary!$A:$J,4,),"")</f>
        <v>Generic</v>
      </c>
      <c r="D564" s="13" t="str">
        <f>IFERROR(VLOOKUP(A564,Vocabulary!$A:$J,2,),"")</f>
        <v>Object</v>
      </c>
      <c r="E564" s="13" t="str">
        <f>IFERROR(IF(VLOOKUP(A564,Vocabulary!$A:$J,3,)=0,"",VLOOKUP(A564,Vocabulary!$A:$J,3,)),"")</f>
        <v/>
      </c>
      <c r="F564" s="13" t="str">
        <f>IFERROR(IF(VLOOKUP(A564,Vocabulary!$A:$J,7,)=0,"",VLOOKUP(A564,Vocabulary!$A:$J,7,)),"")</f>
        <v/>
      </c>
      <c r="H564" s="13" t="str">
        <f>IFERROR(IF(VLOOKUP(G564,Vocabulary!$A:$J,10,)=0,"",VLOOKUP(G564,Vocabulary!$A:$J,10,)),"")</f>
        <v/>
      </c>
      <c r="J564" s="13" t="str">
        <f>IFERROR(IF(VLOOKUP(I564,Vocabulary!$A:$J,10,)=0,"",VLOOKUP(I564,Vocabulary!$A:$J,10,)),"")</f>
        <v/>
      </c>
      <c r="K564" s="9">
        <v>623</v>
      </c>
      <c r="L564" s="13" t="str">
        <f>IFERROR(IF(VLOOKUP(K564,Vocabulary!$A:$J,10,)=0,"",VLOOKUP(K564,Vocabulary!$A:$J,10,)),"")</f>
        <v>&lt;vl-generiek:Object&gt;</v>
      </c>
    </row>
    <row r="565" spans="1:12" x14ac:dyDescent="0.3">
      <c r="A565" s="9">
        <v>624</v>
      </c>
      <c r="B565" s="13" t="str">
        <f>IFERROR(VLOOKUP(A565,Vocabulary!$A:$J,6,),"")</f>
        <v>VL</v>
      </c>
      <c r="C565" s="13" t="str">
        <f>IFERROR(VLOOKUP(A565,Vocabulary!$A:$J,4,),"")</f>
        <v>Generic</v>
      </c>
      <c r="D565" s="13" t="str">
        <f>IFERROR(VLOOKUP(A565,Vocabulary!$A:$J,2,),"")</f>
        <v>ContactInfo</v>
      </c>
      <c r="E565" s="13" t="str">
        <f>IFERROR(IF(VLOOKUP(A565,Vocabulary!$A:$J,3,)=0,"",VLOOKUP(A565,Vocabulary!$A:$J,3,)),"")</f>
        <v/>
      </c>
      <c r="F565" s="13" t="str">
        <f>IFERROR(IF(VLOOKUP(A565,Vocabulary!$A:$J,7,)=0,"",VLOOKUP(A565,Vocabulary!$A:$J,7,)),"")</f>
        <v/>
      </c>
      <c r="H565" s="13" t="str">
        <f>IFERROR(IF(VLOOKUP(G565,Vocabulary!$A:$J,10,)=0,"",VLOOKUP(G565,Vocabulary!$A:$J,10,)),"")</f>
        <v/>
      </c>
      <c r="J565" s="13" t="str">
        <f>IFERROR(IF(VLOOKUP(I565,Vocabulary!$A:$J,10,)=0,"",VLOOKUP(I565,Vocabulary!$A:$J,10,)),"")</f>
        <v/>
      </c>
      <c r="K565" s="9">
        <v>624</v>
      </c>
      <c r="L565" s="13" t="str">
        <f>IFERROR(IF(VLOOKUP(K565,Vocabulary!$A:$J,10,)=0,"",VLOOKUP(K565,Vocabulary!$A:$J,10,)),"")</f>
        <v>&lt;vl-generiek:ContactInfo&gt;</v>
      </c>
    </row>
    <row r="566" spans="1:12" x14ac:dyDescent="0.3">
      <c r="A566" s="9">
        <v>625</v>
      </c>
      <c r="B566" s="13" t="str">
        <f>IFERROR(VLOOKUP(A566,Vocabulary!$A:$J,6,),"")</f>
        <v>VL</v>
      </c>
      <c r="C566" s="13" t="str">
        <f>IFERROR(VLOOKUP(A566,Vocabulary!$A:$J,4,),"")</f>
        <v>Location</v>
      </c>
      <c r="D566" s="13" t="str">
        <f>IFERROR(VLOOKUP(A566,Vocabulary!$A:$J,2,),"")</f>
        <v>Perceel</v>
      </c>
      <c r="E566" s="13" t="str">
        <f>IFERROR(IF(VLOOKUP(A566,Vocabulary!$A:$J,3,)=0,"",VLOOKUP(A566,Vocabulary!$A:$J,3,)),"")</f>
        <v/>
      </c>
      <c r="F566" s="13" t="str">
        <f>IFERROR(IF(VLOOKUP(A566,Vocabulary!$A:$J,7,)=0,"",VLOOKUP(A566,Vocabulary!$A:$J,7,)),"")</f>
        <v/>
      </c>
      <c r="H566" s="13" t="str">
        <f>IFERROR(IF(VLOOKUP(G566,Vocabulary!$A:$J,10,)=0,"",VLOOKUP(G566,Vocabulary!$A:$J,10,)),"")</f>
        <v/>
      </c>
      <c r="I566" s="24">
        <v>260</v>
      </c>
      <c r="J566" s="13" t="str">
        <f>IFERROR(IF(VLOOKUP(I566,Vocabulary!$A:$J,10,)=0,"",VLOOKUP(I566,Vocabulary!$A:$J,10,)),"")</f>
        <v>&lt;fed-loc:Parcel&gt;</v>
      </c>
      <c r="K566" s="9">
        <v>625</v>
      </c>
      <c r="L566" s="13" t="str">
        <f>IFERROR(IF(VLOOKUP(K566,Vocabulary!$A:$J,10,)=0,"",VLOOKUP(K566,Vocabulary!$A:$J,10,)),"")</f>
        <v>&lt;vl-adres:Perceel&gt;</v>
      </c>
    </row>
    <row r="567" spans="1:12" x14ac:dyDescent="0.3">
      <c r="A567" s="9">
        <v>626</v>
      </c>
      <c r="B567" s="13" t="str">
        <f>IFERROR(VLOOKUP(A567,Vocabulary!$A:$J,6,),"")</f>
        <v>VL</v>
      </c>
      <c r="C567" s="13" t="str">
        <f>IFERROR(VLOOKUP(A567,Vocabulary!$A:$J,4,),"")</f>
        <v>Location</v>
      </c>
      <c r="D567" s="13" t="str">
        <f>IFERROR(VLOOKUP(A567,Vocabulary!$A:$J,2,),"")</f>
        <v>Gebouw</v>
      </c>
      <c r="E567" s="13" t="str">
        <f>IFERROR(IF(VLOOKUP(A567,Vocabulary!$A:$J,3,)=0,"",VLOOKUP(A567,Vocabulary!$A:$J,3,)),"")</f>
        <v/>
      </c>
      <c r="F567" s="13" t="str">
        <f>IFERROR(IF(VLOOKUP(A567,Vocabulary!$A:$J,7,)=0,"",VLOOKUP(A567,Vocabulary!$A:$J,7,)),"")</f>
        <v/>
      </c>
      <c r="H567" s="13" t="str">
        <f>IFERROR(IF(VLOOKUP(G567,Vocabulary!$A:$J,10,)=0,"",VLOOKUP(G567,Vocabulary!$A:$J,10,)),"")</f>
        <v/>
      </c>
      <c r="J567" s="13" t="str">
        <f>IFERROR(IF(VLOOKUP(I567,Vocabulary!$A:$J,10,)=0,"",VLOOKUP(I567,Vocabulary!$A:$J,10,)),"")</f>
        <v/>
      </c>
      <c r="K567" s="9">
        <v>626</v>
      </c>
      <c r="L567" s="13" t="str">
        <f>IFERROR(IF(VLOOKUP(K567,Vocabulary!$A:$J,10,)=0,"",VLOOKUP(K567,Vocabulary!$A:$J,10,)),"")</f>
        <v>&lt;vl-adres:Gebouw&gt;</v>
      </c>
    </row>
    <row r="568" spans="1:12" x14ac:dyDescent="0.3">
      <c r="A568" s="9">
        <v>627</v>
      </c>
      <c r="B568" s="13" t="str">
        <f>IFERROR(VLOOKUP(A568,Vocabulary!$A:$J,6,),"")</f>
        <v>VL</v>
      </c>
      <c r="C568" s="13" t="str">
        <f>IFERROR(VLOOKUP(A568,Vocabulary!$A:$J,4,),"")</f>
        <v>Location</v>
      </c>
      <c r="D568" s="13" t="str">
        <f>IFERROR(VLOOKUP(A568,Vocabulary!$A:$J,2,),"")</f>
        <v>Gebouweenheid</v>
      </c>
      <c r="E568" s="13" t="str">
        <f>IFERROR(IF(VLOOKUP(A568,Vocabulary!$A:$J,3,)=0,"",VLOOKUP(A568,Vocabulary!$A:$J,3,)),"")</f>
        <v/>
      </c>
      <c r="F568" s="13" t="str">
        <f>IFERROR(IF(VLOOKUP(A568,Vocabulary!$A:$J,7,)=0,"",VLOOKUP(A568,Vocabulary!$A:$J,7,)),"")</f>
        <v/>
      </c>
      <c r="H568" s="13" t="str">
        <f>IFERROR(IF(VLOOKUP(G568,Vocabulary!$A:$J,10,)=0,"",VLOOKUP(G568,Vocabulary!$A:$J,10,)),"")</f>
        <v/>
      </c>
      <c r="I568" s="24">
        <v>252</v>
      </c>
      <c r="J568" s="13" t="str">
        <f>IFERROR(IF(VLOOKUP(I568,Vocabulary!$A:$J,10,)=0,"",VLOOKUP(I568,Vocabulary!$A:$J,10,)),"")</f>
        <v>&lt;fed-loc:BuildingUnit&gt;</v>
      </c>
      <c r="K568" s="9">
        <v>627</v>
      </c>
      <c r="L568" s="13" t="str">
        <f>IFERROR(IF(VLOOKUP(K568,Vocabulary!$A:$J,10,)=0,"",VLOOKUP(K568,Vocabulary!$A:$J,10,)),"")</f>
        <v>&lt;vl-adres:Gebouweenheid&gt;</v>
      </c>
    </row>
    <row r="569" spans="1:12" x14ac:dyDescent="0.3">
      <c r="A569" s="9">
        <v>628</v>
      </c>
      <c r="B569" s="13" t="str">
        <f>IFERROR(VLOOKUP(A569,Vocabulary!$A:$J,6,),"")</f>
        <v>VL</v>
      </c>
      <c r="C569" s="13" t="str">
        <f>IFERROR(VLOOKUP(A569,Vocabulary!$A:$J,4,),"")</f>
        <v>Location</v>
      </c>
      <c r="D569" s="13" t="str">
        <f>IFERROR(VLOOKUP(A569,Vocabulary!$A:$J,2,),"")</f>
        <v>Standplaats</v>
      </c>
      <c r="E569" s="13" t="str">
        <f>IFERROR(IF(VLOOKUP(A569,Vocabulary!$A:$J,3,)=0,"",VLOOKUP(A569,Vocabulary!$A:$J,3,)),"")</f>
        <v/>
      </c>
      <c r="F569" s="13" t="str">
        <f>IFERROR(IF(VLOOKUP(A569,Vocabulary!$A:$J,7,)=0,"",VLOOKUP(A569,Vocabulary!$A:$J,7,)),"")</f>
        <v/>
      </c>
      <c r="H569" s="13" t="str">
        <f>IFERROR(IF(VLOOKUP(G569,Vocabulary!$A:$J,10,)=0,"",VLOOKUP(G569,Vocabulary!$A:$J,10,)),"")</f>
        <v/>
      </c>
      <c r="I569" s="24">
        <v>263</v>
      </c>
      <c r="J569" s="13" t="str">
        <f>IFERROR(IF(VLOOKUP(I569,Vocabulary!$A:$J,10,)=0,"",VLOOKUP(I569,Vocabulary!$A:$J,10,)),"")</f>
        <v>&lt;fed-loc:Stand&gt;</v>
      </c>
      <c r="K569" s="9">
        <v>628</v>
      </c>
      <c r="L569" s="13" t="str">
        <f>IFERROR(IF(VLOOKUP(K569,Vocabulary!$A:$J,10,)=0,"",VLOOKUP(K569,Vocabulary!$A:$J,10,)),"")</f>
        <v>&lt;vl-adres:Standplaats&gt;</v>
      </c>
    </row>
    <row r="570" spans="1:12" x14ac:dyDescent="0.3">
      <c r="A570" s="9">
        <v>629</v>
      </c>
      <c r="B570" s="13" t="str">
        <f>IFERROR(VLOOKUP(A570,Vocabulary!$A:$J,6,),"")</f>
        <v>VL</v>
      </c>
      <c r="C570" s="13" t="str">
        <f>IFERROR(VLOOKUP(A570,Vocabulary!$A:$J,4,),"")</f>
        <v>Location</v>
      </c>
      <c r="D570" s="13" t="str">
        <f>IFERROR(VLOOKUP(A570,Vocabulary!$A:$J,2,),"")</f>
        <v>Ligplaats</v>
      </c>
      <c r="E570" s="13" t="str">
        <f>IFERROR(IF(VLOOKUP(A570,Vocabulary!$A:$J,3,)=0,"",VLOOKUP(A570,Vocabulary!$A:$J,3,)),"")</f>
        <v/>
      </c>
      <c r="F570" s="13" t="str">
        <f>IFERROR(IF(VLOOKUP(A570,Vocabulary!$A:$J,7,)=0,"",VLOOKUP(A570,Vocabulary!$A:$J,7,)),"")</f>
        <v/>
      </c>
      <c r="H570" s="13" t="str">
        <f>IFERROR(IF(VLOOKUP(G570,Vocabulary!$A:$J,10,)=0,"",VLOOKUP(G570,Vocabulary!$A:$J,10,)),"")</f>
        <v/>
      </c>
      <c r="I570" s="24">
        <v>257</v>
      </c>
      <c r="J570" s="13" t="str">
        <f>IFERROR(IF(VLOOKUP(I570,Vocabulary!$A:$J,10,)=0,"",VLOOKUP(I570,Vocabulary!$A:$J,10,)),"")</f>
        <v>&lt;fed-loc:MooringPlace&gt;</v>
      </c>
      <c r="K570" s="9">
        <v>629</v>
      </c>
      <c r="L570" s="13" t="str">
        <f>IFERROR(IF(VLOOKUP(K570,Vocabulary!$A:$J,10,)=0,"",VLOOKUP(K570,Vocabulary!$A:$J,10,)),"")</f>
        <v>&lt;vl-adres:Ligplaats&gt;</v>
      </c>
    </row>
    <row r="571" spans="1:12" x14ac:dyDescent="0.3">
      <c r="A571" s="9">
        <v>630</v>
      </c>
      <c r="B571" s="13" t="str">
        <f>IFERROR(VLOOKUP(A571,Vocabulary!$A:$J,6,),"")</f>
        <v>VL</v>
      </c>
      <c r="C571" s="13" t="str">
        <f>IFERROR(VLOOKUP(A571,Vocabulary!$A:$J,4,),"")</f>
        <v>Person</v>
      </c>
      <c r="D571" s="13" t="str">
        <f>IFERROR(VLOOKUP(A571,Vocabulary!$A:$J,2,),"")</f>
        <v>heeftRelatieMet</v>
      </c>
      <c r="E571" s="13" t="str">
        <f>IFERROR(IF(VLOOKUP(A571,Vocabulary!$A:$J,3,)=0,"",VLOOKUP(A571,Vocabulary!$A:$J,3,)),"")</f>
        <v/>
      </c>
      <c r="F571" s="13" t="str">
        <f>IFERROR(IF(VLOOKUP(A571,Vocabulary!$A:$J,7,)=0,"",VLOOKUP(A571,Vocabulary!$A:$J,7,)),"")</f>
        <v/>
      </c>
      <c r="H571" s="13" t="str">
        <f>IFERROR(IF(VLOOKUP(G571,Vocabulary!$A:$J,10,)=0,"",VLOOKUP(G571,Vocabulary!$A:$J,10,)),"")</f>
        <v/>
      </c>
      <c r="I571" s="24">
        <v>339</v>
      </c>
      <c r="J571" s="13" t="str">
        <f>IFERROR(IF(VLOOKUP(I571,Vocabulary!$A:$J,10,)=0,"",VLOOKUP(I571,Vocabulary!$A:$J,10,)),"")</f>
        <v>&lt;fed-per:person1&gt;</v>
      </c>
      <c r="K571" s="9">
        <v>630</v>
      </c>
      <c r="L571" s="13" t="str">
        <f>IFERROR(IF(VLOOKUP(K571,Vocabulary!$A:$J,10,)=0,"",VLOOKUP(K571,Vocabulary!$A:$J,10,)),"")</f>
        <v>&lt;vl-persoon:heeftRelatieMet&gt;</v>
      </c>
    </row>
    <row r="572" spans="1:12" x14ac:dyDescent="0.3">
      <c r="A572" s="9">
        <v>631</v>
      </c>
      <c r="B572" s="13" t="str">
        <f>IFERROR(VLOOKUP(A572,Vocabulary!$A:$J,6,),"")</f>
        <v>VL</v>
      </c>
      <c r="C572" s="13" t="str">
        <f>IFERROR(VLOOKUP(A572,Vocabulary!$A:$J,4,),"")</f>
        <v>Organization</v>
      </c>
      <c r="D572" s="13" t="str">
        <f>IFERROR(VLOOKUP(A572,Vocabulary!$A:$J,2,),"")</f>
        <v>alternatieveNaam</v>
      </c>
      <c r="E572" s="13" t="str">
        <f>IFERROR(IF(VLOOKUP(A572,Vocabulary!$A:$J,3,)=0,"",VLOOKUP(A572,Vocabulary!$A:$J,3,)),"")</f>
        <v>alternative label</v>
      </c>
      <c r="F572" s="13" t="str">
        <f>IFERROR(IF(VLOOKUP(A572,Vocabulary!$A:$J,7,)=0,"",VLOOKUP(A572,Vocabulary!$A:$J,7,)),"")</f>
        <v>&lt;skos:altLabel&gt;</v>
      </c>
      <c r="G572" s="4">
        <v>105</v>
      </c>
      <c r="H572" s="13" t="str">
        <f>IFERROR(IF(VLOOKUP(G572,Vocabulary!$A:$J,10,)=0,"",VLOOKUP(G572,Vocabulary!$A:$J,10,)),"")</f>
        <v>&lt;eu:LegalEntityAlternativeName&gt;</v>
      </c>
      <c r="I572" s="24">
        <v>226</v>
      </c>
      <c r="J572" s="13" t="str">
        <f>IFERROR(IF(VLOOKUP(I572,Vocabulary!$A:$J,10,)=0,"",VLOOKUP(I572,Vocabulary!$A:$J,10,)),"")</f>
        <v>&lt;skos:altLabel&gt;</v>
      </c>
      <c r="K572" s="9">
        <v>631</v>
      </c>
      <c r="L572" s="13" t="str">
        <f>IFERROR(IF(VLOOKUP(K572,Vocabulary!$A:$J,10,)=0,"",VLOOKUP(K572,Vocabulary!$A:$J,10,)),"")</f>
        <v>&lt;vl-organisatie-ext:alternatieveNaam&gt;</v>
      </c>
    </row>
    <row r="573" spans="1:12" x14ac:dyDescent="0.3">
      <c r="A573" s="9">
        <v>632</v>
      </c>
      <c r="B573" s="13" t="str">
        <f>IFERROR(VLOOKUP(A573,Vocabulary!$A:$J,6,),"")</f>
        <v>VL</v>
      </c>
      <c r="C573" s="13" t="str">
        <f>IFERROR(VLOOKUP(A573,Vocabulary!$A:$J,4,),"")</f>
        <v>Generic</v>
      </c>
      <c r="D573" s="13" t="str">
        <f>IFERROR(VLOOKUP(A573,Vocabulary!$A:$J,2,),"")</f>
        <v>website</v>
      </c>
      <c r="E573" s="13" t="str">
        <f>IFERROR(IF(VLOOKUP(A573,Vocabulary!$A:$J,3,)=0,"",VLOOKUP(A573,Vocabulary!$A:$J,3,)),"")</f>
        <v/>
      </c>
      <c r="F573" s="13" t="str">
        <f>IFERROR(IF(VLOOKUP(A573,Vocabulary!$A:$J,7,)=0,"",VLOOKUP(A573,Vocabulary!$A:$J,7,)),"")</f>
        <v/>
      </c>
      <c r="H573" s="13" t="str">
        <f>IFERROR(IF(VLOOKUP(G573,Vocabulary!$A:$J,10,)=0,"",VLOOKUP(G573,Vocabulary!$A:$J,10,)),"")</f>
        <v/>
      </c>
      <c r="I573" s="24">
        <v>248</v>
      </c>
      <c r="J573" s="13" t="str">
        <f>IFERROR(IF(VLOOKUP(I573,Vocabulary!$A:$J,10,)=0,"",VLOOKUP(I573,Vocabulary!$A:$J,10,)),"")</f>
        <v>&lt;fed-org:website&gt;</v>
      </c>
      <c r="K573" s="9">
        <v>632</v>
      </c>
      <c r="L573" s="13" t="str">
        <f>IFERROR(IF(VLOOKUP(K573,Vocabulary!$A:$J,10,)=0,"",VLOOKUP(K573,Vocabulary!$A:$J,10,)),"")</f>
        <v>&lt;vl-generiek-ext:website&gt;</v>
      </c>
    </row>
    <row r="574" spans="1:12" x14ac:dyDescent="0.3">
      <c r="A574" s="9">
        <v>633</v>
      </c>
      <c r="B574" s="13" t="str">
        <f>IFERROR(VLOOKUP(A574,Vocabulary!$A:$J,6,),"")</f>
        <v>VL</v>
      </c>
      <c r="C574" s="13" t="str">
        <f>IFERROR(VLOOKUP(A574,Vocabulary!$A:$J,4,),"")</f>
        <v>Organization</v>
      </c>
      <c r="D574" s="13" t="str">
        <f>IFERROR(VLOOKUP(A574,Vocabulary!$A:$J,2,),"")</f>
        <v>Rechtsvormtype</v>
      </c>
      <c r="E574" s="13" t="str">
        <f>IFERROR(IF(VLOOKUP(A574,Vocabulary!$A:$J,3,)=0,"",VLOOKUP(A574,Vocabulary!$A:$J,3,)),"")</f>
        <v/>
      </c>
      <c r="F574" s="13" t="str">
        <f>IFERROR(IF(VLOOKUP(A574,Vocabulary!$A:$J,7,)=0,"",VLOOKUP(A574,Vocabulary!$A:$J,7,)),"")</f>
        <v/>
      </c>
      <c r="H574" s="13" t="str">
        <f>IFERROR(IF(VLOOKUP(G574,Vocabulary!$A:$J,10,)=0,"",VLOOKUP(G574,Vocabulary!$A:$J,10,)),"")</f>
        <v/>
      </c>
      <c r="I574" s="24">
        <v>372</v>
      </c>
      <c r="J574" s="13" t="str">
        <f>IFERROR(IF(VLOOKUP(I574,Vocabulary!$A:$J,10,)=0,"",VLOOKUP(I574,Vocabulary!$A:$J,10,)),"")</f>
        <v>&lt;fed-thesaurus:legalform#id&gt;</v>
      </c>
      <c r="K574" s="9">
        <v>633</v>
      </c>
      <c r="L574" s="13" t="str">
        <f>IFERROR(IF(VLOOKUP(K574,Vocabulary!$A:$J,10,)=0,"",VLOOKUP(K574,Vocabulary!$A:$J,10,)),"")</f>
        <v>&lt;vl-organisatie:Rechtsvormtype&gt;</v>
      </c>
    </row>
    <row r="575" spans="1:12" x14ac:dyDescent="0.3">
      <c r="A575" s="9">
        <v>634</v>
      </c>
      <c r="B575" s="13" t="str">
        <f>IFERROR(VLOOKUP(A575,Vocabulary!$A:$J,6,),"")</f>
        <v>VL</v>
      </c>
      <c r="C575" s="13" t="str">
        <f>IFERROR(VLOOKUP(A575,Vocabulary!$A:$J,4,),"")</f>
        <v>Organization</v>
      </c>
      <c r="D575" s="13" t="str">
        <f>IFERROR(VLOOKUP(A575,Vocabulary!$A:$J,2,),"")</f>
        <v>Rechtstoestandtype</v>
      </c>
      <c r="E575" s="13" t="str">
        <f>IFERROR(IF(VLOOKUP(A575,Vocabulary!$A:$J,3,)=0,"",VLOOKUP(A575,Vocabulary!$A:$J,3,)),"")</f>
        <v/>
      </c>
      <c r="F575" s="13" t="str">
        <f>IFERROR(IF(VLOOKUP(A575,Vocabulary!$A:$J,7,)=0,"",VLOOKUP(A575,Vocabulary!$A:$J,7,)),"")</f>
        <v/>
      </c>
      <c r="H575" s="13" t="str">
        <f>IFERROR(IF(VLOOKUP(G575,Vocabulary!$A:$J,10,)=0,"",VLOOKUP(G575,Vocabulary!$A:$J,10,)),"")</f>
        <v/>
      </c>
      <c r="I575" s="24">
        <v>373</v>
      </c>
      <c r="J575" s="13" t="str">
        <f>IFERROR(IF(VLOOKUP(I575,Vocabulary!$A:$J,10,)=0,"",VLOOKUP(I575,Vocabulary!$A:$J,10,)),"")</f>
        <v>&lt;fed-thesaurus:legalstatus#id&gt;</v>
      </c>
      <c r="K575" s="9">
        <v>634</v>
      </c>
      <c r="L575" s="13" t="str">
        <f>IFERROR(IF(VLOOKUP(K575,Vocabulary!$A:$J,10,)=0,"",VLOOKUP(K575,Vocabulary!$A:$J,10,)),"")</f>
        <v>&lt;vl-organisatie:Rechtstoestandtype&gt;</v>
      </c>
    </row>
    <row r="576" spans="1:12" ht="158.4" x14ac:dyDescent="0.3">
      <c r="A576" s="9">
        <v>635</v>
      </c>
      <c r="B576" s="13" t="str">
        <f>IFERROR(VLOOKUP(A576,Vocabulary!$A:$J,6,),"")</f>
        <v>VL</v>
      </c>
      <c r="C576" s="13" t="str">
        <f>IFERROR(VLOOKUP(A576,Vocabulary!$A:$J,4,),"")</f>
        <v>Organization</v>
      </c>
      <c r="D576" s="13" t="str">
        <f>IFERROR(VLOOKUP(A576,Vocabulary!$A:$J,2,),"")</f>
        <v>Rechtspersoonlijkheidtype</v>
      </c>
      <c r="E576" s="13" t="str">
        <f>IFERROR(IF(VLOOKUP(A576,Vocabulary!$A:$J,3,)=0,"",VLOOKUP(A576,Vocabulary!$A:$J,3,)),"")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76" s="13" t="str">
        <f>IFERROR(IF(VLOOKUP(A576,Vocabulary!$A:$J,7,)=0,"",VLOOKUP(A576,Vocabulary!$A:$J,7,)),"")</f>
        <v/>
      </c>
      <c r="H576" s="13" t="str">
        <f>IFERROR(IF(VLOOKUP(G576,Vocabulary!$A:$J,10,)=0,"",VLOOKUP(G576,Vocabulary!$A:$J,10,)),"")</f>
        <v/>
      </c>
      <c r="I576" s="24">
        <v>376</v>
      </c>
      <c r="J576" s="13" t="str">
        <f>IFERROR(IF(VLOOKUP(I576,Vocabulary!$A:$J,10,)=0,"",VLOOKUP(I576,Vocabulary!$A:$J,10,)),"")</f>
        <v>&lt;fed-thesaurus:organizationtype#id&gt;</v>
      </c>
      <c r="K576" s="9">
        <v>635</v>
      </c>
      <c r="L576" s="13" t="str">
        <f>IFERROR(IF(VLOOKUP(K576,Vocabulary!$A:$J,10,)=0,"",VLOOKUP(K576,Vocabulary!$A:$J,10,)),"")</f>
        <v>&lt;vl-organisatie:Rechtspersoonlijkheidtype&gt;</v>
      </c>
    </row>
    <row r="577" spans="1:12" x14ac:dyDescent="0.3">
      <c r="A577" s="9">
        <v>636</v>
      </c>
      <c r="B577" s="13" t="str">
        <f>IFERROR(VLOOKUP(A577,Vocabulary!$A:$J,6,),"")</f>
        <v>VL</v>
      </c>
      <c r="C577" s="13" t="str">
        <f>IFERROR(VLOOKUP(A577,Vocabulary!$A:$J,4,),"")</f>
        <v>Location</v>
      </c>
      <c r="D577" s="13" t="str">
        <f>IFERROR(VLOOKUP(A577,Vocabulary!$A:$J,2,),"")</f>
        <v>Statuswaarde</v>
      </c>
      <c r="E577" s="13" t="str">
        <f>IFERROR(IF(VLOOKUP(A577,Vocabulary!$A:$J,3,)=0,"",VLOOKUP(A577,Vocabulary!$A:$J,3,)),"")</f>
        <v/>
      </c>
      <c r="F577" s="13" t="str">
        <f>IFERROR(IF(VLOOKUP(A577,Vocabulary!$A:$J,7,)=0,"",VLOOKUP(A577,Vocabulary!$A:$J,7,)),"")</f>
        <v/>
      </c>
      <c r="H577" s="13" t="str">
        <f>IFERROR(IF(VLOOKUP(G577,Vocabulary!$A:$J,10,)=0,"",VLOOKUP(G577,Vocabulary!$A:$J,10,)),"")</f>
        <v/>
      </c>
      <c r="I577" s="24">
        <v>360.66800000000001</v>
      </c>
      <c r="J577" s="13" t="str">
        <f>IFERROR(IF(VLOOKUP(I577,Vocabulary!$A:$J,10,)=0,"",VLOOKUP(I577,Vocabulary!$A:$J,10,)),"")</f>
        <v/>
      </c>
      <c r="K577" s="9">
        <v>636</v>
      </c>
      <c r="L577" s="13" t="str">
        <f>IFERROR(IF(VLOOKUP(K577,Vocabulary!$A:$J,10,)=0,"",VLOOKUP(K577,Vocabulary!$A:$J,10,)),"")</f>
        <v>&lt;vl-adres:Statuswaarde&gt;</v>
      </c>
    </row>
    <row r="578" spans="1:12" x14ac:dyDescent="0.3">
      <c r="A578" s="9">
        <v>637</v>
      </c>
      <c r="B578" s="13" t="str">
        <f>IFERROR(VLOOKUP(A578,Vocabulary!$A:$J,6,),"")</f>
        <v>VL</v>
      </c>
      <c r="C578" s="13" t="str">
        <f>IFERROR(VLOOKUP(A578,Vocabulary!$A:$J,4,),"")</f>
        <v>Person</v>
      </c>
      <c r="D578" s="13" t="str">
        <f>IFERROR(VLOOKUP(A578,Vocabulary!$A:$J,2,),"")</f>
        <v>achternaam</v>
      </c>
      <c r="E578" s="13" t="str">
        <f>IFERROR(IF(VLOOKUP(A578,Vocabulary!$A:$J,3,)=0,"",VLOOKUP(A578,Vocabulary!$A:$J,3,)),"")</f>
        <v/>
      </c>
      <c r="F578" s="13" t="str">
        <f>IFERROR(IF(VLOOKUP(A578,Vocabulary!$A:$J,7,)=0,"",VLOOKUP(A578,Vocabulary!$A:$J,7,)),"")</f>
        <v/>
      </c>
      <c r="G578" s="4">
        <v>135</v>
      </c>
      <c r="H578" s="13" t="str">
        <f>IFERROR(IF(VLOOKUP(G578,Vocabulary!$A:$J,10,)=0,"",VLOOKUP(G578,Vocabulary!$A:$J,10,)),"")</f>
        <v>&lt;eu:PersonFamilyName&gt;</v>
      </c>
      <c r="I578" s="24">
        <v>332</v>
      </c>
      <c r="J578" s="13" t="str">
        <f>IFERROR(IF(VLOOKUP(I578,Vocabulary!$A:$J,10,)=0,"",VLOOKUP(I578,Vocabulary!$A:$J,10,)),"")</f>
        <v>&lt;foaf:#term_family_name&gt;</v>
      </c>
      <c r="K578" s="9">
        <v>637</v>
      </c>
      <c r="L578" s="13" t="str">
        <f>IFERROR(IF(VLOOKUP(K578,Vocabulary!$A:$J,10,)=0,"",VLOOKUP(K578,Vocabulary!$A:$J,10,)),"")</f>
        <v>&lt;vl-persoon-ext:achternaam&gt;</v>
      </c>
    </row>
    <row r="579" spans="1:12" x14ac:dyDescent="0.3">
      <c r="A579" s="9">
        <v>638</v>
      </c>
      <c r="B579" s="13" t="str">
        <f>IFERROR(VLOOKUP(A579,Vocabulary!$A:$J,6,),"")</f>
        <v>VL</v>
      </c>
      <c r="C579" s="13" t="str">
        <f>IFERROR(VLOOKUP(A579,Vocabulary!$A:$J,4,),"")</f>
        <v>Person</v>
      </c>
      <c r="D579" s="13" t="str">
        <f>IFERROR(VLOOKUP(A579,Vocabulary!$A:$J,2,),"")</f>
        <v>voornaam</v>
      </c>
      <c r="E579" s="13" t="str">
        <f>IFERROR(IF(VLOOKUP(A579,Vocabulary!$A:$J,3,)=0,"",VLOOKUP(A579,Vocabulary!$A:$J,3,)),"")</f>
        <v/>
      </c>
      <c r="F579" s="13" t="str">
        <f>IFERROR(IF(VLOOKUP(A579,Vocabulary!$A:$J,7,)=0,"",VLOOKUP(A579,Vocabulary!$A:$J,7,)),"")</f>
        <v/>
      </c>
      <c r="H579" s="13" t="str">
        <f>IFERROR(IF(VLOOKUP(G579,Vocabulary!$A:$J,10,)=0,"",VLOOKUP(G579,Vocabulary!$A:$J,10,)),"")</f>
        <v/>
      </c>
      <c r="I579" s="24">
        <v>333</v>
      </c>
      <c r="J579" s="13" t="str">
        <f>IFERROR(IF(VLOOKUP(I579,Vocabulary!$A:$J,10,)=0,"",VLOOKUP(I579,Vocabulary!$A:$J,10,)),"")</f>
        <v>&lt;foaf:#term_givenname&gt;</v>
      </c>
      <c r="K579" s="9">
        <v>638</v>
      </c>
      <c r="L579" s="13" t="str">
        <f>IFERROR(IF(VLOOKUP(K579,Vocabulary!$A:$J,10,)=0,"",VLOOKUP(K579,Vocabulary!$A:$J,10,)),"")</f>
        <v>&lt;vl-persoon-ext:voornaam&gt;</v>
      </c>
    </row>
    <row r="580" spans="1:12" x14ac:dyDescent="0.3">
      <c r="A580" s="9">
        <v>639</v>
      </c>
      <c r="B580" s="13" t="str">
        <f>IFERROR(VLOOKUP(A580,Vocabulary!$A:$J,6,),"")</f>
        <v>VL</v>
      </c>
      <c r="C580" s="13" t="str">
        <f>IFERROR(VLOOKUP(A580,Vocabulary!$A:$J,4,),"")</f>
        <v>Person</v>
      </c>
      <c r="D580" s="13" t="str">
        <f>IFERROR(VLOOKUP(A580,Vocabulary!$A:$J,2,),"")</f>
        <v>Geslacht</v>
      </c>
      <c r="E580" s="13" t="str">
        <f>IFERROR(IF(VLOOKUP(A580,Vocabulary!$A:$J,3,)=0,"",VLOOKUP(A580,Vocabulary!$A:$J,3,)),"")</f>
        <v/>
      </c>
      <c r="F580" s="13" t="str">
        <f>IFERROR(IF(VLOOKUP(A580,Vocabulary!$A:$J,7,)=0,"",VLOOKUP(A580,Vocabulary!$A:$J,7,)),"")</f>
        <v/>
      </c>
      <c r="H580" s="13" t="str">
        <f>IFERROR(IF(VLOOKUP(G580,Vocabulary!$A:$J,10,)=0,"",VLOOKUP(G580,Vocabulary!$A:$J,10,)),"")</f>
        <v/>
      </c>
      <c r="I580" s="24">
        <v>368</v>
      </c>
      <c r="J580" s="13" t="str">
        <f>IFERROR(IF(VLOOKUP(I580,Vocabulary!$A:$J,10,)=0,"",VLOOKUP(I580,Vocabulary!$A:$J,10,)),"")</f>
        <v>&lt;fed-thesaurus:gendercode#id&gt;</v>
      </c>
      <c r="K580" s="9">
        <v>639</v>
      </c>
      <c r="L580" s="13" t="str">
        <f>IFERROR(IF(VLOOKUP(K580,Vocabulary!$A:$J,10,)=0,"",VLOOKUP(K580,Vocabulary!$A:$J,10,)),"")</f>
        <v>&lt;vl-persoon:Geslacht&gt;</v>
      </c>
    </row>
    <row r="581" spans="1:12" x14ac:dyDescent="0.3">
      <c r="A581" s="9">
        <v>640</v>
      </c>
      <c r="B581" s="13" t="str">
        <f>IFERROR(VLOOKUP(A581,Vocabulary!$A:$J,6,),"")</f>
        <v>VL</v>
      </c>
      <c r="C581" s="13" t="str">
        <f>IFERROR(VLOOKUP(A581,Vocabulary!$A:$J,4,),"")</f>
        <v>Person</v>
      </c>
      <c r="D581" s="13" t="str">
        <f>IFERROR(VLOOKUP(A581,Vocabulary!$A:$J,2,),"")</f>
        <v>BurgerlijkeStaatType</v>
      </c>
      <c r="E581" s="13" t="str">
        <f>IFERROR(IF(VLOOKUP(A581,Vocabulary!$A:$J,3,)=0,"",VLOOKUP(A581,Vocabulary!$A:$J,3,)),"")</f>
        <v/>
      </c>
      <c r="F581" s="13" t="str">
        <f>IFERROR(IF(VLOOKUP(A581,Vocabulary!$A:$J,7,)=0,"",VLOOKUP(A581,Vocabulary!$A:$J,7,)),"")</f>
        <v/>
      </c>
      <c r="H581" s="13" t="str">
        <f>IFERROR(IF(VLOOKUP(G581,Vocabulary!$A:$J,10,)=0,"",VLOOKUP(G581,Vocabulary!$A:$J,10,)),"")</f>
        <v/>
      </c>
      <c r="I581" s="24">
        <v>362</v>
      </c>
      <c r="J581" s="13" t="str">
        <f>IFERROR(IF(VLOOKUP(I581,Vocabulary!$A:$J,10,)=0,"",VLOOKUP(I581,Vocabulary!$A:$J,10,)),"")</f>
        <v>&lt;fed-thesaurus:civilstatustype#id&gt;</v>
      </c>
      <c r="K581" s="9">
        <v>640</v>
      </c>
      <c r="L581" s="13" t="str">
        <f>IFERROR(IF(VLOOKUP(K581,Vocabulary!$A:$J,10,)=0,"",VLOOKUP(K581,Vocabulary!$A:$J,10,)),"")</f>
        <v>&lt;vl-persoon:BurgerlijkeStaatType&gt;</v>
      </c>
    </row>
    <row r="582" spans="1:12" x14ac:dyDescent="0.3">
      <c r="A582" s="9">
        <v>641</v>
      </c>
      <c r="B582" s="13" t="str">
        <f>IFERROR(VLOOKUP(A582,Vocabulary!$A:$J,6,),"")</f>
        <v>VL</v>
      </c>
      <c r="C582" s="13" t="str">
        <f>IFERROR(VLOOKUP(A582,Vocabulary!$A:$J,4,),"")</f>
        <v>Person</v>
      </c>
      <c r="D582" s="13" t="str">
        <f>IFERROR(VLOOKUP(A582,Vocabulary!$A:$J,2,),"")</f>
        <v>Afstammingstype</v>
      </c>
      <c r="E582" s="13" t="str">
        <f>IFERROR(IF(VLOOKUP(A582,Vocabulary!$A:$J,3,)=0,"",VLOOKUP(A582,Vocabulary!$A:$J,3,)),"")</f>
        <v/>
      </c>
      <c r="F582" s="13" t="str">
        <f>IFERROR(IF(VLOOKUP(A582,Vocabulary!$A:$J,7,)=0,"",VLOOKUP(A582,Vocabulary!$A:$J,7,)),"")</f>
        <v/>
      </c>
      <c r="H582" s="13" t="str">
        <f>IFERROR(IF(VLOOKUP(G582,Vocabulary!$A:$J,10,)=0,"",VLOOKUP(G582,Vocabulary!$A:$J,10,)),"")</f>
        <v/>
      </c>
      <c r="I582" s="24">
        <v>363</v>
      </c>
      <c r="J582" s="13" t="str">
        <f>IFERROR(IF(VLOOKUP(I582,Vocabulary!$A:$J,10,)=0,"",VLOOKUP(I582,Vocabulary!$A:$J,10,)),"")</f>
        <v>&lt;fed-thesaurus:descent#id&gt;</v>
      </c>
      <c r="K582" s="9">
        <v>641</v>
      </c>
      <c r="L582" s="13" t="str">
        <f>IFERROR(IF(VLOOKUP(K582,Vocabulary!$A:$J,10,)=0,"",VLOOKUP(K582,Vocabulary!$A:$J,10,)),"")</f>
        <v>&lt;vl-persoon:Afstammingstype&gt;</v>
      </c>
    </row>
    <row r="583" spans="1:12" ht="28.8" x14ac:dyDescent="0.3">
      <c r="A583" s="9">
        <v>642</v>
      </c>
      <c r="B583" s="13" t="str">
        <f>IFERROR(VLOOKUP(A583,Vocabulary!$A:$J,6,),"")</f>
        <v>VL</v>
      </c>
      <c r="C583" s="13" t="str">
        <f>IFERROR(VLOOKUP(A583,Vocabulary!$A:$J,4,),"")</f>
        <v>Person</v>
      </c>
      <c r="D583" s="13" t="str">
        <f>IFERROR(VLOOKUP(A583,Vocabulary!$A:$J,2,),"")</f>
        <v>Gezinsrelatietype</v>
      </c>
      <c r="E583" s="13" t="str">
        <f>IFERROR(IF(VLOOKUP(A583,Vocabulary!$A:$J,3,)=0,"",VLOOKUP(A583,Vocabulary!$A:$J,3,)),"")</f>
        <v/>
      </c>
      <c r="F583" s="13" t="str">
        <f>IFERROR(IF(VLOOKUP(A583,Vocabulary!$A:$J,7,)=0,"",VLOOKUP(A583,Vocabulary!$A:$J,7,)),"")</f>
        <v/>
      </c>
      <c r="H583" s="13" t="str">
        <f>IFERROR(IF(VLOOKUP(G583,Vocabulary!$A:$J,10,)=0,"",VLOOKUP(G583,Vocabulary!$A:$J,10,)),"")</f>
        <v/>
      </c>
      <c r="I583" s="24">
        <v>366</v>
      </c>
      <c r="J583" s="13" t="str">
        <f>IFERROR(IF(VLOOKUP(I583,Vocabulary!$A:$J,10,)=0,"",VLOOKUP(I583,Vocabulary!$A:$J,10,)),"")</f>
        <v>&lt;fed-thesaurus:householdrelationtype#id&gt;</v>
      </c>
      <c r="K583" s="9">
        <v>642</v>
      </c>
      <c r="L583" s="13" t="str">
        <f>IFERROR(IF(VLOOKUP(K583,Vocabulary!$A:$J,10,)=0,"",VLOOKUP(K583,Vocabulary!$A:$J,10,)),"")</f>
        <v>&lt;vl-persoon:Gezinsrelatietype&gt;</v>
      </c>
    </row>
    <row r="584" spans="1:12" x14ac:dyDescent="0.3">
      <c r="A584" s="9">
        <v>643</v>
      </c>
      <c r="B584" s="13" t="str">
        <f>IFERROR(VLOOKUP(A584,Vocabulary!$A:$J,6,),"")</f>
        <v>VL</v>
      </c>
      <c r="C584" s="13" t="str">
        <f>IFERROR(VLOOKUP(A584,Vocabulary!$A:$J,4,),"")</f>
        <v>Organization</v>
      </c>
      <c r="D584" s="13" t="str">
        <f>IFERROR(VLOOKUP(A584,Vocabulary!$A:$J,2,),"")</f>
        <v>isHetResultaatVan</v>
      </c>
      <c r="E584" s="13" t="str">
        <f>IFERROR(IF(VLOOKUP(A584,Vocabulary!$A:$J,3,)=0,"",VLOOKUP(A584,Vocabulary!$A:$J,3,)),"")</f>
        <v/>
      </c>
      <c r="F584" s="13" t="str">
        <f>IFERROR(IF(VLOOKUP(A584,Vocabulary!$A:$J,7,)=0,"",VLOOKUP(A584,Vocabulary!$A:$J,7,)),"")</f>
        <v/>
      </c>
      <c r="G584" s="4">
        <v>175</v>
      </c>
      <c r="H584" s="13" t="str">
        <f>IFERROR(IF(VLOOKUP(G584,Vocabulary!$A:$J,10,)=0,"",VLOOKUP(G584,Vocabulary!$A:$J,10,)),"")</f>
        <v>&lt;eu:PublicOrganisationResultedFrom&gt;</v>
      </c>
      <c r="J584" s="13" t="str">
        <f>IFERROR(IF(VLOOKUP(I584,Vocabulary!$A:$J,10,)=0,"",VLOOKUP(I584,Vocabulary!$A:$J,10,)),"")</f>
        <v/>
      </c>
      <c r="K584" s="9">
        <v>643</v>
      </c>
      <c r="L584" s="13" t="str">
        <f>IFERROR(IF(VLOOKUP(K584,Vocabulary!$A:$J,10,)=0,"",VLOOKUP(K584,Vocabulary!$A:$J,10,)),"")</f>
        <v>&lt;vl-organisatie:isHetResultaatVan&gt;</v>
      </c>
    </row>
    <row r="585" spans="1:12" x14ac:dyDescent="0.3">
      <c r="A585" s="9">
        <v>644</v>
      </c>
      <c r="B585" s="13" t="str">
        <f>IFERROR(VLOOKUP(A585,Vocabulary!$A:$J,6,),"")</f>
        <v>FED</v>
      </c>
      <c r="C585" s="13" t="str">
        <f>IFERROR(VLOOKUP(A585,Vocabulary!$A:$J,4,),"")</f>
        <v>Person</v>
      </c>
      <c r="D585" s="13" t="str">
        <f>IFERROR(VLOOKUP(A585,Vocabulary!$A:$J,2,),"")</f>
        <v>person2</v>
      </c>
      <c r="E585" s="13" t="str">
        <f>IFERROR(IF(VLOOKUP(A585,Vocabulary!$A:$J,3,)=0,"",VLOOKUP(A585,Vocabulary!$A:$J,3,)),"")</f>
        <v>Second person in a relation of 2 persons.</v>
      </c>
      <c r="F585" s="13" t="str">
        <f>IFERROR(IF(VLOOKUP(A585,Vocabulary!$A:$J,7,)=0,"",VLOOKUP(A585,Vocabulary!$A:$J,7,)),"")</f>
        <v/>
      </c>
      <c r="H585" s="13" t="str">
        <f>IFERROR(IF(VLOOKUP(G585,Vocabulary!$A:$J,10,)=0,"",VLOOKUP(G585,Vocabulary!$A:$J,10,)),"")</f>
        <v/>
      </c>
      <c r="I585" s="24">
        <v>644</v>
      </c>
      <c r="J585" s="13" t="str">
        <f>IFERROR(IF(VLOOKUP(I585,Vocabulary!$A:$J,10,)=0,"",VLOOKUP(I585,Vocabulary!$A:$J,10,)),"")</f>
        <v>&lt;fed-per:person2&gt;</v>
      </c>
      <c r="K585" s="9">
        <v>630</v>
      </c>
      <c r="L585" s="13" t="str">
        <f>IFERROR(IF(VLOOKUP(K585,Vocabulary!$A:$J,10,)=0,"",VLOOKUP(K585,Vocabulary!$A:$J,10,)),"")</f>
        <v>&lt;vl-persoon:heeftRelatieMet&gt;</v>
      </c>
    </row>
    <row r="586" spans="1:12" x14ac:dyDescent="0.3">
      <c r="A586" s="9">
        <v>645</v>
      </c>
      <c r="B586" s="13" t="str">
        <f>IFERROR(VLOOKUP(A586,Vocabulary!$A:$J,6,),"")</f>
        <v>FED</v>
      </c>
      <c r="C586" s="13" t="str">
        <f>IFERROR(VLOOKUP(A586,Vocabulary!$A:$J,4,),"")</f>
        <v>Location</v>
      </c>
      <c r="D586" s="13" t="str">
        <f>IFERROR(VLOOKUP(A586,Vocabulary!$A:$J,2,),"")</f>
        <v>Location</v>
      </c>
      <c r="E586" s="13" t="str">
        <f>IFERROR(IF(VLOOKUP(A586,Vocabulary!$A:$J,3,)=0,"",VLOOKUP(A586,Vocabulary!$A:$J,3,)),"")</f>
        <v>An identifiable geographic place.</v>
      </c>
      <c r="F586" s="13" t="str">
        <f>IFERROR(IF(VLOOKUP(A586,Vocabulary!$A:$J,7,)=0,"",VLOOKUP(A586,Vocabulary!$A:$J,7,)),"")</f>
        <v/>
      </c>
      <c r="G586" s="4">
        <v>113</v>
      </c>
      <c r="H586" s="13" t="str">
        <f>IFERROR(IF(VLOOKUP(G586,Vocabulary!$A:$J,10,)=0,"",VLOOKUP(G586,Vocabulary!$A:$J,10,)),"")</f>
        <v>&lt;eu:Location&gt;</v>
      </c>
      <c r="I586" s="9">
        <v>645</v>
      </c>
      <c r="J586" s="13" t="str">
        <f>IFERROR(IF(VLOOKUP(I586,Vocabulary!$A:$J,10,)=0,"",VLOOKUP(I586,Vocabulary!$A:$J,10,)),"")</f>
        <v>&lt;dcterms:Location&gt;</v>
      </c>
      <c r="L586" s="13" t="str">
        <f>IFERROR(IF(VLOOKUP(K586,Vocabulary!$A:$J,10,)=0,"",VLOOKUP(K586,Vocabulary!$A:$J,10,)),"")</f>
        <v/>
      </c>
    </row>
    <row r="587" spans="1:12" ht="100.8" x14ac:dyDescent="0.3">
      <c r="A587" s="9">
        <v>648</v>
      </c>
      <c r="B587" s="13" t="str">
        <f>IFERROR(VLOOKUP(A587,Vocabulary!$A:$J,6,),"")</f>
        <v>FED</v>
      </c>
      <c r="C587" s="13" t="str">
        <f>IFERROR(VLOOKUP(A587,Vocabulary!$A:$J,4,),"")</f>
        <v>Organization</v>
      </c>
      <c r="D587" s="13" t="str">
        <f>IFERROR(VLOOKUP(A587,Vocabulary!$A:$J,2,),"")</f>
        <v>Site</v>
      </c>
      <c r="E587" s="13" t="str">
        <f>IFERROR(IF(VLOOKUP(A587,Vocabulary!$A:$J,3,)=0,"",VLOOKUP(A587,Vocabulary!$A:$J,3,)),"")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87" s="13" t="str">
        <f>IFERROR(IF(VLOOKUP(A587,Vocabulary!$A:$J,7,)=0,"",VLOOKUP(A587,Vocabulary!$A:$J,7,)),"")</f>
        <v xml:space="preserve">
Belgian context: KBO uses the terminology "EstablishmentUnit".</v>
      </c>
      <c r="H587" s="13" t="str">
        <f>IFERROR(IF(VLOOKUP(G587,Vocabulary!$A:$J,10,)=0,"",VLOOKUP(G587,Vocabulary!$A:$J,10,)),"")</f>
        <v/>
      </c>
      <c r="I587" s="24">
        <v>648</v>
      </c>
      <c r="J587" s="13" t="str">
        <f>IFERROR(IF(VLOOKUP(I587,Vocabulary!$A:$J,10,)=0,"",VLOOKUP(I587,Vocabulary!$A:$J,10,)),"")</f>
        <v>&lt;org:Site&gt;</v>
      </c>
      <c r="K587" s="9">
        <v>619</v>
      </c>
      <c r="L587" s="13" t="str">
        <f>IFERROR(IF(VLOOKUP(K587,Vocabulary!$A:$J,10,)=0,"",VLOOKUP(K587,Vocabulary!$A:$J,10,)),"")</f>
        <v>&lt;vl-organisatie-ext:Vestiging&gt;</v>
      </c>
    </row>
    <row r="588" spans="1:12" ht="216" x14ac:dyDescent="0.3">
      <c r="A588" s="9">
        <v>649</v>
      </c>
      <c r="B588" s="13" t="str">
        <f>IFERROR(VLOOKUP(A588,Vocabulary!$A:$J,6,),"")</f>
        <v>FED</v>
      </c>
      <c r="C588" s="13" t="str">
        <f>IFERROR(VLOOKUP(A588,Vocabulary!$A:$J,4,),"")</f>
        <v>Location</v>
      </c>
      <c r="D588" s="13" t="str">
        <f>IFERROR(VLOOKUP(A588,Vocabulary!$A:$J,2,),"")</f>
        <v>postName</v>
      </c>
      <c r="E588" s="13" t="str">
        <f>IFERROR(IF(VLOOKUP(A588,Vocabulary!$A:$J,3,)=0,"",VLOOKUP(A588,Vocabulary!$A:$J,3,)),"")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88" s="13" t="str">
        <f>IFERROR(IF(VLOOKUP(A588,Vocabulary!$A:$J,7,)=0,"",VLOOKUP(A588,Vocabulary!$A:$J,7,)),"")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88" s="4">
        <v>8</v>
      </c>
      <c r="H588" s="13" t="str">
        <f>IFERROR(IF(VLOOKUP(G588,Vocabulary!$A:$J,10,)=0,"",VLOOKUP(G588,Vocabulary!$A:$J,10,)),"")</f>
        <v>&lt;eu:AddressPostName&gt;</v>
      </c>
      <c r="I588" s="24">
        <v>649</v>
      </c>
      <c r="J588" s="13" t="str">
        <f>IFERROR(IF(VLOOKUP(I588,Vocabulary!$A:$J,10,)=0,"",VLOOKUP(I588,Vocabulary!$A:$J,10,)),"")</f>
        <v>&lt;inspire-ad:PostalDescriptor.postName&gt;</v>
      </c>
      <c r="K588" s="9">
        <v>430</v>
      </c>
      <c r="L588" s="13" t="str">
        <f>IFERROR(IF(VLOOKUP(K588,Vocabulary!$A:$J,10,)=0,"",VLOOKUP(K588,Vocabulary!$A:$J,10,)),"")</f>
        <v>&lt;vl-adres:postnaam&gt;</v>
      </c>
    </row>
    <row r="589" spans="1:12" x14ac:dyDescent="0.3">
      <c r="A589" s="9">
        <v>650</v>
      </c>
      <c r="B589" s="13" t="str">
        <f>IFERROR(VLOOKUP(A589,Vocabulary!$A:$J,6,),"")</f>
        <v>FED</v>
      </c>
      <c r="C589" s="13" t="str">
        <f>IFERROR(VLOOKUP(A589,Vocabulary!$A:$J,4,),"")</f>
        <v>Location</v>
      </c>
      <c r="D589" s="13" t="str">
        <f>IFERROR(VLOOKUP(A589,Vocabulary!$A:$J,2,),"")</f>
        <v>geographicName</v>
      </c>
      <c r="E589" s="13" t="str">
        <f>IFERROR(IF(VLOOKUP(A589,Vocabulary!$A:$J,3,)=0,"",VLOOKUP(A589,Vocabulary!$A:$J,3,)),"")</f>
        <v>A proper noun applied to a spatial object.</v>
      </c>
      <c r="F589" s="13" t="str">
        <f>IFERROR(IF(VLOOKUP(A589,Vocabulary!$A:$J,7,)=0,"",VLOOKUP(A589,Vocabulary!$A:$J,7,)),"")</f>
        <v/>
      </c>
      <c r="G589" s="4">
        <v>114</v>
      </c>
      <c r="H589" s="13" t="str">
        <f>IFERROR(IF(VLOOKUP(G589,Vocabulary!$A:$J,10,)=0,"",VLOOKUP(G589,Vocabulary!$A:$J,10,)),"")</f>
        <v>&lt;eu:LocationGeographicName&gt;</v>
      </c>
      <c r="I589" s="24">
        <v>650</v>
      </c>
      <c r="J589" s="13" t="str">
        <f>IFERROR(IF(VLOOKUP(I589,Vocabulary!$A:$J,10,)=0,"",VLOOKUP(I589,Vocabulary!$A:$J,10,)),"")</f>
        <v>&lt;locn:geographicName&gt;</v>
      </c>
      <c r="L589" s="13" t="str">
        <f>IFERROR(IF(VLOOKUP(K589,Vocabulary!$A:$J,10,)=0,"",VLOOKUP(K589,Vocabulary!$A:$J,10,)),"")</f>
        <v/>
      </c>
    </row>
    <row r="590" spans="1:12" ht="28.8" x14ac:dyDescent="0.3">
      <c r="A590" s="9">
        <v>651</v>
      </c>
      <c r="B590" s="13" t="str">
        <f>IFERROR(VLOOKUP(A590,Vocabulary!$A:$J,6,),"")</f>
        <v>FED</v>
      </c>
      <c r="C590" s="13" t="str">
        <f>IFERROR(VLOOKUP(A590,Vocabulary!$A:$J,4,),"")</f>
        <v>Location</v>
      </c>
      <c r="D590" s="13" t="str">
        <f>IFERROR(VLOOKUP(A590,Vocabulary!$A:$J,2,),"")</f>
        <v>adminUnitL1</v>
      </c>
      <c r="E590" s="13" t="str">
        <f>IFERROR(IF(VLOOKUP(A590,Vocabulary!$A:$J,3,)=0,"",VLOOKUP(A590,Vocabulary!$A:$J,3,)),"")</f>
        <v>The uppermost administrative unit for the address, almost always a country.</v>
      </c>
      <c r="F590" s="13" t="str">
        <f>IFERROR(IF(VLOOKUP(A590,Vocabulary!$A:$J,7,)=0,"",VLOOKUP(A590,Vocabulary!$A:$J,7,)),"")</f>
        <v/>
      </c>
      <c r="G590" s="4">
        <v>10</v>
      </c>
      <c r="H590" s="13" t="str">
        <f>IFERROR(IF(VLOOKUP(G590,Vocabulary!$A:$J,10,)=0,"",VLOOKUP(G590,Vocabulary!$A:$J,10,)),"")</f>
        <v>&lt;eu:AddressAdminUnitL1&gt;</v>
      </c>
      <c r="I590" s="24">
        <v>651</v>
      </c>
      <c r="J590" s="13" t="str">
        <f>IFERROR(IF(VLOOKUP(I590,Vocabulary!$A:$J,10,)=0,"",VLOOKUP(I590,Vocabulary!$A:$J,10,)),"")</f>
        <v>&lt;locn:adminUnitL1&gt;</v>
      </c>
      <c r="K590" s="9">
        <v>547</v>
      </c>
      <c r="L590" s="13" t="str">
        <f>IFERROR(IF(VLOOKUP(K590,Vocabulary!$A:$J,10,)=0,"",VLOOKUP(K590,Vocabulary!$A:$J,10,)),"")</f>
        <v>&lt;vl-adres-ext:administratieveEenheidNiveau1&gt;</v>
      </c>
    </row>
    <row r="591" spans="1:12" ht="28.8" x14ac:dyDescent="0.3">
      <c r="A591" s="9">
        <v>652</v>
      </c>
      <c r="B591" s="13" t="str">
        <f>IFERROR(VLOOKUP(A591,Vocabulary!$A:$J,6,),"")</f>
        <v>FED</v>
      </c>
      <c r="C591" s="13" t="str">
        <f>IFERROR(VLOOKUP(A591,Vocabulary!$A:$J,4,),"")</f>
        <v>Location</v>
      </c>
      <c r="D591" s="13" t="str">
        <f>IFERROR(VLOOKUP(A591,Vocabulary!$A:$J,2,),"")</f>
        <v>adminUnitL2</v>
      </c>
      <c r="E591" s="13" t="str">
        <f>IFERROR(IF(VLOOKUP(A591,Vocabulary!$A:$J,3,)=0,"",VLOOKUP(A591,Vocabulary!$A:$J,3,)),"")</f>
        <v>The region of the address, usually a county, state or other such area that typically encompasses several localities.</v>
      </c>
      <c r="F591" s="13" t="str">
        <f>IFERROR(IF(VLOOKUP(A591,Vocabulary!$A:$J,7,)=0,"",VLOOKUP(A591,Vocabulary!$A:$J,7,)),"")</f>
        <v/>
      </c>
      <c r="G591" s="4">
        <v>9</v>
      </c>
      <c r="H591" s="13" t="str">
        <f>IFERROR(IF(VLOOKUP(G591,Vocabulary!$A:$J,10,)=0,"",VLOOKUP(G591,Vocabulary!$A:$J,10,)),"")</f>
        <v>&lt;eu:AddressAdminUnitL2&gt;</v>
      </c>
      <c r="I591" s="24">
        <v>652</v>
      </c>
      <c r="J591" s="13" t="str">
        <f>IFERROR(IF(VLOOKUP(I591,Vocabulary!$A:$J,10,)=0,"",VLOOKUP(I591,Vocabulary!$A:$J,10,)),"")</f>
        <v>&lt;locn:adminUnitL2&gt;</v>
      </c>
      <c r="K591" s="9">
        <v>548</v>
      </c>
      <c r="L591" s="13" t="str">
        <f>IFERROR(IF(VLOOKUP(K591,Vocabulary!$A:$J,10,)=0,"",VLOOKUP(K591,Vocabulary!$A:$J,10,)),"")</f>
        <v>&lt;vl-adres-ext:administratieveEenheidNiveau2&gt;</v>
      </c>
    </row>
    <row r="592" spans="1:12" ht="57.6" x14ac:dyDescent="0.3">
      <c r="A592" s="9">
        <v>653</v>
      </c>
      <c r="B592" s="13" t="str">
        <f>IFERROR(VLOOKUP(A592,Vocabulary!$A:$J,6,),"")</f>
        <v>FED</v>
      </c>
      <c r="C592" s="13" t="str">
        <f>IFERROR(VLOOKUP(A592,Vocabulary!$A:$J,4,),"")</f>
        <v>Location</v>
      </c>
      <c r="D592" s="13" t="str">
        <f>IFERROR(VLOOKUP(A592,Vocabulary!$A:$J,2,),"")</f>
        <v>addressArea</v>
      </c>
      <c r="E592" s="13" t="str">
        <f>IFERROR(IF(VLOOKUP(A592,Vocabulary!$A:$J,3,)=0,"",VLOOKUP(A592,Vocabulary!$A:$J,3,)),"")</f>
        <v xml:space="preserve">The name or names of a geographic area or locality that groups a number of addressable objects for addressing purposes, without being an administrative unit. This would typically be part of a city, a neighbourhood or village. </v>
      </c>
      <c r="F592" s="13" t="str">
        <f>IFERROR(IF(VLOOKUP(A592,Vocabulary!$A:$J,7,)=0,"",VLOOKUP(A592,Vocabulary!$A:$J,7,)),"")</f>
        <v/>
      </c>
      <c r="G592" s="4">
        <v>7</v>
      </c>
      <c r="H592" s="13" t="str">
        <f>IFERROR(IF(VLOOKUP(G592,Vocabulary!$A:$J,10,)=0,"",VLOOKUP(G592,Vocabulary!$A:$J,10,)),"")</f>
        <v>&lt;eu:AddressAddressArea&gt;</v>
      </c>
      <c r="I592" s="24">
        <v>653</v>
      </c>
      <c r="J592" s="13" t="str">
        <f>IFERROR(IF(VLOOKUP(I592,Vocabulary!$A:$J,10,)=0,"",VLOOKUP(I592,Vocabulary!$A:$J,10,)),"")</f>
        <v>&lt;locn:addressArea&gt;</v>
      </c>
      <c r="K592" s="9">
        <v>549</v>
      </c>
      <c r="L592" s="13" t="str">
        <f>IFERROR(IF(VLOOKUP(K592,Vocabulary!$A:$J,10,)=0,"",VLOOKUP(K592,Vocabulary!$A:$J,10,)),"")</f>
        <v>&lt;vl-adres-ext:adresgebied&gt;</v>
      </c>
    </row>
    <row r="593" spans="1:12" ht="57.6" x14ac:dyDescent="0.3">
      <c r="A593" s="9">
        <v>654</v>
      </c>
      <c r="B593" s="13" t="str">
        <f>IFERROR(VLOOKUP(A593,Vocabulary!$A:$J,6,),"")</f>
        <v>FED</v>
      </c>
      <c r="C593" s="13" t="str">
        <f>IFERROR(VLOOKUP(A593,Vocabulary!$A:$J,4,),"")</f>
        <v>Location</v>
      </c>
      <c r="D593" s="13" t="str">
        <f>IFERROR(VLOOKUP(A593,Vocabulary!$A:$J,2,),"")</f>
        <v>locatorName</v>
      </c>
      <c r="E593" s="13" t="str">
        <f>IFERROR(IF(VLOOKUP(A593,Vocabulary!$A:$J,3,)=0,"",VLOOKUP(A593,Vocabulary!$A:$J,3,)),"")</f>
        <v>Proper noun(s) applied to the real world entity identified by the locator. The locator name could be the name of the property or complex, of the building or part of the building, or it could be the name of a room inside a building.</v>
      </c>
      <c r="F593" s="13" t="str">
        <f>IFERROR(IF(VLOOKUP(A593,Vocabulary!$A:$J,7,)=0,"",VLOOKUP(A593,Vocabulary!$A:$J,7,)),"")</f>
        <v/>
      </c>
      <c r="G593" s="4">
        <v>6</v>
      </c>
      <c r="H593" s="13" t="str">
        <f>IFERROR(IF(VLOOKUP(G593,Vocabulary!$A:$J,10,)=0,"",VLOOKUP(G593,Vocabulary!$A:$J,10,)),"")</f>
        <v>&lt;eu:AddressLocatorName&gt;</v>
      </c>
      <c r="I593" s="24">
        <v>654</v>
      </c>
      <c r="J593" s="13" t="str">
        <f>IFERROR(IF(VLOOKUP(I593,Vocabulary!$A:$J,10,)=0,"",VLOOKUP(I593,Vocabulary!$A:$J,10,)),"")</f>
        <v>&lt;locn:locatorName&gt;</v>
      </c>
      <c r="K593" s="9">
        <v>553</v>
      </c>
      <c r="L593" s="13" t="str">
        <f>IFERROR(IF(VLOOKUP(K593,Vocabulary!$A:$J,10,)=0,"",VLOOKUP(K593,Vocabulary!$A:$J,10,)),"")</f>
        <v>&lt;vl-adres-ext:locatienaam&gt;</v>
      </c>
    </row>
    <row r="594" spans="1:12" ht="28.8" x14ac:dyDescent="0.3">
      <c r="A594" s="9">
        <v>655</v>
      </c>
      <c r="B594" s="13" t="str">
        <f>IFERROR(VLOOKUP(A594,Vocabulary!$A:$J,6,),"")</f>
        <v>FED</v>
      </c>
      <c r="C594" s="13" t="str">
        <f>IFERROR(VLOOKUP(A594,Vocabulary!$A:$J,4,),"")</f>
        <v>Organization</v>
      </c>
      <c r="D594" s="13" t="str">
        <f>IFERROR(VLOOKUP(A594,Vocabulary!$A:$J,2,),"")</f>
        <v>siteOf</v>
      </c>
      <c r="E594" s="13" t="str">
        <f>IFERROR(IF(VLOOKUP(A594,Vocabulary!$A:$J,3,)=0,"",VLOOKUP(A594,Vocabulary!$A:$J,3,)),"")</f>
        <v>Indicates an Organization which has some presence at the given site. This is the inverse of `org:hasSite`.</v>
      </c>
      <c r="F594" s="13" t="str">
        <f>IFERROR(IF(VLOOKUP(A594,Vocabulary!$A:$J,7,)=0,"",VLOOKUP(A594,Vocabulary!$A:$J,7,)),"")</f>
        <v/>
      </c>
      <c r="G594" s="4">
        <v>167</v>
      </c>
      <c r="H594" s="13" t="str">
        <f>IFERROR(IF(VLOOKUP(G594,Vocabulary!$A:$J,10,)=0,"",VLOOKUP(G594,Vocabulary!$A:$J,10,)),"")</f>
        <v>&lt;eu:PublicOrganizationUnitOf&gt;</v>
      </c>
      <c r="I594" s="24">
        <v>655</v>
      </c>
      <c r="J594" s="13" t="str">
        <f>IFERROR(IF(VLOOKUP(I594,Vocabulary!$A:$J,10,)=0,"",VLOOKUP(I594,Vocabulary!$A:$J,10,)),"")</f>
        <v>&lt;org:siteOf&gt;</v>
      </c>
      <c r="L594" s="13" t="str">
        <f>IFERROR(IF(VLOOKUP(K594,Vocabulary!$A:$J,10,)=0,"",VLOOKUP(K594,Vocabulary!$A:$J,10,)),"")</f>
        <v/>
      </c>
    </row>
    <row r="595" spans="1:12" ht="57.6" x14ac:dyDescent="0.3">
      <c r="A595" s="4">
        <v>656</v>
      </c>
      <c r="B595" s="13" t="str">
        <f>IFERROR(VLOOKUP(A595,Vocabulary!$A:$J,6,),"")</f>
        <v>FED</v>
      </c>
      <c r="C595" s="13" t="str">
        <f>IFERROR(VLOOKUP(A595,Vocabulary!$A:$J,4,),"")</f>
        <v>Organization</v>
      </c>
      <c r="D595" s="13" t="str">
        <f>IFERROR(VLOOKUP(A595,Vocabulary!$A:$J,2,),"")</f>
        <v>subOrganizationOf</v>
      </c>
      <c r="E595" s="13" t="str">
        <f>IFERROR(IF(VLOOKUP(A595,Vocabulary!$A:$J,3,)=0,"",VLOOKUP(A595,Vocabulary!$A:$J,3,)),"")</f>
        <v>Represents hierarchical containment of Organizations or OrganizationalUnits; indicates an Organization which contains this Organization. Inverse of `org:hasSubOrganization`.
(context: relation between mother and daughter companies)</v>
      </c>
      <c r="F595" s="13" t="str">
        <f>IFERROR(IF(VLOOKUP(A595,Vocabulary!$A:$J,7,)=0,"",VLOOKUP(A595,Vocabulary!$A:$J,7,)),"")</f>
        <v/>
      </c>
      <c r="G595" s="4">
        <v>165</v>
      </c>
      <c r="H595" s="13" t="str">
        <f>IFERROR(IF(VLOOKUP(G595,Vocabulary!$A:$J,10,)=0,"",VLOOKUP(G595,Vocabulary!$A:$J,10,)),"")</f>
        <v>&lt;eu:PublicOrganizationSubOrganisationOf&gt;</v>
      </c>
      <c r="I595" s="24">
        <v>656</v>
      </c>
      <c r="J595" s="13" t="str">
        <f>IFERROR(IF(VLOOKUP(I595,Vocabulary!$A:$J,10,)=0,"",VLOOKUP(I595,Vocabulary!$A:$J,10,)),"")</f>
        <v>&lt;org:subOrganizationOf&gt;</v>
      </c>
      <c r="K595" s="9">
        <v>616</v>
      </c>
      <c r="L595" s="13" t="str">
        <f>IFERROR(IF(VLOOKUP(K595,Vocabulary!$A:$J,10,)=0,"",VLOOKUP(K595,Vocabulary!$A:$J,10,)),"")</f>
        <v>&lt;vl-organisatie-ext:suborganisatieVan&gt;</v>
      </c>
    </row>
    <row r="596" spans="1:12" ht="57.6" x14ac:dyDescent="0.3">
      <c r="A596" s="4">
        <v>657</v>
      </c>
      <c r="B596" s="13" t="str">
        <f>IFERROR(VLOOKUP(A596,Vocabulary!$A:$J,6,),"")</f>
        <v>FED</v>
      </c>
      <c r="C596" s="13" t="str">
        <f>IFERROR(VLOOKUP(A596,Vocabulary!$A:$J,4,),"")</f>
        <v>Organization</v>
      </c>
      <c r="D596" s="13" t="str">
        <f>IFERROR(VLOOKUP(A596,Vocabulary!$A:$J,2,),"")</f>
        <v>hasSubOrganization</v>
      </c>
      <c r="E596" s="13" t="str">
        <f>IFERROR(IF(VLOOKUP(A596,Vocabulary!$A:$J,3,)=0,"",VLOOKUP(A596,Vocabulary!$A:$J,3,)),"")</f>
        <v>Represents hierarchical containment of Organizations or Organizational Units; indicates an organization which is a sub-part or child of this organization.  Inverse of `org:subOrganizationOf`.
(context: relation between mother and daughter companies)</v>
      </c>
      <c r="F596" s="13" t="str">
        <f>IFERROR(IF(VLOOKUP(A596,Vocabulary!$A:$J,7,)=0,"",VLOOKUP(A596,Vocabulary!$A:$J,7,)),"")</f>
        <v/>
      </c>
      <c r="G596" s="4">
        <v>164</v>
      </c>
      <c r="H596" s="13" t="str">
        <f>IFERROR(IF(VLOOKUP(G596,Vocabulary!$A:$J,10,)=0,"",VLOOKUP(G596,Vocabulary!$A:$J,10,)),"")</f>
        <v>&lt;eu:PublicOrganizationSubOrganisation&gt;</v>
      </c>
      <c r="I596" s="24">
        <v>657</v>
      </c>
      <c r="J596" s="13" t="str">
        <f>IFERROR(IF(VLOOKUP(I596,Vocabulary!$A:$J,10,)=0,"",VLOOKUP(I596,Vocabulary!$A:$J,10,)),"")</f>
        <v>&lt;org:hasSubOrganization&gt;</v>
      </c>
      <c r="K596" s="9">
        <v>587</v>
      </c>
      <c r="L596" s="13" t="str">
        <f>IFERROR(IF(VLOOKUP(K596,Vocabulary!$A:$J,10,)=0,"",VLOOKUP(K596,Vocabulary!$A:$J,10,)),"")</f>
        <v>&lt;vl-organisatie-ext:heeftSuborganisatie&gt;</v>
      </c>
    </row>
    <row r="597" spans="1:12" ht="57.6" x14ac:dyDescent="0.3">
      <c r="A597" s="9">
        <v>658</v>
      </c>
      <c r="B597" s="13" t="str">
        <f>IFERROR(VLOOKUP(A597,Vocabulary!$A:$J,6,),"")</f>
        <v>FED</v>
      </c>
      <c r="C597" s="13" t="str">
        <f>IFERROR(VLOOKUP(A597,Vocabulary!$A:$J,4,),"")</f>
        <v>Organization</v>
      </c>
      <c r="D597" s="13" t="str">
        <f>IFERROR(VLOOKUP(A597,Vocabulary!$A:$J,2,),"")</f>
        <v>FormalOrganization</v>
      </c>
      <c r="E597" s="13" t="str">
        <f>IFERROR(IF(VLOOKUP(A597,Vocabulary!$A:$J,3,)=0,"",VLOOKUP(A597,Vocabulary!$A:$J,3,)),"")</f>
        <v xml:space="preserve">An Organization which is recognized in the world at large, in particular in legal jurisdictions, with associated rights and responsibilities. Examples include a Corporation, Charity, Government or Church. </v>
      </c>
      <c r="F597" s="13" t="str">
        <f>IFERROR(IF(VLOOKUP(A597,Vocabulary!$A:$J,7,)=0,"",VLOOKUP(A597,Vocabulary!$A:$J,7,)),"")</f>
        <v/>
      </c>
      <c r="H597" s="13" t="str">
        <f>IFERROR(IF(VLOOKUP(G597,Vocabulary!$A:$J,10,)=0,"",VLOOKUP(G597,Vocabulary!$A:$J,10,)),"")</f>
        <v/>
      </c>
      <c r="I597" s="24">
        <v>658</v>
      </c>
      <c r="J597" s="13" t="str">
        <f>IFERROR(IF(VLOOKUP(I597,Vocabulary!$A:$J,10,)=0,"",VLOOKUP(I597,Vocabulary!$A:$J,10,)),"")</f>
        <v>&lt;org:FormalOrganization&gt;</v>
      </c>
      <c r="K597" s="9">
        <v>575</v>
      </c>
      <c r="L597" s="13" t="str">
        <f>IFERROR(IF(VLOOKUP(K597,Vocabulary!$A:$J,10,)=0,"",VLOOKUP(K597,Vocabulary!$A:$J,10,)),"")</f>
        <v>&lt;vl-organisatie-ext:FormeleOrganisatie&gt;</v>
      </c>
    </row>
    <row r="598" spans="1:12" ht="302.39999999999998" x14ac:dyDescent="0.3">
      <c r="A598" s="9">
        <v>659</v>
      </c>
      <c r="B598" s="13" t="str">
        <f>IFERROR(VLOOKUP(A598,Vocabulary!$A:$J,6,),"")</f>
        <v>FED</v>
      </c>
      <c r="C598" s="13" t="str">
        <f>IFERROR(VLOOKUP(A598,Vocabulary!$A:$J,4,),"")</f>
        <v>Organization</v>
      </c>
      <c r="D598" s="13" t="str">
        <f>IFERROR(VLOOKUP(A598,Vocabulary!$A:$J,2,),"")</f>
        <v>RegisteredOrganization</v>
      </c>
      <c r="E598" s="13" t="str">
        <f>IFERROR(IF(VLOOKUP(A598,Vocabulary!$A:$J,3,)=0,"",VLOOKUP(A598,Vocabulary!$A:$J,3,)),"")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98" s="13" t="str">
        <f>IFERROR(IF(VLOOKUP(A598,Vocabulary!$A:$J,7,)=0,"",VLOOKUP(A598,Vocabulary!$A:$J,7,)),"")</f>
        <v>Belgian context: KBO uses the terminology "Enterprise/RegisteredEntity/Entity".</v>
      </c>
      <c r="H598" s="13" t="str">
        <f>IFERROR(IF(VLOOKUP(G598,Vocabulary!$A:$J,10,)=0,"",VLOOKUP(G598,Vocabulary!$A:$J,10,)),"")</f>
        <v/>
      </c>
      <c r="I598" s="24">
        <v>659</v>
      </c>
      <c r="J598" s="13" t="str">
        <f>IFERROR(IF(VLOOKUP(I598,Vocabulary!$A:$J,10,)=0,"",VLOOKUP(I598,Vocabulary!$A:$J,10,)),"")</f>
        <v>&lt;rov:RegisteredOrganization&gt;</v>
      </c>
      <c r="K598" s="9">
        <v>577</v>
      </c>
      <c r="L598" s="13" t="str">
        <f>IFERROR(IF(VLOOKUP(K598,Vocabulary!$A:$J,10,)=0,"",VLOOKUP(K598,Vocabulary!$A:$J,10,)),"")</f>
        <v>&lt;vl-organisatie-ext:GeregistreerdeOrganisatie&gt;</v>
      </c>
    </row>
    <row r="599" spans="1:12" ht="43.2" x14ac:dyDescent="0.3">
      <c r="A599" s="9">
        <v>660</v>
      </c>
      <c r="B599" s="13" t="str">
        <f>IFERROR(VLOOKUP(A599,Vocabulary!$A:$J,6,),"")</f>
        <v>FED</v>
      </c>
      <c r="C599" s="13" t="str">
        <f>IFERROR(VLOOKUP(A599,Vocabulary!$A:$J,4,),"")</f>
        <v>Organization</v>
      </c>
      <c r="D599" s="13" t="str">
        <f>IFERROR(VLOOKUP(A599,Vocabulary!$A:$J,2,),"")</f>
        <v>hasUnit</v>
      </c>
      <c r="E599" s="13" t="str">
        <f>IFERROR(IF(VLOOKUP(A599,Vocabulary!$A:$J,3,)=0,"",VLOOKUP(A599,Vocabulary!$A:$J,3,)),"")</f>
        <v>Indicates a unit which is part of this Organization, e.g. a Department within a larger FormalOrganization. 
Inverse of `org:unitOf`.</v>
      </c>
      <c r="F599" s="13" t="str">
        <f>IFERROR(IF(VLOOKUP(A599,Vocabulary!$A:$J,7,)=0,"",VLOOKUP(A599,Vocabulary!$A:$J,7,)),"")</f>
        <v/>
      </c>
      <c r="G599" s="4">
        <v>166</v>
      </c>
      <c r="H599" s="13" t="str">
        <f>IFERROR(IF(VLOOKUP(G599,Vocabulary!$A:$J,10,)=0,"",VLOOKUP(G599,Vocabulary!$A:$J,10,)),"")</f>
        <v>&lt;eu:PublicOrganizationHasUnit&gt;</v>
      </c>
      <c r="I599" s="24">
        <v>660</v>
      </c>
      <c r="J599" s="13" t="str">
        <f>IFERROR(IF(VLOOKUP(I599,Vocabulary!$A:$J,10,)=0,"",VLOOKUP(I599,Vocabulary!$A:$J,10,)),"")</f>
        <v>&lt;org:hasUnit&gt;</v>
      </c>
      <c r="K599" s="9">
        <v>580</v>
      </c>
      <c r="L599" s="13" t="str">
        <f>IFERROR(IF(VLOOKUP(K599,Vocabulary!$A:$J,10,)=0,"",VLOOKUP(K599,Vocabulary!$A:$J,10,)),"")</f>
        <v>&lt;vl-organisatie-ext:heeftEenheid&gt;</v>
      </c>
    </row>
    <row r="600" spans="1:12" ht="43.2" x14ac:dyDescent="0.3">
      <c r="A600" s="9">
        <v>661</v>
      </c>
      <c r="B600" s="13" t="str">
        <f>IFERROR(VLOOKUP(A600,Vocabulary!$A:$J,6,),"")</f>
        <v>FED</v>
      </c>
      <c r="C600" s="13" t="str">
        <f>IFERROR(VLOOKUP(A600,Vocabulary!$A:$J,4,),"")</f>
        <v>Organization</v>
      </c>
      <c r="D600" s="13" t="str">
        <f>IFERROR(VLOOKUP(A600,Vocabulary!$A:$J,2,),"")</f>
        <v>unitOf</v>
      </c>
      <c r="E600" s="13" t="str">
        <f>IFERROR(IF(VLOOKUP(A600,Vocabulary!$A:$J,3,)=0,"",VLOOKUP(A600,Vocabulary!$A:$J,3,)),"")</f>
        <v>Indicates an Organization of which this Unit is a part, e.g. a Department within a larger FormalOrganization. This is the inverse of `org:hasUnit`.</v>
      </c>
      <c r="F600" s="13" t="str">
        <f>IFERROR(IF(VLOOKUP(A600,Vocabulary!$A:$J,7,)=0,"",VLOOKUP(A600,Vocabulary!$A:$J,7,)),"")</f>
        <v/>
      </c>
      <c r="G600" s="4">
        <v>167</v>
      </c>
      <c r="H600" s="13" t="str">
        <f>IFERROR(IF(VLOOKUP(G600,Vocabulary!$A:$J,10,)=0,"",VLOOKUP(G600,Vocabulary!$A:$J,10,)),"")</f>
        <v>&lt;eu:PublicOrganizationUnitOf&gt;</v>
      </c>
      <c r="I600" s="24">
        <v>661</v>
      </c>
      <c r="J600" s="13" t="str">
        <f>IFERROR(IF(VLOOKUP(I600,Vocabulary!$A:$J,10,)=0,"",VLOOKUP(I600,Vocabulary!$A:$J,10,)),"")</f>
        <v>&lt;org:unitOf&gt;</v>
      </c>
      <c r="K600" s="9">
        <v>574</v>
      </c>
      <c r="L600" s="13" t="str">
        <f>IFERROR(IF(VLOOKUP(K600,Vocabulary!$A:$J,10,)=0,"",VLOOKUP(K600,Vocabulary!$A:$J,10,)),"")</f>
        <v>&lt;vl-organisatie-ext:eenheidVan&gt;</v>
      </c>
    </row>
    <row r="601" spans="1:12" ht="72" x14ac:dyDescent="0.3">
      <c r="A601" s="9">
        <v>662</v>
      </c>
      <c r="B601" s="13" t="str">
        <f>IFERROR(VLOOKUP(A601,Vocabulary!$A:$J,6,),"")</f>
        <v>FED</v>
      </c>
      <c r="C601" s="13" t="str">
        <f>IFERROR(VLOOKUP(A601,Vocabulary!$A:$J,4,),"")</f>
        <v>Location</v>
      </c>
      <c r="D601" s="13" t="str">
        <f>IFERROR(VLOOKUP(A601,Vocabulary!$A:$J,2,),"")</f>
        <v>StreetName</v>
      </c>
      <c r="E601" s="13" t="str">
        <f>IFERROR(IF(VLOOKUP(A601,Vocabulary!$A:$J,3,)=0,"",VLOOKUP(A601,Vocabulary!$A:$J,3,)),"")</f>
        <v xml:space="preserve">An address component that represents the name of a passage or way through from one location to another. A thoroughfare is not necessarily a road, it might be a waterway or some other feature. </v>
      </c>
      <c r="F601" s="13" t="str">
        <f>IFERROR(IF(VLOOKUP(A601,Vocabulary!$A:$J,7,)=0,"",VLOOKUP(A601,Vocabulary!$A:$J,7,)),"")</f>
        <v>BEST: Address component with the name officially assigned to a street (runway, passage, square) or to a hamlet and to which addresses can be linked.
BEST = Belgian standard for adresses.
(also see &lt;locn:Thoroughfare&gt;)</v>
      </c>
      <c r="H601" s="13" t="str">
        <f>IFERROR(IF(VLOOKUP(G601,Vocabulary!$A:$J,10,)=0,"",VLOOKUP(G601,Vocabulary!$A:$J,10,)),"")</f>
        <v/>
      </c>
      <c r="I601" s="24">
        <v>662</v>
      </c>
      <c r="J601" s="13" t="str">
        <f>IFERROR(IF(VLOOKUP(I601,Vocabulary!$A:$J,10,)=0,"",VLOOKUP(I601,Vocabulary!$A:$J,10,)),"")</f>
        <v>&lt;inspire-ad:ThoroughfareName&gt;</v>
      </c>
      <c r="K601" s="9">
        <v>410</v>
      </c>
      <c r="L601" s="13" t="str">
        <f>IFERROR(IF(VLOOKUP(K601,Vocabulary!$A:$J,10,)=0,"",VLOOKUP(K601,Vocabulary!$A:$J,10,)),"")</f>
        <v>&lt;vl-adres:Straatnaam&gt;</v>
      </c>
    </row>
    <row r="602" spans="1:12" ht="72" x14ac:dyDescent="0.3">
      <c r="A602" s="9">
        <v>663</v>
      </c>
      <c r="B602" s="13" t="str">
        <f>IFERROR(VLOOKUP(A602,Vocabulary!$A:$J,6,),"")</f>
        <v>FED</v>
      </c>
      <c r="C602" s="13" t="str">
        <f>IFERROR(VLOOKUP(A602,Vocabulary!$A:$J,4,),"")</f>
        <v>Location</v>
      </c>
      <c r="D602" s="13" t="str">
        <f>IFERROR(VLOOKUP(A602,Vocabulary!$A:$J,2,),"")</f>
        <v>houseNumber</v>
      </c>
      <c r="E602" s="13" t="str">
        <f>IFERROR(IF(VLOOKUP(A602,Vocabulary!$A:$J,3,)=0,"",VLOOKUP(A602,Vocabulary!$A:$J,3,)),"")</f>
        <v>A number or a sequence of characters that uniquely identifies the locator within the relevant scope(s). The full identification of the locator could include one or more locator designators.</v>
      </c>
      <c r="F602" s="13" t="str">
        <f>IFERROR(IF(VLOOKUP(A602,Vocabulary!$A:$J,7,)=0,"",VLOOKUP(A602,Vocabulary!$A:$J,7,)),"")</f>
        <v xml:space="preserve">
Alphanumeric code officially assigned to building units (house number), mooring places, stands or parcels.
See https://github.com/belgif/fedvoc/wiki/Mapping-of-a-Belgian-(BEST)-address-on-an-international-address</v>
      </c>
      <c r="G602" s="4">
        <v>5</v>
      </c>
      <c r="H602" s="13" t="str">
        <f>IFERROR(IF(VLOOKUP(G602,Vocabulary!$A:$J,10,)=0,"",VLOOKUP(G602,Vocabulary!$A:$J,10,)),"")</f>
        <v>&lt;eu:AddressLocatorDesignator&gt;</v>
      </c>
      <c r="I602" s="24">
        <v>663</v>
      </c>
      <c r="J602" s="13" t="str">
        <f>IFERROR(IF(VLOOKUP(I602,Vocabulary!$A:$J,10,)=0,"",VLOOKUP(I602,Vocabulary!$A:$J,10,)),"")</f>
        <v>&lt;locn:locatorDesignator&gt;</v>
      </c>
      <c r="K602" s="9">
        <v>422</v>
      </c>
      <c r="L602" s="13" t="str">
        <f>IFERROR(IF(VLOOKUP(K602,Vocabulary!$A:$J,10,)=0,"",VLOOKUP(K602,Vocabulary!$A:$J,10,)),"")</f>
        <v>&lt;vl-adres:huisnummer&gt;</v>
      </c>
    </row>
    <row r="603" spans="1:12" ht="72" x14ac:dyDescent="0.3">
      <c r="A603" s="9">
        <v>664</v>
      </c>
      <c r="B603" s="13" t="str">
        <f>IFERROR(VLOOKUP(A603,Vocabulary!$A:$J,6,),"")</f>
        <v>FED</v>
      </c>
      <c r="C603" s="13" t="str">
        <f>IFERROR(VLOOKUP(A603,Vocabulary!$A:$J,4,),"")</f>
        <v>Location</v>
      </c>
      <c r="D603" s="13" t="str">
        <f>IFERROR(VLOOKUP(A603,Vocabulary!$A:$J,2,),"")</f>
        <v>streetName</v>
      </c>
      <c r="E603" s="13" t="str">
        <f>IFERROR(IF(VLOOKUP(A603,Vocabulary!$A:$J,3,)=0,"",VLOOKUP(A603,Vocabulary!$A:$J,3,)),"")</f>
        <v>The name of a passage or way through from one location to another. A thoroughfare is not necessarily a road, it might be a waterway or some other feature. 
Name of the street  (in the sense of spelling, possibly in several languages).</v>
      </c>
      <c r="F603" s="13" t="str">
        <f>IFERROR(IF(VLOOKUP(A603,Vocabulary!$A:$J,7,)=0,"",VLOOKUP(A603,Vocabulary!$A:$J,7,)),"")</f>
        <v>Name of the street  (in the sense of spelling, possibly in several languages).
See https://github.com/belgif/fedvoc/wiki/Mapping-of-a-Belgian-(BEST)-address-on-an-international-address</v>
      </c>
      <c r="H603" s="13" t="str">
        <f>IFERROR(IF(VLOOKUP(G603,Vocabulary!$A:$J,10,)=0,"",VLOOKUP(G603,Vocabulary!$A:$J,10,)),"")</f>
        <v/>
      </c>
      <c r="I603" s="9">
        <v>664</v>
      </c>
      <c r="J603" s="13" t="str">
        <f>IFERROR(IF(VLOOKUP(I603,Vocabulary!$A:$J,10,)=0,"",VLOOKUP(I603,Vocabulary!$A:$J,10,)),"")</f>
        <v>&lt;inspire-ad:ThoroughfareName.name&gt;</v>
      </c>
      <c r="K603" s="9">
        <v>557</v>
      </c>
      <c r="L603" s="13" t="str">
        <f>IFERROR(IF(VLOOKUP(K603,Vocabulary!$A:$J,10,)=0,"",VLOOKUP(K603,Vocabulary!$A:$J,10,)),"")</f>
        <v>&lt;vl-adres-ext:straatnaam&gt;</v>
      </c>
    </row>
    <row r="604" spans="1:12" x14ac:dyDescent="0.3">
      <c r="A604" s="9">
        <v>666</v>
      </c>
      <c r="B604" s="13" t="str">
        <f>IFERROR(VLOOKUP(A604,Vocabulary!$A:$J,6,),"")</f>
        <v>FED</v>
      </c>
      <c r="C604" s="13" t="str">
        <f>IFERROR(VLOOKUP(A604,Vocabulary!$A:$J,4,),"")</f>
        <v>Location</v>
      </c>
      <c r="D604" s="13" t="str">
        <f>IFERROR(VLOOKUP(A604,Vocabulary!$A:$J,2,),"")</f>
        <v>streetNameStatus</v>
      </c>
      <c r="E604" s="13" t="str">
        <f>IFERROR(IF(VLOOKUP(A604,Vocabulary!$A:$J,3,)=0,"",VLOOKUP(A604,Vocabulary!$A:$J,3,)),"")</f>
        <v>Current state of the streetname.</v>
      </c>
      <c r="F604" s="13" t="str">
        <f>IFERROR(IF(VLOOKUP(A604,Vocabulary!$A:$J,7,)=0,"",VLOOKUP(A604,Vocabulary!$A:$J,7,)),"")</f>
        <v/>
      </c>
      <c r="H604" s="13" t="str">
        <f>IFERROR(IF(VLOOKUP(G604,Vocabulary!$A:$J,10,)=0,"",VLOOKUP(G604,Vocabulary!$A:$J,10,)),"")</f>
        <v/>
      </c>
      <c r="I604" s="9">
        <v>666</v>
      </c>
      <c r="J604" s="13" t="str">
        <f>IFERROR(IF(VLOOKUP(I604,Vocabulary!$A:$J,10,)=0,"",VLOOKUP(I604,Vocabulary!$A:$J,10,)),"")</f>
        <v>&lt;fed-loc:streetNameStatus&gt;</v>
      </c>
      <c r="K604" s="9">
        <v>431</v>
      </c>
      <c r="L604" s="13" t="str">
        <f>IFERROR(IF(VLOOKUP(K604,Vocabulary!$A:$J,10,)=0,"",VLOOKUP(K604,Vocabulary!$A:$J,10,)),"")</f>
        <v>&lt;vl-adres:Straatnaam.status&gt;</v>
      </c>
    </row>
    <row r="605" spans="1:12" x14ac:dyDescent="0.3">
      <c r="A605" s="9">
        <v>667</v>
      </c>
      <c r="B605" s="13" t="str">
        <f>IFERROR(VLOOKUP(A605,Vocabulary!$A:$J,6,),"")</f>
        <v>FED</v>
      </c>
      <c r="C605" s="13" t="str">
        <f>IFERROR(VLOOKUP(A605,Vocabulary!$A:$J,4,),"")</f>
        <v>Location</v>
      </c>
      <c r="D605" s="13" t="str">
        <f>IFERROR(VLOOKUP(A605,Vocabulary!$A:$J,2,),"")</f>
        <v>streetNameType</v>
      </c>
      <c r="E605" s="13" t="str">
        <f>IFERROR(IF(VLOOKUP(A605,Vocabulary!$A:$J,3,)=0,"",VLOOKUP(A605,Vocabulary!$A:$J,3,)),"")</f>
        <v>Nature of the streetname (see code list).</v>
      </c>
      <c r="F605" s="13" t="str">
        <f>IFERROR(IF(VLOOKUP(A605,Vocabulary!$A:$J,7,)=0,"",VLOOKUP(A605,Vocabulary!$A:$J,7,)),"")</f>
        <v/>
      </c>
      <c r="H605" s="13" t="str">
        <f>IFERROR(IF(VLOOKUP(G605,Vocabulary!$A:$J,10,)=0,"",VLOOKUP(G605,Vocabulary!$A:$J,10,)),"")</f>
        <v/>
      </c>
      <c r="I605" s="9">
        <v>667</v>
      </c>
      <c r="J605" s="13" t="str">
        <f>IFERROR(IF(VLOOKUP(I605,Vocabulary!$A:$J,10,)=0,"",VLOOKUP(I605,Vocabulary!$A:$J,10,)),"")</f>
        <v>&lt;fed-loc:streetNameType&gt;</v>
      </c>
      <c r="L605" s="13" t="str">
        <f>IFERROR(IF(VLOOKUP(K605,Vocabulary!$A:$J,10,)=0,"",VLOOKUP(K605,Vocabulary!$A:$J,10,)),"")</f>
        <v/>
      </c>
    </row>
    <row r="606" spans="1:12" x14ac:dyDescent="0.3">
      <c r="A606" s="9">
        <v>668</v>
      </c>
      <c r="B606" s="13" t="str">
        <f>IFERROR(VLOOKUP(A606,Vocabulary!$A:$J,6,),"")</f>
        <v>FED</v>
      </c>
      <c r="C606" s="13" t="str">
        <f>IFERROR(VLOOKUP(A606,Vocabulary!$A:$J,4,),"")</f>
        <v>Location</v>
      </c>
      <c r="D606" s="13" t="str">
        <f>IFERROR(VLOOKUP(A606,Vocabulary!$A:$J,2,),"")</f>
        <v>StreetNameStatus</v>
      </c>
      <c r="E606" s="13" t="str">
        <f>IFERROR(IF(VLOOKUP(A606,Vocabulary!$A:$J,3,)=0,"",VLOOKUP(A606,Vocabulary!$A:$J,3,)),"")</f>
        <v>Current state of the streetname.</v>
      </c>
      <c r="F606" s="13" t="str">
        <f>IFERROR(IF(VLOOKUP(A606,Vocabulary!$A:$J,7,)=0,"",VLOOKUP(A606,Vocabulary!$A:$J,7,)),"")</f>
        <v/>
      </c>
      <c r="H606" s="13" t="str">
        <f>IFERROR(IF(VLOOKUP(G606,Vocabulary!$A:$J,10,)=0,"",VLOOKUP(G606,Vocabulary!$A:$J,10,)),"")</f>
        <v/>
      </c>
      <c r="I606" s="9">
        <v>668</v>
      </c>
      <c r="J606" s="13" t="str">
        <f>IFERROR(IF(VLOOKUP(I606,Vocabulary!$A:$J,10,)=0,"",VLOOKUP(I606,Vocabulary!$A:$J,10,)),"")</f>
        <v>&lt;inspire-code:StatusValue&gt;</v>
      </c>
      <c r="L606" s="13" t="str">
        <f>IFERROR(IF(VLOOKUP(K606,Vocabulary!$A:$J,10,)=0,"",VLOOKUP(K606,Vocabulary!$A:$J,10,)),"")</f>
        <v/>
      </c>
    </row>
    <row r="607" spans="1:12" x14ac:dyDescent="0.3">
      <c r="A607" s="9">
        <v>669</v>
      </c>
      <c r="B607" s="13" t="str">
        <f>IFERROR(VLOOKUP(A607,Vocabulary!$A:$J,6,),"")</f>
        <v>FED</v>
      </c>
      <c r="C607" s="13" t="str">
        <f>IFERROR(VLOOKUP(A607,Vocabulary!$A:$J,4,),"")</f>
        <v>Location</v>
      </c>
      <c r="D607" s="13" t="str">
        <f>IFERROR(VLOOKUP(A607,Vocabulary!$A:$J,2,),"")</f>
        <v>StreetNameType</v>
      </c>
      <c r="E607" s="13" t="str">
        <f>IFERROR(IF(VLOOKUP(A607,Vocabulary!$A:$J,3,)=0,"",VLOOKUP(A607,Vocabulary!$A:$J,3,)),"")</f>
        <v>Nature of the streetname (see code list).</v>
      </c>
      <c r="F607" s="13" t="str">
        <f>IFERROR(IF(VLOOKUP(A607,Vocabulary!$A:$J,7,)=0,"",VLOOKUP(A607,Vocabulary!$A:$J,7,)),"")</f>
        <v/>
      </c>
      <c r="H607" s="13" t="str">
        <f>IFERROR(IF(VLOOKUP(G607,Vocabulary!$A:$J,10,)=0,"",VLOOKUP(G607,Vocabulary!$A:$J,10,)),"")</f>
        <v/>
      </c>
      <c r="I607" s="9">
        <v>669</v>
      </c>
      <c r="J607" s="13" t="str">
        <f>IFERROR(IF(VLOOKUP(I607,Vocabulary!$A:$J,10,)=0,"",VLOOKUP(I607,Vocabulary!$A:$J,10,)),"")</f>
        <v>&lt;fed-thesaurus:streetnametype#id&gt;</v>
      </c>
      <c r="L607" s="13" t="str">
        <f>IFERROR(IF(VLOOKUP(K607,Vocabulary!$A:$J,10,)=0,"",VLOOKUP(K607,Vocabulary!$A:$J,10,)),"")</f>
        <v/>
      </c>
    </row>
    <row r="608" spans="1:12" ht="28.8" x14ac:dyDescent="0.3">
      <c r="A608" s="9">
        <v>670</v>
      </c>
      <c r="B608" s="13" t="str">
        <f>IFERROR(VLOOKUP(A608,Vocabulary!$A:$J,6,),"")</f>
        <v>FED</v>
      </c>
      <c r="C608" s="13" t="str">
        <f>IFERROR(VLOOKUP(A608,Vocabulary!$A:$J,4,),"")</f>
        <v>Other</v>
      </c>
      <c r="D608" s="13" t="str">
        <f>IFERROR(VLOOKUP(A608,Vocabulary!$A:$J,2,),"")</f>
        <v>Agent</v>
      </c>
      <c r="E608" s="13" t="str">
        <f>IFERROR(IF(VLOOKUP(A608,Vocabulary!$A:$J,3,)=0,"",VLOOKUP(A608,Vocabulary!$A:$J,3,)),"")</f>
        <v>An entity that is able to carry out actions.
Typically either a natural person or an organization.</v>
      </c>
      <c r="F608" s="13" t="str">
        <f>IFERROR(IF(VLOOKUP(A608,Vocabulary!$A:$J,7,)=0,"",VLOOKUP(A608,Vocabulary!$A:$J,7,)),"")</f>
        <v/>
      </c>
      <c r="G608" s="4">
        <v>13</v>
      </c>
      <c r="H608" s="13" t="str">
        <f>IFERROR(IF(VLOOKUP(G608,Vocabulary!$A:$J,10,)=0,"",VLOOKUP(G608,Vocabulary!$A:$J,10,)),"")</f>
        <v>&lt;eu:Agent&gt;</v>
      </c>
      <c r="I608" s="24">
        <v>670</v>
      </c>
      <c r="J608" s="13" t="str">
        <f>IFERROR(IF(VLOOKUP(I608,Vocabulary!$A:$J,10,)=0,"",VLOOKUP(I608,Vocabulary!$A:$J,10,)),"")</f>
        <v>&lt;dcterms:Agent&gt;</v>
      </c>
      <c r="K608" s="9">
        <v>501</v>
      </c>
      <c r="L608" s="13" t="str">
        <f>IFERROR(IF(VLOOKUP(K608,Vocabulary!$A:$J,10,)=0,"",VLOOKUP(K608,Vocabulary!$A:$J,10,)),"")</f>
        <v>&lt;vl-generiek-ext:Agent&gt;</v>
      </c>
    </row>
    <row r="609" spans="1:13" ht="57.6" x14ac:dyDescent="0.3">
      <c r="A609" s="9">
        <v>673</v>
      </c>
      <c r="B609" s="13" t="str">
        <f>IFERROR(VLOOKUP(A609,Vocabulary!$A:$J,6,),"")</f>
        <v>FED</v>
      </c>
      <c r="C609" s="13" t="str">
        <f>IFERROR(VLOOKUP(A609,Vocabulary!$A:$J,4,),"")</f>
        <v>Organization</v>
      </c>
      <c r="D609" s="13" t="str">
        <f>IFERROR(VLOOKUP(A609,Vocabulary!$A:$J,2,),"")</f>
        <v>orgActivity</v>
      </c>
      <c r="E609" s="13" t="str">
        <f>IFERROR(IF(VLOOKUP(A609,Vocabulary!$A:$J,3,)=0,"",VLOOKUP(A609,Vocabulary!$A:$J,3,)),"")</f>
        <v>The activity of an organization should be recorded using a controlled vocabulary. The preferred choice for European interoperability is NACE. 
Activity codes should be expressed as SKOS Concept Schemes.</v>
      </c>
      <c r="F609" s="13" t="str">
        <f>IFERROR(IF(VLOOKUP(A609,Vocabulary!$A:$J,7,)=0,"",VLOOKUP(A609,Vocabulary!$A:$J,7,)),"")</f>
        <v/>
      </c>
      <c r="G609" s="4">
        <v>108</v>
      </c>
      <c r="H609" s="13" t="str">
        <f>IFERROR(IF(VLOOKUP(G609,Vocabulary!$A:$J,10,)=0,"",VLOOKUP(G609,Vocabulary!$A:$J,10,)),"")</f>
        <v>&lt;eu:LegalEntityCompanyActivity&gt;</v>
      </c>
      <c r="I609" s="24">
        <v>673</v>
      </c>
      <c r="J609" s="13" t="str">
        <f>IFERROR(IF(VLOOKUP(I609,Vocabulary!$A:$J,10,)=0,"",VLOOKUP(I609,Vocabulary!$A:$J,10,)),"")</f>
        <v>&lt;rov:orgActivity&gt;</v>
      </c>
      <c r="K609" s="9">
        <v>601</v>
      </c>
      <c r="L609" s="13" t="str">
        <f>IFERROR(IF(VLOOKUP(K609,Vocabulary!$A:$J,10,)=0,"",VLOOKUP(K609,Vocabulary!$A:$J,10,)),"")</f>
        <v>&lt;vl-organisatie-ext:organisatieactiviteit&gt;</v>
      </c>
    </row>
    <row r="610" spans="1:13" ht="28.8" x14ac:dyDescent="0.3">
      <c r="A610" s="9">
        <v>674</v>
      </c>
      <c r="B610" s="13" t="str">
        <f>IFERROR(VLOOKUP(A610,Vocabulary!$A:$J,6,),"")</f>
        <v>FED</v>
      </c>
      <c r="C610" s="13" t="str">
        <f>IFERROR(VLOOKUP(A610,Vocabulary!$A:$J,4,),"")</f>
        <v>Person</v>
      </c>
      <c r="D610" s="13" t="str">
        <f>IFERROR(VLOOKUP(A610,Vocabulary!$A:$J,2,),"")</f>
        <v>residency</v>
      </c>
      <c r="E610" s="13" t="str">
        <f>IFERROR(IF(VLOOKUP(A610,Vocabulary!$A:$J,3,)=0,"",VLOOKUP(A610,Vocabulary!$A:$J,3,)),"")</f>
        <v>Residency typically provides an individual with a subset of the rights of a citizen.</v>
      </c>
      <c r="F610" s="13" t="str">
        <f>IFERROR(IF(VLOOKUP(A610,Vocabulary!$A:$J,7,)=0,"",VLOOKUP(A610,Vocabulary!$A:$J,7,)),"")</f>
        <v/>
      </c>
      <c r="G610" s="4">
        <v>147</v>
      </c>
      <c r="H610" s="13" t="str">
        <f>IFERROR(IF(VLOOKUP(G610,Vocabulary!$A:$J,10,)=0,"",VLOOKUP(G610,Vocabulary!$A:$J,10,)),"")</f>
        <v>&lt;eu:PersonResidency&gt;</v>
      </c>
      <c r="I610" s="24">
        <v>674</v>
      </c>
      <c r="J610" s="13" t="str">
        <f>IFERROR(IF(VLOOKUP(I610,Vocabulary!$A:$J,10,)=0,"",VLOOKUP(I610,Vocabulary!$A:$J,10,)),"")</f>
        <v>&lt;person:residency&gt;</v>
      </c>
      <c r="K610" s="9">
        <v>447</v>
      </c>
      <c r="L610" s="13" t="str">
        <f>IFERROR(IF(VLOOKUP(K610,Vocabulary!$A:$J,10,)=0,"",VLOOKUP(K610,Vocabulary!$A:$J,10,)),"")</f>
        <v>&lt;vl-persoon:Inwonerschap&gt;</v>
      </c>
    </row>
    <row r="611" spans="1:13" ht="72" x14ac:dyDescent="0.3">
      <c r="A611" s="9">
        <v>675</v>
      </c>
      <c r="B611" s="13" t="str">
        <f>IFERROR(VLOOKUP(A611,Vocabulary!$A:$J,6,),"")</f>
        <v>FED</v>
      </c>
      <c r="C611" s="13" t="str">
        <f>IFERROR(VLOOKUP(A611,Vocabulary!$A:$J,4,),"")</f>
        <v>Person</v>
      </c>
      <c r="D611" s="13" t="str">
        <f>IFERROR(VLOOKUP(A611,Vocabulary!$A:$J,2,),"")</f>
        <v>citizenship</v>
      </c>
      <c r="E611" s="13" t="str">
        <f>IFERROR(IF(VLOOKUP(A611,Vocabulary!$A:$J,3,)=0,"",VLOOKUP(A611,Vocabulary!$A:$J,3,)),"")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1" s="13" t="str">
        <f>IFERROR(IF(VLOOKUP(A611,Vocabulary!$A:$J,7,)=0,"",VLOOKUP(A611,Vocabulary!$A:$J,7,)),"")</f>
        <v/>
      </c>
      <c r="G611" s="4">
        <v>146</v>
      </c>
      <c r="H611" s="13" t="str">
        <f>IFERROR(IF(VLOOKUP(G611,Vocabulary!$A:$J,10,)=0,"",VLOOKUP(G611,Vocabulary!$A:$J,10,)),"")</f>
        <v>&lt;eu:PersonCitizenship&gt;</v>
      </c>
      <c r="I611" s="24">
        <v>675</v>
      </c>
      <c r="J611" s="13" t="str">
        <f>IFERROR(IF(VLOOKUP(I611,Vocabulary!$A:$J,10,)=0,"",VLOOKUP(I611,Vocabulary!$A:$J,10,)),"")</f>
        <v>&lt;person:citizenship&gt;</v>
      </c>
      <c r="K611" s="9">
        <v>454</v>
      </c>
      <c r="L611" s="13" t="str">
        <f>IFERROR(IF(VLOOKUP(K611,Vocabulary!$A:$J,10,)=0,"",VLOOKUP(K611,Vocabulary!$A:$J,10,)),"")</f>
        <v>&lt;vl-persoon:Staatburgerschap&gt;</v>
      </c>
    </row>
    <row r="612" spans="1:13" ht="28.8" x14ac:dyDescent="0.3">
      <c r="A612" s="9">
        <v>676</v>
      </c>
      <c r="B612" s="13" t="str">
        <f>IFERROR(VLOOKUP(A612,Vocabulary!$A:$J,6,),"")</f>
        <v>FED</v>
      </c>
      <c r="C612" s="13" t="str">
        <f>IFERROR(VLOOKUP(A612,Vocabulary!$A:$J,4,),"")</f>
        <v>Person</v>
      </c>
      <c r="D612" s="13" t="str">
        <f>IFERROR(VLOOKUP(A612,Vocabulary!$A:$J,2,),"")</f>
        <v>Jurisdiction</v>
      </c>
      <c r="E612" s="13" t="str">
        <f>IFERROR(IF(VLOOKUP(A612,Vocabulary!$A:$J,3,)=0,"",VLOOKUP(A612,Vocabulary!$A:$J,3,)),"")</f>
        <v>The extent or range of judicial, law enforcement, or other authority.</v>
      </c>
      <c r="F612" s="13" t="str">
        <f>IFERROR(IF(VLOOKUP(A612,Vocabulary!$A:$J,7,)=0,"",VLOOKUP(A612,Vocabulary!$A:$J,7,)),"")</f>
        <v/>
      </c>
      <c r="G612" s="4">
        <v>98</v>
      </c>
      <c r="H612" s="13" t="str">
        <f>IFERROR(IF(VLOOKUP(G612,Vocabulary!$A:$J,10,)=0,"",VLOOKUP(G612,Vocabulary!$A:$J,10,)),"")</f>
        <v>&lt;eu:Jurisdiction&gt;</v>
      </c>
      <c r="I612" s="24">
        <v>676</v>
      </c>
      <c r="J612" s="13" t="str">
        <f>IFERROR(IF(VLOOKUP(I612,Vocabulary!$A:$J,10,)=0,"",VLOOKUP(I612,Vocabulary!$A:$J,10,)),"")</f>
        <v>&lt;dcterms:Jurisdiction&gt;</v>
      </c>
      <c r="K612" s="9">
        <v>522</v>
      </c>
      <c r="L612" s="13" t="str">
        <f>IFERROR(IF(VLOOKUP(K612,Vocabulary!$A:$J,10,)=0,"",VLOOKUP(K612,Vocabulary!$A:$J,10,)),"")</f>
        <v>&lt;vl-generiek-ext:Jurisdictie&gt;</v>
      </c>
    </row>
    <row r="613" spans="1:13" ht="28.8" x14ac:dyDescent="0.3">
      <c r="A613" s="9">
        <v>677</v>
      </c>
      <c r="B613" s="13" t="str">
        <f>IFERROR(VLOOKUP(A613,Vocabulary!$A:$J,6,),"")</f>
        <v>FED</v>
      </c>
      <c r="C613" s="13" t="str">
        <f>IFERROR(VLOOKUP(A613,Vocabulary!$A:$J,4,),"")</f>
        <v>Person</v>
      </c>
      <c r="D613" s="13" t="str">
        <f>IFERROR(VLOOKUP(A613,Vocabulary!$A:$J,2,),"")</f>
        <v>countryOfBirth</v>
      </c>
      <c r="E613" s="13" t="str">
        <f>IFERROR(IF(VLOOKUP(A613,Vocabulary!$A:$J,3,)=0,"",VLOOKUP(A613,Vocabulary!$A:$J,3,)),"")</f>
        <v>The country in which a Person was born.</v>
      </c>
      <c r="F613" s="13" t="str">
        <f>IFERROR(IF(VLOOKUP(A613,Vocabulary!$A:$J,7,)=0,"",VLOOKUP(A613,Vocabulary!$A:$J,7,)),"")</f>
        <v>CBSS: country (NIS code) + municipality (string)
NR: NIS code municipality/country</v>
      </c>
      <c r="G613" s="4">
        <v>142</v>
      </c>
      <c r="H613" s="13" t="str">
        <f>IFERROR(IF(VLOOKUP(G613,Vocabulary!$A:$J,10,)=0,"",VLOOKUP(G613,Vocabulary!$A:$J,10,)),"")</f>
        <v>&lt;eu:PersonCountryOfBirth&gt;</v>
      </c>
      <c r="I613" s="24">
        <v>677</v>
      </c>
      <c r="J613" s="13" t="str">
        <f>IFERROR(IF(VLOOKUP(I613,Vocabulary!$A:$J,10,)=0,"",VLOOKUP(I613,Vocabulary!$A:$J,10,)),"")</f>
        <v>&lt;person:countryOfBirth&gt;</v>
      </c>
      <c r="L613" s="13" t="str">
        <f>IFERROR(IF(VLOOKUP(K613,Vocabulary!$A:$J,10,)=0,"",VLOOKUP(K613,Vocabulary!$A:$J,10,)),"")</f>
        <v/>
      </c>
    </row>
    <row r="614" spans="1:13" ht="28.8" x14ac:dyDescent="0.3">
      <c r="A614" s="9">
        <v>678</v>
      </c>
      <c r="B614" s="13" t="str">
        <f>IFERROR(VLOOKUP(A614,Vocabulary!$A:$J,6,),"")</f>
        <v>FED</v>
      </c>
      <c r="C614" s="13" t="str">
        <f>IFERROR(VLOOKUP(A614,Vocabulary!$A:$J,4,),"")</f>
        <v>Person</v>
      </c>
      <c r="D614" s="13" t="str">
        <f>IFERROR(VLOOKUP(A614,Vocabulary!$A:$J,2,),"")</f>
        <v>countryOfDeath</v>
      </c>
      <c r="E614" s="13" t="str">
        <f>IFERROR(IF(VLOOKUP(A614,Vocabulary!$A:$J,3,)=0,"",VLOOKUP(A614,Vocabulary!$A:$J,3,)),"")</f>
        <v>The country in which a Person died.</v>
      </c>
      <c r="F614" s="13" t="str">
        <f>IFERROR(IF(VLOOKUP(A614,Vocabulary!$A:$J,7,)=0,"",VLOOKUP(A614,Vocabulary!$A:$J,7,)),"")</f>
        <v>CBSS: country (NIS code) + municipality (string)
NR: NIS code municipality/country</v>
      </c>
      <c r="G614" s="4">
        <v>143</v>
      </c>
      <c r="H614" s="13" t="str">
        <f>IFERROR(IF(VLOOKUP(G614,Vocabulary!$A:$J,10,)=0,"",VLOOKUP(G614,Vocabulary!$A:$J,10,)),"")</f>
        <v>&lt;eu:PersonCountryOfDeath&gt;</v>
      </c>
      <c r="I614" s="24">
        <v>678</v>
      </c>
      <c r="J614" s="13" t="str">
        <f>IFERROR(IF(VLOOKUP(I614,Vocabulary!$A:$J,10,)=0,"",VLOOKUP(I614,Vocabulary!$A:$J,10,)),"")</f>
        <v>&lt;person:countryOfDeath&gt;</v>
      </c>
      <c r="L614" s="13" t="str">
        <f>IFERROR(IF(VLOOKUP(K614,Vocabulary!$A:$J,10,)=0,"",VLOOKUP(K614,Vocabulary!$A:$J,10,)),"")</f>
        <v/>
      </c>
    </row>
    <row r="615" spans="1:13" ht="72" x14ac:dyDescent="0.3">
      <c r="A615" s="9">
        <v>679</v>
      </c>
      <c r="B615" s="13" t="str">
        <f>IFERROR(VLOOKUP(A615,Vocabulary!$A:$J,6,),"")</f>
        <v>FED</v>
      </c>
      <c r="C615" s="13" t="str">
        <f>IFERROR(VLOOKUP(A615,Vocabulary!$A:$J,4,),"")</f>
        <v>Generic</v>
      </c>
      <c r="D615" s="13" t="str">
        <f>IFERROR(VLOOKUP(A615,Vocabulary!$A:$J,2,),"")</f>
        <v>identifier</v>
      </c>
      <c r="E615" s="13" t="str">
        <f>IFERROR(IF(VLOOKUP(A615,Vocabulary!$A:$J,3,)=0,"",VLOOKUP(A615,Vocabulary!$A:$J,3,)),"")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5" s="13" t="str">
        <f>IFERROR(IF(VLOOKUP(A615,Vocabulary!$A:$J,7,)=0,"",VLOOKUP(A615,Vocabulary!$A:$J,7,)),"")</f>
        <v/>
      </c>
      <c r="H615" s="13" t="str">
        <f>IFERROR(IF(VLOOKUP(G615,Vocabulary!$A:$J,10,)=0,"",VLOOKUP(G615,Vocabulary!$A:$J,10,)),"")</f>
        <v/>
      </c>
      <c r="I615" s="9">
        <v>679</v>
      </c>
      <c r="J615" s="13" t="str">
        <f>IFERROR(IF(VLOOKUP(I615,Vocabulary!$A:$J,10,)=0,"",VLOOKUP(I615,Vocabulary!$A:$J,10,)),"")</f>
        <v>&lt;adms:identifier&gt;</v>
      </c>
      <c r="K615" s="9">
        <v>393</v>
      </c>
      <c r="L615" s="13" t="str">
        <f>IFERROR(IF(VLOOKUP(K615,Vocabulary!$A:$J,10,)=0,"",VLOOKUP(K615,Vocabulary!$A:$J,10,)),"")</f>
        <v>&lt;vl-generiek:gestructureerdeIdentificator&gt;</v>
      </c>
    </row>
    <row r="616" spans="1:13" ht="43.2" x14ac:dyDescent="0.3">
      <c r="A616" s="9">
        <v>680</v>
      </c>
      <c r="B616" s="13" t="str">
        <f>IFERROR(VLOOKUP(A616,Vocabulary!$A:$J,6,),"")</f>
        <v>FED</v>
      </c>
      <c r="C616" s="13" t="str">
        <f>IFERROR(VLOOKUP(A616,Vocabulary!$A:$J,4,),"")</f>
        <v>Generic</v>
      </c>
      <c r="D616" s="13" t="str">
        <f>IFERROR(VLOOKUP(A616,Vocabulary!$A:$J,2,),"")</f>
        <v>identifier</v>
      </c>
      <c r="E616" s="13" t="str">
        <f>IFERROR(IF(VLOOKUP(A616,Vocabulary!$A:$J,3,)=0,"",VLOOKUP(A616,Vocabulary!$A:$J,3,)),"")</f>
        <v>Recommended best practice is to identify the resource by means of a string conforming to a formal identification system. 
An unambiguous reference to the resource within a given context.</v>
      </c>
      <c r="F616" s="13" t="str">
        <f>IFERROR(IF(VLOOKUP(A616,Vocabulary!$A:$J,7,)=0,"",VLOOKUP(A616,Vocabulary!$A:$J,7,)),"")</f>
        <v/>
      </c>
      <c r="H616" s="13" t="str">
        <f>IFERROR(IF(VLOOKUP(G616,Vocabulary!$A:$J,10,)=0,"",VLOOKUP(G616,Vocabulary!$A:$J,10,)),"")</f>
        <v/>
      </c>
      <c r="I616" s="9">
        <v>680</v>
      </c>
      <c r="J616" s="13" t="str">
        <f>IFERROR(IF(VLOOKUP(I616,Vocabulary!$A:$J,10,)=0,"",VLOOKUP(I616,Vocabulary!$A:$J,10,)),"")</f>
        <v>&lt;dcterms:identifier&gt;</v>
      </c>
      <c r="K616" s="9">
        <v>395</v>
      </c>
      <c r="L616" s="13" t="str">
        <f>IFERROR(IF(VLOOKUP(K616,Vocabulary!$A:$J,10,)=0,"",VLOOKUP(K616,Vocabulary!$A:$J,10,)),"")</f>
        <v>&lt;vl-generiek:lokaleIdentificator&gt;</v>
      </c>
    </row>
    <row r="617" spans="1:13" s="7" customFormat="1" ht="86.4" x14ac:dyDescent="0.3">
      <c r="A617" s="31">
        <v>681</v>
      </c>
      <c r="B617" s="35" t="str">
        <f>IFERROR(VLOOKUP(A617,Vocabulary!$A:$J,6,),"")</f>
        <v>FED</v>
      </c>
      <c r="C617" s="35" t="str">
        <f>IFERROR(VLOOKUP(A617,Vocabulary!$A:$J,4,),"")</f>
        <v>Organization</v>
      </c>
      <c r="D617" s="35" t="str">
        <f>IFERROR(VLOOKUP(A617,Vocabulary!$A:$J,2,),"")</f>
        <v>Quality</v>
      </c>
      <c r="E617" s="54" t="str">
        <f>IFERROR(IF(VLOOKUP(A617,Vocabulary!$A:$J,3,)=0,"",VLOOKUP(A617,Vocabulary!$A:$J,3,)),"")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17" s="54" t="str">
        <f>IFERROR(IF(VLOOKUP(A617,Vocabulary!$A:$J,7,)=0,"",VLOOKUP(A617,Vocabulary!$A:$J,7,)),"")</f>
        <v>see https://economie.fgov.be/en/themes/enterprises/crossroads-bank-enterprises/services-administrations/tables-codes (KBO-codes-quality-aut-activities.xls, tab 'Quality' )</v>
      </c>
      <c r="G617" s="32"/>
      <c r="H617" s="54" t="str">
        <f>IFERROR(IF(VLOOKUP(G617,Vocabulary!$A:$J,10,)=0,"",VLOOKUP(G617,Vocabulary!$A:$J,10,)),"")</f>
        <v/>
      </c>
      <c r="I617" s="9">
        <v>681</v>
      </c>
      <c r="J617" s="54" t="str">
        <f>IFERROR(IF(VLOOKUP(I617,Vocabulary!$A:$J,10,)=0,"",VLOOKUP(I617,Vocabulary!$A:$J,10,)),"")</f>
        <v>&lt;fed-thesaurus:quality#id&gt;</v>
      </c>
      <c r="K617" s="31"/>
      <c r="L617" s="54" t="str">
        <f>IFERROR(IF(VLOOKUP(K617,Vocabulary!$A:$J,10,)=0,"",VLOOKUP(K617,Vocabulary!$A:$J,10,)),"")</f>
        <v/>
      </c>
      <c r="M617" s="2"/>
    </row>
    <row r="618" spans="1:13" s="7" customFormat="1" ht="72" x14ac:dyDescent="0.3">
      <c r="A618" s="31">
        <v>682</v>
      </c>
      <c r="B618" s="35" t="str">
        <f>IFERROR(VLOOKUP(A618,Vocabulary!$A:$J,6,),"")</f>
        <v>FED</v>
      </c>
      <c r="C618" s="35" t="str">
        <f>IFERROR(VLOOKUP(A618,Vocabulary!$A:$J,4,),"")</f>
        <v>Organization</v>
      </c>
      <c r="D618" s="35" t="str">
        <f>IFERROR(VLOOKUP(A618,Vocabulary!$A:$J,2,),"")</f>
        <v>quality</v>
      </c>
      <c r="E618" s="54" t="str">
        <f>IFERROR(IF(VLOOKUP(A618,Vocabulary!$A:$J,3,)=0,"",VLOOKUP(A618,Vocabulary!$A:$J,3,)),"")</f>
        <v>A qualities is allowed by the administration to a company.
A quality that the company is known to, can be VAT-liable, "Employer"...
The quality can be in different stages: 'in application', 'refused', 'awarded', ...</v>
      </c>
      <c r="F618" s="54" t="str">
        <f>IFERROR(IF(VLOOKUP(A618,Vocabulary!$A:$J,7,)=0,"",VLOOKUP(A618,Vocabulary!$A:$J,7,)),"")</f>
        <v/>
      </c>
      <c r="G618" s="32"/>
      <c r="H618" s="54" t="str">
        <f>IFERROR(IF(VLOOKUP(G618,Vocabulary!$A:$J,10,)=0,"",VLOOKUP(G618,Vocabulary!$A:$J,10,)),"")</f>
        <v/>
      </c>
      <c r="I618" s="9">
        <v>682</v>
      </c>
      <c r="J618" s="54" t="str">
        <f>IFERROR(IF(VLOOKUP(I618,Vocabulary!$A:$J,10,)=0,"",VLOOKUP(I618,Vocabulary!$A:$J,10,)),"")</f>
        <v>&lt;fed-thesaurus:quality&gt;</v>
      </c>
      <c r="K618" s="31"/>
      <c r="L618" s="54" t="str">
        <f>IFERROR(IF(VLOOKUP(K618,Vocabulary!$A:$J,10,)=0,"",VLOOKUP(K618,Vocabulary!$A:$J,10,)),"")</f>
        <v/>
      </c>
      <c r="M618" s="2"/>
    </row>
    <row r="619" spans="1:13" s="7" customFormat="1" x14ac:dyDescent="0.3">
      <c r="A619" s="31">
        <v>683</v>
      </c>
      <c r="B619" s="35" t="str">
        <f>IFERROR(VLOOKUP(A619,Vocabulary!$A:$J,6,),"")</f>
        <v>FED</v>
      </c>
      <c r="C619" s="35" t="str">
        <f>IFERROR(VLOOKUP(A619,Vocabulary!$A:$J,4,),"")</f>
        <v>Person</v>
      </c>
      <c r="D619" s="35" t="str">
        <f>IFERROR(VLOOKUP(A619,Vocabulary!$A:$J,2,),"")</f>
        <v>administrativeStatus</v>
      </c>
      <c r="E619" s="54" t="str">
        <f>IFERROR(IF(VLOOKUP(A619,Vocabulary!$A:$J,3,)=0,"",VLOOKUP(A619,Vocabulary!$A:$J,3,)),"")</f>
        <v>Administrative status.</v>
      </c>
      <c r="F619" s="54" t="str">
        <f>IFERROR(IF(VLOOKUP(A619,Vocabulary!$A:$J,7,)=0,"",VLOOKUP(A619,Vocabulary!$A:$J,7,)),"")</f>
        <v/>
      </c>
      <c r="G619" s="32"/>
      <c r="H619" s="54" t="str">
        <f>IFERROR(IF(VLOOKUP(G619,Vocabulary!$A:$J,10,)=0,"",VLOOKUP(G619,Vocabulary!$A:$J,10,)),"")</f>
        <v/>
      </c>
      <c r="I619" s="57">
        <v>683</v>
      </c>
      <c r="J619" s="54" t="str">
        <f>IFERROR(IF(VLOOKUP(I619,Vocabulary!$A:$J,10,)=0,"",VLOOKUP(I619,Vocabulary!$A:$J,10,)),"")</f>
        <v>&lt;fed-per:administrativeStatus&gt;</v>
      </c>
      <c r="K619" s="31"/>
      <c r="L619" s="54" t="str">
        <f>IFERROR(IF(VLOOKUP(K619,Vocabulary!$A:$J,10,)=0,"",VLOOKUP(K619,Vocabulary!$A:$J,10,)),"")</f>
        <v/>
      </c>
      <c r="M619" s="2"/>
    </row>
    <row r="620" spans="1:13" s="7" customFormat="1" ht="244.8" x14ac:dyDescent="0.3">
      <c r="A620" s="31">
        <v>684</v>
      </c>
      <c r="B620" s="35" t="str">
        <f>IFERROR(VLOOKUP(A620,Vocabulary!$A:$J,6,),"")</f>
        <v>FED</v>
      </c>
      <c r="C620" s="35" t="str">
        <f>IFERROR(VLOOKUP(A620,Vocabulary!$A:$J,4,),"")</f>
        <v>Location</v>
      </c>
      <c r="D620" s="35" t="str">
        <f>IFERROR(VLOOKUP(A620,Vocabulary!$A:$J,2,),"")</f>
        <v>AddressComponent</v>
      </c>
      <c r="E620" s="54" t="str">
        <f>IFERROR(IF(VLOOKUP(A620,Vocabulary!$A:$J,3,)=0,"",VLOOKUP(A620,Vocabulary!$A:$J,3,)),"")</f>
        <v>Identifier or geographic name of a specific geographic area, location, or other spatial object which defines the scope of an address.</v>
      </c>
      <c r="F620" s="54" t="str">
        <f>IFERROR(IF(VLOOKUP(A620,Vocabulary!$A:$J,7,)=0,"",VLOOKUP(A620,Vocabulary!$A:$J,7,)),"")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0" s="32"/>
      <c r="H620" s="54" t="str">
        <f>IFERROR(IF(VLOOKUP(G620,Vocabulary!$A:$J,10,)=0,"",VLOOKUP(G620,Vocabulary!$A:$J,10,)),"")</f>
        <v/>
      </c>
      <c r="I620" s="57">
        <v>684</v>
      </c>
      <c r="J620" s="54" t="str">
        <f>IFERROR(IF(VLOOKUP(I620,Vocabulary!$A:$J,10,)=0,"",VLOOKUP(I620,Vocabulary!$A:$J,10,)),"")</f>
        <v>&lt;inspire-ad:AddressComponent&gt;</v>
      </c>
      <c r="K620" s="31"/>
      <c r="L620" s="54" t="str">
        <f>IFERROR(IF(VLOOKUP(K620,Vocabulary!$A:$J,10,)=0,"",VLOOKUP(K620,Vocabulary!$A:$J,10,)),"")</f>
        <v/>
      </c>
      <c r="M620" s="2"/>
    </row>
    <row r="621" spans="1:13" s="7" customFormat="1" ht="187.2" x14ac:dyDescent="0.3">
      <c r="A621" s="31">
        <v>685</v>
      </c>
      <c r="B621" s="35" t="str">
        <f>IFERROR(VLOOKUP(A621,Vocabulary!$A:$J,6,),"")</f>
        <v>FED</v>
      </c>
      <c r="C621" s="35" t="str">
        <f>IFERROR(VLOOKUP(A621,Vocabulary!$A:$J,4,),"")</f>
        <v>Generic</v>
      </c>
      <c r="D621" s="35" t="str">
        <f>IFERROR(VLOOKUP(A621,Vocabulary!$A:$J,2,),"")</f>
        <v>iban</v>
      </c>
      <c r="E621" s="54" t="str">
        <f>IFERROR(IF(VLOOKUP(A621,Vocabulary!$A:$J,3,)=0,"",VLOOKUP(A621,Vocabulary!$A:$J,3,)),"")</f>
        <v>International Bank Account Number, as defined in ISO 13616:2007</v>
      </c>
      <c r="F621" s="54" t="str">
        <f>IFERROR(IF(VLOOKUP(A621,Vocabulary!$A:$J,7,)=0,"",VLOOKUP(A621,Vocabulary!$A:$J,7,)),"")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1" s="32"/>
      <c r="H621" s="54" t="str">
        <f>IFERROR(IF(VLOOKUP(G621,Vocabulary!$A:$J,10,)=0,"",VLOOKUP(G621,Vocabulary!$A:$J,10,)),"")</f>
        <v/>
      </c>
      <c r="I621" s="57">
        <v>685</v>
      </c>
      <c r="J621" s="54" t="str">
        <f>IFERROR(IF(VLOOKUP(I621,Vocabulary!$A:$J,10,)=0,"",VLOOKUP(I621,Vocabulary!$A:$J,10,)),"")</f>
        <v>&lt;dcterms:identifier&gt;</v>
      </c>
      <c r="K621" s="31"/>
      <c r="L621" s="54" t="str">
        <f>IFERROR(IF(VLOOKUP(K621,Vocabulary!$A:$J,10,)=0,"",VLOOKUP(K621,Vocabulary!$A:$J,10,)),"")</f>
        <v/>
      </c>
      <c r="M621" s="2"/>
    </row>
    <row r="622" spans="1:13" s="7" customFormat="1" ht="43.2" x14ac:dyDescent="0.3">
      <c r="A622" s="31">
        <v>686</v>
      </c>
      <c r="B622" s="35" t="str">
        <f>IFERROR(VLOOKUP(A622,Vocabulary!$A:$J,6,),"")</f>
        <v>FED</v>
      </c>
      <c r="C622" s="35" t="str">
        <f>IFERROR(VLOOKUP(A622,Vocabulary!$A:$J,4,),"")</f>
        <v>Location</v>
      </c>
      <c r="D622" s="35" t="str">
        <f>IFERROR(VLOOKUP(A622,Vocabulary!$A:$J,2,),"")</f>
        <v>municipalityCode</v>
      </c>
      <c r="E622" s="54" t="str">
        <f>IFERROR(IF(VLOOKUP(A622,Vocabulary!$A:$J,3,)=0,"",VLOOKUP(A622,Vocabulary!$A:$J,3,)),"")</f>
        <v>Numeric code to identify a Belgian municipality.</v>
      </c>
      <c r="F622" s="54" t="str">
        <f>IFERROR(IF(VLOOKUP(A622,Vocabulary!$A:$J,7,)=0,"",VLOOKUP(A622,Vocabulary!$A:$J,7,)),"")</f>
        <v>This code is part of the BEST identifier for a Belgian municipality.
Same value as the NIS municipality code from statbel.
5 digits long</v>
      </c>
      <c r="G622" s="32"/>
      <c r="H622" s="54" t="str">
        <f>IFERROR(IF(VLOOKUP(G622,Vocabulary!$A:$J,10,)=0,"",VLOOKUP(G622,Vocabulary!$A:$J,10,)),"")</f>
        <v/>
      </c>
      <c r="I622" s="57">
        <v>686</v>
      </c>
      <c r="J622" s="54" t="str">
        <f>IFERROR(IF(VLOOKUP(I622,Vocabulary!$A:$J,10,)=0,"",VLOOKUP(I622,Vocabulary!$A:$J,10,)),"")</f>
        <v>&lt;dcterms:identifier&gt;</v>
      </c>
      <c r="K622" s="31"/>
      <c r="L622" s="54" t="str">
        <f>IFERROR(IF(VLOOKUP(K622,Vocabulary!$A:$J,10,)=0,"",VLOOKUP(K622,Vocabulary!$A:$J,10,)),"")</f>
        <v/>
      </c>
      <c r="M622" s="2"/>
    </row>
    <row r="623" spans="1:13" s="7" customFormat="1" ht="244.8" x14ac:dyDescent="0.3">
      <c r="A623" s="31">
        <v>687</v>
      </c>
      <c r="B623" s="13" t="str">
        <f>IFERROR(VLOOKUP(A623,Vocabulary!$A:$J,6,),"")</f>
        <v>FED</v>
      </c>
      <c r="C623" s="13" t="str">
        <f>IFERROR(VLOOKUP(A623,Vocabulary!$A:$J,4,),"")</f>
        <v>Generic</v>
      </c>
      <c r="D623" s="13" t="str">
        <f>IFERROR(VLOOKUP(A623,Vocabulary!$A:$J,2,),"")</f>
        <v>bic</v>
      </c>
      <c r="E623" s="53" t="str">
        <f>IFERROR(IF(VLOOKUP(A623,Vocabulary!$A:$J,3,)=0,"",VLOOKUP(A623,Vocabulary!$A:$J,3,)),"")</f>
        <v>Business Identifier Code, also known as Swift Code. International identifier for financial and non-financial institutions, commonly used for international bank transfers.</v>
      </c>
      <c r="F623" s="53" t="str">
        <f>IFERROR(IF(VLOOKUP(A623,Vocabulary!$A:$J,7,)=0,"",VLOOKUP(A623,Vocabulary!$A:$J,7,)),"")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3" s="4"/>
      <c r="H623" s="53" t="str">
        <f>IFERROR(IF(VLOOKUP(G623,Vocabulary!$A:$J,10,)=0,"",VLOOKUP(G623,Vocabulary!$A:$J,10,)),"")</f>
        <v/>
      </c>
      <c r="I623" s="57">
        <v>687</v>
      </c>
      <c r="J623" s="53" t="str">
        <f>IFERROR(IF(VLOOKUP(I623,Vocabulary!$A:$J,10,)=0,"",VLOOKUP(I623,Vocabulary!$A:$J,10,)),"")</f>
        <v>&lt;dcterms:identifier&gt;</v>
      </c>
      <c r="K623" s="9"/>
      <c r="L623" s="53" t="str">
        <f>IFERROR(IF(VLOOKUP(K623,Vocabulary!$A:$J,10,)=0,"",VLOOKUP(K623,Vocabulary!$A:$J,10,)),"")</f>
        <v/>
      </c>
      <c r="M623" s="2"/>
    </row>
    <row r="624" spans="1:13" s="7" customFormat="1" ht="28.8" x14ac:dyDescent="0.3">
      <c r="A624" s="4">
        <v>691</v>
      </c>
      <c r="B624" s="13" t="str">
        <f>IFERROR(VLOOKUP(A624,Vocabulary!$A:$J,6,),"")</f>
        <v>FED</v>
      </c>
      <c r="C624" s="13" t="str">
        <f>IFERROR(VLOOKUP(A624,Vocabulary!$A:$J,4,),"")</f>
        <v>Organization</v>
      </c>
      <c r="D624" s="13" t="str">
        <f>IFERROR(VLOOKUP(A624,Vocabulary!$A:$J,2,),"")</f>
        <v>employerId</v>
      </c>
      <c r="E624" s="53" t="str">
        <f>IFERROR(IF(VLOOKUP(A624,Vocabulary!$A:$J,3,)=0,"",VLOOKUP(A624,Vocabulary!$A:$J,3,)),"")</f>
        <v>Definitive or provisional NSSO number, assigned to each registered employer or local or provincial administration.</v>
      </c>
      <c r="F624" s="53" t="str">
        <f>IFERROR(IF(VLOOKUP(A624,Vocabulary!$A:$J,7,)=0,"",VLOOKUP(A624,Vocabulary!$A:$J,7,)),"")</f>
        <v>It includes the nssoNumber, the pplNumber and the provisionalNssoNumber</v>
      </c>
      <c r="G624" s="4"/>
      <c r="H624" s="53" t="str">
        <f>IFERROR(IF(VLOOKUP(G624,Vocabulary!$A:$J,10,)=0,"",VLOOKUP(G624,Vocabulary!$A:$J,10,)),"")</f>
        <v/>
      </c>
      <c r="I624" s="4">
        <v>691</v>
      </c>
      <c r="J624" s="53" t="str">
        <f>IFERROR(IF(VLOOKUP(I624,Vocabulary!$A:$J,10,)=0,"",VLOOKUP(I624,Vocabulary!$A:$J,10,)),"")</f>
        <v>&lt;dcterms:identifier&gt;</v>
      </c>
      <c r="K624" s="9"/>
      <c r="L624" s="53" t="str">
        <f>IFERROR(IF(VLOOKUP(K624,Vocabulary!$A:$J,10,)=0,"",VLOOKUP(K624,Vocabulary!$A:$J,10,)),"")</f>
        <v/>
      </c>
      <c r="M624" s="2"/>
    </row>
    <row r="625" spans="1:13" s="7" customFormat="1" ht="86.4" x14ac:dyDescent="0.3">
      <c r="A625" s="4">
        <v>692</v>
      </c>
      <c r="B625" s="13" t="str">
        <f>IFERROR(VLOOKUP(A625,Vocabulary!$A:$J,6,),"")</f>
        <v>FED</v>
      </c>
      <c r="C625" s="13" t="str">
        <f>IFERROR(VLOOKUP(A625,Vocabulary!$A:$J,4,),"")</f>
        <v>Organization</v>
      </c>
      <c r="D625" s="13" t="str">
        <f>IFERROR(VLOOKUP(A625,Vocabulary!$A:$J,2,),"")</f>
        <v>nssoNumber</v>
      </c>
      <c r="E625" s="53" t="str">
        <f>IFERROR(IF(VLOOKUP(A625,Vocabulary!$A:$J,3,)=0,"",VLOOKUP(A625,Vocabulary!$A:$J,3,)),"")</f>
        <v>Recommended best practice is to identify the resource by means of a string conforming to a formal identification system. 
An unambiguous reference to the resource within a given context.</v>
      </c>
      <c r="F625" s="53" t="str">
        <f>IFERROR(IF(VLOOKUP(A625,Vocabulary!$A:$J,7,)=0,"",VLOOKUP(A625,Vocabulary!$A:$J,7,)),"")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5" s="4"/>
      <c r="H625" s="53" t="str">
        <f>IFERROR(IF(VLOOKUP(G625,Vocabulary!$A:$J,10,)=0,"",VLOOKUP(G625,Vocabulary!$A:$J,10,)),"")</f>
        <v/>
      </c>
      <c r="I625" s="4">
        <v>692</v>
      </c>
      <c r="J625" s="53" t="str">
        <f>IFERROR(IF(VLOOKUP(I625,Vocabulary!$A:$J,10,)=0,"",VLOOKUP(I625,Vocabulary!$A:$J,10,)),"")</f>
        <v>&lt;dcterms:identifier&gt;</v>
      </c>
      <c r="K625" s="9"/>
      <c r="L625" s="53" t="str">
        <f>IFERROR(IF(VLOOKUP(K625,Vocabulary!$A:$J,10,)=0,"",VLOOKUP(K625,Vocabulary!$A:$J,10,)),"")</f>
        <v/>
      </c>
      <c r="M625" s="2"/>
    </row>
    <row r="626" spans="1:13" s="7" customFormat="1" ht="43.2" x14ac:dyDescent="0.3">
      <c r="A626" s="4">
        <v>693</v>
      </c>
      <c r="B626" s="13" t="str">
        <f>IFERROR(VLOOKUP(A626,Vocabulary!$A:$J,6,),"")</f>
        <v>FED</v>
      </c>
      <c r="C626" s="13" t="str">
        <f>IFERROR(VLOOKUP(A626,Vocabulary!$A:$J,4,),"")</f>
        <v>Organization</v>
      </c>
      <c r="D626" s="13" t="str">
        <f>IFERROR(VLOOKUP(A626,Vocabulary!$A:$J,2,),"")</f>
        <v>pplNumber</v>
      </c>
      <c r="E626" s="53" t="str">
        <f>IFERROR(IF(VLOOKUP(A626,Vocabulary!$A:$J,3,)=0,"",VLOOKUP(A626,Vocabulary!$A:$J,3,)),"")</f>
        <v>Recommended best practice is to identify the resource by means of a string conforming to a formal identification system. 
An unambiguous reference to the resource within a given context.</v>
      </c>
      <c r="F626" s="53" t="str">
        <f>IFERROR(IF(VLOOKUP(A626,Vocabulary!$A:$J,7,)=0,"",VLOOKUP(A626,Vocabulary!$A:$J,7,)),"")</f>
        <v xml:space="preserve">Number allocated to any local or provincial administration employing personnel and who must be registered at the NSSO.
Integer and element of [00000197; 99999926] </v>
      </c>
      <c r="G626" s="4"/>
      <c r="H626" s="53" t="str">
        <f>IFERROR(IF(VLOOKUP(G626,Vocabulary!$A:$J,10,)=0,"",VLOOKUP(G626,Vocabulary!$A:$J,10,)),"")</f>
        <v/>
      </c>
      <c r="I626" s="4">
        <v>693</v>
      </c>
      <c r="J626" s="53" t="str">
        <f>IFERROR(IF(VLOOKUP(I626,Vocabulary!$A:$J,10,)=0,"",VLOOKUP(I626,Vocabulary!$A:$J,10,)),"")</f>
        <v>&lt;dcterms:identifier&gt;</v>
      </c>
      <c r="K626" s="9"/>
      <c r="L626" s="53" t="str">
        <f>IFERROR(IF(VLOOKUP(K626,Vocabulary!$A:$J,10,)=0,"",VLOOKUP(K626,Vocabulary!$A:$J,10,)),"")</f>
        <v/>
      </c>
      <c r="M626" s="2"/>
    </row>
    <row r="627" spans="1:13" s="7" customFormat="1" ht="86.4" x14ac:dyDescent="0.3">
      <c r="A627" s="32">
        <v>694</v>
      </c>
      <c r="B627" s="35" t="str">
        <f>IFERROR(VLOOKUP(A627,Vocabulary!$A:$J,6,),"")</f>
        <v>FED</v>
      </c>
      <c r="C627" s="35" t="str">
        <f>IFERROR(VLOOKUP(A627,Vocabulary!$A:$J,4,),"")</f>
        <v>Organization</v>
      </c>
      <c r="D627" s="35" t="str">
        <f>IFERROR(VLOOKUP(A627,Vocabulary!$A:$J,2,),"")</f>
        <v>provisionalNssoNumber</v>
      </c>
      <c r="E627" s="54" t="str">
        <f>IFERROR(IF(VLOOKUP(A627,Vocabulary!$A:$J,3,)=0,"",VLOOKUP(A627,Vocabulary!$A:$J,3,)),"")</f>
        <v>Recommended best practice is to identify the resource by means of a string conforming to a formal identification system. 
An unambiguous reference to the resource within a given context.</v>
      </c>
      <c r="F627" s="54" t="str">
        <f>IFERROR(IF(VLOOKUP(A627,Vocabulary!$A:$J,7,)=0,"",VLOOKUP(A627,Vocabulary!$A:$J,7,)),"")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27" s="32"/>
      <c r="H627" s="54" t="str">
        <f>IFERROR(IF(VLOOKUP(G627,Vocabulary!$A:$J,10,)=0,"",VLOOKUP(G627,Vocabulary!$A:$J,10,)),"")</f>
        <v/>
      </c>
      <c r="I627" s="32">
        <v>694</v>
      </c>
      <c r="J627" s="54" t="str">
        <f>IFERROR(IF(VLOOKUP(I627,Vocabulary!$A:$J,10,)=0,"",VLOOKUP(I627,Vocabulary!$A:$J,10,)),"")</f>
        <v>&lt;dcterms:identifier&gt;</v>
      </c>
      <c r="K627" s="31"/>
      <c r="L627" s="54" t="str">
        <f>IFERROR(IF(VLOOKUP(K627,Vocabulary!$A:$J,10,)=0,"",VLOOKUP(K627,Vocabulary!$A:$J,10,)),"")</f>
        <v/>
      </c>
      <c r="M627" s="2"/>
    </row>
    <row r="628" spans="1:13" s="7" customFormat="1" ht="302.39999999999998" x14ac:dyDescent="0.3">
      <c r="A628" s="31">
        <v>695</v>
      </c>
      <c r="B628" s="35" t="str">
        <f>IFERROR(VLOOKUP(A628,Vocabulary!$A:$J,6,),"")</f>
        <v>FED</v>
      </c>
      <c r="C628" s="35" t="str">
        <f>IFERROR(VLOOKUP(A628,Vocabulary!$A:$J,4,),"")</f>
        <v>Organization</v>
      </c>
      <c r="D628" s="35" t="str">
        <f>IFERROR(VLOOKUP(A628,Vocabulary!$A:$J,2,),"")</f>
        <v>vatNumber</v>
      </c>
      <c r="E628" s="54" t="str">
        <f>IFERROR(IF(VLOOKUP(A628,Vocabulary!$A:$J,3,)=0,"",VLOOKUP(A628,Vocabulary!$A:$J,3,)),"")</f>
        <v>Recommended best practice is to identify the resource by means of a string conforming to a formal identification system. 
An unambiguous reference to the resource within a given context.</v>
      </c>
      <c r="F628" s="54" t="str">
        <f>IFERROR(IF(VLOOKUP(A628,Vocabulary!$A:$J,7,)=0,"",VLOOKUP(A628,Vocabulary!$A:$J,7,)),"")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28" s="32"/>
      <c r="H628" s="54" t="str">
        <f>IFERROR(IF(VLOOKUP(G628,Vocabulary!$A:$J,10,)=0,"",VLOOKUP(G628,Vocabulary!$A:$J,10,)),"")</f>
        <v/>
      </c>
      <c r="I628" s="57">
        <v>695</v>
      </c>
      <c r="J628" s="54" t="str">
        <f>IFERROR(IF(VLOOKUP(I628,Vocabulary!$A:$J,10,)=0,"",VLOOKUP(I628,Vocabulary!$A:$J,10,)),"")</f>
        <v>&lt;dcterms:identifier&gt;</v>
      </c>
      <c r="K628" s="31"/>
      <c r="L628" s="54" t="str">
        <f>IFERROR(IF(VLOOKUP(K628,Vocabulary!$A:$J,10,)=0,"",VLOOKUP(K628,Vocabulary!$A:$J,10,)),"")</f>
        <v/>
      </c>
      <c r="M628" s="2"/>
    </row>
    <row r="629" spans="1:13" s="7" customFormat="1" ht="43.2" x14ac:dyDescent="0.3">
      <c r="A629" s="31">
        <v>696</v>
      </c>
      <c r="B629" s="35" t="str">
        <f>IFERROR(VLOOKUP(A629,Vocabulary!$A:$J,6,),"")</f>
        <v>FED</v>
      </c>
      <c r="C629" s="35" t="str">
        <f>IFERROR(VLOOKUP(A629,Vocabulary!$A:$J,4,),"")</f>
        <v>Other</v>
      </c>
      <c r="D629" s="35" t="str">
        <f>IFERROR(VLOOKUP(A629,Vocabulary!$A:$J,2,),"")</f>
        <v>plateNumber</v>
      </c>
      <c r="E629" s="54" t="str">
        <f>IFERROR(IF(VLOOKUP(A629,Vocabulary!$A:$J,3,)=0,"",VLOOKUP(A629,Vocabulary!$A:$J,3,)),"")</f>
        <v>Recommended best practice is to identify the resource by means of a string conforming to a formal identification system. 
An unambiguous reference to the resource within a given context.</v>
      </c>
      <c r="F629" s="54" t="str">
        <f>IFERROR(IF(VLOOKUP(A629,Vocabulary!$A:$J,7,)=0,"",VLOOKUP(A629,Vocabulary!$A:$J,7,)),"")</f>
        <v>The official set of numbers and letters shown on the front and back of a road vehicle</v>
      </c>
      <c r="G629" s="32"/>
      <c r="H629" s="54" t="str">
        <f>IFERROR(IF(VLOOKUP(G629,Vocabulary!$A:$J,10,)=0,"",VLOOKUP(G629,Vocabulary!$A:$J,10,)),"")</f>
        <v/>
      </c>
      <c r="I629" s="57">
        <v>696</v>
      </c>
      <c r="J629" s="54" t="str">
        <f>IFERROR(IF(VLOOKUP(I629,Vocabulary!$A:$J,10,)=0,"",VLOOKUP(I629,Vocabulary!$A:$J,10,)),"")</f>
        <v>&lt;dcterms:identifier&gt;</v>
      </c>
      <c r="K629" s="31"/>
      <c r="L629" s="54" t="str">
        <f>IFERROR(IF(VLOOKUP(K629,Vocabulary!$A:$J,10,)=0,"",VLOOKUP(K629,Vocabulary!$A:$J,10,)),"")</f>
        <v/>
      </c>
      <c r="M629" s="2"/>
    </row>
    <row r="630" spans="1:13" s="7" customFormat="1" ht="43.2" x14ac:dyDescent="0.3">
      <c r="A630" s="31">
        <v>697</v>
      </c>
      <c r="B630" s="13" t="str">
        <f>IFERROR(VLOOKUP(A630,Vocabulary!$A:$J,6,),"")</f>
        <v>FED</v>
      </c>
      <c r="C630" s="13" t="str">
        <f>IFERROR(VLOOKUP(A630,Vocabulary!$A:$J,4,),"")</f>
        <v>Other</v>
      </c>
      <c r="D630" s="13" t="str">
        <f>IFERROR(VLOOKUP(A630,Vocabulary!$A:$J,2,),"")</f>
        <v>ipAddress</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An Internet Protocol address (IP address) is a numerical label assigned to each device connected to a computer network that uses the Internet Protocol for communication.</v>
      </c>
      <c r="G630" s="4"/>
      <c r="H630" s="53" t="str">
        <f>IFERROR(IF(VLOOKUP(G630,Vocabulary!$A:$J,10,)=0,"",VLOOKUP(G630,Vocabulary!$A:$J,10,)),"")</f>
        <v/>
      </c>
      <c r="I630" s="24">
        <v>697</v>
      </c>
      <c r="J630" s="53" t="str">
        <f>IFERROR(IF(VLOOKUP(I630,Vocabulary!$A:$J,10,)=0,"",VLOOKUP(I630,Vocabulary!$A:$J,10,)),"")</f>
        <v>&lt;dcterms:identifier&gt;</v>
      </c>
      <c r="K630" s="9"/>
      <c r="L630" s="53" t="str">
        <f>IFERROR(IF(VLOOKUP(K630,Vocabulary!$A:$J,10,)=0,"",VLOOKUP(K630,Vocabulary!$A:$J,10,)),"")</f>
        <v/>
      </c>
      <c r="M630" s="2"/>
    </row>
    <row r="631" spans="1:13" s="7" customFormat="1" ht="28.8" x14ac:dyDescent="0.3">
      <c r="A631" s="31">
        <v>698</v>
      </c>
      <c r="B631" s="35" t="str">
        <f>IFERROR(VLOOKUP(A631,Vocabulary!$A:$J,6,),"")</f>
        <v>FED</v>
      </c>
      <c r="C631" s="35" t="str">
        <f>IFERROR(VLOOKUP(A631,Vocabulary!$A:$J,4,),"")</f>
        <v>Location</v>
      </c>
      <c r="D631" s="35" t="str">
        <f>IFERROR(VLOOKUP(A631,Vocabulary!$A:$J,2,),"")</f>
        <v>region</v>
      </c>
      <c r="E631" s="54" t="str">
        <f>IFERROR(IF(VLOOKUP(A631,Vocabulary!$A:$J,3,)=0,"",VLOOKUP(A631,Vocabulary!$A:$J,3,)),"")</f>
        <v>Concept corresponding to a region code in a country.</v>
      </c>
      <c r="F631" s="54" t="str">
        <f>IFERROR(IF(VLOOKUP(A631,Vocabulary!$A:$J,7,)=0,"",VLOOKUP(A631,Vocabulary!$A:$J,7,)),"")</f>
        <v>See https://en.wikipedia.org/wiki/ISO_3166-2:BE
(BE-BRU, BE-VLG, BE-WAL)</v>
      </c>
      <c r="G631" s="32"/>
      <c r="H631" s="54" t="str">
        <f>IFERROR(IF(VLOOKUP(G631,Vocabulary!$A:$J,10,)=0,"",VLOOKUP(G631,Vocabulary!$A:$J,10,)),"")</f>
        <v/>
      </c>
      <c r="I631" s="57">
        <v>698</v>
      </c>
      <c r="J631" s="54" t="str">
        <f>IFERROR(IF(VLOOKUP(I631,Vocabulary!$A:$J,10,)=0,"",VLOOKUP(I631,Vocabulary!$A:$J,10,)),"")</f>
        <v>&lt;fed-thesaurus:region&gt;</v>
      </c>
      <c r="K631" s="31"/>
      <c r="L631" s="54" t="str">
        <f>IFERROR(IF(VLOOKUP(K631,Vocabulary!$A:$J,10,)=0,"",VLOOKUP(K631,Vocabulary!$A:$J,10,)),"")</f>
        <v/>
      </c>
      <c r="M631" s="2"/>
    </row>
    <row r="632" spans="1:13" s="7" customFormat="1" ht="28.8" x14ac:dyDescent="0.3">
      <c r="A632" s="31">
        <v>699</v>
      </c>
      <c r="B632" s="35" t="str">
        <f>IFERROR(VLOOKUP(A632,Vocabulary!$A:$J,6,),"")</f>
        <v>FED</v>
      </c>
      <c r="C632" s="35" t="str">
        <f>IFERROR(VLOOKUP(A632,Vocabulary!$A:$J,4,),"")</f>
        <v>Location</v>
      </c>
      <c r="D632" s="35" t="str">
        <f>IFERROR(VLOOKUP(A632,Vocabulary!$A:$J,2,),"")</f>
        <v>RegionCode</v>
      </c>
      <c r="E632" s="54" t="str">
        <f>IFERROR(IF(VLOOKUP(A632,Vocabulary!$A:$J,3,)=0,"",VLOOKUP(A632,Vocabulary!$A:$J,3,)),"")</f>
        <v>Conceptscheme for region codes in a country.</v>
      </c>
      <c r="F632" s="54" t="str">
        <f>IFERROR(IF(VLOOKUP(A632,Vocabulary!$A:$J,7,)=0,"",VLOOKUP(A632,Vocabulary!$A:$J,7,)),"")</f>
        <v>See https://en.wikipedia.org/wiki/ISO_3166-2:BE
(BE-BRU, BE-VLG, BE-WAL)</v>
      </c>
      <c r="G632" s="32"/>
      <c r="H632" s="54" t="str">
        <f>IFERROR(IF(VLOOKUP(G632,Vocabulary!$A:$J,10,)=0,"",VLOOKUP(G632,Vocabulary!$A:$J,10,)),"")</f>
        <v/>
      </c>
      <c r="I632" s="24">
        <v>699</v>
      </c>
      <c r="J632" s="54" t="str">
        <f>IFERROR(IF(VLOOKUP(I632,Vocabulary!$A:$J,10,)=0,"",VLOOKUP(I632,Vocabulary!$A:$J,10,)),"")</f>
        <v>&lt;fed-thesaurus:regioncode#id&gt;</v>
      </c>
      <c r="K632" s="31"/>
      <c r="L632" s="54" t="str">
        <f>IFERROR(IF(VLOOKUP(K632,Vocabulary!$A:$J,10,)=0,"",VLOOKUP(K632,Vocabulary!$A:$J,10,)),"")</f>
        <v/>
      </c>
      <c r="M632" s="2"/>
    </row>
    <row r="633" spans="1:13" s="7" customFormat="1" ht="115.2" x14ac:dyDescent="0.3">
      <c r="A633" s="31">
        <v>700</v>
      </c>
      <c r="B633" s="35" t="str">
        <f>IFERROR(VLOOKUP(A633,Vocabulary!$A:$J,6,),"")</f>
        <v>FED</v>
      </c>
      <c r="C633" s="35" t="str">
        <f>IFERROR(VLOOKUP(A633,Vocabulary!$A:$J,4,),"")</f>
        <v>Organization</v>
      </c>
      <c r="D633" s="35" t="str">
        <f>IFERROR(VLOOKUP(A633,Vocabulary!$A:$J,2,),"")</f>
        <v>nace2008</v>
      </c>
      <c r="E633" s="54" t="str">
        <f>IFERROR(IF(VLOOKUP(A633,Vocabulary!$A:$J,3,)=0,"",VLOOKUP(A633,Vocabulary!$A:$J,3,)),"")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3" s="54" t="str">
        <f>IFERROR(IF(VLOOKUP(A633,Vocabulary!$A:$J,7,)=0,"",VLOOKUP(A633,Vocabulary!$A:$J,7,)),"")</f>
        <v>see https://economie.fgov.be/en/themes/enterprises/crossroads-bank-enterprises/services-administrations/tables-codes (code NACE version 2008)</v>
      </c>
      <c r="G633" s="32"/>
      <c r="H633" s="54" t="str">
        <f>IFERROR(IF(VLOOKUP(G633,Vocabulary!$A:$J,10,)=0,"",VLOOKUP(G633,Vocabulary!$A:$J,10,)),"")</f>
        <v/>
      </c>
      <c r="I633" s="57">
        <v>700</v>
      </c>
      <c r="J633" s="54" t="str">
        <f>IFERROR(IF(VLOOKUP(I633,Vocabulary!$A:$J,10,)=0,"",VLOOKUP(I633,Vocabulary!$A:$J,10,)),"")</f>
        <v>&lt;fed-thesaurus:nace2008&gt;</v>
      </c>
      <c r="K633" s="31"/>
      <c r="L633" s="54" t="str">
        <f>IFERROR(IF(VLOOKUP(K633,Vocabulary!$A:$J,10,)=0,"",VLOOKUP(K633,Vocabulary!$A:$J,10,)),"")</f>
        <v/>
      </c>
      <c r="M633" s="2"/>
    </row>
    <row r="634" spans="1:13" s="7" customFormat="1" x14ac:dyDescent="0.3">
      <c r="A634" s="31">
        <v>701</v>
      </c>
      <c r="B634" s="35" t="str">
        <f>IFERROR(VLOOKUP(A634,Vocabulary!$A:$J,6,),"")</f>
        <v>FED</v>
      </c>
      <c r="C634" s="35" t="str">
        <f>IFERROR(VLOOKUP(A634,Vocabulary!$A:$J,4,),"")</f>
        <v>Location</v>
      </c>
      <c r="D634" s="35" t="str">
        <f>IFERROR(VLOOKUP(A634,Vocabulary!$A:$J,2,),"")</f>
        <v>CountryNisCode</v>
      </c>
      <c r="E634" s="54" t="str">
        <f>IFERROR(IF(VLOOKUP(A634,Vocabulary!$A:$J,3,)=0,"",VLOOKUP(A634,Vocabulary!$A:$J,3,)),"")</f>
        <v>NIS code representing a country as defined by statbel.fgov.be</v>
      </c>
      <c r="F634" s="54" t="str">
        <f>IFERROR(IF(VLOOKUP(A634,Vocabulary!$A:$J,7,)=0,"",VLOOKUP(A634,Vocabulary!$A:$J,7,)),"")</f>
        <v>Possible values are in range from 100 to 999</v>
      </c>
      <c r="G634" s="32"/>
      <c r="H634" s="54" t="str">
        <f>IFERROR(IF(VLOOKUP(G634,Vocabulary!$A:$J,10,)=0,"",VLOOKUP(G634,Vocabulary!$A:$J,10,)),"")</f>
        <v/>
      </c>
      <c r="I634" s="57">
        <v>701</v>
      </c>
      <c r="J634" s="54" t="str">
        <f>IFERROR(IF(VLOOKUP(I634,Vocabulary!$A:$J,10,)=0,"",VLOOKUP(I634,Vocabulary!$A:$J,10,)),"")</f>
        <v>&lt;fed-thesaurus:CountryNisCode&gt;</v>
      </c>
      <c r="K634" s="31"/>
      <c r="L634" s="54" t="str">
        <f>IFERROR(IF(VLOOKUP(K634,Vocabulary!$A:$J,10,)=0,"",VLOOKUP(K634,Vocabulary!$A:$J,10,)),"")</f>
        <v/>
      </c>
      <c r="M634" s="2"/>
    </row>
    <row r="635" spans="1:13" s="7" customFormat="1" ht="72" x14ac:dyDescent="0.3">
      <c r="A635" s="31">
        <v>702</v>
      </c>
      <c r="B635" s="35" t="str">
        <f>IFERROR(VLOOKUP(A635,Vocabulary!$A:$J,6,),"")</f>
        <v>FED</v>
      </c>
      <c r="C635" s="35" t="str">
        <f>IFERROR(VLOOKUP(A635,Vocabulary!$A:$J,4,),"")</f>
        <v>Location</v>
      </c>
      <c r="D635" s="35" t="str">
        <f>IFERROR(VLOOKUP(A635,Vocabulary!$A:$J,2,),"")</f>
        <v>StreetRrnCode</v>
      </c>
      <c r="E635" s="54" t="str">
        <f>IFERROR(IF(VLOOKUP(A635,Vocabulary!$A:$J,3,)=0,"",VLOOKUP(A635,Vocabulary!$A:$J,3,)),"")</f>
        <v>Street code assigned by National Registry</v>
      </c>
      <c r="F635" s="54" t="str">
        <f>IFERROR(IF(VLOOKUP(A635,Vocabulary!$A:$J,7,)=0,"",VLOOKUP(A635,Vocabulary!$A:$J,7,)),"")</f>
        <v>4 digits long. Unique within a municipality.
(more info: https://www.ibz.rrn.fgov.be/fileadmin/user_upload/nl/rr/instructies/IST_Codificatie_straten.pdf)
Will be replaced by the BEST street identifier.</v>
      </c>
      <c r="G635" s="32"/>
      <c r="H635" s="54" t="str">
        <f>IFERROR(IF(VLOOKUP(G635,Vocabulary!$A:$J,10,)=0,"",VLOOKUP(G635,Vocabulary!$A:$J,10,)),"")</f>
        <v/>
      </c>
      <c r="I635" s="57">
        <v>702</v>
      </c>
      <c r="J635" s="54" t="str">
        <f>IFERROR(IF(VLOOKUP(I635,Vocabulary!$A:$J,10,)=0,"",VLOOKUP(I635,Vocabulary!$A:$J,10,)),"")</f>
        <v>&lt;fed-thesaurus:StreetRrnCode&gt;</v>
      </c>
      <c r="K635" s="31"/>
      <c r="L635" s="54" t="str">
        <f>IFERROR(IF(VLOOKUP(K635,Vocabulary!$A:$J,10,)=0,"",VLOOKUP(K635,Vocabulary!$A:$J,10,)),"")</f>
        <v/>
      </c>
      <c r="M635" s="2"/>
    </row>
    <row r="636" spans="1:13" s="7" customFormat="1" ht="129.6" x14ac:dyDescent="0.3">
      <c r="A636" s="9">
        <v>703</v>
      </c>
      <c r="B636" s="13" t="str">
        <f>IFERROR(VLOOKUP(A636,Vocabulary!$A:$J,6,),"")</f>
        <v>FED</v>
      </c>
      <c r="C636" s="13" t="str">
        <f>IFERROR(VLOOKUP(A636,Vocabulary!$A:$J,4,),"")</f>
        <v>Generic</v>
      </c>
      <c r="D636" s="13" t="str">
        <f>IFERROR(VLOOKUP(A636,Vocabulary!$A:$J,2,),"")</f>
        <v>Mandate</v>
      </c>
      <c r="E636" s="53" t="str">
        <f>IFERROR(IF(VLOOKUP(A636,Vocabulary!$A:$J,3,)=0,"",VLOOKUP(A636,Vocabulary!$A:$J,3,)),"")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36" s="53" t="str">
        <f>IFERROR(IF(VLOOKUP(A636,Vocabulary!$A:$J,7,)=0,"",VLOOKUP(A636,Vocabulary!$A:$J,7,)),"")</f>
        <v>see Class Agent</v>
      </c>
      <c r="G636" s="4"/>
      <c r="H636" s="53" t="str">
        <f>IFERROR(IF(VLOOKUP(G636,Vocabulary!$A:$J,10,)=0,"",VLOOKUP(G636,Vocabulary!$A:$J,10,)),"")</f>
        <v/>
      </c>
      <c r="I636" s="57">
        <v>703</v>
      </c>
      <c r="J636" s="53" t="str">
        <f>IFERROR(IF(VLOOKUP(I636,Vocabulary!$A:$J,10,)=0,"",VLOOKUP(I636,Vocabulary!$A:$J,10,)),"")</f>
        <v>&lt;org:Mandate&gt;</v>
      </c>
      <c r="K636" s="9"/>
      <c r="L636" s="53" t="str">
        <f>IFERROR(IF(VLOOKUP(K636,Vocabulary!$A:$J,10,)=0,"",VLOOKUP(K636,Vocabulary!$A:$J,10,)),"")</f>
        <v/>
      </c>
      <c r="M636" s="2"/>
    </row>
    <row r="637" spans="1:13" s="7" customFormat="1" ht="43.2" x14ac:dyDescent="0.3">
      <c r="A637" s="9">
        <v>705</v>
      </c>
      <c r="B637" s="13" t="str">
        <f>IFERROR(VLOOKUP(A637,Vocabulary!$A:$J,6,),"")</f>
        <v>FED</v>
      </c>
      <c r="C637" s="13" t="str">
        <f>IFERROR(VLOOKUP(A637,Vocabulary!$A:$J,4,),"")</f>
        <v>Generic</v>
      </c>
      <c r="D637" s="13" t="str">
        <f>IFERROR(VLOOKUP(A637,Vocabulary!$A:$J,2,),"")</f>
        <v>mandatary</v>
      </c>
      <c r="E637" s="53" t="str">
        <f>IFERROR(IF(VLOOKUP(A637,Vocabulary!$A:$J,3,)=0,"",VLOOKUP(A637,Vocabulary!$A:$J,3,)),"")</f>
        <v>The Agent that receives a mandate from another Agent. 
The mandatary must be unambiguously identified in an authentic source.</v>
      </c>
      <c r="F637" s="53" t="str">
        <f>IFERROR(IF(VLOOKUP(A637,Vocabulary!$A:$J,7,)=0,"",VLOOKUP(A637,Vocabulary!$A:$J,7,)),"")</f>
        <v>see Class Agent</v>
      </c>
      <c r="G637" s="4"/>
      <c r="H637" s="53" t="str">
        <f>IFERROR(IF(VLOOKUP(G637,Vocabulary!$A:$J,10,)=0,"",VLOOKUP(G637,Vocabulary!$A:$J,10,)),"")</f>
        <v/>
      </c>
      <c r="I637" s="57">
        <v>705</v>
      </c>
      <c r="J637" s="53" t="str">
        <f>IFERROR(IF(VLOOKUP(I637,Vocabulary!$A:$J,10,)=0,"",VLOOKUP(I637,Vocabulary!$A:$J,10,)),"")</f>
        <v>&lt;org:mandatary&gt;</v>
      </c>
      <c r="K637" s="9"/>
      <c r="L637" s="53" t="str">
        <f>IFERROR(IF(VLOOKUP(K637,Vocabulary!$A:$J,10,)=0,"",VLOOKUP(K637,Vocabulary!$A:$J,10,)),"")</f>
        <v/>
      </c>
      <c r="M637" s="2"/>
    </row>
    <row r="638" spans="1:13" s="7" customFormat="1" ht="28.8" x14ac:dyDescent="0.3">
      <c r="A638" s="31">
        <v>706</v>
      </c>
      <c r="B638" s="35" t="str">
        <f>IFERROR(VLOOKUP(A638,Vocabulary!$A:$J,6,),"")</f>
        <v>FED</v>
      </c>
      <c r="C638" s="35" t="str">
        <f>IFERROR(VLOOKUP(A638,Vocabulary!$A:$J,4,),"")</f>
        <v>Generic</v>
      </c>
      <c r="D638" s="35" t="str">
        <f>IFERROR(VLOOKUP(A638,Vocabulary!$A:$J,2,),"")</f>
        <v>mandator</v>
      </c>
      <c r="E638" s="54" t="str">
        <f>IFERROR(IF(VLOOKUP(A638,Vocabulary!$A:$J,3,)=0,"",VLOOKUP(A638,Vocabulary!$A:$J,3,)),"")</f>
        <v>The Agent that gives a mandate to another Agent. 
The mandator must be uniquely identified in an authentic source</v>
      </c>
      <c r="F638" s="54" t="str">
        <f>IFERROR(IF(VLOOKUP(A638,Vocabulary!$A:$J,7,)=0,"",VLOOKUP(A638,Vocabulary!$A:$J,7,)),"")</f>
        <v>see Class Agent</v>
      </c>
      <c r="G638" s="32"/>
      <c r="H638" s="54" t="str">
        <f>IFERROR(IF(VLOOKUP(G638,Vocabulary!$A:$J,10,)=0,"",VLOOKUP(G638,Vocabulary!$A:$J,10,)),"")</f>
        <v/>
      </c>
      <c r="I638" s="57">
        <v>706</v>
      </c>
      <c r="J638" s="54" t="str">
        <f>IFERROR(IF(VLOOKUP(I638,Vocabulary!$A:$J,10,)=0,"",VLOOKUP(I638,Vocabulary!$A:$J,10,)),"")</f>
        <v>&lt;org:mandator&gt;</v>
      </c>
      <c r="K638" s="31"/>
      <c r="L638" s="54" t="str">
        <f>IFERROR(IF(VLOOKUP(K638,Vocabulary!$A:$J,10,)=0,"",VLOOKUP(K638,Vocabulary!$A:$J,10,)),"")</f>
        <v/>
      </c>
      <c r="M638" s="2"/>
    </row>
    <row r="639" spans="1:13" s="7" customFormat="1" ht="28.8" x14ac:dyDescent="0.3">
      <c r="A639" s="9">
        <v>707</v>
      </c>
      <c r="B639" s="13" t="str">
        <f>IFERROR(VLOOKUP(A639,Vocabulary!$A:$J,6,),"")</f>
        <v>FED</v>
      </c>
      <c r="C639" s="13" t="str">
        <f>IFERROR(VLOOKUP(A639,Vocabulary!$A:$J,4,),"")</f>
        <v>Location</v>
      </c>
      <c r="D639" s="13" t="str">
        <f>IFERROR(VLOOKUP(A639,Vocabulary!$A:$J,2,),"")</f>
        <v>CountryIsoCode</v>
      </c>
      <c r="E639" s="53" t="str">
        <f>IFERROR(IF(VLOOKUP(A639,Vocabulary!$A:$J,3,)=0,"",VLOOKUP(A639,Vocabulary!$A:$J,3,)),"")</f>
        <v>Representation of a country by an ISO 3166-1 alpha-2 code.</v>
      </c>
      <c r="F639" s="53" t="str">
        <f>IFERROR(IF(VLOOKUP(A639,Vocabulary!$A:$J,7,)=0,"",VLOOKUP(A639,Vocabulary!$A:$J,7,)),"")</f>
        <v>pattern: "^[A-Z]{2}$"</v>
      </c>
      <c r="G639" s="4"/>
      <c r="H639" s="53" t="str">
        <f>IFERROR(IF(VLOOKUP(G639,Vocabulary!$A:$J,10,)=0,"",VLOOKUP(G639,Vocabulary!$A:$J,10,)),"")</f>
        <v/>
      </c>
      <c r="I639" s="9">
        <v>707</v>
      </c>
      <c r="J639" s="53" t="str">
        <f>IFERROR(IF(VLOOKUP(I639,Vocabulary!$A:$J,10,)=0,"",VLOOKUP(I639,Vocabulary!$A:$J,10,)),"")</f>
        <v>&lt;fed-thesaurus:CountryIsoCode&gt;</v>
      </c>
      <c r="K639" s="9"/>
      <c r="L639" s="53" t="str">
        <f>IFERROR(IF(VLOOKUP(K639,Vocabulary!$A:$J,10,)=0,"",VLOOKUP(K639,Vocabulary!$A:$J,10,)),"")</f>
        <v/>
      </c>
      <c r="M639" s="2"/>
    </row>
    <row r="640" spans="1:13" s="7" customFormat="1" ht="43.2" x14ac:dyDescent="0.3">
      <c r="A640" s="31">
        <v>708</v>
      </c>
      <c r="B640" s="13" t="str">
        <f>IFERROR(VLOOKUP(A640,Vocabulary!$A:$J,6,),"")</f>
        <v>FED</v>
      </c>
      <c r="C640" s="13" t="str">
        <f>IFERROR(VLOOKUP(A640,Vocabulary!$A:$J,4,),"")</f>
        <v>Location</v>
      </c>
      <c r="D640" s="13" t="str">
        <f>IFERROR(VLOOKUP(A640,Vocabulary!$A:$J,2,),"")</f>
        <v>CountryWithHistoricIsoCode</v>
      </c>
      <c r="E640" s="53" t="str">
        <f>IFERROR(IF(VLOOKUP(A640,Vocabulary!$A:$J,3,)=0,"",VLOOKUP(A640,Vocabulary!$A:$J,3,)),"")</f>
        <v>Representation of a country by an ISO 3166-1 alpha-2 (current country) or ISO 3166-3 alpha-4 (former country) code.</v>
      </c>
      <c r="F640" s="53" t="str">
        <f>IFERROR(IF(VLOOKUP(A640,Vocabulary!$A:$J,7,)=0,"",VLOOKUP(A640,Vocabulary!$A:$J,7,)),"")</f>
        <v>pattern: "^[A-Z]{2}([A-Z]{2})?$"</v>
      </c>
      <c r="G640" s="4"/>
      <c r="H640" s="53" t="str">
        <f>IFERROR(IF(VLOOKUP(G640,Vocabulary!$A:$J,10,)=0,"",VLOOKUP(G640,Vocabulary!$A:$J,10,)),"")</f>
        <v/>
      </c>
      <c r="I640" s="31">
        <v>708</v>
      </c>
      <c r="J640" s="53" t="str">
        <f>IFERROR(IF(VLOOKUP(I640,Vocabulary!$A:$J,10,)=0,"",VLOOKUP(I640,Vocabulary!$A:$J,10,)),"")</f>
        <v>&lt;fed-thesaurus:CountryWithHistoricIsoCode&gt;</v>
      </c>
      <c r="K640" s="9"/>
      <c r="L640" s="53" t="str">
        <f>IFERROR(IF(VLOOKUP(K640,Vocabulary!$A:$J,10,)=0,"",VLOOKUP(K640,Vocabulary!$A:$J,10,)),"")</f>
        <v/>
      </c>
      <c r="M640" s="2"/>
    </row>
    <row r="641" spans="1:13" s="7" customFormat="1" ht="43.2" x14ac:dyDescent="0.3">
      <c r="A641" s="31">
        <v>710</v>
      </c>
      <c r="B641" s="13" t="str">
        <f>IFERROR(VLOOKUP(A641,Vocabulary!$A:$J,6,),"")</f>
        <v>FED</v>
      </c>
      <c r="C641" s="13" t="str">
        <f>IFERROR(VLOOKUP(A641,Vocabulary!$A:$J,4,),"")</f>
        <v>Location</v>
      </c>
      <c r="D641" s="13" t="str">
        <f>IFERROR(VLOOKUP(A641,Vocabulary!$A:$J,2,),"")</f>
        <v>Country</v>
      </c>
      <c r="E641" s="53" t="str">
        <f>IFERROR(IF(VLOOKUP(A641,Vocabulary!$A:$J,3,)=0,"",VLOOKUP(A641,Vocabulary!$A:$J,3,)),"")</f>
        <v>A country is a political state, nation, or territory which is controlled. It is often referred to as the land of an individual's birth, residence, or citizenship.</v>
      </c>
      <c r="F641" s="53" t="str">
        <f>IFERROR(IF(VLOOKUP(A641,Vocabulary!$A:$J,7,)=0,"",VLOOKUP(A641,Vocabulary!$A:$J,7,)),"")</f>
        <v/>
      </c>
      <c r="G641" s="4"/>
      <c r="H641" s="53" t="str">
        <f>IFERROR(IF(VLOOKUP(G641,Vocabulary!$A:$J,10,)=0,"",VLOOKUP(G641,Vocabulary!$A:$J,10,)),"")</f>
        <v/>
      </c>
      <c r="I641" s="31">
        <v>710</v>
      </c>
      <c r="J641" s="53" t="str">
        <f>IFERROR(IF(VLOOKUP(I641,Vocabulary!$A:$J,10,)=0,"",VLOOKUP(I641,Vocabulary!$A:$J,10,)),"")</f>
        <v>&lt;fed-loc:Country&gt;</v>
      </c>
      <c r="K641" s="9"/>
      <c r="L641" s="53" t="str">
        <f>IFERROR(IF(VLOOKUP(K641,Vocabulary!$A:$J,10,)=0,"",VLOOKUP(K641,Vocabulary!$A:$J,10,)),"")</f>
        <v/>
      </c>
      <c r="M641" s="2"/>
    </row>
    <row r="642" spans="1:13" s="7" customFormat="1" ht="28.8" x14ac:dyDescent="0.3">
      <c r="A642" s="9">
        <v>713</v>
      </c>
      <c r="B642" s="13" t="str">
        <f>IFERROR(VLOOKUP(A642,Vocabulary!$A:$J,6,),"")</f>
        <v>FED</v>
      </c>
      <c r="C642" s="13" t="str">
        <f>IFERROR(VLOOKUP(A642,Vocabulary!$A:$J,4,),"")</f>
        <v>Location</v>
      </c>
      <c r="D642" s="13" t="str">
        <f>IFERROR(VLOOKUP(A642,Vocabulary!$A:$J,2,),"")</f>
        <v>MunicipalityCode</v>
      </c>
      <c r="E642" s="53" t="str">
        <f>IFERROR(IF(VLOOKUP(A642,Vocabulary!$A:$J,3,)=0,"",VLOOKUP(A642,Vocabulary!$A:$J,3,)),"")</f>
        <v>The conceptscheme "MunicipalityCode" contains municipalities represented by a NIS code.</v>
      </c>
      <c r="F642" s="53" t="str">
        <f>IFERROR(IF(VLOOKUP(A642,Vocabulary!$A:$J,7,)=0,"",VLOOKUP(A642,Vocabulary!$A:$J,7,)),"")</f>
        <v/>
      </c>
      <c r="G642" s="4"/>
      <c r="H642" s="53" t="str">
        <f>IFERROR(IF(VLOOKUP(G642,Vocabulary!$A:$J,10,)=0,"",VLOOKUP(G642,Vocabulary!$A:$J,10,)),"")</f>
        <v/>
      </c>
      <c r="I642" s="9">
        <v>713</v>
      </c>
      <c r="J642" s="53" t="str">
        <f>IFERROR(IF(VLOOKUP(I642,Vocabulary!$A:$J,10,)=0,"",VLOOKUP(I642,Vocabulary!$A:$J,10,)),"")</f>
        <v>&lt;fed-thesaurus:municipalitycode#id&gt;</v>
      </c>
      <c r="K642" s="9"/>
      <c r="L642" s="53" t="str">
        <f>IFERROR(IF(VLOOKUP(K642,Vocabulary!$A:$J,10,)=0,"",VLOOKUP(K642,Vocabulary!$A:$J,10,)),"")</f>
        <v/>
      </c>
      <c r="M642" s="2"/>
    </row>
    <row r="643" spans="1:13" s="7" customFormat="1" ht="28.8" x14ac:dyDescent="0.3">
      <c r="A643" s="9">
        <v>716</v>
      </c>
      <c r="B643" s="13" t="str">
        <f>IFERROR(VLOOKUP(A643,Vocabulary!$A:$J,6,),"")</f>
        <v>FED</v>
      </c>
      <c r="C643" s="13" t="str">
        <f>IFERROR(VLOOKUP(A643,Vocabulary!$A:$J,4,),"")</f>
        <v>Location</v>
      </c>
      <c r="D643" s="13" t="str">
        <f>IFERROR(VLOOKUP(A643,Vocabulary!$A:$J,2,),"")</f>
        <v>CountryIsoAlpha3Code</v>
      </c>
      <c r="E643" s="53" t="str">
        <f>IFERROR(IF(VLOOKUP(A643,Vocabulary!$A:$J,3,)=0,"",VLOOKUP(A643,Vocabulary!$A:$J,3,)),"")</f>
        <v>Representation of a country by an ISO 3166-1 alpha-3 code.</v>
      </c>
      <c r="F643" s="53" t="str">
        <f>IFERROR(IF(VLOOKUP(A643,Vocabulary!$A:$J,7,)=0,"",VLOOKUP(A643,Vocabulary!$A:$J,7,)),"")</f>
        <v>pattern: "^[A-Z]{3}$"</v>
      </c>
      <c r="G643" s="4"/>
      <c r="H643" s="53" t="str">
        <f>IFERROR(IF(VLOOKUP(G643,Vocabulary!$A:$J,10,)=0,"",VLOOKUP(G643,Vocabulary!$A:$J,10,)),"")</f>
        <v/>
      </c>
      <c r="I643" s="9">
        <v>716</v>
      </c>
      <c r="J643" s="53" t="str">
        <f>IFERROR(IF(VLOOKUP(I643,Vocabulary!$A:$J,10,)=0,"",VLOOKUP(I643,Vocabulary!$A:$J,10,)),"")</f>
        <v>&lt;fed-thesaurus:countryisocode#id&gt;</v>
      </c>
      <c r="K643" s="9"/>
      <c r="L643" s="53" t="str">
        <f>IFERROR(IF(VLOOKUP(K643,Vocabulary!$A:$J,10,)=0,"",VLOOKUP(K643,Vocabulary!$A:$J,10,)),"")</f>
        <v/>
      </c>
      <c r="M643" s="2"/>
    </row>
    <row r="644" spans="1:13" s="7" customFormat="1" ht="28.8" x14ac:dyDescent="0.3">
      <c r="A644" s="9">
        <v>718</v>
      </c>
      <c r="B644" s="13" t="str">
        <f>IFERROR(VLOOKUP(A644,Vocabulary!$A:$J,6,),"")</f>
        <v>FED</v>
      </c>
      <c r="C644" s="13" t="str">
        <f>IFERROR(VLOOKUP(A644,Vocabulary!$A:$J,4,),"")</f>
        <v>Location</v>
      </c>
      <c r="D644" s="13" t="str">
        <f>IFERROR(VLOOKUP(A644,Vocabulary!$A:$J,2,),"")</f>
        <v>CountryIsoNum3Code</v>
      </c>
      <c r="E644" s="53" t="str">
        <f>IFERROR(IF(VLOOKUP(A644,Vocabulary!$A:$J,3,)=0,"",VLOOKUP(A644,Vocabulary!$A:$J,3,)),"")</f>
        <v>Representation of a country by an ISO 3166-1 num-3 code.</v>
      </c>
      <c r="F644" s="53" t="str">
        <f>IFERROR(IF(VLOOKUP(A644,Vocabulary!$A:$J,7,)=0,"",VLOOKUP(A644,Vocabulary!$A:$J,7,)),"")</f>
        <v>pattern: "^[0-9]{3}$"</v>
      </c>
      <c r="G644" s="4"/>
      <c r="H644" s="53" t="str">
        <f>IFERROR(IF(VLOOKUP(G644,Vocabulary!$A:$J,10,)=0,"",VLOOKUP(G644,Vocabulary!$A:$J,10,)),"")</f>
        <v/>
      </c>
      <c r="I644" s="9">
        <v>718</v>
      </c>
      <c r="J644" s="53" t="str">
        <f>IFERROR(IF(VLOOKUP(I644,Vocabulary!$A:$J,10,)=0,"",VLOOKUP(I644,Vocabulary!$A:$J,10,)),"")</f>
        <v>&lt;fed-thesaurus:countryisocode#id&gt;</v>
      </c>
      <c r="K644" s="9"/>
      <c r="L644" s="53" t="str">
        <f>IFERROR(IF(VLOOKUP(K644,Vocabulary!$A:$J,10,)=0,"",VLOOKUP(K644,Vocabulary!$A:$J,10,)),"")</f>
        <v/>
      </c>
      <c r="M644" s="2"/>
    </row>
    <row r="645" spans="1:13" s="7" customFormat="1" ht="374.4" x14ac:dyDescent="0.3">
      <c r="A645" s="9">
        <v>720</v>
      </c>
      <c r="B645" s="13" t="str">
        <f>IFERROR(VLOOKUP(A645,Vocabulary!$A:$J,6,),"")</f>
        <v>FED</v>
      </c>
      <c r="C645" s="13" t="str">
        <f>IFERROR(VLOOKUP(A645,Vocabulary!$A:$J,4,),"")</f>
        <v>Organization</v>
      </c>
      <c r="D645" s="13" t="str">
        <f>IFERROR(VLOOKUP(A645,Vocabulary!$A:$J,2,),"")</f>
        <v>CbeRegisteredEntity</v>
      </c>
      <c r="E645" s="53" t="str">
        <f>IFERROR(IF(VLOOKUP(A645,Vocabulary!$A:$J,3,)=0,"",VLOOKUP(A645,Vocabulary!$A:$J,3,)),"")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45" s="53" t="str">
        <f>IFERROR(IF(VLOOKUP(A645,Vocabulary!$A:$J,7,)=0,"",VLOOKUP(A645,Vocabulary!$A:$J,7,)),"")</f>
        <v/>
      </c>
      <c r="G645" s="4"/>
      <c r="H645" s="53" t="str">
        <f>IFERROR(IF(VLOOKUP(G645,Vocabulary!$A:$J,10,)=0,"",VLOOKUP(G645,Vocabulary!$A:$J,10,)),"")</f>
        <v/>
      </c>
      <c r="I645" s="9">
        <v>720</v>
      </c>
      <c r="J645" s="53" t="str">
        <f>IFERROR(IF(VLOOKUP(I645,Vocabulary!$A:$J,10,)=0,"",VLOOKUP(I645,Vocabulary!$A:$J,10,)),"")</f>
        <v>&lt;fed-org:CbeRegisteredEntity&gt;</v>
      </c>
      <c r="K645" s="9"/>
      <c r="L645" s="53" t="str">
        <f>IFERROR(IF(VLOOKUP(K645,Vocabulary!$A:$J,10,)=0,"",VLOOKUP(K645,Vocabulary!$A:$J,10,)),"")</f>
        <v/>
      </c>
      <c r="M645" s="2"/>
    </row>
    <row r="646" spans="1:13" s="7" customFormat="1" ht="115.2" x14ac:dyDescent="0.3">
      <c r="A646" s="9">
        <v>721</v>
      </c>
      <c r="B646" s="13" t="str">
        <f>IFERROR(VLOOKUP(A646,Vocabulary!$A:$J,6,),"")</f>
        <v>FED</v>
      </c>
      <c r="C646" s="13" t="str">
        <f>IFERROR(VLOOKUP(A646,Vocabulary!$A:$J,4,),"")</f>
        <v>Organization</v>
      </c>
      <c r="D646" s="13" t="str">
        <f>IFERROR(VLOOKUP(A646,Vocabulary!$A:$J,2,),"")</f>
        <v>EstablishmentUnit</v>
      </c>
      <c r="E646" s="53" t="str">
        <f>IFERROR(IF(VLOOKUP(A646,Vocabulary!$A:$J,3,)=0,"",VLOOKUP(A646,Vocabulary!$A:$J,3,)),"")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46" s="53" t="str">
        <f>IFERROR(IF(VLOOKUP(A646,Vocabulary!$A:$J,7,)=0,"",VLOOKUP(A646,Vocabulary!$A:$J,7,)),"")</f>
        <v>EstablishmentUnit is a specialization of class Site.</v>
      </c>
      <c r="G646" s="4"/>
      <c r="H646" s="53" t="str">
        <f>IFERROR(IF(VLOOKUP(G646,Vocabulary!$A:$J,10,)=0,"",VLOOKUP(G646,Vocabulary!$A:$J,10,)),"")</f>
        <v/>
      </c>
      <c r="I646" s="9">
        <v>721</v>
      </c>
      <c r="J646" s="53" t="str">
        <f>IFERROR(IF(VLOOKUP(I646,Vocabulary!$A:$J,10,)=0,"",VLOOKUP(I646,Vocabulary!$A:$J,10,)),"")</f>
        <v>&lt;fed-org:EstablishmentUnit&gt;</v>
      </c>
      <c r="K646" s="9"/>
      <c r="L646" s="53" t="str">
        <f>IFERROR(IF(VLOOKUP(K646,Vocabulary!$A:$J,10,)=0,"",VLOOKUP(K646,Vocabulary!$A:$J,10,)),"")</f>
        <v/>
      </c>
      <c r="M646" s="2"/>
    </row>
    <row r="647" spans="1:13" s="7" customFormat="1" ht="158.4" x14ac:dyDescent="0.3">
      <c r="A647" s="9">
        <v>722</v>
      </c>
      <c r="B647" s="13" t="str">
        <f>IFERROR(VLOOKUP(A647,Vocabulary!$A:$J,6,),"")</f>
        <v>FED</v>
      </c>
      <c r="C647" s="13" t="str">
        <f>IFERROR(VLOOKUP(A647,Vocabulary!$A:$J,4,),"")</f>
        <v>Generic</v>
      </c>
      <c r="D647" s="13" t="str">
        <f>IFERROR(VLOOKUP(A647,Vocabulary!$A:$J,2,),"")</f>
        <v>Currency</v>
      </c>
      <c r="E647" s="53" t="str">
        <f>IFERROR(IF(VLOOKUP(A647,Vocabulary!$A:$J,3,)=0,"",VLOOKUP(A647,Vocabulary!$A:$J,3,)),"")</f>
        <v>A currency represented by its ISO 4217 alpha code.</v>
      </c>
      <c r="F647" s="53" t="str">
        <f>IFERROR(IF(VLOOKUP(A647,Vocabulary!$A:$J,7,)=0,"",VLOOKUP(A647,Vocabulary!$A:$J,7,)),"")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G647" s="4"/>
      <c r="H647" s="53" t="str">
        <f>IFERROR(IF(VLOOKUP(G647,Vocabulary!$A:$J,10,)=0,"",VLOOKUP(G647,Vocabulary!$A:$J,10,)),"")</f>
        <v/>
      </c>
      <c r="I647" s="9">
        <v>722</v>
      </c>
      <c r="J647" s="53" t="str">
        <f>IFERROR(IF(VLOOKUP(I647,Vocabulary!$A:$J,10,)=0,"",VLOOKUP(I647,Vocabulary!$A:$J,10,)),"")</f>
        <v>&lt;eupub:currency&gt;</v>
      </c>
      <c r="K647" s="9"/>
      <c r="L647" s="53" t="str">
        <f>IFERROR(IF(VLOOKUP(K647,Vocabulary!$A:$J,10,)=0,"",VLOOKUP(K647,Vocabulary!$A:$J,10,)),"")</f>
        <v/>
      </c>
      <c r="M647" s="2"/>
    </row>
    <row r="648" spans="1:13" s="7" customFormat="1" ht="28.8" x14ac:dyDescent="0.3">
      <c r="A648" s="9">
        <v>723</v>
      </c>
      <c r="B648" s="13" t="str">
        <f>IFERROR(VLOOKUP(A648,Vocabulary!$A:$J,6,),"")</f>
        <v>FED</v>
      </c>
      <c r="C648" s="13" t="str">
        <f>IFERROR(VLOOKUP(A648,Vocabulary!$A:$J,4,),"")</f>
        <v>Generic</v>
      </c>
      <c r="D648" s="13" t="str">
        <f>IFERROR(VLOOKUP(A648,Vocabulary!$A:$J,2,),"")</f>
        <v>currency</v>
      </c>
      <c r="E648" s="53" t="str">
        <f>IFERROR(IF(VLOOKUP(A648,Vocabulary!$A:$J,3,)=0,"",VLOOKUP(A648,Vocabulary!$A:$J,3,)),"")</f>
        <v>The currency in which the monetary amount is expressed.</v>
      </c>
      <c r="F648" s="53" t="str">
        <f>IFERROR(IF(VLOOKUP(A648,Vocabulary!$A:$J,7,)=0,"",VLOOKUP(A648,Vocabulary!$A:$J,7,)),"")</f>
        <v>Use of Currency ConceptScheme is recommended (ISO 4217 currency format).</v>
      </c>
      <c r="G648" s="4"/>
      <c r="H648" s="53" t="str">
        <f>IFERROR(IF(VLOOKUP(G648,Vocabulary!$A:$J,10,)=0,"",VLOOKUP(G648,Vocabulary!$A:$J,10,)),"")</f>
        <v/>
      </c>
      <c r="I648" s="9">
        <v>723</v>
      </c>
      <c r="J648" s="53" t="str">
        <f>IFERROR(IF(VLOOKUP(I648,Vocabulary!$A:$J,10,)=0,"",VLOOKUP(I648,Vocabulary!$A:$J,10,)),"")</f>
        <v>&lt;eupub:currency&gt;</v>
      </c>
      <c r="K648" s="9"/>
      <c r="L648" s="53" t="str">
        <f>IFERROR(IF(VLOOKUP(K648,Vocabulary!$A:$J,10,)=0,"",VLOOKUP(K648,Vocabulary!$A:$J,10,)),"")</f>
        <v/>
      </c>
      <c r="M648" s="2"/>
    </row>
    <row r="649" spans="1:13" s="7" customFormat="1" ht="115.2" x14ac:dyDescent="0.3">
      <c r="A649" s="9">
        <v>724</v>
      </c>
      <c r="B649" s="13" t="str">
        <f>IFERROR(VLOOKUP(A649,Vocabulary!$A:$J,6,),"")</f>
        <v>FED</v>
      </c>
      <c r="C649" s="13" t="str">
        <f>IFERROR(VLOOKUP(A649,Vocabulary!$A:$J,4,),"")</f>
        <v>Generic</v>
      </c>
      <c r="D649" s="13" t="str">
        <f>IFERROR(VLOOKUP(A649,Vocabulary!$A:$J,2,),"")</f>
        <v>MonetaryAmount</v>
      </c>
      <c r="E649" s="53" t="str">
        <f>IFERROR(IF(VLOOKUP(A649,Vocabulary!$A:$J,3,)=0,"",VLOOKUP(A649,Vocabulary!$A:$J,3,)),"")</f>
        <v>A monetary value in a specified currency.</v>
      </c>
      <c r="F649" s="53" t="str">
        <f>IFERROR(IF(VLOOKUP(A649,Vocabulary!$A:$J,7,)=0,"",VLOOKUP(A649,Vocabulary!$A:$J,7,)),"")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G649" s="4"/>
      <c r="H649" s="53" t="str">
        <f>IFERROR(IF(VLOOKUP(G649,Vocabulary!$A:$J,10,)=0,"",VLOOKUP(G649,Vocabulary!$A:$J,10,)),"")</f>
        <v/>
      </c>
      <c r="I649" s="9">
        <v>724</v>
      </c>
      <c r="J649" s="53" t="str">
        <f>IFERROR(IF(VLOOKUP(I649,Vocabulary!$A:$J,10,)=0,"",VLOOKUP(I649,Vocabulary!$A:$J,10,)),"")</f>
        <v>&lt;schema:MonetaryAmount&gt;</v>
      </c>
      <c r="K649" s="9"/>
      <c r="L649" s="53" t="str">
        <f>IFERROR(IF(VLOOKUP(K649,Vocabulary!$A:$J,10,)=0,"",VLOOKUP(K649,Vocabulary!$A:$J,10,)),"")</f>
        <v/>
      </c>
      <c r="M649" s="2"/>
    </row>
    <row r="650" spans="1:13" s="7" customFormat="1" x14ac:dyDescent="0.3">
      <c r="A650" s="9">
        <v>725</v>
      </c>
      <c r="B650" s="13" t="str">
        <f>IFERROR(VLOOKUP(A650,Vocabulary!$A:$J,6,),"")</f>
        <v>FED</v>
      </c>
      <c r="C650" s="13" t="str">
        <f>IFERROR(VLOOKUP(A650,Vocabulary!$A:$J,4,),"")</f>
        <v>Generic</v>
      </c>
      <c r="D650" s="13" t="str">
        <f>IFERROR(VLOOKUP(A650,Vocabulary!$A:$J,2,),"")</f>
        <v>amount</v>
      </c>
      <c r="E650" s="53" t="str">
        <f>IFERROR(IF(VLOOKUP(A650,Vocabulary!$A:$J,3,)=0,"",VLOOKUP(A650,Vocabulary!$A:$J,3,)),"")</f>
        <v>The amount of money.</v>
      </c>
      <c r="F650" s="53" t="str">
        <f>IFERROR(IF(VLOOKUP(A650,Vocabulary!$A:$J,7,)=0,"",VLOOKUP(A650,Vocabulary!$A:$J,7,)),"")</f>
        <v>Recommended to express as MonetaryAmount.</v>
      </c>
      <c r="G650" s="4"/>
      <c r="H650" s="53" t="str">
        <f>IFERROR(IF(VLOOKUP(G650,Vocabulary!$A:$J,10,)=0,"",VLOOKUP(G650,Vocabulary!$A:$J,10,)),"")</f>
        <v/>
      </c>
      <c r="I650" s="9">
        <v>725</v>
      </c>
      <c r="J650" s="53" t="str">
        <f>IFERROR(IF(VLOOKUP(I650,Vocabulary!$A:$J,10,)=0,"",VLOOKUP(I650,Vocabulary!$A:$J,10,)),"")</f>
        <v>&lt;schema:amount&gt;</v>
      </c>
      <c r="K650" s="9"/>
      <c r="L650" s="53" t="str">
        <f>IFERROR(IF(VLOOKUP(K650,Vocabulary!$A:$J,10,)=0,"",VLOOKUP(K650,Vocabulary!$A:$J,10,)),"")</f>
        <v/>
      </c>
      <c r="M650" s="2"/>
    </row>
    <row r="651" spans="1:13" s="7" customFormat="1" ht="100.8" x14ac:dyDescent="0.3">
      <c r="A651" s="31">
        <v>726</v>
      </c>
      <c r="B651" s="35" t="str">
        <f>IFERROR(VLOOKUP(A651,Vocabulary!$A:$J,6,),"")</f>
        <v>FED</v>
      </c>
      <c r="C651" s="35" t="str">
        <f>IFERROR(VLOOKUP(A651,Vocabulary!$A:$J,4,),"")</f>
        <v>Organization</v>
      </c>
      <c r="D651" s="35" t="str">
        <f>IFERROR(VLOOKUP(A651,Vocabulary!$A:$J,2,),"")</f>
        <v>Employer</v>
      </c>
      <c r="E651" s="54" t="str">
        <f>IFERROR(IF(VLOOKUP(A651,Vocabulary!$A:$J,3,)=0,"",VLOOKUP(A651,Vocabulary!$A:$J,3,)),"")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51" s="54" t="str">
        <f>IFERROR(IF(VLOOKUP(A651,Vocabulary!$A:$J,7,)=0,"",VLOOKUP(A651,Vocabulary!$A:$J,7,)),"")</f>
        <v>Belgian employers can be identified by an nssoNumber, a pplNumber or a provisionalNssoNumber.</v>
      </c>
      <c r="G651" s="32"/>
      <c r="H651" s="54" t="str">
        <f>IFERROR(IF(VLOOKUP(G651,Vocabulary!$A:$J,10,)=0,"",VLOOKUP(G651,Vocabulary!$A:$J,10,)),"")</f>
        <v/>
      </c>
      <c r="I651" s="31">
        <v>726</v>
      </c>
      <c r="J651" s="54" t="str">
        <f>IFERROR(IF(VLOOKUP(I651,Vocabulary!$A:$J,10,)=0,"",VLOOKUP(I651,Vocabulary!$A:$J,10,)),"")</f>
        <v>&lt;fed-org:Employer&gt;</v>
      </c>
      <c r="K651" s="31"/>
      <c r="L651" s="54" t="str">
        <f>IFERROR(IF(VLOOKUP(K651,Vocabulary!$A:$J,10,)=0,"",VLOOKUP(K651,Vocabulary!$A:$J,10,)),"")</f>
        <v/>
      </c>
      <c r="M651" s="2"/>
    </row>
    <row r="652" spans="1:13" s="7" customFormat="1" ht="172.8" x14ac:dyDescent="0.3">
      <c r="A652" s="31">
        <v>727</v>
      </c>
      <c r="B652" s="35" t="str">
        <f>IFERROR(VLOOKUP(A652,Vocabulary!$A:$J,6,),"")</f>
        <v>FED</v>
      </c>
      <c r="C652" s="35" t="str">
        <f>IFERROR(VLOOKUP(A652,Vocabulary!$A:$J,4,),"")</f>
        <v>Generic</v>
      </c>
      <c r="D652" s="35" t="str">
        <f>IFERROR(VLOOKUP(A652,Vocabulary!$A:$J,2,),"")</f>
        <v>value</v>
      </c>
      <c r="E652" s="54" t="str">
        <f>IFERROR(IF(VLOOKUP(A652,Vocabulary!$A:$J,3,)=0,"",VLOOKUP(A652,Vocabulary!$A:$J,3,)),"")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52" s="54" t="str">
        <f>IFERROR(IF(VLOOKUP(A652,Vocabulary!$A:$J,7,)=0,"",VLOOKUP(A652,Vocabulary!$A:$J,7,)),"")</f>
        <v>When used in MonetaryAmount, do not use any readability separators (spaces, commas).</v>
      </c>
      <c r="G652" s="32"/>
      <c r="H652" s="54" t="str">
        <f>IFERROR(IF(VLOOKUP(G652,Vocabulary!$A:$J,10,)=0,"",VLOOKUP(G652,Vocabulary!$A:$J,10,)),"")</f>
        <v/>
      </c>
      <c r="I652" s="9">
        <v>727</v>
      </c>
      <c r="J652" s="54" t="str">
        <f>IFERROR(IF(VLOOKUP(I652,Vocabulary!$A:$J,10,)=0,"",VLOOKUP(I652,Vocabulary!$A:$J,10,)),"")</f>
        <v>&lt;schema:value&gt;</v>
      </c>
      <c r="K652" s="31"/>
      <c r="L652" s="54" t="str">
        <f>IFERROR(IF(VLOOKUP(K652,Vocabulary!$A:$J,10,)=0,"",VLOOKUP(K652,Vocabulary!$A:$J,10,)),"")</f>
        <v/>
      </c>
      <c r="M652" s="2"/>
    </row>
    <row r="653" spans="1:13" s="7" customFormat="1" ht="28.8" x14ac:dyDescent="0.3">
      <c r="A653" s="31">
        <v>728</v>
      </c>
      <c r="B653" s="35" t="str">
        <f>IFERROR(VLOOKUP(A653,Vocabulary!$A:$J,6,),"")</f>
        <v>FED</v>
      </c>
      <c r="C653" s="35" t="str">
        <f>IFERROR(VLOOKUP(A653,Vocabulary!$A:$J,4,),"")</f>
        <v>Organization</v>
      </c>
      <c r="D653" s="35" t="str">
        <f>IFERROR(VLOOKUP(A653,Vocabulary!$A:$J,2,),"")</f>
        <v>Function</v>
      </c>
      <c r="E653" s="54" t="str">
        <f>IFERROR(IF(VLOOKUP(A653,Vocabulary!$A:$J,3,)=0,"",VLOOKUP(A653,Vocabulary!$A:$J,3,)),"")</f>
        <v>Role played by a person or an organization in a given organization.
E.g. founder, manager, member of the management committee, ...</v>
      </c>
      <c r="F653" s="54" t="str">
        <f>IFERROR(IF(VLOOKUP(A653,Vocabulary!$A:$J,7,)=0,"",VLOOKUP(A653,Vocabulary!$A:$J,7,)),"")</f>
        <v/>
      </c>
      <c r="G653" s="32"/>
      <c r="H653" s="54" t="str">
        <f>IFERROR(IF(VLOOKUP(G653,Vocabulary!$A:$J,10,)=0,"",VLOOKUP(G653,Vocabulary!$A:$J,10,)),"")</f>
        <v/>
      </c>
      <c r="I653" s="31">
        <v>728</v>
      </c>
      <c r="J653" s="54" t="str">
        <f>IFERROR(IF(VLOOKUP(I653,Vocabulary!$A:$J,10,)=0,"",VLOOKUP(I653,Vocabulary!$A:$J,10,)),"")</f>
        <v>&lt;fed-org:function#id&gt;</v>
      </c>
      <c r="K653" s="31"/>
      <c r="L653" s="54" t="str">
        <f>IFERROR(IF(VLOOKUP(K653,Vocabulary!$A:$J,10,)=0,"",VLOOKUP(K653,Vocabulary!$A:$J,10,)),"")</f>
        <v/>
      </c>
      <c r="M653" s="2"/>
    </row>
    <row r="654" spans="1:13" s="7" customFormat="1" x14ac:dyDescent="0.3">
      <c r="A654" s="31">
        <v>729</v>
      </c>
      <c r="B654" s="35" t="str">
        <f>IFERROR(VLOOKUP(A654,Vocabulary!$A:$J,6,),"")</f>
        <v>FED</v>
      </c>
      <c r="C654" s="35" t="str">
        <f>IFERROR(VLOOKUP(A654,Vocabulary!$A:$J,4,),"")</f>
        <v>Location</v>
      </c>
      <c r="D654" s="35" t="str">
        <f>IFERROR(VLOOKUP(A654,Vocabulary!$A:$J,2,),"")</f>
        <v>country</v>
      </c>
      <c r="E654" s="54" t="str">
        <f>IFERROR(IF(VLOOKUP(A654,Vocabulary!$A:$J,3,)=0,"",VLOOKUP(A654,Vocabulary!$A:$J,3,)),"")</f>
        <v>Country represented by a country code.</v>
      </c>
      <c r="F654" s="54" t="str">
        <f>IFERROR(IF(VLOOKUP(A654,Vocabulary!$A:$J,7,)=0,"",VLOOKUP(A654,Vocabulary!$A:$J,7,)),"")</f>
        <v>See ConceptScheme Country.</v>
      </c>
      <c r="G654" s="32"/>
      <c r="H654" s="54" t="str">
        <f>IFERROR(IF(VLOOKUP(G654,Vocabulary!$A:$J,10,)=0,"",VLOOKUP(G654,Vocabulary!$A:$J,10,)),"")</f>
        <v/>
      </c>
      <c r="I654" s="9">
        <v>729</v>
      </c>
      <c r="J654" s="54" t="str">
        <f>IFERROR(IF(VLOOKUP(I654,Vocabulary!$A:$J,10,)=0,"",VLOOKUP(I654,Vocabulary!$A:$J,10,)),"")</f>
        <v>&lt;fed-loc:country&gt;</v>
      </c>
      <c r="K654" s="31"/>
      <c r="L654" s="54" t="str">
        <f>IFERROR(IF(VLOOKUP(K654,Vocabulary!$A:$J,10,)=0,"",VLOOKUP(K654,Vocabulary!$A:$J,10,)),"")</f>
        <v/>
      </c>
      <c r="M654" s="2"/>
    </row>
    <row r="655" spans="1:13" s="7" customFormat="1" ht="187.2" x14ac:dyDescent="0.3">
      <c r="A655" s="31">
        <v>730</v>
      </c>
      <c r="B655" s="35" t="str">
        <f>IFERROR(VLOOKUP(A655,Vocabulary!$A:$J,6,),"")</f>
        <v>International</v>
      </c>
      <c r="C655" s="35" t="str">
        <f>IFERROR(VLOOKUP(A655,Vocabulary!$A:$J,4,),"")</f>
        <v>Generic</v>
      </c>
      <c r="D655" s="35" t="str">
        <f>IFERROR(VLOOKUP(A655,Vocabulary!$A:$J,2,),"")</f>
        <v>Language</v>
      </c>
      <c r="E655" s="54" t="str">
        <f>IFERROR(IF(VLOOKUP(A655,Vocabulary!$A:$J,3,)=0,"",VLOOKUP(A655,Vocabulary!$A:$J,3,)),"")</f>
        <v>Language listed in ISO 639-1</v>
      </c>
      <c r="F655" s="54" t="str">
        <f>IFERROR(IF(VLOOKUP(A655,Vocabulary!$A:$J,7,)=0,"",VLOOKUP(A655,Vocabulary!$A:$J,7,)),"")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G655" s="32"/>
      <c r="H655" s="54" t="str">
        <f>IFERROR(IF(VLOOKUP(G655,Vocabulary!$A:$J,10,)=0,"",VLOOKUP(G655,Vocabulary!$A:$J,10,)),"")</f>
        <v/>
      </c>
      <c r="I655" s="57"/>
      <c r="J655" s="54" t="str">
        <f>IFERROR(IF(VLOOKUP(I655,Vocabulary!$A:$J,10,)=0,"",VLOOKUP(I655,Vocabulary!$A:$J,10,)),"")</f>
        <v/>
      </c>
      <c r="K655" s="31"/>
      <c r="L655" s="54" t="str">
        <f>IFERROR(IF(VLOOKUP(K655,Vocabulary!$A:$J,10,)=0,"",VLOOKUP(K655,Vocabulary!$A:$J,10,)),"")</f>
        <v/>
      </c>
      <c r="M655" s="2"/>
    </row>
    <row r="656" spans="1:13" s="7" customFormat="1" ht="57.6" x14ac:dyDescent="0.3">
      <c r="A656" s="31">
        <v>731</v>
      </c>
      <c r="B656" s="35" t="str">
        <f>IFERROR(VLOOKUP(A656,Vocabulary!$A:$J,6,),"")</f>
        <v>FED</v>
      </c>
      <c r="C656" s="35" t="str">
        <f>IFERROR(VLOOKUP(A656,Vocabulary!$A:$J,4,),"")</f>
        <v>Generic</v>
      </c>
      <c r="D656" s="35" t="str">
        <f>IFERROR(VLOOKUP(A656,Vocabulary!$A:$J,2,),"")</f>
        <v>remittanceInformation</v>
      </c>
      <c r="E656" s="54" t="str">
        <f>IFERROR(IF(VLOOKUP(A656,Vocabulary!$A:$J,3,)=0,"",VLOOKUP(A656,Vocabulary!$A:$J,3,)),"")</f>
        <v>Information provided with a bank transfer meant for its beneficiary.</v>
      </c>
      <c r="F656" s="54" t="str">
        <f>IFERROR(IF(VLOOKUP(A656,Vocabulary!$A:$J,7,)=0,"",VLOOKUP(A656,Vocabulary!$A:$J,7,)),"")</f>
        <v>For Belgian remittances, either an unstructured remittance information of 140 characters, or a structured one of 12 digits is used. The latter one is commonly represented as +++ 3 digits / 4 digits / 5 digits +++ (example: +++010/8068/17183+++)</v>
      </c>
      <c r="G656" s="32"/>
      <c r="H656" s="54" t="str">
        <f>IFERROR(IF(VLOOKUP(G656,Vocabulary!$A:$J,10,)=0,"",VLOOKUP(G656,Vocabulary!$A:$J,10,)),"")</f>
        <v/>
      </c>
      <c r="I656" s="57"/>
      <c r="J656" s="54" t="str">
        <f>IFERROR(IF(VLOOKUP(I656,Vocabulary!$A:$J,10,)=0,"",VLOOKUP(I656,Vocabulary!$A:$J,10,)),"")</f>
        <v/>
      </c>
      <c r="K656" s="31"/>
      <c r="L656" s="54" t="str">
        <f>IFERROR(IF(VLOOKUP(K656,Vocabulary!$A:$J,10,)=0,"",VLOOKUP(K656,Vocabulary!$A:$J,10,)),"")</f>
        <v/>
      </c>
      <c r="M656" s="2"/>
    </row>
    <row r="657" spans="1:13" s="7" customFormat="1" ht="57.6" x14ac:dyDescent="0.3">
      <c r="A657" s="77">
        <v>732</v>
      </c>
      <c r="B657" s="35" t="str">
        <f>IFERROR(VLOOKUP(A657,Vocabulary!$A:$J,6,),"")</f>
        <v>FED</v>
      </c>
      <c r="C657" s="35" t="str">
        <f>IFERROR(VLOOKUP(A657,Vocabulary!$A:$J,4,),"")</f>
        <v>Location</v>
      </c>
      <c r="D657" s="35" t="str">
        <f>IFERROR(VLOOKUP(A657,Vocabulary!$A:$J,2,),"")</f>
        <v>Nationality</v>
      </c>
      <c r="E657" s="54" t="str">
        <f>IFERROR(IF(VLOOKUP(A657,Vocabulary!$A:$J,3,)=0,"",VLOOKUP(A657,Vocabulary!$A:$J,3,)),"")</f>
        <v>Former or current nationalities  recognized by Belgium</v>
      </c>
      <c r="F657" s="54" t="str">
        <f>IFERROR(IF(VLOOKUP(A657,Vocabulary!$A:$J,7,)=0,"",VLOOKUP(A657,Vocabulary!$A:$J,7,)),"")</f>
        <v>Reference: https://statbel.fgov.be/nl/over-statbel/methodologie/classificaties/landencodes (Nationalities). 
A nationality can be represented by multiple data types (see Tab "Datamodels"), of which CountryIsoCode and CountryWithHistoricIsoCode are recommended.</v>
      </c>
      <c r="G657" s="32"/>
      <c r="H657" s="54" t="str">
        <f>IFERROR(IF(VLOOKUP(G657,Vocabulary!$A:$J,10,)=0,"",VLOOKUP(G657,Vocabulary!$A:$J,10,)),"")</f>
        <v/>
      </c>
      <c r="I657" s="57">
        <v>732</v>
      </c>
      <c r="J657" s="54" t="str">
        <f>IFERROR(IF(VLOOKUP(I657,Vocabulary!$A:$J,10,)=0,"",VLOOKUP(I657,Vocabulary!$A:$J,10,)),"")</f>
        <v>&lt;fed-thesaurus:nationality#id&gt;</v>
      </c>
      <c r="K657" s="31"/>
      <c r="L657" s="54" t="str">
        <f>IFERROR(IF(VLOOKUP(K657,Vocabulary!$A:$J,10,)=0,"",VLOOKUP(K657,Vocabulary!$A:$J,10,)),"")</f>
        <v/>
      </c>
      <c r="M657" s="2"/>
    </row>
    <row r="658" spans="1:13" s="7" customFormat="1" ht="28.8" x14ac:dyDescent="0.3">
      <c r="A658" s="77">
        <v>733</v>
      </c>
      <c r="B658" s="35" t="str">
        <f>IFERROR(VLOOKUP(A658,Vocabulary!$A:$J,6,),"")</f>
        <v>FED</v>
      </c>
      <c r="C658" s="35" t="str">
        <f>IFERROR(VLOOKUP(A658,Vocabulary!$A:$J,4,),"")</f>
        <v>Location</v>
      </c>
      <c r="D658" s="35" t="str">
        <f>IFERROR(VLOOKUP(A658,Vocabulary!$A:$J,2,),"")</f>
        <v>Country</v>
      </c>
      <c r="E658" s="54" t="str">
        <f>IFERROR(IF(VLOOKUP(A658,Vocabulary!$A:$J,3,)=0,"",VLOOKUP(A658,Vocabulary!$A:$J,3,)),"")</f>
        <v>Former or current countries  recognized by Belgium</v>
      </c>
      <c r="F658" s="54" t="str">
        <f>IFERROR(IF(VLOOKUP(A658,Vocabulary!$A:$J,7,)=0,"",VLOOKUP(A658,Vocabulary!$A:$J,7,)),"")</f>
        <v>Reference: https://statbel.fgov.be/nl/over-statbel/methodologie/classificaties/landencodes. 
A country can be represented by multiple data types
(see Tab "Datamodels"), of which CountryIsoCode and CountryWithHistoricIsoCode are recommended.</v>
      </c>
      <c r="G658" s="32"/>
      <c r="H658" s="54" t="str">
        <f>IFERROR(IF(VLOOKUP(G658,Vocabulary!$A:$J,10,)=0,"",VLOOKUP(G658,Vocabulary!$A:$J,10,)),"")</f>
        <v/>
      </c>
      <c r="I658" s="57">
        <v>733</v>
      </c>
      <c r="J658" s="54" t="str">
        <f>IFERROR(IF(VLOOKUP(I658,Vocabulary!$A:$J,10,)=0,"",VLOOKUP(I658,Vocabulary!$A:$J,10,)),"")</f>
        <v>&lt;fed-loc:country#id&gt;</v>
      </c>
      <c r="K658" s="31"/>
      <c r="L658" s="54" t="str">
        <f>IFERROR(IF(VLOOKUP(K658,Vocabulary!$A:$J,10,)=0,"",VLOOKUP(K658,Vocabulary!$A:$J,10,)),"")</f>
        <v/>
      </c>
      <c r="M658" s="2"/>
    </row>
    <row r="659" spans="1:13" s="7" customFormat="1" x14ac:dyDescent="0.3">
      <c r="A659" s="29"/>
      <c r="B659" s="29"/>
      <c r="C659" s="29"/>
      <c r="D659" s="28"/>
      <c r="E659" s="28"/>
      <c r="F659" s="28"/>
      <c r="G659" s="28"/>
      <c r="H659" s="28"/>
      <c r="I659" s="39"/>
      <c r="J659" s="28"/>
      <c r="K659" s="29"/>
      <c r="L659" s="28"/>
    </row>
    <row r="660" spans="1:13" s="7" customFormat="1" x14ac:dyDescent="0.3">
      <c r="A660" s="29"/>
      <c r="B660" s="29"/>
      <c r="C660" s="29"/>
      <c r="D660" s="28"/>
      <c r="E660" s="28"/>
      <c r="F660" s="28"/>
      <c r="G660" s="28"/>
      <c r="H660" s="28"/>
      <c r="I660" s="39"/>
      <c r="J660" s="28"/>
      <c r="K660" s="29"/>
      <c r="L660" s="28"/>
    </row>
    <row r="661" spans="1:13" s="7" customFormat="1" x14ac:dyDescent="0.3">
      <c r="A661" s="29"/>
      <c r="B661" s="29"/>
      <c r="C661" s="29"/>
      <c r="D661" s="28"/>
      <c r="E661" s="28"/>
      <c r="F661" s="28"/>
      <c r="G661" s="28"/>
      <c r="H661" s="28"/>
      <c r="I661" s="39"/>
      <c r="J661" s="28"/>
      <c r="K661" s="29"/>
      <c r="L661" s="28"/>
    </row>
    <row r="662" spans="1:13" s="7" customFormat="1" x14ac:dyDescent="0.3">
      <c r="A662" s="29"/>
      <c r="B662" s="29"/>
      <c r="C662" s="29"/>
      <c r="D662" s="28"/>
      <c r="E662" s="28"/>
      <c r="F662" s="28"/>
      <c r="G662" s="28"/>
      <c r="H662" s="28"/>
      <c r="I662" s="39"/>
      <c r="J662" s="28"/>
      <c r="K662" s="29"/>
      <c r="L662" s="28"/>
    </row>
    <row r="663" spans="1:13" s="7" customFormat="1" x14ac:dyDescent="0.3">
      <c r="A663" s="29"/>
      <c r="B663" s="29"/>
      <c r="C663" s="29"/>
      <c r="D663" s="28"/>
      <c r="E663" s="28"/>
      <c r="F663" s="28"/>
      <c r="G663" s="28"/>
      <c r="H663" s="28"/>
      <c r="I663" s="39"/>
      <c r="J663" s="28"/>
      <c r="K663" s="29"/>
      <c r="L663" s="28"/>
    </row>
    <row r="664" spans="1:13" s="7" customFormat="1" x14ac:dyDescent="0.3">
      <c r="A664" s="29"/>
      <c r="B664" s="29"/>
      <c r="C664" s="29"/>
      <c r="D664" s="28"/>
      <c r="E664" s="28"/>
      <c r="F664" s="28"/>
      <c r="G664" s="28"/>
      <c r="H664" s="28"/>
      <c r="I664" s="39"/>
      <c r="J664" s="28"/>
      <c r="K664" s="29"/>
      <c r="L664" s="28"/>
    </row>
    <row r="665" spans="1:13" s="7" customFormat="1" x14ac:dyDescent="0.3">
      <c r="A665" s="29"/>
      <c r="B665" s="29"/>
      <c r="C665" s="29"/>
      <c r="D665" s="28"/>
      <c r="E665" s="28"/>
      <c r="F665" s="28"/>
      <c r="G665" s="28"/>
      <c r="H665" s="28"/>
      <c r="I665" s="39"/>
      <c r="J665" s="28"/>
      <c r="K665" s="29"/>
      <c r="L665" s="28"/>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x14ac:dyDescent="0.3">
      <c r="A956" s="29"/>
      <c r="B956" s="29"/>
      <c r="C956" s="29"/>
      <c r="D956" s="28"/>
      <c r="E956" s="28"/>
      <c r="F956" s="28"/>
      <c r="G956" s="28"/>
      <c r="H956" s="28"/>
      <c r="I956" s="39"/>
      <c r="J956" s="28"/>
      <c r="K956" s="29"/>
      <c r="L956" s="28"/>
    </row>
    <row r="957" spans="1:12" x14ac:dyDescent="0.3">
      <c r="A957" s="29"/>
      <c r="B957" s="29"/>
      <c r="C957" s="29"/>
      <c r="D957" s="28"/>
      <c r="E957" s="28"/>
      <c r="F957" s="28"/>
      <c r="G957" s="28"/>
      <c r="H957" s="28"/>
      <c r="I957" s="39"/>
      <c r="J957" s="28"/>
      <c r="K957" s="29"/>
      <c r="L957" s="28"/>
    </row>
    <row r="958" spans="1:12" x14ac:dyDescent="0.3">
      <c r="A958" s="29"/>
      <c r="B958" s="29"/>
      <c r="C958" s="29"/>
      <c r="D958" s="28"/>
      <c r="E958" s="28"/>
      <c r="F958" s="28"/>
      <c r="G958" s="28"/>
      <c r="H958" s="28"/>
      <c r="I958" s="39"/>
      <c r="J958" s="28"/>
      <c r="K958" s="29"/>
      <c r="L958" s="28"/>
    </row>
    <row r="959" spans="1:12" x14ac:dyDescent="0.3">
      <c r="A959" s="29"/>
      <c r="B959" s="29"/>
      <c r="C959" s="29"/>
      <c r="D959" s="28"/>
      <c r="E959" s="28"/>
      <c r="F959" s="28"/>
      <c r="G959" s="28"/>
      <c r="H959" s="28"/>
      <c r="I959" s="39"/>
      <c r="J959" s="28"/>
      <c r="K959" s="29"/>
      <c r="L959" s="28"/>
    </row>
    <row r="960" spans="1:12" x14ac:dyDescent="0.3">
      <c r="A960" s="29"/>
      <c r="B960" s="29"/>
      <c r="C960" s="29"/>
      <c r="D960" s="28"/>
      <c r="E960" s="28"/>
      <c r="F960" s="28"/>
      <c r="G960" s="28"/>
      <c r="H960" s="28"/>
      <c r="I960" s="39"/>
      <c r="J960" s="28"/>
      <c r="K960" s="29"/>
      <c r="L960" s="28"/>
    </row>
    <row r="961" spans="1:12" x14ac:dyDescent="0.3">
      <c r="A961" s="29"/>
      <c r="B961" s="29"/>
      <c r="C961" s="29"/>
      <c r="D961" s="28"/>
      <c r="E961" s="28"/>
      <c r="F961" s="28"/>
      <c r="G961" s="28"/>
      <c r="H961" s="28"/>
      <c r="I961" s="39"/>
      <c r="J961" s="28"/>
      <c r="K961" s="29"/>
      <c r="L961" s="28"/>
    </row>
    <row r="962" spans="1:12" x14ac:dyDescent="0.3">
      <c r="A962" s="29"/>
      <c r="B962" s="29"/>
      <c r="C962" s="29"/>
      <c r="D962" s="28"/>
      <c r="E962" s="28"/>
      <c r="F962" s="28"/>
      <c r="G962" s="28"/>
      <c r="H962" s="28"/>
      <c r="I962" s="39"/>
      <c r="J962" s="28"/>
      <c r="K962" s="29"/>
      <c r="L962" s="28"/>
    </row>
    <row r="963" spans="1:12" x14ac:dyDescent="0.3">
      <c r="A963" s="29"/>
      <c r="B963" s="29"/>
      <c r="C963" s="29"/>
      <c r="D963" s="28"/>
      <c r="E963" s="28"/>
      <c r="F963" s="28"/>
      <c r="G963" s="28"/>
      <c r="H963" s="28"/>
      <c r="I963" s="39"/>
      <c r="J963" s="28"/>
      <c r="K963" s="29"/>
      <c r="L963" s="28"/>
    </row>
    <row r="964" spans="1:12" x14ac:dyDescent="0.3">
      <c r="A964" s="29"/>
      <c r="B964" s="29"/>
      <c r="C964" s="29"/>
      <c r="D964" s="28"/>
      <c r="E964" s="28"/>
      <c r="F964" s="28"/>
      <c r="G964" s="28"/>
      <c r="H964" s="28"/>
      <c r="I964" s="39"/>
      <c r="J964" s="28"/>
      <c r="K964" s="29"/>
      <c r="L964" s="28"/>
    </row>
    <row r="965" spans="1:12"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sheetData>
  <sortState xmlns:xlrd2="http://schemas.microsoft.com/office/spreadsheetml/2017/richdata2" ref="A2:L608">
    <sortCondition ref="A2:A608"/>
    <sortCondition ref="C2:C608"/>
    <sortCondition ref="D2:D608"/>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4"/>
  <sheetViews>
    <sheetView topLeftCell="D1" workbookViewId="0">
      <pane ySplit="1" topLeftCell="A2" activePane="bottomLeft" state="frozen"/>
      <selection activeCell="G655" sqref="G655:S655"/>
      <selection pane="bottomLeft" activeCell="C2" sqref="C2"/>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726</v>
      </c>
      <c r="B1" s="1" t="s">
        <v>528</v>
      </c>
      <c r="C1" s="6" t="s">
        <v>608</v>
      </c>
      <c r="D1" s="16" t="s">
        <v>513</v>
      </c>
      <c r="E1" s="16" t="s">
        <v>734</v>
      </c>
      <c r="F1" s="1" t="s">
        <v>9</v>
      </c>
      <c r="G1" s="1" t="s">
        <v>721</v>
      </c>
      <c r="H1" s="1" t="s">
        <v>722</v>
      </c>
      <c r="I1" s="1" t="s">
        <v>725</v>
      </c>
      <c r="J1" s="1" t="s">
        <v>723</v>
      </c>
      <c r="K1" s="1" t="s">
        <v>724</v>
      </c>
      <c r="L1" s="1" t="s">
        <v>1519</v>
      </c>
      <c r="M1" s="1" t="s">
        <v>1520</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751</v>
      </c>
      <c r="O2" t="s">
        <v>741</v>
      </c>
      <c r="P2" s="8">
        <f>MAX(A:A)+1</f>
        <v>734</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751</v>
      </c>
      <c r="O3" t="s">
        <v>746</v>
      </c>
      <c r="P3" s="8">
        <f>SUM(A2:A658)</f>
        <v>238826</v>
      </c>
      <c r="Q3" t="str">
        <f>IF(P3&lt;&gt;Vocabulary!O3,"nok","ok")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751</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751</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751</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751</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751</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751</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751</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751</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751</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751</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751</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751</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751</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751</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751</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751</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751</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751</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751</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751</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751</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751</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751</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751</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751</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751</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751</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751</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751</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751</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751</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751</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751</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751</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751</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751</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751</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751</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751</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751</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751</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751</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751</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751</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751</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751</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751</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751</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751</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751</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751</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751</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751</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751</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751</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751</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751</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751</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751</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751</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751</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751</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751</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751</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751</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751</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751</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751</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751</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751</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751</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751</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751</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751</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751</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751</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751</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751</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751</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751</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751</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751</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751</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751</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751</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751</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751</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751</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751</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751</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751</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751</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751</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751</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751</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751</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751</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751</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751</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751</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751</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751</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751</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751</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751</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751</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751</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751</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751</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751</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751</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751</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751</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751</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751</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751</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751</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751</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751</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751</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751</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751</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751</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751</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751</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751</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751</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751</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751</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751</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751</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751</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751</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751</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751</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751</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751</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751</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751</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751</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751</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751</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751</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751</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751</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751</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751</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751</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751</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751</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751</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751</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751</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751</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751</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751</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751</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751</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751</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751</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751</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751</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751</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751</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751</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751</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751</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751</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751</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751</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751</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751</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751</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751</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751</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751</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751</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751</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751</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751</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751</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751</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751</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751</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751</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751</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751</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751</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751</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751</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751</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751</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751</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751</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751</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751</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751</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751</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751</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751</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751</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751</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751</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751</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751</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751</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751</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751</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751</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751</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751</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751</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751</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751</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751</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751</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751</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750</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750</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750</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750</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750</v>
      </c>
    </row>
    <row r="226" spans="1:8" x14ac:dyDescent="0.3">
      <c r="A226" s="9">
        <v>225</v>
      </c>
      <c r="B226" s="13" t="str">
        <f>IFERROR(VLOOKUP(A226,Vocabulary!$A:$J,2,),"")</f>
        <v>addressRegisteredOffice</v>
      </c>
      <c r="C226" s="13" t="str">
        <f>IF($A226&lt;&gt;"",VLOOKUP($A226,Vocabulary!$A:$J,10,),"")</f>
        <v>&lt;fed-org:addressRegisteredOffice&gt;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749</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750</v>
      </c>
    </row>
    <row r="228" spans="1:8" x14ac:dyDescent="0.3">
      <c r="A228" s="9">
        <v>227</v>
      </c>
      <c r="B228" s="13" t="str">
        <f>IFERROR(VLOOKUP(A228,Vocabulary!$A:$J,2,),"")</f>
        <v>economicActivity</v>
      </c>
      <c r="C228" s="13" t="str">
        <f>IF($A228&lt;&gt;"",VLOOKUP($A228,Vocabulary!$A:$J,10,),"")</f>
        <v>&lt;fed-org:economicActivity&gt;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749</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750</v>
      </c>
    </row>
    <row r="230" spans="1:8" x14ac:dyDescent="0.3">
      <c r="A230" s="9">
        <v>230</v>
      </c>
      <c r="B230" s="13" t="str">
        <f>IFERROR(VLOOKUP(A230,Vocabulary!$A:$J,2,),"")</f>
        <v>endReason</v>
      </c>
      <c r="C230" s="13" t="str">
        <f>IF($A230&lt;&gt;"",VLOOKUP($A230,Vocabulary!$A:$J,10,),"")</f>
        <v>&lt;fed-org:endReason&gt;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750</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750</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750</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750</v>
      </c>
    </row>
    <row r="234" spans="1:8" x14ac:dyDescent="0.3">
      <c r="A234" s="9">
        <v>235</v>
      </c>
      <c r="B234" s="13" t="str">
        <f>IFERROR(VLOOKUP(A234,Vocabulary!$A:$J,2,),"")</f>
        <v>function</v>
      </c>
      <c r="C234" s="13" t="str">
        <f>IF($A234&lt;&gt;"",VLOOKUP($A234,Vocabulary!$A:$J,10,),"")</f>
        <v>&lt;fed-org:function&gt;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750</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750</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750</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750</v>
      </c>
    </row>
    <row r="238" spans="1:8" x14ac:dyDescent="0.3">
      <c r="A238" s="9">
        <v>239</v>
      </c>
      <c r="B238" s="13" t="str">
        <f>IFERROR(VLOOKUP(A238,Vocabulary!$A:$J,2,),"")</f>
        <v>legalStatus</v>
      </c>
      <c r="C238" s="13" t="str">
        <f>IF($A238&lt;&gt;"",VLOOKUP($A238,Vocabulary!$A:$J,10,),"")</f>
        <v>&lt;fed-org:legalStatus&gt;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750</v>
      </c>
    </row>
    <row r="239" spans="1:8" x14ac:dyDescent="0.3">
      <c r="A239" s="9">
        <v>242</v>
      </c>
      <c r="B239" s="13" t="str">
        <f>IFERROR(VLOOKUP(A239,Vocabulary!$A:$J,2,),"")</f>
        <v>organizationType</v>
      </c>
      <c r="C239" s="13" t="str">
        <f>IF($A239&lt;&gt;"",VLOOKUP($A239,Vocabulary!$A:$J,10,),"")</f>
        <v>&lt;fed-org:organizationType&gt;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750</v>
      </c>
    </row>
    <row r="240" spans="1:8" x14ac:dyDescent="0.3">
      <c r="A240" s="9">
        <v>243</v>
      </c>
      <c r="B240" s="13" t="str">
        <f>IFERROR(VLOOKUP(A240,Vocabulary!$A:$J,2,),"")</f>
        <v>authorization</v>
      </c>
      <c r="C240" s="13" t="str">
        <f>IF($A240&lt;&gt;"",VLOOKUP($A240,Vocabulary!$A:$J,10,),"")</f>
        <v>&lt;fed-org:authorization&gt;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749</v>
      </c>
    </row>
    <row r="241" spans="1:8" x14ac:dyDescent="0.3">
      <c r="A241" s="9">
        <v>244</v>
      </c>
      <c r="B241" s="13" t="str">
        <f>IFERROR(VLOOKUP(A241,Vocabulary!$A:$J,2,),"")</f>
        <v>naturalPerson</v>
      </c>
      <c r="C241" s="13" t="str">
        <f>IF($A241&lt;&gt;"",VLOOKUP($A241,Vocabulary!$A:$J,10,),"")</f>
        <v>&lt;fed-org:naturalPerson&gt;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750</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750</v>
      </c>
    </row>
    <row r="243" spans="1:8" x14ac:dyDescent="0.3">
      <c r="A243" s="9">
        <v>248</v>
      </c>
      <c r="B243" s="13" t="str">
        <f>IFERROR(VLOOKUP(A243,Vocabulary!$A:$J,2,),"")</f>
        <v>website</v>
      </c>
      <c r="C243" s="13" t="str">
        <f>IF($A243&lt;&gt;"",VLOOKUP($A243,Vocabulary!$A:$J,10,),"")</f>
        <v>&lt;fed-org:website&gt;</v>
      </c>
      <c r="D243" s="17" t="str">
        <f>IF($A243&lt;&gt;"",IF(VLOOKUP($A243,Vocabulary!$A:$J,3,)=0,"",VLOOKUP($A243,Vocabulary!$A:$J,3,)),"")</f>
        <v>Website.</v>
      </c>
      <c r="E243" s="17" t="str">
        <f>IF($A243&lt;&gt;"",IF(VLOOKUP($A243,Vocabulary!$A:$J,7,)=0,"",VLOOKUP($A243,Vocabulary!$A:$J,7,)),"")</f>
        <v/>
      </c>
      <c r="F243" s="12" t="str">
        <f>IF($A243&lt;&gt;"",VLOOKUP($A243,Vocabulary!$A:$J,4,),"")</f>
        <v>Organization</v>
      </c>
      <c r="H243" s="9" t="s">
        <v>749</v>
      </c>
    </row>
    <row r="244" spans="1:8" x14ac:dyDescent="0.3">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750</v>
      </c>
    </row>
    <row r="245" spans="1:8" x14ac:dyDescent="0.3">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750</v>
      </c>
    </row>
    <row r="246" spans="1:8" x14ac:dyDescent="0.3">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750</v>
      </c>
    </row>
    <row r="247" spans="1:8" x14ac:dyDescent="0.3">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750</v>
      </c>
    </row>
    <row r="248" spans="1:8" x14ac:dyDescent="0.3">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750</v>
      </c>
    </row>
    <row r="249" spans="1:8" x14ac:dyDescent="0.3">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750</v>
      </c>
    </row>
    <row r="250" spans="1:8" x14ac:dyDescent="0.3">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750</v>
      </c>
    </row>
    <row r="251" spans="1:8" x14ac:dyDescent="0.3">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750</v>
      </c>
    </row>
    <row r="252" spans="1:8" x14ac:dyDescent="0.3">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750</v>
      </c>
    </row>
    <row r="253" spans="1:8" x14ac:dyDescent="0.3">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749</v>
      </c>
    </row>
    <row r="254" spans="1:8" x14ac:dyDescent="0.3">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750</v>
      </c>
    </row>
    <row r="255" spans="1:8" x14ac:dyDescent="0.3">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750</v>
      </c>
    </row>
    <row r="256" spans="1:8" x14ac:dyDescent="0.3">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750</v>
      </c>
    </row>
    <row r="257" spans="1:8" x14ac:dyDescent="0.3">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750</v>
      </c>
    </row>
    <row r="258" spans="1:8" x14ac:dyDescent="0.3">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750</v>
      </c>
    </row>
    <row r="259" spans="1:8" x14ac:dyDescent="0.3">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750</v>
      </c>
    </row>
    <row r="260" spans="1:8" x14ac:dyDescent="0.3">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750</v>
      </c>
    </row>
    <row r="261" spans="1:8" x14ac:dyDescent="0.3">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750</v>
      </c>
    </row>
    <row r="262" spans="1:8" x14ac:dyDescent="0.3">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749</v>
      </c>
    </row>
    <row r="263" spans="1:8" x14ac:dyDescent="0.3">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750</v>
      </c>
    </row>
    <row r="264" spans="1:8" x14ac:dyDescent="0.3">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750</v>
      </c>
    </row>
    <row r="265" spans="1:8" x14ac:dyDescent="0.3">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750</v>
      </c>
    </row>
    <row r="266" spans="1:8" x14ac:dyDescent="0.3">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750</v>
      </c>
    </row>
    <row r="267" spans="1:8" x14ac:dyDescent="0.3">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750</v>
      </c>
    </row>
    <row r="268" spans="1:8" x14ac:dyDescent="0.3">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750</v>
      </c>
    </row>
    <row r="269" spans="1:8" x14ac:dyDescent="0.3">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749</v>
      </c>
    </row>
    <row r="270" spans="1:8" x14ac:dyDescent="0.3">
      <c r="A270" s="9">
        <v>298</v>
      </c>
      <c r="B270" s="13" t="str">
        <f>IFERROR(VLOOKUP(A270,Vocabulary!$A:$J,2,),"")</f>
        <v>boxNumber</v>
      </c>
      <c r="C270" s="13" t="str">
        <f>IF($A270&lt;&gt;"",VLOOKUP($A270,Vocabulary!$A:$J,10,),"")</f>
        <v>&lt;locn:locatorDesignator&gt;</v>
      </c>
      <c r="D270" s="17" t="str">
        <f>IF($A270&lt;&gt;"",IF(VLOOKUP($A270,Vocabulary!$A:$J,3,)=0,"",VLOOKUP($A270,Vocabulary!$A:$J,3,)),"")</f>
        <v>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750</v>
      </c>
    </row>
    <row r="271" spans="1:8" x14ac:dyDescent="0.3">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749</v>
      </c>
    </row>
    <row r="272" spans="1:8" x14ac:dyDescent="0.3">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750</v>
      </c>
    </row>
    <row r="273" spans="1:8" x14ac:dyDescent="0.3">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750</v>
      </c>
    </row>
    <row r="274" spans="1:8" x14ac:dyDescent="0.3">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750</v>
      </c>
    </row>
    <row r="275" spans="1:8" x14ac:dyDescent="0.3">
      <c r="A275" s="9">
        <v>311</v>
      </c>
      <c r="B275" s="13" t="str">
        <f>IFERROR(VLOOKUP(A275,Vocabulary!$A:$J,2,),"")</f>
        <v>versionId</v>
      </c>
      <c r="C275" s="13" t="str">
        <f>IF($A275&lt;&gt;"",VLOOKUP($A275,Vocabulary!$A:$J,10,),"")</f>
        <v>&lt;owl:versionInfo&gt;</v>
      </c>
      <c r="D275" s="17" t="str">
        <f>IF($A275&lt;&gt;"",IF(VLOOKUP($A275,Vocabulary!$A:$J,3,)=0,"",VLOOKUP($A275,Vocabulary!$A:$J,3,)),"")</f>
        <v>The annotation property that provides version information for an ontology or another OWL construct.</v>
      </c>
      <c r="E275" s="17" t="str">
        <f>IF($A275&lt;&gt;"",IF(VLOOKUP($A275,Vocabulary!$A:$J,7,)=0,"",VLOOKUP($A275,Vocabulary!$A:$J,7,)),"")</f>
        <v>Identificator of a specific version of an object.
BEST context: part of an Identifier for an address, streetname, municipality, part of a municipality, postal information</v>
      </c>
      <c r="F275" s="12" t="str">
        <f>IF($A275&lt;&gt;"",VLOOKUP($A275,Vocabulary!$A:$J,4,),"")</f>
        <v>Location</v>
      </c>
      <c r="H275" s="9" t="s">
        <v>750</v>
      </c>
    </row>
    <row r="276" spans="1:8" x14ac:dyDescent="0.3">
      <c r="A276" s="9">
        <v>312</v>
      </c>
      <c r="B276" s="13" t="str">
        <f>IFERROR(VLOOKUP(A276,Vocabulary!$A:$J,2,),"")</f>
        <v>AsylumSeeker</v>
      </c>
      <c r="C276" s="13" t="str">
        <f>IF($A276&lt;&gt;"",VLOOKUP($A276,Vocabulary!$A:$J,10,),"")</f>
        <v>&lt;fed-per:AsylumSeeker&gt;</v>
      </c>
      <c r="D276" s="17" t="str">
        <f>IF($A276&lt;&gt;"",IF(VLOOKUP($A276,Vocabulary!$A:$J,3,)=0,"",VLOOKUP($A276,Vocabulary!$A:$J,3,)),"")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6" s="17" t="str">
        <f>IF($A276&lt;&gt;"",IF(VLOOKUP($A276,Vocabulary!$A:$J,7,)=0,"",VLOOKUP($A276,Vocabulary!$A:$J,7,)),"")</f>
        <v/>
      </c>
      <c r="F276" s="12" t="str">
        <f>IF($A276&lt;&gt;"",VLOOKUP($A276,Vocabulary!$A:$J,4,),"")</f>
        <v>Person</v>
      </c>
      <c r="H276" s="9" t="s">
        <v>749</v>
      </c>
    </row>
    <row r="277" spans="1:8" x14ac:dyDescent="0.3">
      <c r="A277" s="9">
        <v>313</v>
      </c>
      <c r="B277" s="13" t="str">
        <f>IFERROR(VLOOKUP(A277,Vocabulary!$A:$J,2,),"")</f>
        <v>BelgianResident</v>
      </c>
      <c r="C277" s="13" t="str">
        <f>IF($A277&lt;&gt;"",VLOOKUP($A277,Vocabulary!$A:$J,10,),"")</f>
        <v>&lt;fed-per:BelgianResident&gt;</v>
      </c>
      <c r="D277" s="17" t="str">
        <f>IF($A277&lt;&gt;"",IF(VLOOKUP($A277,Vocabulary!$A:$J,3,)=0,"",VLOOKUP($A277,Vocabulary!$A:$J,3,)),"")</f>
        <v>Person who lives in Belgium, represented here by the jurisdiction entity.</v>
      </c>
      <c r="E277" s="17" t="str">
        <f>IF($A277&lt;&gt;"",IF(VLOOKUP($A277,Vocabulary!$A:$J,7,)=0,"",VLOOKUP($A277,Vocabulary!$A:$J,7,)),"")</f>
        <v/>
      </c>
      <c r="F277" s="12" t="str">
        <f>IF($A277&lt;&gt;"",VLOOKUP($A277,Vocabulary!$A:$J,4,),"")</f>
        <v>Person</v>
      </c>
      <c r="H277" s="9" t="s">
        <v>749</v>
      </c>
    </row>
    <row r="278" spans="1:8" x14ac:dyDescent="0.3">
      <c r="A278" s="9">
        <v>314</v>
      </c>
      <c r="B278" s="13" t="str">
        <f>IFERROR(VLOOKUP(A278,Vocabulary!$A:$J,2,),"")</f>
        <v>Cohabitation</v>
      </c>
      <c r="C278" s="13" t="str">
        <f>IF($A278&lt;&gt;"",VLOOKUP($A278,Vocabulary!$A:$J,10,),"")</f>
        <v>&lt;fed-per:Cohabitation&gt;</v>
      </c>
      <c r="D278" s="17" t="str">
        <f>IF($A278&lt;&gt;"",IF(VLOOKUP($A278,Vocabulary!$A:$J,3,)=0,"",VLOOKUP($A278,Vocabulary!$A:$J,3,)),"")</f>
        <v>Arrangement whereby two people who are not married live together.
Can, just like a marriage, form the basis of a family.
Legally registered.</v>
      </c>
      <c r="E278" s="17" t="str">
        <f>IF($A278&lt;&gt;"",IF(VLOOKUP($A278,Vocabulary!$A:$J,7,)=0,"",VLOOKUP($A278,Vocabulary!$A:$J,7,)),"")</f>
        <v/>
      </c>
      <c r="F278" s="12" t="str">
        <f>IF($A278&lt;&gt;"",VLOOKUP($A278,Vocabulary!$A:$J,4,),"")</f>
        <v>Person</v>
      </c>
      <c r="H278" s="9" t="s">
        <v>750</v>
      </c>
    </row>
    <row r="279" spans="1:8" x14ac:dyDescent="0.3">
      <c r="A279" s="9">
        <v>315</v>
      </c>
      <c r="B279" s="13" t="str">
        <f>IFERROR(VLOOKUP(A279,Vocabulary!$A:$J,2,),"")</f>
        <v>Descent</v>
      </c>
      <c r="C279" s="13" t="str">
        <f>IF($A279&lt;&gt;"",VLOOKUP($A279,Vocabulary!$A:$J,10,),"")</f>
        <v>&lt;fed-per:Descent&gt;</v>
      </c>
      <c r="D279" s="17" t="str">
        <f>IF($A279&lt;&gt;"",IF(VLOOKUP($A279,Vocabulary!$A:$J,3,)=0,"",VLOOKUP($A279,Vocabulary!$A:$J,3,)),"")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79" s="17" t="str">
        <f>IF($A279&lt;&gt;"",IF(VLOOKUP($A279,Vocabulary!$A:$J,7,)=0,"",VLOOKUP($A279,Vocabulary!$A:$J,7,)),"")</f>
        <v/>
      </c>
      <c r="F279" s="12" t="str">
        <f>IF($A279&lt;&gt;"",VLOOKUP($A279,Vocabulary!$A:$J,4,),"")</f>
        <v>Person</v>
      </c>
      <c r="H279" s="9" t="s">
        <v>750</v>
      </c>
    </row>
    <row r="280" spans="1:8" x14ac:dyDescent="0.3">
      <c r="A280" s="9">
        <v>316</v>
      </c>
      <c r="B280" s="13" t="str">
        <f>IFERROR(VLOOKUP(A280,Vocabulary!$A:$J,2,),"")</f>
        <v>EmbassyResident</v>
      </c>
      <c r="C280" s="13" t="str">
        <f>IF($A280&lt;&gt;"",VLOOKUP($A280,Vocabulary!$A:$J,10,),"")</f>
        <v>&lt;fed-per:EmbassyResident&gt;</v>
      </c>
      <c r="D280" s="17" t="str">
        <f>IF($A280&lt;&gt;"",IF(VLOOKUP($A280,Vocabulary!$A:$J,3,)=0,"",VLOOKUP($A280,Vocabulary!$A:$J,3,)),"")</f>
        <v>Person residing in an embassy.</v>
      </c>
      <c r="E280" s="17" t="str">
        <f>IF($A280&lt;&gt;"",IF(VLOOKUP($A280,Vocabulary!$A:$J,7,)=0,"",VLOOKUP($A280,Vocabulary!$A:$J,7,)),"")</f>
        <v/>
      </c>
      <c r="F280" s="12" t="str">
        <f>IF($A280&lt;&gt;"",VLOOKUP($A280,Vocabulary!$A:$J,4,),"")</f>
        <v>Person</v>
      </c>
      <c r="H280" s="9" t="s">
        <v>750</v>
      </c>
    </row>
    <row r="281" spans="1:8" x14ac:dyDescent="0.3">
      <c r="A281" s="9">
        <v>317</v>
      </c>
      <c r="B281" s="13" t="str">
        <f>IFERROR(VLOOKUP(A281,Vocabulary!$A:$J,2,),"")</f>
        <v>ForeignResident</v>
      </c>
      <c r="C281" s="13" t="str">
        <f>IF($A281&lt;&gt;"",VLOOKUP($A281,Vocabulary!$A:$J,10,),"")</f>
        <v>&lt;fed-per:ForeignResident&gt;</v>
      </c>
      <c r="D281" s="17" t="str">
        <f>IF($A281&lt;&gt;"",IF(VLOOKUP($A281,Vocabulary!$A:$J,3,)=0,"",VLOOKUP($A281,Vocabulary!$A:$J,3,)),"")</f>
        <v>Foreign person residing in the country.</v>
      </c>
      <c r="E281" s="17" t="str">
        <f>IF($A281&lt;&gt;"",IF(VLOOKUP($A281,Vocabulary!$A:$J,7,)=0,"",VLOOKUP($A281,Vocabulary!$A:$J,7,)),"")</f>
        <v/>
      </c>
      <c r="F281" s="12" t="str">
        <f>IF($A281&lt;&gt;"",VLOOKUP($A281,Vocabulary!$A:$J,4,),"")</f>
        <v>Person</v>
      </c>
      <c r="H281" s="9" t="s">
        <v>750</v>
      </c>
    </row>
    <row r="282" spans="1:8" x14ac:dyDescent="0.3">
      <c r="A282" s="9">
        <v>318</v>
      </c>
      <c r="B282" s="13" t="str">
        <f>IFERROR(VLOOKUP(A282,Vocabulary!$A:$J,2,),"")</f>
        <v>Guardianship</v>
      </c>
      <c r="C282" s="13" t="str">
        <f>IF($A282&lt;&gt;"",VLOOKUP($A282,Vocabulary!$A:$J,10,),"")</f>
        <v>&lt;fed-per:Guardianship&gt;</v>
      </c>
      <c r="D282" s="17" t="str">
        <f>IF($A282&lt;&gt;"",IF(VLOOKUP($A282,Vocabulary!$A:$J,3,)=0,"",VLOOKUP($A282,Vocabulary!$A:$J,3,)),"")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2" s="17" t="str">
        <f>IF($A282&lt;&gt;"",IF(VLOOKUP($A282,Vocabulary!$A:$J,7,)=0,"",VLOOKUP($A282,Vocabulary!$A:$J,7,)),"")</f>
        <v/>
      </c>
      <c r="F282" s="12" t="str">
        <f>IF($A282&lt;&gt;"",VLOOKUP($A282,Vocabulary!$A:$J,4,),"")</f>
        <v>Person</v>
      </c>
      <c r="H282" s="9" t="s">
        <v>750</v>
      </c>
    </row>
    <row r="283" spans="1:8" x14ac:dyDescent="0.3">
      <c r="A283" s="9">
        <v>319</v>
      </c>
      <c r="B283" s="13" t="str">
        <f>IFERROR(VLOOKUP(A283,Vocabulary!$A:$J,2,),"")</f>
        <v>Household</v>
      </c>
      <c r="C283" s="13" t="str">
        <f>IF($A283&lt;&gt;"",VLOOKUP($A283,Vocabulary!$A:$J,10,),"")</f>
        <v>&lt;fed-per:Household&gt;</v>
      </c>
      <c r="D283" s="17" t="str">
        <f>IF($A283&lt;&gt;"",IF(VLOOKUP($A283,Vocabulary!$A:$J,3,)=0,"",VLOOKUP($A283,Vocabulary!$A:$J,3,)),"")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3" s="17" t="str">
        <f>IF($A283&lt;&gt;"",IF(VLOOKUP($A283,Vocabulary!$A:$J,7,)=0,"",VLOOKUP($A283,Vocabulary!$A:$J,7,)),"")</f>
        <v/>
      </c>
      <c r="F283" s="12" t="str">
        <f>IF($A283&lt;&gt;"",VLOOKUP($A283,Vocabulary!$A:$J,4,),"")</f>
        <v>Person</v>
      </c>
      <c r="H283" s="9" t="s">
        <v>750</v>
      </c>
    </row>
    <row r="284" spans="1:8" x14ac:dyDescent="0.3">
      <c r="A284" s="9">
        <v>320</v>
      </c>
      <c r="B284" s="13" t="str">
        <f>IFERROR(VLOOKUP(A284,Vocabulary!$A:$J,2,),"")</f>
        <v>HouseholdRelation</v>
      </c>
      <c r="C284" s="13" t="str">
        <f>IF($A284&lt;&gt;"",VLOOKUP($A284,Vocabulary!$A:$J,10,),"")</f>
        <v>&lt;fed-per:HouseholdRelation&gt;</v>
      </c>
      <c r="D284" s="17" t="str">
        <f>IF($A284&lt;&gt;"",IF(VLOOKUP($A284,Vocabulary!$A:$J,3,)=0,"",VLOOKUP($A284,Vocabulary!$A:$J,3,)),"")</f>
        <v>Relationship between members of the same family.
Eg husband, son, mother-in-law.</v>
      </c>
      <c r="E284" s="17" t="str">
        <f>IF($A284&lt;&gt;"",IF(VLOOKUP($A284,Vocabulary!$A:$J,7,)=0,"",VLOOKUP($A284,Vocabulary!$A:$J,7,)),"")</f>
        <v/>
      </c>
      <c r="F284" s="12" t="str">
        <f>IF($A284&lt;&gt;"",VLOOKUP($A284,Vocabulary!$A:$J,4,),"")</f>
        <v>Person</v>
      </c>
      <c r="H284" s="9" t="s">
        <v>750</v>
      </c>
    </row>
    <row r="285" spans="1:8" x14ac:dyDescent="0.3">
      <c r="A285" s="9">
        <v>321</v>
      </c>
      <c r="B285" s="13" t="str">
        <f>IFERROR(VLOOKUP(A285,Vocabulary!$A:$J,2,),"")</f>
        <v>Marriage</v>
      </c>
      <c r="C285" s="13" t="str">
        <f>IF($A285&lt;&gt;"",VLOOKUP($A285,Vocabulary!$A:$J,10,),"")</f>
        <v>&lt;fed-per:Marriage&gt;</v>
      </c>
      <c r="D285" s="17" t="str">
        <f>IF($A285&lt;&gt;"",IF(VLOOKUP($A285,Vocabulary!$A:$J,3,)=0,"",VLOOKUP($A285,Vocabulary!$A:$J,3,)),"")</f>
        <v>A form of cohabitation organized by civil or religious law of two persons.
Can, just like living together, form the basis of a family.</v>
      </c>
      <c r="E285" s="17" t="str">
        <f>IF($A285&lt;&gt;"",IF(VLOOKUP($A285,Vocabulary!$A:$J,7,)=0,"",VLOOKUP($A285,Vocabulary!$A:$J,7,)),"")</f>
        <v/>
      </c>
      <c r="F285" s="12" t="str">
        <f>IF($A285&lt;&gt;"",VLOOKUP($A285,Vocabulary!$A:$J,4,),"")</f>
        <v>Person</v>
      </c>
      <c r="H285" s="9" t="s">
        <v>750</v>
      </c>
    </row>
    <row r="286" spans="1:8" x14ac:dyDescent="0.3">
      <c r="A286" s="9">
        <v>322</v>
      </c>
      <c r="B286" s="13" t="str">
        <f>IFERROR(VLOOKUP(A286,Vocabulary!$A:$J,2,),"")</f>
        <v>NonResident</v>
      </c>
      <c r="C286" s="13" t="str">
        <f>IF($A286&lt;&gt;"",VLOOKUP($A286,Vocabulary!$A:$J,10,),"")</f>
        <v>&lt;fed-per:NonResident&gt;</v>
      </c>
      <c r="D286" s="17" t="str">
        <f>IF($A286&lt;&gt;"",IF(VLOOKUP($A286,Vocabulary!$A:$J,3,)=0,"",VLOOKUP($A286,Vocabulary!$A:$J,3,)),"")</f>
        <v>Person who does not live in a particular place or country.
Place or country is represented here by the jurisdiction entity.</v>
      </c>
      <c r="E286" s="17" t="str">
        <f>IF($A286&lt;&gt;"",IF(VLOOKUP($A286,Vocabulary!$A:$J,7,)=0,"",VLOOKUP($A286,Vocabulary!$A:$J,7,)),"")</f>
        <v/>
      </c>
      <c r="F286" s="12" t="str">
        <f>IF($A286&lt;&gt;"",VLOOKUP($A286,Vocabulary!$A:$J,4,),"")</f>
        <v>Person</v>
      </c>
      <c r="H286" s="9" t="s">
        <v>749</v>
      </c>
    </row>
    <row r="287" spans="1:8" x14ac:dyDescent="0.3">
      <c r="A287" s="9">
        <v>323</v>
      </c>
      <c r="B287" s="13" t="str">
        <f>IFERROR(VLOOKUP(A287,Vocabulary!$A:$J,2,),"")</f>
        <v>Person</v>
      </c>
      <c r="C287" s="13" t="str">
        <f>IF($A287&lt;&gt;"",VLOOKUP($A287,Vocabulary!$A:$J,10,),"")</f>
        <v>&lt;person:Person&gt;</v>
      </c>
      <c r="D287" s="17" t="str">
        <f>IF($A287&lt;&gt;"",IF(VLOOKUP($A287,Vocabulary!$A:$J,3,)=0,"",VLOOKUP($A287,Vocabulary!$A:$J,3,)),"")</f>
        <v>An individual person who may be dead or alive, but not imaginary. It is that restriction that makes &lt;person:Person&gt; a sub class of both &lt;foaf:Person&gt; and &lt;schema:Person&gt; which both cover imaginary characters as well as real people.</v>
      </c>
      <c r="E287" s="17" t="str">
        <f>IF($A287&lt;&gt;"",IF(VLOOKUP($A287,Vocabulary!$A:$J,7,)=0,"",VLOOKUP($A287,Vocabulary!$A:$J,7,)),"")</f>
        <v/>
      </c>
      <c r="F287" s="12" t="str">
        <f>IF($A287&lt;&gt;"",VLOOKUP($A287,Vocabulary!$A:$J,4,),"")</f>
        <v>Person</v>
      </c>
      <c r="H287" s="9" t="s">
        <v>750</v>
      </c>
    </row>
    <row r="288" spans="1:8" x14ac:dyDescent="0.3">
      <c r="A288" s="9">
        <v>324</v>
      </c>
      <c r="B288" s="13" t="str">
        <f>IFERROR(VLOOKUP(A288,Vocabulary!$A:$J,2,),"")</f>
        <v>PersonRelation</v>
      </c>
      <c r="C288" s="13" t="str">
        <f>IF($A288&lt;&gt;"",VLOOKUP($A288,Vocabulary!$A:$J,10,),"")</f>
        <v>&lt;fed-per:PersonRelation&gt;</v>
      </c>
      <c r="D288" s="17" t="str">
        <f>IF($A288&lt;&gt;"",IF(VLOOKUP($A288,Vocabulary!$A:$J,3,)=0,"",VLOOKUP($A288,Vocabulary!$A:$J,3,)),"")</f>
        <v>Relationship between two or more people.
Typically these are civil relations (see marital status) but not necessarily limited to this.</v>
      </c>
      <c r="E288" s="17" t="str">
        <f>IF($A288&lt;&gt;"",IF(VLOOKUP($A288,Vocabulary!$A:$J,7,)=0,"",VLOOKUP($A288,Vocabulary!$A:$J,7,)),"")</f>
        <v/>
      </c>
      <c r="F288" s="12" t="str">
        <f>IF($A288&lt;&gt;"",VLOOKUP($A288,Vocabulary!$A:$J,4,),"")</f>
        <v>Person</v>
      </c>
      <c r="H288" s="9" t="s">
        <v>750</v>
      </c>
    </row>
    <row r="289" spans="1:8" x14ac:dyDescent="0.3">
      <c r="A289" s="9">
        <v>325</v>
      </c>
      <c r="B289" s="13" t="str">
        <f>IFERROR(VLOOKUP(A289,Vocabulary!$A:$J,2,),"")</f>
        <v>FormerResident</v>
      </c>
      <c r="C289" s="13" t="str">
        <f>IF($A289&lt;&gt;"",VLOOKUP($A289,Vocabulary!$A:$J,10,),"")</f>
        <v>&lt;fed-per:FormerResident&gt;</v>
      </c>
      <c r="D289" s="17" t="str">
        <f>IF($A289&lt;&gt;"",IF(VLOOKUP($A289,Vocabulary!$A:$J,3,)=0,"",VLOOKUP($A289,Vocabulary!$A:$J,3,)),"")</f>
        <v>Former resident.</v>
      </c>
      <c r="E289" s="17" t="str">
        <f>IF($A289&lt;&gt;"",IF(VLOOKUP($A289,Vocabulary!$A:$J,7,)=0,"",VLOOKUP($A289,Vocabulary!$A:$J,7,)),"")</f>
        <v/>
      </c>
      <c r="F289" s="12" t="str">
        <f>IF($A289&lt;&gt;"",VLOOKUP($A289,Vocabulary!$A:$J,4,),"")</f>
        <v>Person</v>
      </c>
      <c r="H289" s="9" t="s">
        <v>749</v>
      </c>
    </row>
    <row r="290" spans="1:8" x14ac:dyDescent="0.3">
      <c r="A290" s="9">
        <v>326</v>
      </c>
      <c r="B290" s="13" t="str">
        <f>IFERROR(VLOOKUP(A290,Vocabulary!$A:$J,2,),"")</f>
        <v>Resident</v>
      </c>
      <c r="C290" s="13" t="str">
        <f>IF($A290&lt;&gt;"",VLOOKUP($A290,Vocabulary!$A:$J,10,),"")</f>
        <v>&lt;fed-per:Resident&gt;</v>
      </c>
      <c r="D290" s="17" t="str">
        <f>IF($A290&lt;&gt;"",IF(VLOOKUP($A290,Vocabulary!$A:$J,3,)=0,"",VLOOKUP($A290,Vocabulary!$A:$J,3,)),"")</f>
        <v>Person who lives in a certain place or country.
Place or country is represented here by the jurisdiction entity.</v>
      </c>
      <c r="E290" s="17" t="str">
        <f>IF($A290&lt;&gt;"",IF(VLOOKUP($A290,Vocabulary!$A:$J,7,)=0,"",VLOOKUP($A290,Vocabulary!$A:$J,7,)),"")</f>
        <v/>
      </c>
      <c r="F290" s="12" t="str">
        <f>IF($A290&lt;&gt;"",VLOOKUP($A290,Vocabulary!$A:$J,4,),"")</f>
        <v>Person</v>
      </c>
      <c r="H290" s="9" t="s">
        <v>750</v>
      </c>
    </row>
    <row r="291" spans="1:8" x14ac:dyDescent="0.3">
      <c r="A291" s="9">
        <v>329</v>
      </c>
      <c r="B291" s="13" t="str">
        <f>IFERROR(VLOOKUP(A291,Vocabulary!$A:$J,2,),"")</f>
        <v>civilStatus</v>
      </c>
      <c r="C291" s="13" t="str">
        <f>IF($A291&lt;&gt;"",VLOOKUP($A291,Vocabulary!$A:$J,10,),"")</f>
        <v>&lt;fed-per:civilStatus&gt;</v>
      </c>
      <c r="D291" s="17" t="str">
        <f>IF($A291&lt;&gt;"",IF(VLOOKUP($A291,Vocabulary!$A:$J,3,)=0,"",VLOOKUP($A291,Vocabulary!$A:$J,3,)),"")</f>
        <v>Civil status of a person.</v>
      </c>
      <c r="E291" s="17" t="str">
        <f>IF($A291&lt;&gt;"",IF(VLOOKUP($A291,Vocabulary!$A:$J,7,)=0,"",VLOOKUP($A291,Vocabulary!$A:$J,7,)),"")</f>
        <v/>
      </c>
      <c r="F291" s="12" t="str">
        <f>IF($A291&lt;&gt;"",VLOOKUP($A291,Vocabulary!$A:$J,4,),"")</f>
        <v>Person</v>
      </c>
      <c r="H291" s="9" t="s">
        <v>750</v>
      </c>
    </row>
    <row r="292" spans="1:8" x14ac:dyDescent="0.3">
      <c r="A292" s="9">
        <v>330</v>
      </c>
      <c r="B292" s="13" t="str">
        <f>IFERROR(VLOOKUP(A292,Vocabulary!$A:$J,2,),"")</f>
        <v>birthDate</v>
      </c>
      <c r="C292" s="13" t="str">
        <f>IF($A292&lt;&gt;"",VLOOKUP($A292,Vocabulary!$A:$J,10,),"")</f>
        <v>&lt;schema:birthDate&gt;</v>
      </c>
      <c r="D292" s="17" t="str">
        <f>IF($A292&lt;&gt;"",IF(VLOOKUP($A292,Vocabulary!$A:$J,3,)=0,"",VLOOKUP($A292,Vocabulary!$A:$J,3,)),"")</f>
        <v>The date on which the person was born.</v>
      </c>
      <c r="E292" s="17" t="str">
        <f>IF($A292&lt;&gt;"",IF(VLOOKUP($A292,Vocabulary!$A:$J,7,)=0,"",VLOOKUP($A292,Vocabulary!$A:$J,7,)),"")</f>
        <v/>
      </c>
      <c r="F292" s="12" t="str">
        <f>IF($A292&lt;&gt;"",VLOOKUP($A292,Vocabulary!$A:$J,4,),"")</f>
        <v>Person</v>
      </c>
      <c r="H292" s="9" t="s">
        <v>750</v>
      </c>
    </row>
    <row r="293" spans="1:8" x14ac:dyDescent="0.3">
      <c r="A293" s="9">
        <v>331</v>
      </c>
      <c r="B293" s="13" t="str">
        <f>IFERROR(VLOOKUP(A293,Vocabulary!$A:$J,2,),"")</f>
        <v>deathDate</v>
      </c>
      <c r="C293" s="13" t="str">
        <f>IF($A293&lt;&gt;"",VLOOKUP($A293,Vocabulary!$A:$J,10,),"")</f>
        <v>&lt;schema:deathDate&gt;</v>
      </c>
      <c r="D293" s="17" t="str">
        <f>IF($A293&lt;&gt;"",IF(VLOOKUP($A293,Vocabulary!$A:$J,3,)=0,"",VLOOKUP($A293,Vocabulary!$A:$J,3,)),"")</f>
        <v>The date on which the person deceased.</v>
      </c>
      <c r="E293" s="17" t="str">
        <f>IF($A293&lt;&gt;"",IF(VLOOKUP($A293,Vocabulary!$A:$J,7,)=0,"",VLOOKUP($A293,Vocabulary!$A:$J,7,)),"")</f>
        <v/>
      </c>
      <c r="F293" s="12" t="str">
        <f>IF($A293&lt;&gt;"",VLOOKUP($A293,Vocabulary!$A:$J,4,),"")</f>
        <v>Person</v>
      </c>
      <c r="H293" s="9" t="s">
        <v>750</v>
      </c>
    </row>
    <row r="294" spans="1:8" x14ac:dyDescent="0.3">
      <c r="A294" s="9">
        <v>332</v>
      </c>
      <c r="B294" s="13" t="str">
        <f>IFERROR(VLOOKUP(A294,Vocabulary!$A:$J,2,),"")</f>
        <v>familyName</v>
      </c>
      <c r="C294" s="13" t="str">
        <f>IF($A294&lt;&gt;"",VLOOKUP($A294,Vocabulary!$A:$J,10,),"")</f>
        <v>&lt;foaf:#term_family_name&gt;</v>
      </c>
      <c r="D294" s="17" t="str">
        <f>IF($A294&lt;&gt;"",IF(VLOOKUP($A294,Vocabulary!$A:$J,3,)=0,"",VLOOKUP($A294,Vocabulary!$A:$J,3,)),"")</f>
        <v>A family name is usually shared by members of a family.</v>
      </c>
      <c r="E294" s="17" t="str">
        <f>IF($A294&lt;&gt;"",IF(VLOOKUP($A294,Vocabulary!$A:$J,7,)=0,"",VLOOKUP($A294,Vocabulary!$A:$J,7,)),"")</f>
        <v>Norm ISA2</v>
      </c>
      <c r="F294" s="12" t="str">
        <f>IF($A294&lt;&gt;"",VLOOKUP($A294,Vocabulary!$A:$J,4,),"")</f>
        <v>Person</v>
      </c>
      <c r="H294" s="9" t="s">
        <v>750</v>
      </c>
    </row>
    <row r="295" spans="1:8" x14ac:dyDescent="0.3">
      <c r="A295" s="9">
        <v>333</v>
      </c>
      <c r="B295" s="13" t="str">
        <f>IFERROR(VLOOKUP(A295,Vocabulary!$A:$J,2,),"")</f>
        <v>givenName</v>
      </c>
      <c r="C295" s="13" t="str">
        <f>IF($A295&lt;&gt;"",VLOOKUP($A295,Vocabulary!$A:$J,10,),"")</f>
        <v>&lt;foaf:#term_givenname&gt;</v>
      </c>
      <c r="D295" s="17" t="str">
        <f>IF($A295&lt;&gt;"",IF(VLOOKUP($A295,Vocabulary!$A:$J,3,)=0,"",VLOOKUP($A295,Vocabulary!$A:$J,3,)),"")</f>
        <v>Most important of the given names of the person (given name aka first name).</v>
      </c>
      <c r="E295" s="17" t="str">
        <f>IF($A295&lt;&gt;"",IF(VLOOKUP($A295,Vocabulary!$A:$J,7,)=0,"",VLOOKUP($A295,Vocabulary!$A:$J,7,)),"")</f>
        <v/>
      </c>
      <c r="F295" s="12" t="str">
        <f>IF($A295&lt;&gt;"",VLOOKUP($A295,Vocabulary!$A:$J,4,),"")</f>
        <v>Person</v>
      </c>
      <c r="H295" s="9" t="s">
        <v>750</v>
      </c>
    </row>
    <row r="296" spans="1:8" x14ac:dyDescent="0.3">
      <c r="A296" s="9">
        <v>334</v>
      </c>
      <c r="B296" s="13" t="str">
        <f>IFERROR(VLOOKUP(A296,Vocabulary!$A:$J,2,),"")</f>
        <v>fullName</v>
      </c>
      <c r="C296" s="13" t="str">
        <f>IF($A296&lt;&gt;"",VLOOKUP($A296,Vocabulary!$A:$J,10,),"")</f>
        <v>&lt;fed-per:fullName&gt;</v>
      </c>
      <c r="D296" s="17" t="str">
        <f>IF($A296&lt;&gt;"",IF(VLOOKUP($A296,Vocabulary!$A:$J,3,)=0,"",VLOOKUP($A296,Vocabulary!$A:$J,3,)),"")</f>
        <v>The full name of the person, usually the combination of given names and family name.</v>
      </c>
      <c r="E296" s="17" t="str">
        <f>IF($A296&lt;&gt;"",IF(VLOOKUP($A296,Vocabulary!$A:$J,7,)=0,"",VLOOKUP($A296,Vocabulary!$A:$J,7,)),"")</f>
        <v>Norm ISA2</v>
      </c>
      <c r="F296" s="12" t="str">
        <f>IF($A296&lt;&gt;"",VLOOKUP($A296,Vocabulary!$A:$J,4,),"")</f>
        <v>Person</v>
      </c>
      <c r="H296" s="9" t="s">
        <v>750</v>
      </c>
    </row>
    <row r="297" spans="1:8" x14ac:dyDescent="0.3">
      <c r="A297" s="9">
        <v>335</v>
      </c>
      <c r="B297" s="13" t="str">
        <f>IFERROR(VLOOKUP(A297,Vocabulary!$A:$J,2,),"")</f>
        <v>gender</v>
      </c>
      <c r="C297" s="13" t="str">
        <f>IF($A297&lt;&gt;"",VLOOKUP($A297,Vocabulary!$A:$J,10,),"")</f>
        <v>&lt;foaf:#term_gender&gt;</v>
      </c>
      <c r="D297" s="17" t="str">
        <f>IF($A297&lt;&gt;"",IF(VLOOKUP($A297,Vocabulary!$A:$J,3,)=0,"",VLOOKUP($A297,Vocabulary!$A:$J,3,)),"")</f>
        <v>The administrative gender of the person.</v>
      </c>
      <c r="E297" s="17" t="str">
        <f>IF($A297&lt;&gt;"",IF(VLOOKUP($A297,Vocabulary!$A:$J,7,)=0,"",VLOOKUP($A297,Vocabulary!$A:$J,7,)),"")</f>
        <v/>
      </c>
      <c r="F297" s="12" t="str">
        <f>IF($A297&lt;&gt;"",VLOOKUP($A297,Vocabulary!$A:$J,4,),"")</f>
        <v>Person</v>
      </c>
      <c r="H297" s="9" t="s">
        <v>750</v>
      </c>
    </row>
    <row r="298" spans="1:8" x14ac:dyDescent="0.3">
      <c r="A298" s="9">
        <v>336</v>
      </c>
      <c r="B298" s="13" t="str">
        <f>IFERROR(VLOOKUP(A298,Vocabulary!$A:$J,2,),"")</f>
        <v>givenNames</v>
      </c>
      <c r="C298" s="13" t="str">
        <f>IF($A298&lt;&gt;"",VLOOKUP($A298,Vocabulary!$A:$J,10,),"")</f>
        <v>&lt;fed-per:givenNames&gt;</v>
      </c>
      <c r="D298" s="17" t="str">
        <f>IF($A298&lt;&gt;"",IF(VLOOKUP($A298,Vocabulary!$A:$J,3,)=0,"",VLOOKUP($A298,Vocabulary!$A:$J,3,)),"")</f>
        <v>Given names of the person (given names aka firstnames) concatenated into 1 string.</v>
      </c>
      <c r="E298" s="17" t="str">
        <f>IF($A298&lt;&gt;"",IF(VLOOKUP($A298,Vocabulary!$A:$J,7,)=0,"",VLOOKUP($A298,Vocabulary!$A:$J,7,)),"")</f>
        <v/>
      </c>
      <c r="F298" s="12" t="str">
        <f>IF($A298&lt;&gt;"",VLOOKUP($A298,Vocabulary!$A:$J,4,),"")</f>
        <v>Person</v>
      </c>
      <c r="H298" s="9" t="s">
        <v>750</v>
      </c>
    </row>
    <row r="299" spans="1:8" x14ac:dyDescent="0.3">
      <c r="A299" s="9">
        <v>337</v>
      </c>
      <c r="B299" s="13" t="str">
        <f>IFERROR(VLOOKUP(A299,Vocabulary!$A:$J,2,),"")</f>
        <v>headOf</v>
      </c>
      <c r="C299" s="13" t="str">
        <f>IF($A299&lt;&gt;"",VLOOKUP($A299,Vocabulary!$A:$J,10,),"")</f>
        <v>&lt;fed-per:headOf&gt;</v>
      </c>
      <c r="D299" s="17" t="str">
        <f>IF($A299&lt;&gt;"",IF(VLOOKUP($A299,Vocabulary!$A:$J,3,)=0,"",VLOOKUP($A299,Vocabulary!$A:$J,3,)),"")</f>
        <v>Person who represents the household by default.</v>
      </c>
      <c r="E299" s="17" t="str">
        <f>IF($A299&lt;&gt;"",IF(VLOOKUP($A299,Vocabulary!$A:$J,7,)=0,"",VLOOKUP($A299,Vocabulary!$A:$J,7,)),"")</f>
        <v/>
      </c>
      <c r="F299" s="12" t="str">
        <f>IF($A299&lt;&gt;"",VLOOKUP($A299,Vocabulary!$A:$J,4,),"")</f>
        <v>Person</v>
      </c>
      <c r="H299" s="9" t="s">
        <v>749</v>
      </c>
    </row>
    <row r="300" spans="1:8" x14ac:dyDescent="0.3">
      <c r="A300" s="9">
        <v>338</v>
      </c>
      <c r="B300" s="13" t="str">
        <f>IFERROR(VLOOKUP(A300,Vocabulary!$A:$J,2,),"")</f>
        <v>householdRelation</v>
      </c>
      <c r="C300" s="13" t="str">
        <f>IF($A300&lt;&gt;"",VLOOKUP($A300,Vocabulary!$A:$J,10,),"")</f>
        <v>&lt;fed-per:householdRelation&gt;</v>
      </c>
      <c r="D300" s="17" t="str">
        <f>IF($A300&lt;&gt;"",IF(VLOOKUP($A300,Vocabulary!$A:$J,3,)=0,"",VLOOKUP($A300,Vocabulary!$A:$J,3,)),"")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0" s="17" t="str">
        <f>IF($A300&lt;&gt;"",IF(VLOOKUP($A300,Vocabulary!$A:$J,7,)=0,"",VLOOKUP($A300,Vocabulary!$A:$J,7,)),"")</f>
        <v/>
      </c>
      <c r="F300" s="12" t="str">
        <f>IF($A300&lt;&gt;"",VLOOKUP($A300,Vocabulary!$A:$J,4,),"")</f>
        <v>Person</v>
      </c>
      <c r="H300" s="9" t="s">
        <v>750</v>
      </c>
    </row>
    <row r="301" spans="1:8" x14ac:dyDescent="0.3">
      <c r="A301" s="9">
        <v>339</v>
      </c>
      <c r="B301" s="13" t="str">
        <f>IFERROR(VLOOKUP(A301,Vocabulary!$A:$J,2,),"")</f>
        <v>person1</v>
      </c>
      <c r="C301" s="13" t="str">
        <f>IF($A301&lt;&gt;"",VLOOKUP($A301,Vocabulary!$A:$J,10,),"")</f>
        <v>&lt;fed-per:person1&gt;</v>
      </c>
      <c r="D301" s="17" t="str">
        <f>IF($A301&lt;&gt;"",IF(VLOOKUP($A301,Vocabulary!$A:$J,3,)=0,"",VLOOKUP($A301,Vocabulary!$A:$J,3,)),"")</f>
        <v>First person in a relation of 2 persons.</v>
      </c>
      <c r="E301" s="17" t="str">
        <f>IF($A301&lt;&gt;"",IF(VLOOKUP($A301,Vocabulary!$A:$J,7,)=0,"",VLOOKUP($A301,Vocabulary!$A:$J,7,)),"")</f>
        <v/>
      </c>
      <c r="F301" s="12" t="str">
        <f>IF($A301&lt;&gt;"",VLOOKUP($A301,Vocabulary!$A:$J,4,),"")</f>
        <v>Person</v>
      </c>
      <c r="H301" s="9" t="s">
        <v>750</v>
      </c>
    </row>
    <row r="302" spans="1:8" x14ac:dyDescent="0.3">
      <c r="A302" s="9">
        <v>341</v>
      </c>
      <c r="B302" s="13" t="str">
        <f>IFERROR(VLOOKUP(A302,Vocabulary!$A:$J,2,),"")</f>
        <v>memberOf</v>
      </c>
      <c r="C302" s="13" t="str">
        <f>IF($A302&lt;&gt;"",VLOOKUP($A302,Vocabulary!$A:$J,10,),"")</f>
        <v>&lt;fed-per:memberOf&gt;</v>
      </c>
      <c r="D302" s="17" t="str">
        <f>IF($A302&lt;&gt;"",IF(VLOOKUP($A302,Vocabulary!$A:$J,3,)=0,"",VLOOKUP($A302,Vocabulary!$A:$J,3,)),"")</f>
        <v>Person who belongs to a household.</v>
      </c>
      <c r="E302" s="17" t="str">
        <f>IF($A302&lt;&gt;"",IF(VLOOKUP($A302,Vocabulary!$A:$J,7,)=0,"",VLOOKUP($A302,Vocabulary!$A:$J,7,)),"")</f>
        <v/>
      </c>
      <c r="F302" s="12" t="str">
        <f>IF($A302&lt;&gt;"",VLOOKUP($A302,Vocabulary!$A:$J,4,),"")</f>
        <v>Person</v>
      </c>
      <c r="H302" s="9" t="s">
        <v>749</v>
      </c>
    </row>
    <row r="303" spans="1:8" x14ac:dyDescent="0.3">
      <c r="A303" s="9">
        <v>343</v>
      </c>
      <c r="B303" s="13" t="str">
        <f>IFERROR(VLOOKUP(A303,Vocabulary!$A:$J,2,),"")</f>
        <v>nationality</v>
      </c>
      <c r="C303" s="13" t="str">
        <f>IF($A303&lt;&gt;"",VLOOKUP($A303,Vocabulary!$A:$J,10,),"")</f>
        <v>&lt;fed-per:nationality&gt;</v>
      </c>
      <c r="D303" s="17" t="str">
        <f>IF($A303&lt;&gt;"",IF(VLOOKUP($A303,Vocabulary!$A:$J,3,)=0,"",VLOOKUP($A303,Vocabulary!$A:$J,3,)),"")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3" s="17" t="str">
        <f>IF($A303&lt;&gt;"",IF(VLOOKUP($A303,Vocabulary!$A:$J,7,)=0,"",VLOOKUP($A303,Vocabulary!$A:$J,7,)),"")</f>
        <v/>
      </c>
      <c r="F303" s="12" t="str">
        <f>IF($A303&lt;&gt;"",VLOOKUP($A303,Vocabulary!$A:$J,4,),"")</f>
        <v>Person</v>
      </c>
      <c r="H303" s="9" t="s">
        <v>749</v>
      </c>
    </row>
    <row r="304" spans="1:8" x14ac:dyDescent="0.3">
      <c r="A304" s="9">
        <v>344</v>
      </c>
      <c r="B304" s="13" t="str">
        <f>IFERROR(VLOOKUP(A304,Vocabulary!$A:$J,2,),"")</f>
        <v>nrn</v>
      </c>
      <c r="C304" s="13" t="str">
        <f>IF($A304&lt;&gt;"",VLOOKUP($A304,Vocabulary!$A:$J,10,),"")</f>
        <v>&lt;dcterms:identifier&gt;</v>
      </c>
      <c r="D304" s="17" t="str">
        <f>IF($A304&lt;&gt;"",IF(VLOOKUP($A304,Vocabulary!$A:$J,3,)=0,"",VLOOKUP($A304,Vocabulary!$A:$J,3,)),"")</f>
        <v>Recommended best practice is to identify the resource by means of a string conforming to a formal identification system. 
An unambiguous reference to the resource within a given context.</v>
      </c>
      <c r="E304" s="17" t="str">
        <f>IF($A304&lt;&gt;"",IF(VLOOKUP($A304,Vocabulary!$A:$J,7,)=0,"",VLOOKUP($A304,Vocabulary!$A:$J,7,)),"")</f>
        <v>Identification code of the person in the National Register (local identifier). The person can be radiated.
Special case of ssin number.
(ssin = social security identification number)</v>
      </c>
      <c r="F304" s="12" t="str">
        <f>IF($A304&lt;&gt;"",VLOOKUP($A304,Vocabulary!$A:$J,4,),"")</f>
        <v>Person</v>
      </c>
      <c r="H304" s="9" t="s">
        <v>750</v>
      </c>
    </row>
    <row r="305" spans="1:8" x14ac:dyDescent="0.3">
      <c r="A305" s="9">
        <v>345</v>
      </c>
      <c r="B305" s="13" t="str">
        <f>IFERROR(VLOOKUP(A305,Vocabulary!$A:$J,2,),"")</f>
        <v>placeOfBirth</v>
      </c>
      <c r="C305" s="13" t="str">
        <f>IF($A305&lt;&gt;"",VLOOKUP($A305,Vocabulary!$A:$J,10,),"")</f>
        <v>&lt;person:placeOfBirth&gt;</v>
      </c>
      <c r="D305" s="17" t="str">
        <f>IF($A305&lt;&gt;"",IF(VLOOKUP($A305,Vocabulary!$A:$J,3,)=0,"",VLOOKUP($A305,Vocabulary!$A:$J,3,)),"")</f>
        <v>A person's place of birth (city).</v>
      </c>
      <c r="E305" s="17" t="str">
        <f>IF($A305&lt;&gt;"",IF(VLOOKUP($A305,Vocabulary!$A:$J,7,)=0,"",VLOOKUP($A305,Vocabulary!$A:$J,7,)),"")</f>
        <v>CBSS: country (NIS code) + municipality (string)
NR: NIS code municipality/country</v>
      </c>
      <c r="F305" s="12" t="str">
        <f>IF($A305&lt;&gt;"",VLOOKUP($A305,Vocabulary!$A:$J,4,),"")</f>
        <v>Person</v>
      </c>
      <c r="H305" s="9" t="s">
        <v>750</v>
      </c>
    </row>
    <row r="306" spans="1:8" x14ac:dyDescent="0.3">
      <c r="A306" s="9">
        <v>346</v>
      </c>
      <c r="B306" s="13" t="str">
        <f>IFERROR(VLOOKUP(A306,Vocabulary!$A:$J,2,),"")</f>
        <v>placeOfDeath</v>
      </c>
      <c r="C306" s="13" t="str">
        <f>IF($A306&lt;&gt;"",VLOOKUP($A306,Vocabulary!$A:$J,10,),"")</f>
        <v>&lt;person:placeOfDeath&gt;</v>
      </c>
      <c r="D306" s="17" t="str">
        <f>IF($A306&lt;&gt;"",IF(VLOOKUP($A306,Vocabulary!$A:$J,3,)=0,"",VLOOKUP($A306,Vocabulary!$A:$J,3,)),"")</f>
        <v>A person's place of death (city).</v>
      </c>
      <c r="E306" s="17" t="str">
        <f>IF($A306&lt;&gt;"",IF(VLOOKUP($A306,Vocabulary!$A:$J,7,)=0,"",VLOOKUP($A306,Vocabulary!$A:$J,7,)),"")</f>
        <v>CBSS: country (NIS code) + municipality (string)
NR: NIS code municipality/country</v>
      </c>
      <c r="F306" s="12" t="str">
        <f>IF($A306&lt;&gt;"",VLOOKUP($A306,Vocabulary!$A:$J,4,),"")</f>
        <v>Person</v>
      </c>
      <c r="H306" s="9" t="s">
        <v>750</v>
      </c>
    </row>
    <row r="307" spans="1:8" x14ac:dyDescent="0.3">
      <c r="A307" s="9">
        <v>348</v>
      </c>
      <c r="B307" s="13" t="str">
        <f>IFERROR(VLOOKUP(A307,Vocabulary!$A:$J,2,),"")</f>
        <v>residenceAddress</v>
      </c>
      <c r="C307" s="13" t="str">
        <f>IF($A307&lt;&gt;"",VLOOKUP($A307,Vocabulary!$A:$J,10,),"")</f>
        <v>&lt;fed-per:residenceAddress&gt;</v>
      </c>
      <c r="D307" s="17" t="str">
        <f>IF($A307&lt;&gt;"",IF(VLOOKUP($A307,Vocabulary!$A:$J,3,)=0,"",VLOOKUP($A307,Vocabulary!$A:$J,3,)),"")</f>
        <v>Place where a person lives or stays temporarily.</v>
      </c>
      <c r="E307" s="17" t="str">
        <f>IF($A307&lt;&gt;"",IF(VLOOKUP($A307,Vocabulary!$A:$J,7,)=0,"",VLOOKUP($A307,Vocabulary!$A:$J,7,)),"")</f>
        <v/>
      </c>
      <c r="F307" s="12" t="str">
        <f>IF($A307&lt;&gt;"",VLOOKUP($A307,Vocabulary!$A:$J,4,),"")</f>
        <v>Person</v>
      </c>
      <c r="H307" s="9" t="s">
        <v>749</v>
      </c>
    </row>
    <row r="308" spans="1:8" x14ac:dyDescent="0.3">
      <c r="A308" s="9">
        <v>349</v>
      </c>
      <c r="B308" s="13" t="str">
        <f>IFERROR(VLOOKUP(A308,Vocabulary!$A:$J,2,),"")</f>
        <v>ssin</v>
      </c>
      <c r="C308" s="13" t="str">
        <f>IF($A308&lt;&gt;"",VLOOKUP($A308,Vocabulary!$A:$J,10,),"")</f>
        <v>&lt;dcterms:identifier&gt;</v>
      </c>
      <c r="D308" s="17" t="str">
        <f>IF($A308&lt;&gt;"",IF(VLOOKUP($A308,Vocabulary!$A:$J,3,)=0,"",VLOOKUP($A308,Vocabulary!$A:$J,3,)),"")</f>
        <v>Social Security Identification Number issued by the National Register or CBSS</v>
      </c>
      <c r="E308" s="17" t="str">
        <f>IF($A308&lt;&gt;"",IF(VLOOKUP($A308,Vocabulary!$A:$J,7,)=0,"",VLOOKUP($A308,Vocabulary!$A:$J,7,)),"")</f>
        <v>Either a national register number  or a BIS number (issued by CBSS)
(ssin = social security identification number)</v>
      </c>
      <c r="F308" s="12" t="str">
        <f>IF($A308&lt;&gt;"",VLOOKUP($A308,Vocabulary!$A:$J,4,),"")</f>
        <v>Person</v>
      </c>
      <c r="H308" s="9" t="s">
        <v>750</v>
      </c>
    </row>
    <row r="309" spans="1:8" x14ac:dyDescent="0.3">
      <c r="A309" s="9">
        <v>350</v>
      </c>
      <c r="B309" s="13" t="str">
        <f>IFERROR(VLOOKUP(A309,Vocabulary!$A:$J,2,),"")</f>
        <v>Period</v>
      </c>
      <c r="C309" s="13" t="str">
        <f>IF($A309&lt;&gt;"",VLOOKUP($A309,Vocabulary!$A:$J,10,),"")</f>
        <v>&lt;fed-temp:Period&gt;</v>
      </c>
      <c r="D309" s="17" t="str">
        <f>IF($A309&lt;&gt;"",IF(VLOOKUP($A309,Vocabulary!$A:$J,3,)=0,"",VLOOKUP($A309,Vocabulary!$A:$J,3,)),"")</f>
        <v>A period of time composed by a start date and an optional end date</v>
      </c>
      <c r="E309" s="17" t="str">
        <f>IF($A309&lt;&gt;"",IF(VLOOKUP($A309,Vocabulary!$A:$J,7,)=0,"",VLOOKUP($A309,Vocabulary!$A:$J,7,)),"")</f>
        <v>(ssin = social security identification number)</v>
      </c>
      <c r="F309" s="12" t="str">
        <f>IF($A309&lt;&gt;"",VLOOKUP($A309,Vocabulary!$A:$J,4,),"")</f>
        <v>Temporal</v>
      </c>
      <c r="H309" s="9" t="s">
        <v>749</v>
      </c>
    </row>
    <row r="310" spans="1:8" x14ac:dyDescent="0.3">
      <c r="A310" s="9">
        <v>352</v>
      </c>
      <c r="B310" s="13" t="str">
        <f>IFERROR(VLOOKUP(A310,Vocabulary!$A:$J,2,),"")</f>
        <v>endDate</v>
      </c>
      <c r="C310" s="13" t="str">
        <f>IF($A310&lt;&gt;"",VLOOKUP($A310,Vocabulary!$A:$J,10,),"")</f>
        <v>&lt;schema:endDate&gt;</v>
      </c>
      <c r="D310" s="17" t="str">
        <f>IF($A310&lt;&gt;"",IF(VLOOKUP($A310,Vocabulary!$A:$J,3,)=0,"",VLOOKUP($A310,Vocabulary!$A:$J,3,)),"")</f>
        <v>The end date and time of the item (in ISO 8601 date format).</v>
      </c>
      <c r="E310" s="17" t="str">
        <f>IF($A310&lt;&gt;"",IF(VLOOKUP($A310,Vocabulary!$A:$J,7,)=0,"",VLOOKUP($A310,Vocabulary!$A:$J,7,)),"")</f>
        <v/>
      </c>
      <c r="F310" s="12" t="str">
        <f>IF($A310&lt;&gt;"",VLOOKUP($A310,Vocabulary!$A:$J,4,),"")</f>
        <v>Temporal</v>
      </c>
      <c r="H310" s="9" t="s">
        <v>750</v>
      </c>
    </row>
    <row r="311" spans="1:8" x14ac:dyDescent="0.3">
      <c r="A311" s="9">
        <v>355</v>
      </c>
      <c r="B311" s="13" t="str">
        <f>IFERROR(VLOOKUP(A311,Vocabulary!$A:$J,2,),"")</f>
        <v>startDate</v>
      </c>
      <c r="C311" s="13" t="str">
        <f>IF($A311&lt;&gt;"",VLOOKUP($A311,Vocabulary!$A:$J,10,),"")</f>
        <v>&lt;schema:startDate&gt;</v>
      </c>
      <c r="D311" s="17" t="str">
        <f>IF($A311&lt;&gt;"",IF(VLOOKUP($A311,Vocabulary!$A:$J,3,)=0,"",VLOOKUP($A311,Vocabulary!$A:$J,3,)),"")</f>
        <v>The start date and time of the item (in ISO 8601 date format).</v>
      </c>
      <c r="E311" s="17" t="str">
        <f>IF($A311&lt;&gt;"",IF(VLOOKUP($A311,Vocabulary!$A:$J,7,)=0,"",VLOOKUP($A311,Vocabulary!$A:$J,7,)),"")</f>
        <v/>
      </c>
      <c r="F311" s="12" t="str">
        <f>IF($A311&lt;&gt;"",VLOOKUP($A311,Vocabulary!$A:$J,4,),"")</f>
        <v>Temporal</v>
      </c>
      <c r="H311" s="9" t="s">
        <v>750</v>
      </c>
    </row>
    <row r="312" spans="1:8" x14ac:dyDescent="0.3">
      <c r="A312" s="9">
        <v>359</v>
      </c>
      <c r="B312" s="13" t="str">
        <f>IFERROR(VLOOKUP(A312,Vocabulary!$A:$J,2,),"")</f>
        <v>GM_Point</v>
      </c>
      <c r="C312" s="13" t="str">
        <f>IF($A312&lt;&gt;"",VLOOKUP($A312,Vocabulary!$A:$J,10,),"")</f>
        <v>&lt;fed-loc:GM_Point&gt;</v>
      </c>
      <c r="D312" s="17" t="str">
        <f>IF($A312&lt;&gt;"",IF(VLOOKUP($A312,Vocabulary!$A:$J,3,)=0,"",VLOOKUP($A312,Vocabulary!$A:$J,3,)),"")</f>
        <v>GM_Point is the basic data type for a geometric object consisting of one and only one point.</v>
      </c>
      <c r="E312" s="17" t="str">
        <f>IF($A312&lt;&gt;"",IF(VLOOKUP($A312,Vocabulary!$A:$J,7,)=0,"",VLOOKUP($A312,Vocabulary!$A:$J,7,)),"")</f>
        <v>http://inspire-regadmin.jrc.ec.europa.eu/dataspecification/ScopeObjectDetail.action?objectDetailId=11377</v>
      </c>
      <c r="F312" s="12" t="str">
        <f>IF($A312&lt;&gt;"",VLOOKUP($A312,Vocabulary!$A:$J,4,),"")</f>
        <v>Location</v>
      </c>
      <c r="H312" s="9" t="s">
        <v>749</v>
      </c>
    </row>
    <row r="313" spans="1:8" x14ac:dyDescent="0.3">
      <c r="A313" s="9">
        <v>360</v>
      </c>
      <c r="B313" s="13" t="str">
        <f>IFERROR(VLOOKUP(A313,Vocabulary!$A:$J,2,),"")</f>
        <v>AddressStatus</v>
      </c>
      <c r="C313" s="13" t="str">
        <f>IF($A313&lt;&gt;"",VLOOKUP($A313,Vocabulary!$A:$J,10,),"")</f>
        <v>&lt;fed-thesaurus:addressstatus#id&gt;</v>
      </c>
      <c r="D313" s="17" t="str">
        <f>IF($A313&lt;&gt;"",IF(VLOOKUP($A313,Vocabulary!$A:$J,3,)=0,"",VLOOKUP($A313,Vocabulary!$A:$J,3,)),"")</f>
        <v>Conceptscheme with possible status values for a BEST address.</v>
      </c>
      <c r="E313" s="17" t="str">
        <f>IF($A313&lt;&gt;"",IF(VLOOKUP($A313,Vocabulary!$A:$J,7,)=0,"",VLOOKUP($A313,Vocabulary!$A:$J,7,)),"")</f>
        <v/>
      </c>
      <c r="F313" s="12" t="str">
        <f>IF($A313&lt;&gt;"",VLOOKUP($A313,Vocabulary!$A:$J,4,),"")</f>
        <v>Location</v>
      </c>
      <c r="H313" s="9" t="s">
        <v>749</v>
      </c>
    </row>
    <row r="314" spans="1:8" x14ac:dyDescent="0.3">
      <c r="A314" s="9">
        <v>361</v>
      </c>
      <c r="B314" s="13" t="str">
        <f>IFERROR(VLOOKUP(A314,Vocabulary!$A:$J,2,),"")</f>
        <v>AdministrativeStatus</v>
      </c>
      <c r="C314" s="13" t="str">
        <f>IF($A314&lt;&gt;"",VLOOKUP($A314,Vocabulary!$A:$J,10,),"")</f>
        <v>&lt;fed-thesaurus:administrativestatus#id&gt;</v>
      </c>
      <c r="D314" s="17" t="str">
        <f>IF($A314&lt;&gt;"",IF(VLOOKUP($A314,Vocabulary!$A:$J,3,)=0,"",VLOOKUP($A314,Vocabulary!$A:$J,3,)),"")</f>
        <v>Conceptscheme with the values of an administrative status.</v>
      </c>
      <c r="E314" s="17" t="str">
        <f>IF($A314&lt;&gt;"",IF(VLOOKUP($A314,Vocabulary!$A:$J,7,)=0,"",VLOOKUP($A314,Vocabulary!$A:$J,7,)),"")</f>
        <v/>
      </c>
      <c r="F314" s="12" t="str">
        <f>IF($A314&lt;&gt;"",VLOOKUP($A314,Vocabulary!$A:$J,4,),"")</f>
        <v>Person</v>
      </c>
      <c r="H314" s="9" t="s">
        <v>749</v>
      </c>
    </row>
    <row r="315" spans="1:8" x14ac:dyDescent="0.3">
      <c r="A315" s="9">
        <v>362</v>
      </c>
      <c r="B315" s="13" t="str">
        <f>IFERROR(VLOOKUP(A315,Vocabulary!$A:$J,2,),"")</f>
        <v>CivilStatusType</v>
      </c>
      <c r="C315" s="13" t="str">
        <f>IF($A315&lt;&gt;"",VLOOKUP($A315,Vocabulary!$A:$J,10,),"")</f>
        <v>&lt;fed-thesaurus:civilstatustype#id&gt;</v>
      </c>
      <c r="D315" s="17" t="str">
        <f>IF($A315&lt;&gt;"",IF(VLOOKUP($A315,Vocabulary!$A:$J,3,)=0,"",VLOOKUP($A315,Vocabulary!$A:$J,3,)),"")</f>
        <v>The type of civil status of a person represented by a code assigned by the National Register.</v>
      </c>
      <c r="E315" s="17" t="str">
        <f>IF($A315&lt;&gt;"",IF(VLOOKUP($A315,Vocabulary!$A:$J,7,)=0,"",VLOOKUP($A315,Vocabulary!$A:$J,7,)),"")</f>
        <v>Definition see https://www.ibz.rrn.fgov.be/fileadmin/user_upload/nl/rr/instructies/IT-lijst/IT120_Burgerlijke_Staat_20210106.pdf</v>
      </c>
      <c r="F315" s="12" t="str">
        <f>IF($A315&lt;&gt;"",VLOOKUP($A315,Vocabulary!$A:$J,4,),"")</f>
        <v>Person</v>
      </c>
      <c r="H315" s="9" t="s">
        <v>750</v>
      </c>
    </row>
    <row r="316" spans="1:8" x14ac:dyDescent="0.3">
      <c r="A316" s="9">
        <v>363</v>
      </c>
      <c r="B316" s="13" t="str">
        <f>IFERROR(VLOOKUP(A316,Vocabulary!$A:$J,2,),"")</f>
        <v>Descent</v>
      </c>
      <c r="C316" s="13" t="str">
        <f>IF($A316&lt;&gt;"",VLOOKUP($A316,Vocabulary!$A:$J,10,),"")</f>
        <v>&lt;fed-thesaurus:descent#id&gt;</v>
      </c>
      <c r="D316" s="17" t="str">
        <f>IF($A316&lt;&gt;"",IF(VLOOKUP($A316,Vocabulary!$A:$J,3,)=0,"",VLOOKUP($A316,Vocabulary!$A:$J,3,)),"")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6" s="17" t="str">
        <f>IF($A316&lt;&gt;"",IF(VLOOKUP($A316,Vocabulary!$A:$J,7,)=0,"",VLOOKUP($A316,Vocabulary!$A:$J,7,)),"")</f>
        <v>CONCEPTSCHEME  DEFINITION to be done</v>
      </c>
      <c r="F316" s="12" t="str">
        <f>IF($A316&lt;&gt;"",VLOOKUP($A316,Vocabulary!$A:$J,4,),"")</f>
        <v>Person</v>
      </c>
      <c r="H316" s="9" t="s">
        <v>749</v>
      </c>
    </row>
    <row r="317" spans="1:8" x14ac:dyDescent="0.3">
      <c r="A317" s="9">
        <v>364</v>
      </c>
      <c r="B317" s="13" t="str">
        <f>IFERROR(VLOOKUP(A317,Vocabulary!$A:$J,2,),"")</f>
        <v>Nace2008</v>
      </c>
      <c r="C317" s="13" t="str">
        <f>IF($A317&lt;&gt;"",VLOOKUP($A317,Vocabulary!$A:$J,10,),"")</f>
        <v>&lt;fed-thesaurus:nace2008#id&gt;</v>
      </c>
      <c r="D317" s="17" t="str">
        <f>IF($A317&lt;&gt;"",IF(VLOOKUP($A317,Vocabulary!$A:$J,3,)=0,"",VLOOKUP($A317,Vocabulary!$A:$J,3,)),"")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7" s="17" t="str">
        <f>IF($A317&lt;&gt;"",IF(VLOOKUP($A317,Vocabulary!$A:$J,7,)=0,"",VLOOKUP($A317,Vocabulary!$A:$J,7,)),"")</f>
        <v>see https://economie.fgov.be/en/themes/enterprises/crossroads-bank-enterprises/services-administrations/tables-codes (code NACE version 2008)</v>
      </c>
      <c r="F317" s="12" t="str">
        <f>IF($A317&lt;&gt;"",VLOOKUP($A317,Vocabulary!$A:$J,4,),"")</f>
        <v>Organization</v>
      </c>
      <c r="H317" s="9" t="s">
        <v>750</v>
      </c>
    </row>
    <row r="318" spans="1:8" x14ac:dyDescent="0.3">
      <c r="A318" s="9">
        <v>366</v>
      </c>
      <c r="B318" s="13" t="str">
        <f>IFERROR(VLOOKUP(A318,Vocabulary!$A:$J,2,),"")</f>
        <v>HouseholdRelationType</v>
      </c>
      <c r="C318" s="13" t="str">
        <f>IF($A318&lt;&gt;"",VLOOKUP($A318,Vocabulary!$A:$J,10,),"")</f>
        <v>&lt;fed-thesaurus:householdrelationtype#id&gt;</v>
      </c>
      <c r="D318" s="17" t="str">
        <f>IF($A318&lt;&gt;"",IF(VLOOKUP($A318,Vocabulary!$A:$J,3,)=0,"",VLOOKUP($A318,Vocabulary!$A:$J,3,)),"")</f>
        <v>The type of relation of a household member to the household reference person, represented by a code assigned by the National Register.</v>
      </c>
      <c r="E318" s="17" t="str">
        <f>IF($A318&lt;&gt;"",IF(VLOOKUP($A318,Vocabulary!$A:$J,7,)=0,"",VLOOKUP($A318,Vocabulary!$A:$J,7,)),"")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F318" s="12" t="str">
        <f>IF($A318&lt;&gt;"",VLOOKUP($A318,Vocabulary!$A:$J,4,),"")</f>
        <v>Person</v>
      </c>
      <c r="H318" s="9" t="s">
        <v>750</v>
      </c>
    </row>
    <row r="319" spans="1:8" x14ac:dyDescent="0.3">
      <c r="A319" s="9">
        <v>367</v>
      </c>
      <c r="B319" s="13" t="str">
        <f>IFERROR(VLOOKUP(A319,Vocabulary!$A:$J,2,),"")</f>
        <v>Function</v>
      </c>
      <c r="C319" s="13" t="str">
        <f>IF($A319&lt;&gt;"",VLOOKUP($A319,Vocabulary!$A:$J,10,),"")</f>
        <v>&lt;fed-thesaurus:function#id&gt;</v>
      </c>
      <c r="D319" s="17" t="str">
        <f>IF($A319&lt;&gt;"",IF(VLOOKUP($A319,Vocabulary!$A:$J,3,)=0,"",VLOOKUP($A319,Vocabulary!$A:$J,3,)),"")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19" s="17" t="str">
        <f>IF($A319&lt;&gt;"",IF(VLOOKUP($A319,Vocabulary!$A:$J,7,)=0,"",VLOOKUP($A319,Vocabulary!$A:$J,7,)),"")</f>
        <v>see https://economie.fgov.be/en/themes/enterprises/crossroads-bank-enterprises/services-administrations/tables-codes (KBO-codes-legal.xls tab Function)</v>
      </c>
      <c r="F319" s="12" t="str">
        <f>IF($A319&lt;&gt;"",VLOOKUP($A319,Vocabulary!$A:$J,4,),"")</f>
        <v>Organization</v>
      </c>
      <c r="H319" s="9" t="s">
        <v>750</v>
      </c>
    </row>
    <row r="320" spans="1:8" x14ac:dyDescent="0.3">
      <c r="A320" s="9">
        <v>368</v>
      </c>
      <c r="B320" s="13" t="str">
        <f>IFERROR(VLOOKUP(A320,Vocabulary!$A:$J,2,),"")</f>
        <v>GenderCode</v>
      </c>
      <c r="C320" s="13" t="str">
        <f>IF($A320&lt;&gt;"",VLOOKUP($A320,Vocabulary!$A:$J,10,),"")</f>
        <v>&lt;fed-thesaurus:gendercode#id&gt;</v>
      </c>
      <c r="D320" s="17" t="str">
        <f>IF($A320&lt;&gt;"",IF(VLOOKUP($A320,Vocabulary!$A:$J,3,)=0,"",VLOOKUP($A320,Vocabulary!$A:$J,3,)),"")</f>
        <v>Gender of a person, following the ISO 5218 standard: 0 = unknown, 1 = male, 2 = female</v>
      </c>
      <c r="E320" s="17" t="str">
        <f>IF($A320&lt;&gt;"",IF(VLOOKUP($A320,Vocabulary!$A:$J,7,)=0,"",VLOOKUP($A320,Vocabulary!$A:$J,7,)),"")</f>
        <v>See https://en.wikipedia.org/wiki/ISO/IEC_5218
(excluded value: 9)</v>
      </c>
      <c r="F320" s="12" t="str">
        <f>IF($A320&lt;&gt;"",VLOOKUP($A320,Vocabulary!$A:$J,4,),"")</f>
        <v>Person</v>
      </c>
      <c r="H320" s="9" t="s">
        <v>750</v>
      </c>
    </row>
    <row r="321" spans="1:10" x14ac:dyDescent="0.3">
      <c r="A321" s="9">
        <v>372</v>
      </c>
      <c r="B321" s="13" t="str">
        <f>IFERROR(VLOOKUP(A321,Vocabulary!$A:$J,2,),"")</f>
        <v>LegalForm</v>
      </c>
      <c r="C321" s="13" t="str">
        <f>IF($A321&lt;&gt;"",VLOOKUP($A321,Vocabulary!$A:$J,10,),"")</f>
        <v>&lt;fed-thesaurus:legalform#id&gt;</v>
      </c>
      <c r="D321" s="17" t="str">
        <f>IF($A321&lt;&gt;"",IF(VLOOKUP($A321,Vocabulary!$A:$J,3,)=0,"",VLOOKUP($A321,Vocabulary!$A:$J,3,)),"")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1" s="17" t="str">
        <f>IF($A321&lt;&gt;"",IF(VLOOKUP($A321,Vocabulary!$A:$J,7,)=0,"",VLOOKUP($A321,Vocabulary!$A:$J,7,)),"")</f>
        <v>see https://economie.fgov.be/en/themes/enterprises/crossroads-bank-enterprises/services-administrations/tables-codes (KBO-codes-legal.xls tab JuridicalForm)</v>
      </c>
      <c r="F321" s="12" t="str">
        <f>IF($A321&lt;&gt;"",VLOOKUP($A321,Vocabulary!$A:$J,4,),"")</f>
        <v>Organization</v>
      </c>
      <c r="H321" s="9" t="s">
        <v>750</v>
      </c>
    </row>
    <row r="322" spans="1:10" x14ac:dyDescent="0.3">
      <c r="A322" s="9">
        <v>373</v>
      </c>
      <c r="B322" s="13" t="str">
        <f>IFERROR(VLOOKUP(A322,Vocabulary!$A:$J,2,),"")</f>
        <v>LegalStatus</v>
      </c>
      <c r="C322" s="13" t="str">
        <f>IF($A322&lt;&gt;"",VLOOKUP($A322,Vocabulary!$A:$J,10,),"")</f>
        <v>&lt;fed-thesaurus:legalstatus#id&gt;</v>
      </c>
      <c r="D322" s="17" t="str">
        <f>IF($A322&lt;&gt;"",IF(VLOOKUP($A322,Vocabulary!$A:$J,3,)=0,"",VLOOKUP($A322,Vocabulary!$A:$J,3,)),"")</f>
        <v>The conceptscheme "LegalStatus" indicates in which legal situation the company is at any moment in its life cycle.
Legal status of a company may change over time.</v>
      </c>
      <c r="E322" s="17" t="str">
        <f>IF($A322&lt;&gt;"",IF(VLOOKUP($A322,Vocabulary!$A:$J,7,)=0,"",VLOOKUP($A322,Vocabulary!$A:$J,7,)),"")</f>
        <v>see https://economie.fgov.be/en/themes/enterprises/crossroads-bank-enterprises/services-administrations/tables-codes (KBO-codes-legal.xls tab JuridicalSituation)</v>
      </c>
      <c r="F322" s="12" t="str">
        <f>IF($A322&lt;&gt;"",VLOOKUP($A322,Vocabulary!$A:$J,4,),"")</f>
        <v>Organization</v>
      </c>
      <c r="H322" s="9" t="s">
        <v>750</v>
      </c>
    </row>
    <row r="323" spans="1:10" x14ac:dyDescent="0.3">
      <c r="A323" s="9">
        <v>376</v>
      </c>
      <c r="B323" s="13" t="str">
        <f>IFERROR(VLOOKUP(A323,Vocabulary!$A:$J,2,),"")</f>
        <v>OrganizationType</v>
      </c>
      <c r="C323" s="13" t="str">
        <f>IF($A323&lt;&gt;"",VLOOKUP($A323,Vocabulary!$A:$J,10,),"")</f>
        <v>&lt;fed-thesaurus:organizationtype#id&gt;</v>
      </c>
      <c r="D323" s="17" t="str">
        <f>IF($A323&lt;&gt;"",IF(VLOOKUP($A323,Vocabulary!$A:$J,3,)=0,"",VLOOKUP($A323,Vocabulary!$A:$J,3,)),"")</f>
        <v>The conceptscheme "OrganizationType" specifies whether the company is
- an enterprise natural person or
- a legal entity/undertaking without legal personality.</v>
      </c>
      <c r="E323" s="17" t="str">
        <f>IF($A323&lt;&gt;"",IF(VLOOKUP($A323,Vocabulary!$A:$J,7,)=0,"",VLOOKUP($A323,Vocabulary!$A:$J,7,)),"")</f>
        <v>see https://economie.fgov.be/en/themes/enterprises/crossroads-bank-enterprises/services-administrations/tables-codes (KBO-codes-legal.xls tab TypeOfEnterprise)</v>
      </c>
      <c r="F323" s="12" t="str">
        <f>IF($A323&lt;&gt;"",VLOOKUP($A323,Vocabulary!$A:$J,4,),"")</f>
        <v>Organization</v>
      </c>
      <c r="H323" s="9" t="s">
        <v>750</v>
      </c>
    </row>
    <row r="324" spans="1:10" x14ac:dyDescent="0.3">
      <c r="A324" s="9">
        <v>377</v>
      </c>
      <c r="B324" s="13" t="str">
        <f>IFERROR(VLOOKUP(A324,Vocabulary!$A:$J,2,),"")</f>
        <v>Authorization</v>
      </c>
      <c r="C324" s="13" t="str">
        <f>IF($A324&lt;&gt;"",VLOOKUP($A324,Vocabulary!$A:$J,10,),"")</f>
        <v>&lt;fed-thesaurus:authorization#id&gt;</v>
      </c>
      <c r="D324" s="17" t="str">
        <f>IF($A324&lt;&gt;"",IF(VLOOKUP($A324,Vocabulary!$A:$J,3,)=0,"",VLOOKUP($A324,Vocabulary!$A:$J,3,)),"")</f>
        <v>The conceptscheme "Authorization" contains the various authorizations allowed by an administration to the company.
By authorizations we mean approvals, permits, licenses, ... that can be issued with the intention of carrying out certain activities.</v>
      </c>
      <c r="E324" s="17" t="str">
        <f>IF($A324&lt;&gt;"",IF(VLOOKUP($A324,Vocabulary!$A:$J,7,)=0,"",VLOOKUP($A324,Vocabulary!$A:$J,7,)),"")</f>
        <v>see https://economie.fgov.be/en/themes/enterprises/crossroads-bank-enterprises/services-administrations/tables-codes (KBO-codes-quality-aut-activities.xls tab 'Permission' )</v>
      </c>
      <c r="F324" s="12" t="str">
        <f>IF($A324&lt;&gt;"",VLOOKUP($A324,Vocabulary!$A:$J,4,),"")</f>
        <v>Organization</v>
      </c>
      <c r="H324" s="9" t="s">
        <v>750</v>
      </c>
    </row>
    <row r="325" spans="1:10" x14ac:dyDescent="0.3">
      <c r="A325" s="9">
        <v>378</v>
      </c>
      <c r="B325" s="13" t="str">
        <f>IFERROR(VLOOKUP(A325,Vocabulary!$A:$J,2,),"")</f>
        <v>PositionGeometryMethod</v>
      </c>
      <c r="C325" s="13" t="str">
        <f>IF($A325&lt;&gt;"",VLOOKUP($A325,Vocabulary!$A:$J,10,),"")</f>
        <v>&lt;inspire-code:GeoMetryMethodValue&gt;</v>
      </c>
      <c r="D325" s="17" t="str">
        <f>IF($A325&lt;&gt;"",IF(VLOOKUP($A325,Vocabulary!$A:$J,3,)=0,"",VLOOKUP($A325,Vocabulary!$A:$J,3,)),"")</f>
        <v>Conceptscheme with Position geometry method values.</v>
      </c>
      <c r="E325" s="17" t="str">
        <f>IF($A325&lt;&gt;"",IF(VLOOKUP($A325,Vocabulary!$A:$J,7,)=0,"",VLOOKUP($A325,Vocabulary!$A:$J,7,)),"")</f>
        <v/>
      </c>
      <c r="F325" s="12" t="str">
        <f>IF($A325&lt;&gt;"",VLOOKUP($A325,Vocabulary!$A:$J,4,),"")</f>
        <v>Location</v>
      </c>
      <c r="H325" s="9" t="s">
        <v>750</v>
      </c>
    </row>
    <row r="326" spans="1:10" x14ac:dyDescent="0.3">
      <c r="A326" s="9">
        <v>379</v>
      </c>
      <c r="B326" s="13" t="str">
        <f>IFERROR(VLOOKUP(A326,Vocabulary!$A:$J,2,),"")</f>
        <v>PositionSpecification</v>
      </c>
      <c r="C326" s="13" t="str">
        <f>IF($A326&lt;&gt;"",VLOOKUP($A326,Vocabulary!$A:$J,10,),"")</f>
        <v>&lt;inspire-code:GeometrySpecification&gt;</v>
      </c>
      <c r="D326" s="17" t="str">
        <f>IF($A326&lt;&gt;"",IF(VLOOKUP($A326,Vocabulary!$A:$J,3,)=0,"",VLOOKUP($A326,Vocabulary!$A:$J,3,)),"")</f>
        <v>Conceptscheme with position specification values.</v>
      </c>
      <c r="E326" s="17" t="str">
        <f>IF($A326&lt;&gt;"",IF(VLOOKUP($A326,Vocabulary!$A:$J,7,)=0,"",VLOOKUP($A326,Vocabulary!$A:$J,7,)),"")</f>
        <v/>
      </c>
      <c r="F326" s="12" t="str">
        <f>IF($A326&lt;&gt;"",VLOOKUP($A326,Vocabulary!$A:$J,4,),"")</f>
        <v>Location</v>
      </c>
      <c r="H326" s="9" t="s">
        <v>750</v>
      </c>
    </row>
    <row r="327" spans="1:10" x14ac:dyDescent="0.3">
      <c r="A327" s="9">
        <v>380</v>
      </c>
      <c r="B327" s="13" t="str">
        <f>IFERROR(VLOOKUP(A327,Vocabulary!$A:$J,2,),"")</f>
        <v>EndReason</v>
      </c>
      <c r="C327" s="13" t="str">
        <f>IF($A327&lt;&gt;"",VLOOKUP($A327,Vocabulary!$A:$J,10,),"")</f>
        <v>&lt;fed-thesaurus:endreason#id&gt;</v>
      </c>
      <c r="D327" s="17" t="str">
        <f>IF($A327&lt;&gt;"",IF(VLOOKUP($A327,Vocabulary!$A:$J,3,)=0,"",VLOOKUP($A327,Vocabulary!$A:$J,3,)),"")</f>
        <v>The conceptscheme "EndReason" gives the reason why an organization or one of its sites has been stopped.</v>
      </c>
      <c r="E327" s="17" t="str">
        <f>IF($A327&lt;&gt;"",IF(VLOOKUP($A327,Vocabulary!$A:$J,7,)=0,"",VLOOKUP($A327,Vocabulary!$A:$J,7,)),"")</f>
        <v>see https://economie.fgov.be/en/themes/enterprises/crossroads-bank-enterprises/services-administrations/tables-codes (KBO-codes-legal.xls tab StopReasonEnterprise)</v>
      </c>
      <c r="F327" s="12" t="str">
        <f>IF($A327&lt;&gt;"",VLOOKUP($A327,Vocabulary!$A:$J,4,),"")</f>
        <v>Organization</v>
      </c>
      <c r="H327" s="9" t="s">
        <v>750</v>
      </c>
    </row>
    <row r="328" spans="1:10" x14ac:dyDescent="0.3">
      <c r="A328" s="9">
        <v>384</v>
      </c>
      <c r="B328" s="13" t="str">
        <f>IFERROR(VLOOKUP(A328,Vocabulary!$A:$J,2,),"")</f>
        <v>Gebeurtenisdatum</v>
      </c>
      <c r="C328" s="13" t="str">
        <f>IF($A328&lt;&gt;"",VLOOKUP($A328,Vocabulary!$A:$J,10,),"")</f>
        <v>&lt;vl-generiek:Gebeurtenisdatum&gt;</v>
      </c>
      <c r="D328" s="17" t="str">
        <f>IF($A328&lt;&gt;"",IF(VLOOKUP($A328,Vocabulary!$A:$J,3,)=0,"",VLOOKUP($A328,Vocabulary!$A:$J,3,)),"")</f>
        <v>Datum waarop een gebeurtenis plaatsvond evt op een alternatieve manier beschreven.</v>
      </c>
      <c r="E328" s="17" t="str">
        <f>IF($A328&lt;&gt;"",IF(VLOOKUP($A328,Vocabulary!$A:$J,7,)=0,"",VLOOKUP($A328,Vocabulary!$A:$J,7,)),"")</f>
        <v/>
      </c>
      <c r="F328" s="12" t="str">
        <f>IF($A328&lt;&gt;"",VLOOKUP($A328,Vocabulary!$A:$J,4,),"")</f>
        <v>Generic</v>
      </c>
      <c r="J328" s="9" t="s">
        <v>750</v>
      </c>
    </row>
    <row r="329" spans="1:10" x14ac:dyDescent="0.3">
      <c r="A329" s="9">
        <v>385</v>
      </c>
      <c r="B329" s="13" t="str">
        <f>IFERROR(VLOOKUP(A329,Vocabulary!$A:$J,2,),"")</f>
        <v>GeografischePositie</v>
      </c>
      <c r="C329" s="13" t="str">
        <f>IF($A329&lt;&gt;"",VLOOKUP($A329,Vocabulary!$A:$J,10,),"")</f>
        <v>&lt;vl-generiek:GeografischePositie&gt;</v>
      </c>
      <c r="D329" s="17" t="str">
        <f>IF($A329&lt;&gt;"",IF(VLOOKUP($A329,Vocabulary!$A:$J,3,)=0,"",VLOOKUP($A329,Vocabulary!$A:$J,3,)),"")</f>
        <v>Geografische positie aangegeven dmv een punt.</v>
      </c>
      <c r="E329" s="17" t="str">
        <f>IF($A329&lt;&gt;"",IF(VLOOKUP($A329,Vocabulary!$A:$J,7,)=0,"",VLOOKUP($A329,Vocabulary!$A:$J,7,)),"")</f>
        <v/>
      </c>
      <c r="F329" s="12" t="str">
        <f>IF($A329&lt;&gt;"",VLOOKUP($A329,Vocabulary!$A:$J,4,),"")</f>
        <v>Generic</v>
      </c>
      <c r="J329" s="9" t="s">
        <v>750</v>
      </c>
    </row>
    <row r="330" spans="1:10" x14ac:dyDescent="0.3">
      <c r="A330" s="9">
        <v>386</v>
      </c>
      <c r="B330" s="13" t="str">
        <f>IFERROR(VLOOKUP(A330,Vocabulary!$A:$J,2,),"")</f>
        <v>GestructureerdeIdentificator</v>
      </c>
      <c r="C330" s="13" t="str">
        <f>IF($A330&lt;&gt;"",VLOOKUP($A330,Vocabulary!$A:$J,10,),"")</f>
        <v>&lt;vl-generiek:GestructureerdeIdentificator&gt;</v>
      </c>
      <c r="D330" s="17" t="str">
        <f>IF($A330&lt;&gt;"",IF(VLOOKUP($A330,Vocabulary!$A:$J,3,)=0,"",VLOOKUP($A330,Vocabulary!$A:$J,3,)),"")</f>
        <v>Identificator van een object opgesplitst in zijn onderdelen.</v>
      </c>
      <c r="E330" s="17" t="str">
        <f>IF($A330&lt;&gt;"",IF(VLOOKUP($A330,Vocabulary!$A:$J,7,)=0,"",VLOOKUP($A330,Vocabulary!$A:$J,7,)),"")</f>
        <v/>
      </c>
      <c r="F330" s="12" t="str">
        <f>IF($A330&lt;&gt;"",VLOOKUP($A330,Vocabulary!$A:$J,4,),"")</f>
        <v>Generic</v>
      </c>
      <c r="J330" s="9" t="s">
        <v>750</v>
      </c>
    </row>
    <row r="331" spans="1:10" x14ac:dyDescent="0.3">
      <c r="A331" s="9">
        <v>387</v>
      </c>
      <c r="B331" s="13" t="str">
        <f>IFERROR(VLOOKUP(A331,Vocabulary!$A:$J,2,),"")</f>
        <v>Gebeurtenisdatum.begin</v>
      </c>
      <c r="C331" s="13" t="str">
        <f>IF($A331&lt;&gt;"",VLOOKUP($A331,Vocabulary!$A:$J,10,),"")</f>
        <v>&lt;vl-generiek:Gebeurtenisdatum.begin&gt;</v>
      </c>
      <c r="D331" s="17" t="str">
        <f>IF($A331&lt;&gt;"",IF(VLOOKUP($A331,Vocabulary!$A:$J,3,)=0,"",VLOOKUP($A331,Vocabulary!$A:$J,3,)),"")</f>
        <v>Datum en tijd waarop de gebeurtenis startte.</v>
      </c>
      <c r="E331" s="17" t="str">
        <f>IF($A331&lt;&gt;"",IF(VLOOKUP($A331,Vocabulary!$A:$J,7,)=0,"",VLOOKUP($A331,Vocabulary!$A:$J,7,)),"")</f>
        <v/>
      </c>
      <c r="F331" s="12" t="str">
        <f>IF($A331&lt;&gt;"",VLOOKUP($A331,Vocabulary!$A:$J,4,),"")</f>
        <v>Generic</v>
      </c>
      <c r="J331" s="9" t="s">
        <v>750</v>
      </c>
    </row>
    <row r="332" spans="1:10" x14ac:dyDescent="0.3">
      <c r="A332" s="9">
        <v>388</v>
      </c>
      <c r="B332" s="13" t="str">
        <f>IFERROR(VLOOKUP(A332,Vocabulary!$A:$J,2,),"")</f>
        <v>TijdsInterval.begin</v>
      </c>
      <c r="C332" s="13" t="str">
        <f>IF($A332&lt;&gt;"",VLOOKUP($A332,Vocabulary!$A:$J,10,),"")</f>
        <v>&lt;vl-generiek:TijdsInterval.begin&gt;</v>
      </c>
      <c r="D332" s="17" t="str">
        <f>IF($A332&lt;&gt;"",IF(VLOOKUP($A332,Vocabulary!$A:$J,3,)=0,"",VLOOKUP($A332,Vocabulary!$A:$J,3,)),"")</f>
        <v>Moment waarop het tijdsinterval begint.</v>
      </c>
      <c r="E332" s="17" t="str">
        <f>IF($A332&lt;&gt;"",IF(VLOOKUP($A332,Vocabulary!$A:$J,7,)=0,"",VLOOKUP($A332,Vocabulary!$A:$J,7,)),"")</f>
        <v/>
      </c>
      <c r="F332" s="12" t="str">
        <f>IF($A332&lt;&gt;"",VLOOKUP($A332,Vocabulary!$A:$J,4,),"")</f>
        <v>Generic</v>
      </c>
      <c r="J332" s="9" t="s">
        <v>750</v>
      </c>
    </row>
    <row r="333" spans="1:10" x14ac:dyDescent="0.3">
      <c r="A333" s="9">
        <v>389</v>
      </c>
      <c r="B333" s="13" t="str">
        <f>IFERROR(VLOOKUP(A333,Vocabulary!$A:$J,2,),"")</f>
        <v>bewerking</v>
      </c>
      <c r="C333" s="13" t="str">
        <f>IF($A333&lt;&gt;"",VLOOKUP($A333,Vocabulary!$A:$J,10,),"")</f>
        <v>&lt;vl-generiek:bewerking&gt;</v>
      </c>
      <c r="D333" s="17" t="str">
        <f>IF($A333&lt;&gt;"",IF(VLOOKUP($A333,Vocabulary!$A:$J,3,)=0,"",VLOOKUP($A333,Vocabulary!$A:$J,3,)),"")</f>
        <v>Aard vd bewerking die ihkv de activiteit op de entiteit is uitgevoerd.
Gebruik
Bvb "correctie" als de entiteit een record is en bvb gegenereerd werd om het voorgaand record ve object te verbeteren.</v>
      </c>
      <c r="E333" s="17" t="str">
        <f>IF($A333&lt;&gt;"",IF(VLOOKUP($A333,Vocabulary!$A:$J,7,)=0,"",VLOOKUP($A333,Vocabulary!$A:$J,7,)),"")</f>
        <v/>
      </c>
      <c r="F333" s="12" t="str">
        <f>IF($A333&lt;&gt;"",VLOOKUP($A333,Vocabulary!$A:$J,4,),"")</f>
        <v>Generic</v>
      </c>
      <c r="J333" s="9" t="s">
        <v>750</v>
      </c>
    </row>
    <row r="334" spans="1:10" x14ac:dyDescent="0.3">
      <c r="A334" s="9">
        <v>390</v>
      </c>
      <c r="B334" s="13" t="str">
        <f>IFERROR(VLOOKUP(A334,Vocabulary!$A:$J,2,),"")</f>
        <v>default</v>
      </c>
      <c r="C334" s="13" t="str">
        <f>IF($A334&lt;&gt;"",VLOOKUP($A334,Vocabulary!$A:$J,10,),"")</f>
        <v>&lt;vl-generiek:default&gt;</v>
      </c>
      <c r="D334" s="17" t="str">
        <f>IF($A334&lt;&gt;"",IF(VLOOKUP($A334,Vocabulary!$A:$J,3,)=0,"",VLOOKUP($A334,Vocabulary!$A:$J,3,)),"")</f>
        <v>Geeft aan of de positie een default positie is.
Gebruik
Hieronder wordt de positie verstaan die per default moet worden gebruikt als het object meerdere posities heeft.</v>
      </c>
      <c r="E334" s="17" t="str">
        <f>IF($A334&lt;&gt;"",IF(VLOOKUP($A334,Vocabulary!$A:$J,7,)=0,"",VLOOKUP($A334,Vocabulary!$A:$J,7,)),"")</f>
        <v/>
      </c>
      <c r="F334" s="12" t="str">
        <f>IF($A334&lt;&gt;"",VLOOKUP($A334,Vocabulary!$A:$J,4,),"")</f>
        <v>Generic</v>
      </c>
      <c r="J334" s="9" t="s">
        <v>750</v>
      </c>
    </row>
    <row r="335" spans="1:10" x14ac:dyDescent="0.3">
      <c r="A335" s="9">
        <v>391</v>
      </c>
      <c r="B335" s="13" t="str">
        <f>IFERROR(VLOOKUP(A335,Vocabulary!$A:$J,2,),"")</f>
        <v>Gebeurtenisdatum.einde</v>
      </c>
      <c r="C335" s="13" t="str">
        <f>IF($A335&lt;&gt;"",VLOOKUP($A335,Vocabulary!$A:$J,10,),"")</f>
        <v>&lt;vl-generiek:Gebeurtenisdatum.einde&gt;</v>
      </c>
      <c r="D335" s="17" t="str">
        <f>IF($A335&lt;&gt;"",IF(VLOOKUP($A335,Vocabulary!$A:$J,3,)=0,"",VLOOKUP($A335,Vocabulary!$A:$J,3,)),"")</f>
        <v>Datum en tijd waarop de gebeurtenis eindigde.</v>
      </c>
      <c r="E335" s="17" t="str">
        <f>IF($A335&lt;&gt;"",IF(VLOOKUP($A335,Vocabulary!$A:$J,7,)=0,"",VLOOKUP($A335,Vocabulary!$A:$J,7,)),"")</f>
        <v/>
      </c>
      <c r="F335" s="12" t="str">
        <f>IF($A335&lt;&gt;"",VLOOKUP($A335,Vocabulary!$A:$J,4,),"")</f>
        <v>Generic</v>
      </c>
      <c r="J335" s="9" t="s">
        <v>750</v>
      </c>
    </row>
    <row r="336" spans="1:10" x14ac:dyDescent="0.3">
      <c r="A336" s="9">
        <v>392</v>
      </c>
      <c r="B336" s="13" t="str">
        <f>IFERROR(VLOOKUP(A336,Vocabulary!$A:$J,2,),"")</f>
        <v>TijdsInterval.einde</v>
      </c>
      <c r="C336" s="13" t="str">
        <f>IF($A336&lt;&gt;"",VLOOKUP($A336,Vocabulary!$A:$J,10,),"")</f>
        <v>&lt;vl-generiek:TijdsInterval.einde&gt;</v>
      </c>
      <c r="D336" s="17" t="str">
        <f>IF($A336&lt;&gt;"",IF(VLOOKUP($A336,Vocabulary!$A:$J,3,)=0,"",VLOOKUP($A336,Vocabulary!$A:$J,3,)),"")</f>
        <v>Moment waarop het tijdsinterval eindigt</v>
      </c>
      <c r="E336" s="17" t="str">
        <f>IF($A336&lt;&gt;"",IF(VLOOKUP($A336,Vocabulary!$A:$J,7,)=0,"",VLOOKUP($A336,Vocabulary!$A:$J,7,)),"")</f>
        <v/>
      </c>
      <c r="F336" s="12" t="str">
        <f>IF($A336&lt;&gt;"",VLOOKUP($A336,Vocabulary!$A:$J,4,),"")</f>
        <v>Generic</v>
      </c>
      <c r="J336" s="9" t="s">
        <v>750</v>
      </c>
    </row>
    <row r="337" spans="1:10" x14ac:dyDescent="0.3">
      <c r="A337" s="9">
        <v>393</v>
      </c>
      <c r="B337" s="13" t="str">
        <f>IFERROR(VLOOKUP(A337,Vocabulary!$A:$J,2,),"")</f>
        <v>gestructureerdeIdentificator</v>
      </c>
      <c r="C337" s="13" t="str">
        <f>IF($A337&lt;&gt;"",VLOOKUP($A337,Vocabulary!$A:$J,10,),"")</f>
        <v>&lt;vl-generiek:gestructureerdeIdentificator&gt;</v>
      </c>
      <c r="D337" s="17" t="str">
        <f>IF($A337&lt;&gt;"",IF(VLOOKUP($A337,Vocabulary!$A:$J,3,)=0,"",VLOOKUP($A337,Vocabulary!$A:$J,3,)),"")</f>
        <v>Identificator vh object opgesplitst in zijn onderdelen.</v>
      </c>
      <c r="E337" s="17" t="str">
        <f>IF($A337&lt;&gt;"",IF(VLOOKUP($A337,Vocabulary!$A:$J,7,)=0,"",VLOOKUP($A337,Vocabulary!$A:$J,7,)),"")</f>
        <v/>
      </c>
      <c r="F337" s="12" t="str">
        <f>IF($A337&lt;&gt;"",VLOOKUP($A337,Vocabulary!$A:$J,4,),"")</f>
        <v>Generic</v>
      </c>
      <c r="J337" s="9" t="s">
        <v>750</v>
      </c>
    </row>
    <row r="338" spans="1:10" x14ac:dyDescent="0.3">
      <c r="A338" s="9">
        <v>394</v>
      </c>
      <c r="B338" s="13" t="str">
        <f>IFERROR(VLOOKUP(A338,Vocabulary!$A:$J,2,),"")</f>
        <v>handeldeInOpdrachtVan</v>
      </c>
      <c r="C338" s="13" t="str">
        <f>IF($A338&lt;&gt;"",VLOOKUP($A338,Vocabulary!$A:$J,10,),"")</f>
        <v>&lt;vl-generiek:handeldeInOpdrachtVan&gt;</v>
      </c>
      <c r="D338" s="17" t="str">
        <f>IF($A338&lt;&gt;"",IF(VLOOKUP($A338,Vocabulary!$A:$J,3,)=0,"",VLOOKUP($A338,Vocabulary!$A:$J,3,)),"")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38" s="17" t="str">
        <f>IF($A338&lt;&gt;"",IF(VLOOKUP($A338,Vocabulary!$A:$J,7,)=0,"",VLOOKUP($A338,Vocabulary!$A:$J,7,)),"")</f>
        <v/>
      </c>
      <c r="F338" s="12" t="str">
        <f>IF($A338&lt;&gt;"",VLOOKUP($A338,Vocabulary!$A:$J,4,),"")</f>
        <v>Generic</v>
      </c>
      <c r="J338" s="9" t="s">
        <v>750</v>
      </c>
    </row>
    <row r="339" spans="1:10" x14ac:dyDescent="0.3">
      <c r="A339" s="9">
        <v>395</v>
      </c>
      <c r="B339" s="13" t="str">
        <f>IFERROR(VLOOKUP(A339,Vocabulary!$A:$J,2,),"")</f>
        <v>lokaleIdentificator</v>
      </c>
      <c r="C339" s="13" t="str">
        <f>IF($A339&lt;&gt;"",VLOOKUP($A339,Vocabulary!$A:$J,10,),"")</f>
        <v>&lt;vl-generiek:lokaleIdentificator&gt;</v>
      </c>
      <c r="D339" s="17" t="str">
        <f>IF($A339&lt;&gt;"",IF(VLOOKUP($A339,Vocabulary!$A:$J,3,)=0,"",VLOOKUP($A339,Vocabulary!$A:$J,3,)),"")</f>
        <v>String gebruikt om het object uniek te identificeren binnen de naamruimte.</v>
      </c>
      <c r="E339" s="17" t="str">
        <f>IF($A339&lt;&gt;"",IF(VLOOKUP($A339,Vocabulary!$A:$J,7,)=0,"",VLOOKUP($A339,Vocabulary!$A:$J,7,)),"")</f>
        <v/>
      </c>
      <c r="F339" s="12" t="str">
        <f>IF($A339&lt;&gt;"",VLOOKUP($A339,Vocabulary!$A:$J,4,),"")</f>
        <v>Generic</v>
      </c>
      <c r="J339" s="9" t="s">
        <v>750</v>
      </c>
    </row>
    <row r="340" spans="1:10" x14ac:dyDescent="0.3">
      <c r="A340" s="9">
        <v>396</v>
      </c>
      <c r="B340" s="13" t="str">
        <f>IFERROR(VLOOKUP(A340,Vocabulary!$A:$J,2,),"")</f>
        <v>methode</v>
      </c>
      <c r="C340" s="13" t="str">
        <f>IF($A340&lt;&gt;"",VLOOKUP($A340,Vocabulary!$A:$J,10,),"")</f>
        <v>&lt;vl-generiek:methode&gt;</v>
      </c>
      <c r="D340" s="17" t="str">
        <f>IF($A340&lt;&gt;"",IF(VLOOKUP($A340,Vocabulary!$A:$J,3,)=0,"",VLOOKUP($A340,Vocabulary!$A:$J,3,)),"")</f>
        <v>De manier waarop het punt werd bepaald.
Gebruik
Bvb positie afgeleid ve bestaand object (bvb door berekening vd centroïde).</v>
      </c>
      <c r="E340" s="17" t="str">
        <f>IF($A340&lt;&gt;"",IF(VLOOKUP($A340,Vocabulary!$A:$J,7,)=0,"",VLOOKUP($A340,Vocabulary!$A:$J,7,)),"")</f>
        <v/>
      </c>
      <c r="F340" s="12" t="str">
        <f>IF($A340&lt;&gt;"",VLOOKUP($A340,Vocabulary!$A:$J,4,),"")</f>
        <v>Generic</v>
      </c>
      <c r="J340" s="9" t="s">
        <v>750</v>
      </c>
    </row>
    <row r="341" spans="1:10" x14ac:dyDescent="0.3">
      <c r="A341" s="9">
        <v>397</v>
      </c>
      <c r="B341" s="13" t="str">
        <f>IFERROR(VLOOKUP(A341,Vocabulary!$A:$J,2,),"")</f>
        <v>naamruimte</v>
      </c>
      <c r="C341" s="13" t="str">
        <f>IF($A341&lt;&gt;"",VLOOKUP($A341,Vocabulary!$A:$J,10,),"")</f>
        <v>&lt;vl-generiek:naamruimte&gt;</v>
      </c>
      <c r="D341" s="17" t="str">
        <f>IF($A341&lt;&gt;"",IF(VLOOKUP($A341,Vocabulary!$A:$J,3,)=0,"",VLOOKUP($A341,Vocabulary!$A:$J,3,)),"")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1" s="17" t="str">
        <f>IF($A341&lt;&gt;"",IF(VLOOKUP($A341,Vocabulary!$A:$J,7,)=0,"",VLOOKUP($A341,Vocabulary!$A:$J,7,)),"")</f>
        <v/>
      </c>
      <c r="F341" s="12" t="str">
        <f>IF($A341&lt;&gt;"",VLOOKUP($A341,Vocabulary!$A:$J,4,),"")</f>
        <v>Generic</v>
      </c>
      <c r="J341" s="9" t="s">
        <v>750</v>
      </c>
    </row>
    <row r="342" spans="1:10" x14ac:dyDescent="0.3">
      <c r="A342" s="9">
        <v>398</v>
      </c>
      <c r="B342" s="13" t="str">
        <f>IFERROR(VLOOKUP(A342,Vocabulary!$A:$J,2,),"")</f>
        <v>plaats</v>
      </c>
      <c r="C342" s="13" t="str">
        <f>IF($A342&lt;&gt;"",VLOOKUP($A342,Vocabulary!$A:$J,10,),"")</f>
        <v>&lt;vl-generiek:plaats&gt;</v>
      </c>
      <c r="D342" s="17" t="str">
        <f>IF($A342&lt;&gt;"",IF(VLOOKUP($A342,Vocabulary!$A:$J,3,)=0,"",VLOOKUP($A342,Vocabulary!$A:$J,3,)),"")</f>
        <v>Plaatsnaam waarmee de Jurisdictie kan worden aangeduid.
Gebruik
Bv de naam ve land.</v>
      </c>
      <c r="E342" s="17" t="str">
        <f>IF($A342&lt;&gt;"",IF(VLOOKUP($A342,Vocabulary!$A:$J,7,)=0,"",VLOOKUP($A342,Vocabulary!$A:$J,7,)),"")</f>
        <v/>
      </c>
      <c r="F342" s="12" t="str">
        <f>IF($A342&lt;&gt;"",VLOOKUP($A342,Vocabulary!$A:$J,4,),"")</f>
        <v>Generic</v>
      </c>
      <c r="J342" s="9" t="s">
        <v>750</v>
      </c>
    </row>
    <row r="343" spans="1:10" x14ac:dyDescent="0.3">
      <c r="A343" s="9">
        <v>399</v>
      </c>
      <c r="B343" s="13" t="str">
        <f>IFERROR(VLOOKUP(A343,Vocabulary!$A:$J,2,),"")</f>
        <v>specificatie</v>
      </c>
      <c r="C343" s="13" t="str">
        <f>IF($A343&lt;&gt;"",VLOOKUP($A343,Vocabulary!$A:$J,10,),"")</f>
        <v>&lt;vl-generiek:specificatie&gt;</v>
      </c>
      <c r="D343" s="17" t="str">
        <f>IF($A343&lt;&gt;"",IF(VLOOKUP($A343,Vocabulary!$A:$J,3,)=0,"",VLOOKUP($A343,Vocabulary!$A:$J,3,)),"")</f>
        <v>Het type object op basis waarvan het punt werd bepaald.
Gebruik
Bvb perceel, gebouw...</v>
      </c>
      <c r="E343" s="17" t="str">
        <f>IF($A343&lt;&gt;"",IF(VLOOKUP($A343,Vocabulary!$A:$J,7,)=0,"",VLOOKUP($A343,Vocabulary!$A:$J,7,)),"")</f>
        <v/>
      </c>
      <c r="F343" s="12" t="str">
        <f>IF($A343&lt;&gt;"",VLOOKUP($A343,Vocabulary!$A:$J,4,),"")</f>
        <v>Generic</v>
      </c>
      <c r="J343" s="9" t="s">
        <v>750</v>
      </c>
    </row>
    <row r="344" spans="1:10" x14ac:dyDescent="0.3">
      <c r="A344" s="9">
        <v>400</v>
      </c>
      <c r="B344" s="13" t="str">
        <f>IFERROR(VLOOKUP(A344,Vocabulary!$A:$J,2,),"")</f>
        <v>tussentijdstip</v>
      </c>
      <c r="C344" s="13" t="str">
        <f>IF($A344&lt;&gt;"",VLOOKUP($A344,Vocabulary!$A:$J,10,),"")</f>
        <v>&lt;vl-generiek:tussentijdstip&gt;</v>
      </c>
      <c r="D344" s="17" t="str">
        <f>IF($A344&lt;&gt;"",IF(VLOOKUP($A344,Vocabulary!$A:$J,3,)=0,"",VLOOKUP($A344,Vocabulary!$A:$J,3,)),"")</f>
        <v>Datum en tijd van een moment tussen begin en einde.</v>
      </c>
      <c r="E344" s="17" t="str">
        <f>IF($A344&lt;&gt;"",IF(VLOOKUP($A344,Vocabulary!$A:$J,7,)=0,"",VLOOKUP($A344,Vocabulary!$A:$J,7,)),"")</f>
        <v/>
      </c>
      <c r="F344" s="12" t="str">
        <f>IF($A344&lt;&gt;"",VLOOKUP($A344,Vocabulary!$A:$J,4,),"")</f>
        <v>Generic</v>
      </c>
      <c r="J344" s="9" t="s">
        <v>750</v>
      </c>
    </row>
    <row r="345" spans="1:10" x14ac:dyDescent="0.3">
      <c r="A345" s="9">
        <v>401</v>
      </c>
      <c r="B345" s="13" t="str">
        <f>IFERROR(VLOOKUP(A345,Vocabulary!$A:$J,2,),"")</f>
        <v>versieIdentificator</v>
      </c>
      <c r="C345" s="13" t="str">
        <f>IF($A345&lt;&gt;"",VLOOKUP($A345,Vocabulary!$A:$J,10,),"")</f>
        <v>&lt;vl-generiek:versieIdentificator&gt;</v>
      </c>
      <c r="D345" s="17" t="str">
        <f>IF($A345&lt;&gt;"",IF(VLOOKUP($A345,Vocabulary!$A:$J,3,)=0,"",VLOOKUP($A345,Vocabulary!$A:$J,3,)),"")</f>
        <v>Identificator van de specifieke versie van een object.</v>
      </c>
      <c r="E345" s="17" t="str">
        <f>IF($A345&lt;&gt;"",IF(VLOOKUP($A345,Vocabulary!$A:$J,7,)=0,"",VLOOKUP($A345,Vocabulary!$A:$J,7,)),"")</f>
        <v/>
      </c>
      <c r="F345" s="12" t="str">
        <f>IF($A345&lt;&gt;"",VLOOKUP($A345,Vocabulary!$A:$J,4,),"")</f>
        <v>Generic</v>
      </c>
      <c r="J345" s="9" t="s">
        <v>750</v>
      </c>
    </row>
    <row r="346" spans="1:10" x14ac:dyDescent="0.3">
      <c r="A346" s="9">
        <v>402</v>
      </c>
      <c r="B346" s="13" t="str">
        <f>IFERROR(VLOOKUP(A346,Vocabulary!$A:$J,2,),"")</f>
        <v>Adreslocator</v>
      </c>
      <c r="C346" s="13" t="str">
        <f>IF($A346&lt;&gt;"",VLOOKUP($A346,Vocabulary!$A:$J,10,),"")</f>
        <v>&lt;vl-adres:Adreslocator&gt;</v>
      </c>
      <c r="D346" s="17" t="str">
        <f>IF($A346&lt;&gt;"",IF(VLOOKUP($A346,Vocabulary!$A:$J,3,)=0,"",VLOOKUP($A346,Vocabulary!$A:$J,3,)),"")</f>
        <v>Menselijk leesbare aanduiding of naam die een gebruiker of applicatie toelaat om het adres te onderscheiden van naburige adressen in de straat, de administratieve eenheid etc waarin het adres ligt.</v>
      </c>
      <c r="E346" s="17" t="str">
        <f>IF($A346&lt;&gt;"",IF(VLOOKUP($A346,Vocabulary!$A:$J,7,)=0,"",VLOOKUP($A346,Vocabulary!$A:$J,7,)),"")</f>
        <v/>
      </c>
      <c r="F346" s="12" t="str">
        <f>IF($A346&lt;&gt;"",VLOOKUP($A346,Vocabulary!$A:$J,4,),"")</f>
        <v>Location</v>
      </c>
      <c r="J346" s="9" t="s">
        <v>750</v>
      </c>
    </row>
    <row r="347" spans="1:10" x14ac:dyDescent="0.3">
      <c r="A347" s="9">
        <v>403</v>
      </c>
      <c r="B347" s="13" t="str">
        <f>IFERROR(VLOOKUP(A347,Vocabulary!$A:$J,2,),"")</f>
        <v>AdresseerbaarObject</v>
      </c>
      <c r="C347" s="13" t="str">
        <f>IF($A347&lt;&gt;"",VLOOKUP($A347,Vocabulary!$A:$J,10,),"")</f>
        <v>&lt;vl-adres:AdresseerbaarObject&gt;</v>
      </c>
      <c r="D347" s="17" t="str">
        <f>IF($A347&lt;&gt;"",IF(VLOOKUP($A347,Vocabulary!$A:$J,3,)=0,"",VLOOKUP($A347,Vocabulary!$A:$J,3,)),"")</f>
        <v>Geografisch object dat met een adres kan worden geïdentificeerd.
Gebruik
Is abstract, ttz het type adresseerbaar object moet altijd worden opgegeven (vb gebouweenheid, perceel).</v>
      </c>
      <c r="E347" s="17" t="str">
        <f>IF($A347&lt;&gt;"",IF(VLOOKUP($A347,Vocabulary!$A:$J,7,)=0,"",VLOOKUP($A347,Vocabulary!$A:$J,7,)),"")</f>
        <v/>
      </c>
      <c r="F347" s="12" t="str">
        <f>IF($A347&lt;&gt;"",VLOOKUP($A347,Vocabulary!$A:$J,4,),"")</f>
        <v>Location</v>
      </c>
      <c r="J347" s="9" t="s">
        <v>750</v>
      </c>
    </row>
    <row r="348" spans="1:10" x14ac:dyDescent="0.3">
      <c r="A348" s="9">
        <v>404</v>
      </c>
      <c r="B348" s="13" t="str">
        <f>IFERROR(VLOOKUP(A348,Vocabulary!$A:$J,2,),"")</f>
        <v>Adresuitbreiding</v>
      </c>
      <c r="C348" s="13" t="str">
        <f>IF($A348&lt;&gt;"",VLOOKUP($A348,Vocabulary!$A:$J,10,),"")</f>
        <v>&lt;vl-adres:Adresuitbreiding&gt;</v>
      </c>
      <c r="D348" s="17" t="str">
        <f>IF($A348&lt;&gt;"",IF(VLOOKUP($A348,Vocabulary!$A:$J,3,)=0,"",VLOOKUP($A348,Vocabulary!$A:$J,3,)),"")</f>
        <v>Bijkomende gegevens mbt het adres.
Gebruik
Gegevens die officieel geen deel uitmaken ve adres, bv de verdieping of de provincie</v>
      </c>
      <c r="E348" s="17" t="str">
        <f>IF($A348&lt;&gt;"",IF(VLOOKUP($A348,Vocabulary!$A:$J,7,)=0,"",VLOOKUP($A348,Vocabulary!$A:$J,7,)),"")</f>
        <v/>
      </c>
      <c r="F348" s="12" t="str">
        <f>IF($A348&lt;&gt;"",VLOOKUP($A348,Vocabulary!$A:$J,4,),"")</f>
        <v>Location</v>
      </c>
      <c r="J348" s="9" t="s">
        <v>750</v>
      </c>
    </row>
    <row r="349" spans="1:10" x14ac:dyDescent="0.3">
      <c r="A349" s="9">
        <v>405</v>
      </c>
      <c r="B349" s="13" t="str">
        <f>IFERROR(VLOOKUP(A349,Vocabulary!$A:$J,2,),"")</f>
        <v>Adres</v>
      </c>
      <c r="C349" s="13" t="str">
        <f>IF($A349&lt;&gt;"",VLOOKUP($A349,Vocabulary!$A:$J,10,),"")</f>
        <v>&lt;vl-adres:Adres&gt;</v>
      </c>
      <c r="D349" s="17" t="str">
        <f>IF($A349&lt;&gt;"",IF(VLOOKUP($A349,Vocabulary!$A:$J,3,)=0,"",VLOOKUP($A349,Vocabulary!$A:$J,3,)),"")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49" s="17" t="str">
        <f>IF($A349&lt;&gt;"",IF(VLOOKUP($A349,Vocabulary!$A:$J,7,)=0,"",VLOOKUP($A349,Vocabulary!$A:$J,7,)),"")</f>
        <v/>
      </c>
      <c r="F349" s="12" t="str">
        <f>IF($A349&lt;&gt;"",VLOOKUP($A349,Vocabulary!$A:$J,4,),"")</f>
        <v>Location</v>
      </c>
      <c r="J349" s="9" t="s">
        <v>750</v>
      </c>
    </row>
    <row r="350" spans="1:10" x14ac:dyDescent="0.3">
      <c r="A350" s="9">
        <v>406</v>
      </c>
      <c r="B350" s="13" t="str">
        <f>IFERROR(VLOOKUP(A350,Vocabulary!$A:$J,2,),"")</f>
        <v>Gemeentenaam</v>
      </c>
      <c r="C350" s="13" t="str">
        <f>IF($A350&lt;&gt;"",VLOOKUP($A350,Vocabulary!$A:$J,10,),"")</f>
        <v>&lt;vl-adres:Gemeentenaam&gt;</v>
      </c>
      <c r="D350" s="17" t="str">
        <f>IF($A350&lt;&gt;"",IF(VLOOKUP($A350,Vocabulary!$A:$J,3,)=0,"",VLOOKUP($A350,Vocabulary!$A:$J,3,)),"")</f>
        <v>Adrescomponent die verwijst naar de naam ve gemeente, ttz het kleinste administratieve deel van het Belgisch grondgebied waarvan de grenzen enkel door de wetgever kunnen worden gewijzigd.</v>
      </c>
      <c r="E350" s="17" t="str">
        <f>IF($A350&lt;&gt;"",IF(VLOOKUP($A350,Vocabulary!$A:$J,7,)=0,"",VLOOKUP($A350,Vocabulary!$A:$J,7,)),"")</f>
        <v/>
      </c>
      <c r="F350" s="12" t="str">
        <f>IF($A350&lt;&gt;"",VLOOKUP($A350,Vocabulary!$A:$J,4,),"")</f>
        <v>Location</v>
      </c>
      <c r="J350" s="9" t="s">
        <v>750</v>
      </c>
    </row>
    <row r="351" spans="1:10" x14ac:dyDescent="0.3">
      <c r="A351" s="9">
        <v>407</v>
      </c>
      <c r="B351" s="13" t="str">
        <f>IFERROR(VLOOKUP(A351,Vocabulary!$A:$J,2,),"")</f>
        <v>Locatieaanduiding</v>
      </c>
      <c r="C351" s="13" t="str">
        <f>IF($A351&lt;&gt;"",VLOOKUP($A351,Vocabulary!$A:$J,10,),"")</f>
        <v>&lt;vl-adres:Locatieaanduiding&gt;</v>
      </c>
      <c r="D351" s="17" t="str">
        <f>IF($A351&lt;&gt;"",IF(VLOOKUP($A351,Vocabulary!$A:$J,3,)=0,"",VLOOKUP($A351,Vocabulary!$A:$J,3,)),"")</f>
        <v>Alfanumerieke code die een adreslocator uniek identificeert binnen de straat, administratieve eenheid etc.</v>
      </c>
      <c r="E351" s="17" t="str">
        <f>IF($A351&lt;&gt;"",IF(VLOOKUP($A351,Vocabulary!$A:$J,7,)=0,"",VLOOKUP($A351,Vocabulary!$A:$J,7,)),"")</f>
        <v/>
      </c>
      <c r="F351" s="12" t="str">
        <f>IF($A351&lt;&gt;"",VLOOKUP($A351,Vocabulary!$A:$J,4,),"")</f>
        <v>Location</v>
      </c>
      <c r="J351" s="9" t="s">
        <v>750</v>
      </c>
    </row>
    <row r="352" spans="1:10" x14ac:dyDescent="0.3">
      <c r="A352" s="9">
        <v>408</v>
      </c>
      <c r="B352" s="13" t="str">
        <f>IFERROR(VLOOKUP(A352,Vocabulary!$A:$J,2,),"")</f>
        <v>Locatienaam</v>
      </c>
      <c r="C352" s="13" t="str">
        <f>IF($A352&lt;&gt;"",VLOOKUP($A352,Vocabulary!$A:$J,10,),"")</f>
        <v>&lt;vl-adres:Locatienaam&gt;</v>
      </c>
      <c r="D352" s="17" t="str">
        <f>IF($A352&lt;&gt;"",IF(VLOOKUP($A352,Vocabulary!$A:$J,3,)=0,"",VLOOKUP($A352,Vocabulary!$A:$J,3,)),"")</f>
        <v>Naam of omschrijving vh het geografisch object dat een adreslocator aanduidt.
Gebruik
Bvb de naam ve gebouw of deel ve gebouw of de naam ve kamer in een gebouw.</v>
      </c>
      <c r="E352" s="17" t="str">
        <f>IF($A352&lt;&gt;"",IF(VLOOKUP($A352,Vocabulary!$A:$J,7,)=0,"",VLOOKUP($A352,Vocabulary!$A:$J,7,)),"")</f>
        <v/>
      </c>
      <c r="F352" s="12" t="str">
        <f>IF($A352&lt;&gt;"",VLOOKUP($A352,Vocabulary!$A:$J,4,),"")</f>
        <v>Location</v>
      </c>
      <c r="J352" s="9" t="s">
        <v>750</v>
      </c>
    </row>
    <row r="353" spans="1:10" x14ac:dyDescent="0.3">
      <c r="A353" s="9">
        <v>409</v>
      </c>
      <c r="B353" s="13" t="str">
        <f>IFERROR(VLOOKUP(A353,Vocabulary!$A:$J,2,),"")</f>
        <v>Postinfo</v>
      </c>
      <c r="C353" s="13" t="str">
        <f>IF($A353&lt;&gt;"",VLOOKUP($A353,Vocabulary!$A:$J,10,),"")</f>
        <v>&lt;vl-adres:Postinfo&gt;</v>
      </c>
      <c r="D353" s="17" t="str">
        <f>IF($A353&lt;&gt;"",IF(VLOOKUP($A353,Vocabulary!$A:$J,3,)=0,"",VLOOKUP($A353,Vocabulary!$A:$J,3,)),"")</f>
        <v>Adrescomponent die verwijst naar informatie toegekend door de aanbieder van de universele postdienst voor de identificatie van een groepering van adressen in een geografisch gebied voor postale doeleinden.</v>
      </c>
      <c r="E353" s="17" t="str">
        <f>IF($A353&lt;&gt;"",IF(VLOOKUP($A353,Vocabulary!$A:$J,7,)=0,"",VLOOKUP($A353,Vocabulary!$A:$J,7,)),"")</f>
        <v/>
      </c>
      <c r="F353" s="12" t="str">
        <f>IF($A353&lt;&gt;"",VLOOKUP($A353,Vocabulary!$A:$J,4,),"")</f>
        <v>Location</v>
      </c>
      <c r="J353" s="9" t="s">
        <v>750</v>
      </c>
    </row>
    <row r="354" spans="1:10" x14ac:dyDescent="0.3">
      <c r="A354" s="9">
        <v>410</v>
      </c>
      <c r="B354" s="13" t="str">
        <f>IFERROR(VLOOKUP(A354,Vocabulary!$A:$J,2,),"")</f>
        <v>Straatnaam</v>
      </c>
      <c r="C354" s="13" t="str">
        <f>IF($A354&lt;&gt;"",VLOOKUP($A354,Vocabulary!$A:$J,10,),"")</f>
        <v>&lt;vl-adres:Straatnaam&gt;</v>
      </c>
      <c r="D354" s="17" t="str">
        <f>IF($A354&lt;&gt;"",IF(VLOOKUP($A354,Vocabulary!$A:$J,3,)=0,"",VLOOKUP($A354,Vocabulary!$A:$J,3,)),"")</f>
        <v>Adrescomponent met de naam die officieel werd toegekend aan een straat (baan, doorgang, plein) of aan een gehucht en waaraan adressen kunnen zijn gekoppeld.</v>
      </c>
      <c r="E354" s="17" t="str">
        <f>IF($A354&lt;&gt;"",IF(VLOOKUP($A354,Vocabulary!$A:$J,7,)=0,"",VLOOKUP($A354,Vocabulary!$A:$J,7,)),"")</f>
        <v/>
      </c>
      <c r="F354" s="12" t="str">
        <f>IF($A354&lt;&gt;"",VLOOKUP($A354,Vocabulary!$A:$J,4,),"")</f>
        <v>Location</v>
      </c>
      <c r="J354" s="9" t="s">
        <v>750</v>
      </c>
    </row>
    <row r="355" spans="1:10" x14ac:dyDescent="0.3">
      <c r="A355" s="9">
        <v>411</v>
      </c>
      <c r="B355" s="13" t="str">
        <f>IFERROR(VLOOKUP(A355,Vocabulary!$A:$J,2,),"")</f>
        <v>aanduiding</v>
      </c>
      <c r="C355" s="13" t="str">
        <f>IF($A355&lt;&gt;"",VLOOKUP($A355,Vocabulary!$A:$J,10,),"")</f>
        <v>&lt;vl-adres:aanduiding&gt;</v>
      </c>
      <c r="D355" s="17" t="str">
        <f>IF($A355&lt;&gt;"",IF(VLOOKUP($A355,Vocabulary!$A:$J,3,)=0,"",VLOOKUP($A355,Vocabulary!$A:$J,3,)),"")</f>
        <v>Alfanumerieke code die de locator uniek identificeert binnen de straat, administratieve eenheid etc.</v>
      </c>
      <c r="E355" s="17" t="str">
        <f>IF($A355&lt;&gt;"",IF(VLOOKUP($A355,Vocabulary!$A:$J,7,)=0,"",VLOOKUP($A355,Vocabulary!$A:$J,7,)),"")</f>
        <v/>
      </c>
      <c r="F355" s="12" t="str">
        <f>IF($A355&lt;&gt;"",VLOOKUP($A355,Vocabulary!$A:$J,4,),"")</f>
        <v>Location</v>
      </c>
      <c r="J355" s="9" t="s">
        <v>750</v>
      </c>
    </row>
    <row r="356" spans="1:10" x14ac:dyDescent="0.3">
      <c r="A356" s="9">
        <v>412</v>
      </c>
      <c r="B356" s="13" t="str">
        <f>IFERROR(VLOOKUP(A356,Vocabulary!$A:$J,2,),"")</f>
        <v>Locatieaanduiding.aanduiding</v>
      </c>
      <c r="C356" s="13" t="str">
        <f>IF($A356&lt;&gt;"",VLOOKUP($A356,Vocabulary!$A:$J,10,),"")</f>
        <v>&lt;vl-adres:Locatieaanduiding.aanduiding&gt;</v>
      </c>
      <c r="D356" s="17" t="str">
        <f>IF($A356&lt;&gt;"",IF(VLOOKUP($A356,Vocabulary!$A:$J,3,)=0,"",VLOOKUP($A356,Vocabulary!$A:$J,3,)),"")</f>
        <v>Alfanumerieke code waarmee het identificerend deel van een adreslocator wordt aangeduid.</v>
      </c>
      <c r="E356" s="17" t="str">
        <f>IF($A356&lt;&gt;"",IF(VLOOKUP($A356,Vocabulary!$A:$J,7,)=0,"",VLOOKUP($A356,Vocabulary!$A:$J,7,)),"")</f>
        <v/>
      </c>
      <c r="F356" s="12" t="str">
        <f>IF($A356&lt;&gt;"",VLOOKUP($A356,Vocabulary!$A:$J,4,),"")</f>
        <v>Location</v>
      </c>
      <c r="J356" s="9" t="s">
        <v>750</v>
      </c>
    </row>
    <row r="357" spans="1:10" x14ac:dyDescent="0.3">
      <c r="A357" s="9">
        <v>413</v>
      </c>
      <c r="B357" s="13" t="str">
        <f>IFERROR(VLOOKUP(A357,Vocabulary!$A:$J,2,),"")</f>
        <v>adreslocator</v>
      </c>
      <c r="C357" s="13" t="str">
        <f>IF($A357&lt;&gt;"",VLOOKUP($A357,Vocabulary!$A:$J,10,),"")</f>
        <v>&lt;vl-adres:adreslocator&gt;</v>
      </c>
      <c r="D357" s="17" t="str">
        <f>IF($A357&lt;&gt;"",IF(VLOOKUP($A357,Vocabulary!$A:$J,3,)=0,"",VLOOKUP($A357,Vocabulary!$A:$J,3,)),"")</f>
        <v>Bijkomende adreslocator.</v>
      </c>
      <c r="E357" s="17" t="str">
        <f>IF($A357&lt;&gt;"",IF(VLOOKUP($A357,Vocabulary!$A:$J,7,)=0,"",VLOOKUP($A357,Vocabulary!$A:$J,7,)),"")</f>
        <v/>
      </c>
      <c r="F357" s="12" t="str">
        <f>IF($A357&lt;&gt;"",VLOOKUP($A357,Vocabulary!$A:$J,4,),"")</f>
        <v>Location</v>
      </c>
      <c r="J357" s="9" t="s">
        <v>750</v>
      </c>
    </row>
    <row r="358" spans="1:10" x14ac:dyDescent="0.3">
      <c r="A358" s="9">
        <v>414</v>
      </c>
      <c r="B358" s="13" t="str">
        <f>IFERROR(VLOOKUP(A358,Vocabulary!$A:$J,2,),"")</f>
        <v>busnummer</v>
      </c>
      <c r="C358" s="13" t="str">
        <f>IF($A358&lt;&gt;"",VLOOKUP($A358,Vocabulary!$A:$J,10,),"")</f>
        <v>&lt;vl-adres:busnummer&gt;</v>
      </c>
      <c r="D358" s="17" t="str">
        <f>IF($A358&lt;&gt;"",IF(VLOOKUP($A358,Vocabulary!$A:$J,3,)=0,"",VLOOKUP($A358,Vocabulary!$A:$J,3,)),"")</f>
        <v>Officieel toegekende alfanumerieke code die wordt toegevoegd aan het huisnummer om meerdere gebouweenheden, standplaatsen, ligplaatsen of percelen te onderscheiden die eenzelfde huisnummer hebben.</v>
      </c>
      <c r="E358" s="17" t="str">
        <f>IF($A358&lt;&gt;"",IF(VLOOKUP($A358,Vocabulary!$A:$J,7,)=0,"",VLOOKUP($A358,Vocabulary!$A:$J,7,)),"")</f>
        <v/>
      </c>
      <c r="F358" s="12" t="str">
        <f>IF($A358&lt;&gt;"",VLOOKUP($A358,Vocabulary!$A:$J,4,),"")</f>
        <v>Location</v>
      </c>
      <c r="J358" s="9" t="s">
        <v>750</v>
      </c>
    </row>
    <row r="359" spans="1:10" x14ac:dyDescent="0.3">
      <c r="A359" s="9">
        <v>415</v>
      </c>
      <c r="B359" s="13" t="str">
        <f>IFERROR(VLOOKUP(A359,Vocabulary!$A:$J,2,),"")</f>
        <v>Adresvoorstelling.busnummer</v>
      </c>
      <c r="C359" s="13" t="str">
        <f>IF($A359&lt;&gt;"",VLOOKUP($A359,Vocabulary!$A:$J,10,),"")</f>
        <v>&lt;vl-adres:Adresvoorstelling.busnummer&gt;</v>
      </c>
      <c r="D359" s="17" t="str">
        <f>IF($A359&lt;&gt;"",IF(VLOOKUP($A359,Vocabulary!$A:$J,3,)=0,"",VLOOKUP($A359,Vocabulary!$A:$J,3,)),"")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59" s="17" t="str">
        <f>IF($A359&lt;&gt;"",IF(VLOOKUP($A359,Vocabulary!$A:$J,7,)=0,"",VLOOKUP($A359,Vocabulary!$A:$J,7,)),"")</f>
        <v/>
      </c>
      <c r="F359" s="12" t="str">
        <f>IF($A359&lt;&gt;"",VLOOKUP($A359,Vocabulary!$A:$J,4,),"")</f>
        <v>Location</v>
      </c>
      <c r="J359" s="9" t="s">
        <v>750</v>
      </c>
    </row>
    <row r="360" spans="1:10" x14ac:dyDescent="0.3">
      <c r="A360" s="9">
        <v>416</v>
      </c>
      <c r="B360" s="13" t="str">
        <f>IFERROR(VLOOKUP(A360,Vocabulary!$A:$J,2,),"")</f>
        <v>gemeentenaam</v>
      </c>
      <c r="C360" s="13" t="str">
        <f>IF($A360&lt;&gt;"",VLOOKUP($A360,Vocabulary!$A:$J,10,),"")</f>
        <v>&lt;vl-adres:gemeentenaam&gt;</v>
      </c>
      <c r="D360" s="17" t="str">
        <f>IF($A360&lt;&gt;"",IF(VLOOKUP($A360,Vocabulary!$A:$J,3,)=0,"",VLOOKUP($A360,Vocabulary!$A:$J,3,)),"")</f>
        <v>Gemeentenaam vh adres.</v>
      </c>
      <c r="E360" s="17" t="str">
        <f>IF($A360&lt;&gt;"",IF(VLOOKUP($A360,Vocabulary!$A:$J,7,)=0,"",VLOOKUP($A360,Vocabulary!$A:$J,7,)),"")</f>
        <v/>
      </c>
      <c r="F360" s="12" t="str">
        <f>IF($A360&lt;&gt;"",VLOOKUP($A360,Vocabulary!$A:$J,4,),"")</f>
        <v>Location</v>
      </c>
      <c r="J360" s="9" t="s">
        <v>750</v>
      </c>
    </row>
    <row r="361" spans="1:10" x14ac:dyDescent="0.3">
      <c r="A361" s="9">
        <v>417</v>
      </c>
      <c r="B361" s="13" t="str">
        <f>IFERROR(VLOOKUP(A361,Vocabulary!$A:$J,2,),"")</f>
        <v>heeftGemeentenaam</v>
      </c>
      <c r="C361" s="13" t="str">
        <f>IF($A361&lt;&gt;"",VLOOKUP($A361,Vocabulary!$A:$J,10,),"")</f>
        <v>&lt;vl-adres:heeftGemeentenaam&gt;</v>
      </c>
      <c r="D361" s="17" t="str">
        <f>IF($A361&lt;&gt;"",IF(VLOOKUP($A361,Vocabulary!$A:$J,3,)=0,"",VLOOKUP($A361,Vocabulary!$A:$J,3,)),"")</f>
        <v>Gemeentenaamcomponent van het adres.</v>
      </c>
      <c r="E361" s="17" t="str">
        <f>IF($A361&lt;&gt;"",IF(VLOOKUP($A361,Vocabulary!$A:$J,7,)=0,"",VLOOKUP($A361,Vocabulary!$A:$J,7,)),"")</f>
        <v/>
      </c>
      <c r="F361" s="12" t="str">
        <f>IF($A361&lt;&gt;"",VLOOKUP($A361,Vocabulary!$A:$J,4,),"")</f>
        <v>Location</v>
      </c>
      <c r="J361" s="9" t="s">
        <v>750</v>
      </c>
    </row>
    <row r="362" spans="1:10" x14ac:dyDescent="0.3">
      <c r="A362" s="9">
        <v>418</v>
      </c>
      <c r="B362" s="13" t="str">
        <f>IFERROR(VLOOKUP(A362,Vocabulary!$A:$J,2,),"")</f>
        <v>heeftPostinfo</v>
      </c>
      <c r="C362" s="13" t="str">
        <f>IF($A362&lt;&gt;"",VLOOKUP($A362,Vocabulary!$A:$J,10,),"")</f>
        <v>&lt;vl-adres:heeftPostinfo&gt;</v>
      </c>
      <c r="D362" s="17" t="str">
        <f>IF($A362&lt;&gt;"",IF(VLOOKUP($A362,Vocabulary!$A:$J,3,)=0,"",VLOOKUP($A362,Vocabulary!$A:$J,3,)),"")</f>
        <v>Postinfocomponent van het adres.</v>
      </c>
      <c r="E362" s="17" t="str">
        <f>IF($A362&lt;&gt;"",IF(VLOOKUP($A362,Vocabulary!$A:$J,7,)=0,"",VLOOKUP($A362,Vocabulary!$A:$J,7,)),"")</f>
        <v/>
      </c>
      <c r="F362" s="12" t="str">
        <f>IF($A362&lt;&gt;"",VLOOKUP($A362,Vocabulary!$A:$J,4,),"")</f>
        <v>Location</v>
      </c>
      <c r="J362" s="9" t="s">
        <v>750</v>
      </c>
    </row>
    <row r="363" spans="1:10" x14ac:dyDescent="0.3">
      <c r="A363" s="9">
        <v>419</v>
      </c>
      <c r="B363" s="13" t="str">
        <f>IFERROR(VLOOKUP(A363,Vocabulary!$A:$J,2,),"")</f>
        <v>heeftStraatnaam</v>
      </c>
      <c r="C363" s="13" t="str">
        <f>IF($A363&lt;&gt;"",VLOOKUP($A363,Vocabulary!$A:$J,10,),"")</f>
        <v>&lt;vl-adres:heeftStraatnaam&gt;</v>
      </c>
      <c r="D363" s="17" t="str">
        <f>IF($A363&lt;&gt;"",IF(VLOOKUP($A363,Vocabulary!$A:$J,3,)=0,"",VLOOKUP($A363,Vocabulary!$A:$J,3,)),"")</f>
        <v>Straatnaamcomponent van het adres.</v>
      </c>
      <c r="E363" s="17" t="str">
        <f>IF($A363&lt;&gt;"",IF(VLOOKUP($A363,Vocabulary!$A:$J,7,)=0,"",VLOOKUP($A363,Vocabulary!$A:$J,7,)),"")</f>
        <v/>
      </c>
      <c r="F363" s="12" t="str">
        <f>IF($A363&lt;&gt;"",VLOOKUP($A363,Vocabulary!$A:$J,4,),"")</f>
        <v>Location</v>
      </c>
      <c r="J363" s="9" t="s">
        <v>750</v>
      </c>
    </row>
    <row r="364" spans="1:10" x14ac:dyDescent="0.3">
      <c r="A364" s="9">
        <v>420</v>
      </c>
      <c r="B364" s="13" t="str">
        <f>IFERROR(VLOOKUP(A364,Vocabulary!$A:$J,2,),"")</f>
        <v>homoniemToevoeging</v>
      </c>
      <c r="C364" s="13" t="str">
        <f>IF($A364&lt;&gt;"",VLOOKUP($A364,Vocabulary!$A:$J,10,),"")</f>
        <v>&lt;vl-adres:homoniemToevoeging&gt;</v>
      </c>
      <c r="D364" s="17" t="str">
        <f>IF($A364&lt;&gt;"",IF(VLOOKUP($A364,Vocabulary!$A:$J,3,)=0,"",VLOOKUP($A364,Vocabulary!$A:$J,3,)),"")</f>
        <v>Toevoeging om dubbele straatnamen (straatnamen met dezelfde naam maar andere ligging in de gemeente en eigen adressen) van elkaar te onderscheiden.</v>
      </c>
      <c r="E364" s="17" t="str">
        <f>IF($A364&lt;&gt;"",IF(VLOOKUP($A364,Vocabulary!$A:$J,7,)=0,"",VLOOKUP($A364,Vocabulary!$A:$J,7,)),"")</f>
        <v/>
      </c>
      <c r="F364" s="12" t="str">
        <f>IF($A364&lt;&gt;"",VLOOKUP($A364,Vocabulary!$A:$J,4,),"")</f>
        <v>Location</v>
      </c>
      <c r="J364" s="9" t="s">
        <v>750</v>
      </c>
    </row>
    <row r="365" spans="1:10" x14ac:dyDescent="0.3">
      <c r="A365" s="9">
        <v>421</v>
      </c>
      <c r="B365" s="13" t="str">
        <f>IFERROR(VLOOKUP(A365,Vocabulary!$A:$J,2,),"")</f>
        <v>Adresvoorstelling.huisnummer</v>
      </c>
      <c r="C365" s="13" t="str">
        <f>IF($A365&lt;&gt;"",VLOOKUP($A365,Vocabulary!$A:$J,10,),"")</f>
        <v>&lt;vl-adres:Adresvoorstelling.huisnummer&gt;</v>
      </c>
      <c r="D365" s="17" t="str">
        <f>IF($A365&lt;&gt;"",IF(VLOOKUP($A365,Vocabulary!$A:$J,3,)=0,"",VLOOKUP($A365,Vocabulary!$A:$J,3,)),"")</f>
        <v>Alfanumerieke code officieel toegekend aan gebouweenheden, ligplaatsen, standplaatsen of percelen.
Gebruik
Specialisatie van Adresvoorstelling:locatieaanduiding tbv Belgische adressen.</v>
      </c>
      <c r="E365" s="17" t="str">
        <f>IF($A365&lt;&gt;"",IF(VLOOKUP($A365,Vocabulary!$A:$J,7,)=0,"",VLOOKUP($A365,Vocabulary!$A:$J,7,)),"")</f>
        <v/>
      </c>
      <c r="F365" s="12" t="str">
        <f>IF($A365&lt;&gt;"",VLOOKUP($A365,Vocabulary!$A:$J,4,),"")</f>
        <v>Location</v>
      </c>
      <c r="J365" s="9" t="s">
        <v>750</v>
      </c>
    </row>
    <row r="366" spans="1:10" x14ac:dyDescent="0.3">
      <c r="A366" s="9">
        <v>422</v>
      </c>
      <c r="B366" s="13" t="str">
        <f>IFERROR(VLOOKUP(A366,Vocabulary!$A:$J,2,),"")</f>
        <v>huisnummer</v>
      </c>
      <c r="C366" s="13" t="str">
        <f>IF($A366&lt;&gt;"",VLOOKUP($A366,Vocabulary!$A:$J,10,),"")</f>
        <v>&lt;vl-adres:huisnummer&gt;</v>
      </c>
      <c r="D366" s="17" t="str">
        <f>IF($A366&lt;&gt;"",IF(VLOOKUP($A366,Vocabulary!$A:$J,3,)=0,"",VLOOKUP($A366,Vocabulary!$A:$J,3,)),"")</f>
        <v>Alfanumerieke code officieel toegekend aan gebouweenheden, ligplaatsen, standplaatsen of percelen.</v>
      </c>
      <c r="E366" s="17" t="str">
        <f>IF($A366&lt;&gt;"",IF(VLOOKUP($A366,Vocabulary!$A:$J,7,)=0,"",VLOOKUP($A366,Vocabulary!$A:$J,7,)),"")</f>
        <v/>
      </c>
      <c r="F366" s="12" t="str">
        <f>IF($A366&lt;&gt;"",VLOOKUP($A366,Vocabulary!$A:$J,4,),"")</f>
        <v>Location</v>
      </c>
      <c r="J366" s="9" t="s">
        <v>750</v>
      </c>
    </row>
    <row r="367" spans="1:10" x14ac:dyDescent="0.3">
      <c r="A367" s="9">
        <v>423</v>
      </c>
      <c r="B367" s="13" t="str">
        <f>IFERROR(VLOOKUP(A367,Vocabulary!$A:$J,2,),"")</f>
        <v>isToegekendAan</v>
      </c>
      <c r="C367" s="13" t="str">
        <f>IF($A367&lt;&gt;"",VLOOKUP($A367,Vocabulary!$A:$J,10,),"")</f>
        <v>&lt;vl-adres:isToegekendAan&gt;</v>
      </c>
      <c r="D367" s="17" t="str">
        <f>IF($A367&lt;&gt;"",IF(VLOOKUP($A367,Vocabulary!$A:$J,3,)=0,"",VLOOKUP($A367,Vocabulary!$A:$J,3,)),"")</f>
        <v>Adresseerbaar object waaraan het adres is toegekend.</v>
      </c>
      <c r="E367" s="17" t="str">
        <f>IF($A367&lt;&gt;"",IF(VLOOKUP($A367,Vocabulary!$A:$J,7,)=0,"",VLOOKUP($A367,Vocabulary!$A:$J,7,)),"")</f>
        <v/>
      </c>
      <c r="F367" s="12" t="str">
        <f>IF($A367&lt;&gt;"",VLOOKUP($A367,Vocabulary!$A:$J,4,),"")</f>
        <v>Location</v>
      </c>
      <c r="J367" s="9" t="s">
        <v>750</v>
      </c>
    </row>
    <row r="368" spans="1:10" x14ac:dyDescent="0.3">
      <c r="A368" s="9">
        <v>424</v>
      </c>
      <c r="B368" s="13" t="str">
        <f>IFERROR(VLOOKUP(A368,Vocabulary!$A:$J,2,),"")</f>
        <v>isVerrijktMet</v>
      </c>
      <c r="C368" s="13" t="str">
        <f>IF($A368&lt;&gt;"",VLOOKUP($A368,Vocabulary!$A:$J,10,),"")</f>
        <v>&lt;vl-adres:isVerrijktMet&gt;</v>
      </c>
      <c r="D368" s="17" t="str">
        <f>IF($A368&lt;&gt;"",IF(VLOOKUP($A368,Vocabulary!$A:$J,3,)=0,"",VLOOKUP($A368,Vocabulary!$A:$J,3,)),"")</f>
        <v>Verwijzing naar een adresuitbreiding.</v>
      </c>
      <c r="E368" s="17" t="str">
        <f>IF($A368&lt;&gt;"",IF(VLOOKUP($A368,Vocabulary!$A:$J,7,)=0,"",VLOOKUP($A368,Vocabulary!$A:$J,7,)),"")</f>
        <v/>
      </c>
      <c r="F368" s="12" t="str">
        <f>IF($A368&lt;&gt;"",VLOOKUP($A368,Vocabulary!$A:$J,4,),"")</f>
        <v>Location</v>
      </c>
      <c r="J368" s="9" t="s">
        <v>750</v>
      </c>
    </row>
    <row r="369" spans="1:10" x14ac:dyDescent="0.3">
      <c r="A369" s="9">
        <v>425</v>
      </c>
      <c r="B369" s="13" t="str">
        <f>IFERROR(VLOOKUP(A369,Vocabulary!$A:$J,2,),"")</f>
        <v>land</v>
      </c>
      <c r="C369" s="13" t="str">
        <f>IF($A369&lt;&gt;"",VLOOKUP($A369,Vocabulary!$A:$J,10,),"")</f>
        <v>&lt;vl-adres:land&gt;</v>
      </c>
      <c r="D369" s="17" t="str">
        <f>IF($A369&lt;&gt;"",IF(VLOOKUP($A369,Vocabulary!$A:$J,3,)=0,"",VLOOKUP($A369,Vocabulary!$A:$J,3,)),"")</f>
        <v>Land waarin het adres gelegen is.</v>
      </c>
      <c r="E369" s="17" t="str">
        <f>IF($A369&lt;&gt;"",IF(VLOOKUP($A369,Vocabulary!$A:$J,7,)=0,"",VLOOKUP($A369,Vocabulary!$A:$J,7,)),"")</f>
        <v/>
      </c>
      <c r="F369" s="12" t="str">
        <f>IF($A369&lt;&gt;"",VLOOKUP($A369,Vocabulary!$A:$J,4,),"")</f>
        <v>Location</v>
      </c>
      <c r="J369" s="9" t="s">
        <v>750</v>
      </c>
    </row>
    <row r="370" spans="1:10" x14ac:dyDescent="0.3">
      <c r="A370" s="9">
        <v>426</v>
      </c>
      <c r="B370" s="13" t="str">
        <f>IFERROR(VLOOKUP(A370,Vocabulary!$A:$J,2,),"")</f>
        <v>niveau</v>
      </c>
      <c r="C370" s="13" t="str">
        <f>IF($A370&lt;&gt;"",VLOOKUP($A370,Vocabulary!$A:$J,10,),"")</f>
        <v>&lt;vl-adres:niveau&gt;</v>
      </c>
      <c r="D370" s="17" t="str">
        <f>IF($A370&lt;&gt;"",IF(VLOOKUP($A370,Vocabulary!$A:$J,3,)=0,"",VLOOKUP($A370,Vocabulary!$A:$J,3,)),"")</f>
        <v>Het niveau waarnaar de locator verwijst.
Gebruik
Waarbij het niveau staat voor de geografische granulariteit vd locator: zo verwijzen locators vh type huisnummer doorgaans naar het gebouw terwijl busnummers naar een deel vh gebouw verwijzen.</v>
      </c>
      <c r="E370" s="17" t="str">
        <f>IF($A370&lt;&gt;"",IF(VLOOKUP($A370,Vocabulary!$A:$J,7,)=0,"",VLOOKUP($A370,Vocabulary!$A:$J,7,)),"")</f>
        <v/>
      </c>
      <c r="F370" s="12" t="str">
        <f>IF($A370&lt;&gt;"",VLOOKUP($A370,Vocabulary!$A:$J,4,),"")</f>
        <v>Location</v>
      </c>
      <c r="J370" s="9" t="s">
        <v>750</v>
      </c>
    </row>
    <row r="371" spans="1:10" x14ac:dyDescent="0.3">
      <c r="A371" s="9">
        <v>427</v>
      </c>
      <c r="B371" s="13" t="str">
        <f>IFERROR(VLOOKUP(A371,Vocabulary!$A:$J,2,),"")</f>
        <v>officieelToegekend</v>
      </c>
      <c r="C371" s="13" t="str">
        <f>IF($A371&lt;&gt;"",VLOOKUP($A371,Vocabulary!$A:$J,10,),"")</f>
        <v>&lt;vl-adres:officieelToegekend&gt;</v>
      </c>
      <c r="D371" s="17" t="str">
        <f>IF($A371&lt;&gt;"",IF(VLOOKUP($A371,Vocabulary!$A:$J,3,)=0,"",VLOOKUP($A371,Vocabulary!$A:$J,3,)),"")</f>
        <v>Geeft aan of het adres officieel door de adresbeheerder is toegekend.
Gebruik
Een adres is niet-officieel wanneer het bestaan ervan niet gekend was vanuit de administratieve procedures, maar pas nadat nadat het feitelijk is vastgesteld op het terrein.</v>
      </c>
      <c r="E371" s="17" t="str">
        <f>IF($A371&lt;&gt;"",IF(VLOOKUP($A371,Vocabulary!$A:$J,7,)=0,"",VLOOKUP($A371,Vocabulary!$A:$J,7,)),"")</f>
        <v/>
      </c>
      <c r="F371" s="12" t="str">
        <f>IF($A371&lt;&gt;"",VLOOKUP($A371,Vocabulary!$A:$J,4,),"")</f>
        <v>Location</v>
      </c>
      <c r="J371" s="9" t="s">
        <v>750</v>
      </c>
    </row>
    <row r="372" spans="1:10" x14ac:dyDescent="0.3">
      <c r="A372" s="9">
        <v>428</v>
      </c>
      <c r="B372" s="13" t="str">
        <f>IFERROR(VLOOKUP(A372,Vocabulary!$A:$J,2,),"")</f>
        <v>positie</v>
      </c>
      <c r="C372" s="13" t="str">
        <f>IF($A372&lt;&gt;"",VLOOKUP($A372,Vocabulary!$A:$J,10,),"")</f>
        <v>&lt;vl-adres:positie&gt;</v>
      </c>
      <c r="D372" s="17" t="str">
        <f>IF($A372&lt;&gt;"",IF(VLOOKUP($A372,Vocabulary!$A:$J,3,)=0,"",VLOOKUP($A372,Vocabulary!$A:$J,3,)),"")</f>
        <v>Positie van een karakeristiek punt dat de positie van het adres vertegenwoordigt volgens een bepaalde specificatie en inclusief informatie over de herkomst van de positie.
Gebruik
Moet een punt zijn.</v>
      </c>
      <c r="E372" s="17" t="str">
        <f>IF($A372&lt;&gt;"",IF(VLOOKUP($A372,Vocabulary!$A:$J,7,)=0,"",VLOOKUP($A372,Vocabulary!$A:$J,7,)),"")</f>
        <v/>
      </c>
      <c r="F372" s="12" t="str">
        <f>IF($A372&lt;&gt;"",VLOOKUP($A372,Vocabulary!$A:$J,4,),"")</f>
        <v>Location</v>
      </c>
      <c r="J372" s="9" t="s">
        <v>750</v>
      </c>
    </row>
    <row r="373" spans="1:10" x14ac:dyDescent="0.3">
      <c r="A373" s="9">
        <v>429</v>
      </c>
      <c r="B373" s="13" t="str">
        <f>IFERROR(VLOOKUP(A373,Vocabulary!$A:$J,2,),"")</f>
        <v>postcode</v>
      </c>
      <c r="C373" s="13" t="str">
        <f>IF($A373&lt;&gt;"",VLOOKUP($A373,Vocabulary!$A:$J,10,),"")</f>
        <v>&lt;vl-adres:postcode&gt;</v>
      </c>
      <c r="D373" s="17" t="str">
        <f>IF($A373&lt;&gt;"",IF(VLOOKUP($A373,Vocabulary!$A:$J,3,)=0,"",VLOOKUP($A373,Vocabulary!$A:$J,3,)),"")</f>
        <v>Code waarmee het geografisch gebied dat de adressen voor postale doeleinden groepeert aanduidt.</v>
      </c>
      <c r="E373" s="17" t="str">
        <f>IF($A373&lt;&gt;"",IF(VLOOKUP($A373,Vocabulary!$A:$J,7,)=0,"",VLOOKUP($A373,Vocabulary!$A:$J,7,)),"")</f>
        <v>external terminology:
http://www.w3.org/ns/locn#postCode</v>
      </c>
      <c r="F373" s="12" t="str">
        <f>IF($A373&lt;&gt;"",VLOOKUP($A373,Vocabulary!$A:$J,4,),"")</f>
        <v>Location</v>
      </c>
      <c r="J373" s="9" t="s">
        <v>750</v>
      </c>
    </row>
    <row r="374" spans="1:10" x14ac:dyDescent="0.3">
      <c r="A374" s="9">
        <v>430</v>
      </c>
      <c r="B374" s="13" t="str">
        <f>IFERROR(VLOOKUP(A374,Vocabulary!$A:$J,2,),"")</f>
        <v>postnaam</v>
      </c>
      <c r="C374" s="13" t="str">
        <f>IF($A374&lt;&gt;"",VLOOKUP($A374,Vocabulary!$A:$J,10,),"")</f>
        <v>&lt;vl-adres:postnaam&gt;</v>
      </c>
      <c r="D374" s="17" t="str">
        <f>IF($A374&lt;&gt;"",IF(VLOOKUP($A374,Vocabulary!$A:$J,3,)=0,"",VLOOKUP($A374,Vocabulary!$A:$J,3,)),"")</f>
        <v>Naam waarmee het geografisch gebied dat de adressen voor postale doeleinden groepeert kan worden aangeduid.
Gebruik
Typisch de namen van vroegere gemeenten waarmee het gebied samenvalt.</v>
      </c>
      <c r="E374" s="17" t="str">
        <f>IF($A374&lt;&gt;"",IF(VLOOKUP($A374,Vocabulary!$A:$J,7,)=0,"",VLOOKUP($A374,Vocabulary!$A:$J,7,)),"")</f>
        <v>external terminology:
http://www.w3.org/ns/locn#postName</v>
      </c>
      <c r="F374" s="12" t="str">
        <f>IF($A374&lt;&gt;"",VLOOKUP($A374,Vocabulary!$A:$J,4,),"")</f>
        <v>Location</v>
      </c>
      <c r="J374" s="9" t="s">
        <v>750</v>
      </c>
    </row>
    <row r="375" spans="1:10" x14ac:dyDescent="0.3">
      <c r="A375" s="9">
        <v>431</v>
      </c>
      <c r="B375" s="13" t="str">
        <f>IFERROR(VLOOKUP(A375,Vocabulary!$A:$J,2,),"")</f>
        <v>Straatnaam.status</v>
      </c>
      <c r="C375" s="13" t="str">
        <f>IF($A375&lt;&gt;"",VLOOKUP($A375,Vocabulary!$A:$J,10,),"")</f>
        <v>&lt;vl-adres:Straatnaam.status&gt;</v>
      </c>
      <c r="D375" s="17" t="str">
        <f>IF($A375&lt;&gt;"",IF(VLOOKUP($A375,Vocabulary!$A:$J,3,)=0,"",VLOOKUP($A375,Vocabulary!$A:$J,3,)),"")</f>
        <v>Actuele toestand van de straatnaam.</v>
      </c>
      <c r="E375" s="17" t="str">
        <f>IF($A375&lt;&gt;"",IF(VLOOKUP($A375,Vocabulary!$A:$J,7,)=0,"",VLOOKUP($A375,Vocabulary!$A:$J,7,)),"")</f>
        <v/>
      </c>
      <c r="F375" s="12" t="str">
        <f>IF($A375&lt;&gt;"",VLOOKUP($A375,Vocabulary!$A:$J,4,),"")</f>
        <v>Location</v>
      </c>
      <c r="J375" s="9" t="s">
        <v>750</v>
      </c>
    </row>
    <row r="376" spans="1:10" x14ac:dyDescent="0.3">
      <c r="A376" s="9">
        <v>432</v>
      </c>
      <c r="B376" s="13" t="str">
        <f>IFERROR(VLOOKUP(A376,Vocabulary!$A:$J,2,),"")</f>
        <v>Adres.status</v>
      </c>
      <c r="C376" s="13" t="str">
        <f>IF($A376&lt;&gt;"",VLOOKUP($A376,Vocabulary!$A:$J,10,),"")</f>
        <v>&lt;vl-adres:Adres.status&gt;</v>
      </c>
      <c r="D376" s="17" t="str">
        <f>IF($A376&lt;&gt;"",IF(VLOOKUP($A376,Vocabulary!$A:$J,3,)=0,"",VLOOKUP($A376,Vocabulary!$A:$J,3,)),"")</f>
        <v>Actuele toestand van het adres.</v>
      </c>
      <c r="E376" s="17" t="str">
        <f>IF($A376&lt;&gt;"",IF(VLOOKUP($A376,Vocabulary!$A:$J,7,)=0,"",VLOOKUP($A376,Vocabulary!$A:$J,7,)),"")</f>
        <v/>
      </c>
      <c r="F376" s="12" t="str">
        <f>IF($A376&lt;&gt;"",VLOOKUP($A376,Vocabulary!$A:$J,4,),"")</f>
        <v>Location</v>
      </c>
      <c r="J376" s="9" t="s">
        <v>750</v>
      </c>
    </row>
    <row r="377" spans="1:10" x14ac:dyDescent="0.3">
      <c r="A377" s="9">
        <v>433</v>
      </c>
      <c r="B377" s="13" t="str">
        <f>IFERROR(VLOOKUP(A377,Vocabulary!$A:$J,2,),"")</f>
        <v>Locatienaam.type</v>
      </c>
      <c r="C377" s="13" t="str">
        <f>IF($A377&lt;&gt;"",VLOOKUP($A377,Vocabulary!$A:$J,10,),"")</f>
        <v>&lt;vl-adres:Locatienaam.type&gt;</v>
      </c>
      <c r="D377" s="17" t="str">
        <f>IF($A377&lt;&gt;"",IF(VLOOKUP($A377,Vocabulary!$A:$J,3,)=0,"",VLOOKUP($A377,Vocabulary!$A:$J,3,)),"")</f>
        <v>Aard vh geografisch object.</v>
      </c>
      <c r="E377" s="17" t="str">
        <f>IF($A377&lt;&gt;"",IF(VLOOKUP($A377,Vocabulary!$A:$J,7,)=0,"",VLOOKUP($A377,Vocabulary!$A:$J,7,)),"")</f>
        <v/>
      </c>
      <c r="F377" s="12" t="str">
        <f>IF($A377&lt;&gt;"",VLOOKUP($A377,Vocabulary!$A:$J,4,),"")</f>
        <v>Location</v>
      </c>
      <c r="J377" s="9" t="s">
        <v>750</v>
      </c>
    </row>
    <row r="378" spans="1:10" x14ac:dyDescent="0.3">
      <c r="A378" s="9">
        <v>434</v>
      </c>
      <c r="B378" s="13" t="str">
        <f>IFERROR(VLOOKUP(A378,Vocabulary!$A:$J,2,),"")</f>
        <v>Locatieaanduiding.type</v>
      </c>
      <c r="C378" s="13" t="str">
        <f>IF($A378&lt;&gt;"",VLOOKUP($A378,Vocabulary!$A:$J,10,),"")</f>
        <v>&lt;vl-adres:Locatieaanduiding.type&gt;</v>
      </c>
      <c r="D378" s="17" t="str">
        <f>IF($A378&lt;&gt;"",IF(VLOOKUP($A378,Vocabulary!$A:$J,3,)=0,"",VLOOKUP($A378,Vocabulary!$A:$J,3,)),"")</f>
        <v>Aard vd locatieaanduiding.</v>
      </c>
      <c r="E378" s="17" t="str">
        <f>IF($A378&lt;&gt;"",IF(VLOOKUP($A378,Vocabulary!$A:$J,7,)=0,"",VLOOKUP($A378,Vocabulary!$A:$J,7,)),"")</f>
        <v/>
      </c>
      <c r="F378" s="12" t="str">
        <f>IF($A378&lt;&gt;"",VLOOKUP($A378,Vocabulary!$A:$J,4,),"")</f>
        <v>Location</v>
      </c>
      <c r="J378" s="9" t="s">
        <v>750</v>
      </c>
    </row>
    <row r="379" spans="1:10" x14ac:dyDescent="0.3">
      <c r="A379" s="9">
        <v>435</v>
      </c>
      <c r="B379" s="13" t="str">
        <f>IFERROR(VLOOKUP(A379,Vocabulary!$A:$J,2,),"")</f>
        <v>verwijstNaar</v>
      </c>
      <c r="C379" s="13" t="str">
        <f>IF($A379&lt;&gt;"",VLOOKUP($A379,Vocabulary!$A:$J,10,),"")</f>
        <v>&lt;vl-adres:verwijstNaar&gt;</v>
      </c>
      <c r="D379" s="17" t="str">
        <f>IF($A379&lt;&gt;"",IF(VLOOKUP($A379,Vocabulary!$A:$J,3,)=0,"",VLOOKUP($A379,Vocabulary!$A:$J,3,)),"")</f>
        <v xml:space="preserve">Adres waarvan de adresvoorstelling is afgeleid. 
Gebruik
Dit kan enkel voor Belgische adressen aangezien onder adres een Belgisch adres wordt verstaan. </v>
      </c>
      <c r="E379" s="17" t="str">
        <f>IF($A379&lt;&gt;"",IF(VLOOKUP($A379,Vocabulary!$A:$J,7,)=0,"",VLOOKUP($A379,Vocabulary!$A:$J,7,)),"")</f>
        <v/>
      </c>
      <c r="F379" s="12" t="str">
        <f>IF($A379&lt;&gt;"",VLOOKUP($A379,Vocabulary!$A:$J,4,),"")</f>
        <v>Location</v>
      </c>
      <c r="J379" s="9" t="s">
        <v>750</v>
      </c>
    </row>
    <row r="380" spans="1:10" x14ac:dyDescent="0.3">
      <c r="A380" s="9">
        <v>436</v>
      </c>
      <c r="B380" s="13" t="str">
        <f>IFERROR(VLOOKUP(A380,Vocabulary!$A:$J,2,),"")</f>
        <v>volledigAdres</v>
      </c>
      <c r="C380" s="13" t="str">
        <f>IF($A380&lt;&gt;"",VLOOKUP($A380,Vocabulary!$A:$J,10,),"")</f>
        <v>&lt;vl-adres:volledigAdres&gt;</v>
      </c>
      <c r="D380" s="17" t="str">
        <f>IF($A380&lt;&gt;"",IF(VLOOKUP($A380,Vocabulary!$A:$J,3,)=0,"",VLOOKUP($A380,Vocabulary!$A:$J,3,)),"")</f>
        <v xml:space="preserve">Het complete adres in één string, al dan niet geformatteerd. 
Gebruik
Vermijdt fouten tgv het opsplitsen ve adres in zijn onderdelen. Geeft de voorgeschreven volgorde vd verschillende onderdelen weer </v>
      </c>
      <c r="E380" s="17" t="str">
        <f>IF($A380&lt;&gt;"",IF(VLOOKUP($A380,Vocabulary!$A:$J,7,)=0,"",VLOOKUP($A380,Vocabulary!$A:$J,7,)),"")</f>
        <v>external terminology:
http://www.w3.org/ns/locn#fullAddress</v>
      </c>
      <c r="F380" s="12" t="str">
        <f>IF($A380&lt;&gt;"",VLOOKUP($A380,Vocabulary!$A:$J,4,),"")</f>
        <v>Location</v>
      </c>
      <c r="J380" s="9" t="s">
        <v>750</v>
      </c>
    </row>
    <row r="381" spans="1:10" x14ac:dyDescent="0.3">
      <c r="A381" s="9">
        <v>437</v>
      </c>
      <c r="B381" s="13" t="str">
        <f>IFERROR(VLOOKUP(A381,Vocabulary!$A:$J,2,),"")</f>
        <v>Afstamming</v>
      </c>
      <c r="C381" s="13" t="str">
        <f>IF($A381&lt;&gt;"",VLOOKUP($A381,Vocabulary!$A:$J,10,),"")</f>
        <v>&lt;vl-persoon:Afstamming&gt;</v>
      </c>
      <c r="D381" s="17" t="str">
        <f>IF($A381&lt;&gt;"",IF(VLOOKUP($A381,Vocabulary!$A:$J,3,)=0,"",VLOOKUP($A381,Vocabulary!$A:$J,3,)),"")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1" s="17" t="str">
        <f>IF($A381&lt;&gt;"",IF(VLOOKUP($A381,Vocabulary!$A:$J,7,)=0,"",VLOOKUP($A381,Vocabulary!$A:$J,7,)),"")</f>
        <v/>
      </c>
      <c r="F381" s="12" t="str">
        <f>IF($A381&lt;&gt;"",VLOOKUP($A381,Vocabulary!$A:$J,4,),"")</f>
        <v>Person</v>
      </c>
      <c r="J381" s="9" t="s">
        <v>750</v>
      </c>
    </row>
    <row r="382" spans="1:10" x14ac:dyDescent="0.3">
      <c r="A382" s="9">
        <v>438</v>
      </c>
      <c r="B382" s="13" t="str">
        <f>IFERROR(VLOOKUP(A382,Vocabulary!$A:$J,2,),"")</f>
        <v>BurgerlijkeStaat</v>
      </c>
      <c r="C382" s="13" t="str">
        <f>IF($A382&lt;&gt;"",VLOOKUP($A382,Vocabulary!$A:$J,10,),"")</f>
        <v>&lt;vl-persoon:BurgerlijkeStaat&gt;</v>
      </c>
      <c r="D382" s="17" t="str">
        <f>IF($A382&lt;&gt;"",IF(VLOOKUP($A382,Vocabulary!$A:$J,3,)=0,"",VLOOKUP($A382,Vocabulary!$A:$J,3,)),"")</f>
        <v xml:space="preserve">Burgerrechtelijke toestand van een persoon. 
Gebruik
 Slaat op huwelijk, partnerregistratie, afstamming, voogdij etc. Is maw de toestand van bepaalde verhoudingen tussen personen. </v>
      </c>
      <c r="E382" s="17" t="str">
        <f>IF($A382&lt;&gt;"",IF(VLOOKUP($A382,Vocabulary!$A:$J,7,)=0,"",VLOOKUP($A382,Vocabulary!$A:$J,7,)),"")</f>
        <v/>
      </c>
      <c r="F382" s="12" t="str">
        <f>IF($A382&lt;&gt;"",VLOOKUP($A382,Vocabulary!$A:$J,4,),"")</f>
        <v>Person</v>
      </c>
      <c r="J382" s="9" t="s">
        <v>750</v>
      </c>
    </row>
    <row r="383" spans="1:10" x14ac:dyDescent="0.3">
      <c r="A383" s="9">
        <v>439</v>
      </c>
      <c r="B383" s="13" t="str">
        <f>IFERROR(VLOOKUP(A383,Vocabulary!$A:$J,2,),"")</f>
        <v>Domicilie</v>
      </c>
      <c r="C383" s="13" t="str">
        <f>IF($A383&lt;&gt;"",VLOOKUP($A383,Vocabulary!$A:$J,10,),"")</f>
        <v>&lt;vl-persoon:Domicilie&gt;</v>
      </c>
      <c r="D383" s="17" t="str">
        <f>IF($A383&lt;&gt;"",IF(VLOOKUP($A383,Vocabulary!$A:$J,3,)=0,"",VLOOKUP($A383,Vocabulary!$A:$J,3,)),"")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3" s="17" t="str">
        <f>IF($A383&lt;&gt;"",IF(VLOOKUP($A383,Vocabulary!$A:$J,7,)=0,"",VLOOKUP($A383,Vocabulary!$A:$J,7,)),"")</f>
        <v/>
      </c>
      <c r="F383" s="12" t="str">
        <f>IF($A383&lt;&gt;"",VLOOKUP($A383,Vocabulary!$A:$J,4,),"")</f>
        <v>Person</v>
      </c>
      <c r="J383" s="9" t="s">
        <v>750</v>
      </c>
    </row>
    <row r="384" spans="1:10" x14ac:dyDescent="0.3">
      <c r="A384" s="9">
        <v>440</v>
      </c>
      <c r="B384" s="13" t="str">
        <f>IFERROR(VLOOKUP(A384,Vocabulary!$A:$J,2,),"")</f>
        <v>Geboorte</v>
      </c>
      <c r="C384" s="13" t="str">
        <f>IF($A384&lt;&gt;"",VLOOKUP($A384,Vocabulary!$A:$J,10,),"")</f>
        <v>&lt;vl-persoon:Geboorte&gt;</v>
      </c>
      <c r="D384" s="17" t="str">
        <f>IF($A384&lt;&gt;"",IF(VLOOKUP($A384,Vocabulary!$A:$J,3,)=0,"",VLOOKUP($A384,Vocabulary!$A:$J,3,)),"")</f>
        <v>Het ter wereld komen vd persoon.</v>
      </c>
      <c r="E384" s="17" t="str">
        <f>IF($A384&lt;&gt;"",IF(VLOOKUP($A384,Vocabulary!$A:$J,7,)=0,"",VLOOKUP($A384,Vocabulary!$A:$J,7,)),"")</f>
        <v/>
      </c>
      <c r="F384" s="12" t="str">
        <f>IF($A384&lt;&gt;"",VLOOKUP($A384,Vocabulary!$A:$J,4,),"")</f>
        <v>Person</v>
      </c>
      <c r="J384" s="9" t="s">
        <v>750</v>
      </c>
    </row>
    <row r="385" spans="1:10" x14ac:dyDescent="0.3">
      <c r="A385" s="9">
        <v>441</v>
      </c>
      <c r="B385" s="13" t="str">
        <f>IFERROR(VLOOKUP(A385,Vocabulary!$A:$J,2,),"")</f>
        <v>GeenInwoner</v>
      </c>
      <c r="C385" s="13" t="str">
        <f>IF($A385&lt;&gt;"",VLOOKUP($A385,Vocabulary!$A:$J,10,),"")</f>
        <v>&lt;vl-persoon:GeenInwoner&gt;</v>
      </c>
      <c r="D385" s="17" t="str">
        <f>IF($A385&lt;&gt;"",IF(VLOOKUP($A385,Vocabulary!$A:$J,3,)=0,"",VLOOKUP($A385,Vocabulary!$A:$J,3,)),"")</f>
        <v xml:space="preserve">Persoon die niet in een bepaalde plaats of land woont. 
Gebruik
 Plaats of land wordt hier vertegenwoordigd door de entiteit jurisdictie. </v>
      </c>
      <c r="E385" s="17" t="str">
        <f>IF($A385&lt;&gt;"",IF(VLOOKUP($A385,Vocabulary!$A:$J,7,)=0,"",VLOOKUP($A385,Vocabulary!$A:$J,7,)),"")</f>
        <v/>
      </c>
      <c r="F385" s="12" t="str">
        <f>IF($A385&lt;&gt;"",VLOOKUP($A385,Vocabulary!$A:$J,4,),"")</f>
        <v>Person</v>
      </c>
      <c r="J385" s="9" t="s">
        <v>750</v>
      </c>
    </row>
    <row r="386" spans="1:10" x14ac:dyDescent="0.3">
      <c r="A386" s="9">
        <v>442</v>
      </c>
      <c r="B386" s="13" t="str">
        <f>IFERROR(VLOOKUP(A386,Vocabulary!$A:$J,2,),"")</f>
        <v>GeregistreerdPersoon</v>
      </c>
      <c r="C386" s="13" t="str">
        <f>IF($A386&lt;&gt;"",VLOOKUP($A386,Vocabulary!$A:$J,10,),"")</f>
        <v>&lt;vl-persoon:GeregistreerdPersoon&gt;</v>
      </c>
      <c r="D386" s="17" t="str">
        <f>IF($A386&lt;&gt;"",IF(VLOOKUP($A386,Vocabulary!$A:$J,3,)=0,"",VLOOKUP($A386,Vocabulary!$A:$J,3,)),"")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86" s="17" t="str">
        <f>IF($A386&lt;&gt;"",IF(VLOOKUP($A386,Vocabulary!$A:$J,7,)=0,"",VLOOKUP($A386,Vocabulary!$A:$J,7,)),"")</f>
        <v/>
      </c>
      <c r="F386" s="12" t="str">
        <f>IF($A386&lt;&gt;"",VLOOKUP($A386,Vocabulary!$A:$J,4,),"")</f>
        <v>Person</v>
      </c>
      <c r="J386" s="9" t="s">
        <v>750</v>
      </c>
    </row>
    <row r="387" spans="1:10" x14ac:dyDescent="0.3">
      <c r="A387" s="9">
        <v>443</v>
      </c>
      <c r="B387" s="13" t="str">
        <f>IFERROR(VLOOKUP(A387,Vocabulary!$A:$J,2,),"")</f>
        <v>Gezin</v>
      </c>
      <c r="C387" s="13" t="str">
        <f>IF($A387&lt;&gt;"",VLOOKUP($A387,Vocabulary!$A:$J,10,),"")</f>
        <v>&lt;vl-persoon:Gezin&gt;</v>
      </c>
      <c r="D387" s="17" t="str">
        <f>IF($A387&lt;&gt;"",IF(VLOOKUP($A387,Vocabulary!$A:$J,3,)=0,"",VLOOKUP($A387,Vocabulary!$A:$J,3,)),"")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87" s="17" t="str">
        <f>IF($A387&lt;&gt;"",IF(VLOOKUP($A387,Vocabulary!$A:$J,7,)=0,"",VLOOKUP($A387,Vocabulary!$A:$J,7,)),"")</f>
        <v/>
      </c>
      <c r="F387" s="12" t="str">
        <f>IF($A387&lt;&gt;"",VLOOKUP($A387,Vocabulary!$A:$J,4,),"")</f>
        <v>Person</v>
      </c>
      <c r="J387" s="9" t="s">
        <v>750</v>
      </c>
    </row>
    <row r="388" spans="1:10" x14ac:dyDescent="0.3">
      <c r="A388" s="9">
        <v>444</v>
      </c>
      <c r="B388" s="13" t="str">
        <f>IFERROR(VLOOKUP(A388,Vocabulary!$A:$J,2,),"")</f>
        <v>Gezinsrelatie</v>
      </c>
      <c r="C388" s="13" t="str">
        <f>IF($A388&lt;&gt;"",VLOOKUP($A388,Vocabulary!$A:$J,10,),"")</f>
        <v>&lt;vl-persoon:Gezinsrelatie&gt;</v>
      </c>
      <c r="D388" s="17" t="str">
        <f>IF($A388&lt;&gt;"",IF(VLOOKUP($A388,Vocabulary!$A:$J,3,)=0,"",VLOOKUP($A388,Vocabulary!$A:$J,3,)),"")</f>
        <v xml:space="preserve">Relatie tussen leden van eenzelfde gezin. 
Gebruik
 Bv echtgenoot, zoon, schoonmoeder. </v>
      </c>
      <c r="E388" s="17" t="str">
        <f>IF($A388&lt;&gt;"",IF(VLOOKUP($A388,Vocabulary!$A:$J,7,)=0,"",VLOOKUP($A388,Vocabulary!$A:$J,7,)),"")</f>
        <v/>
      </c>
      <c r="F388" s="12" t="str">
        <f>IF($A388&lt;&gt;"",VLOOKUP($A388,Vocabulary!$A:$J,4,),"")</f>
        <v>Person</v>
      </c>
      <c r="J388" s="9" t="s">
        <v>750</v>
      </c>
    </row>
    <row r="389" spans="1:10" x14ac:dyDescent="0.3">
      <c r="A389" s="9">
        <v>445</v>
      </c>
      <c r="B389" s="13" t="str">
        <f>IFERROR(VLOOKUP(A389,Vocabulary!$A:$J,2,),"")</f>
        <v>Huwelijk</v>
      </c>
      <c r="C389" s="13" t="str">
        <f>IF($A389&lt;&gt;"",VLOOKUP($A389,Vocabulary!$A:$J,10,),"")</f>
        <v>&lt;vl-persoon:Huwelijk&gt;</v>
      </c>
      <c r="D389" s="17" t="str">
        <f>IF($A389&lt;&gt;"",IF(VLOOKUP($A389,Vocabulary!$A:$J,3,)=0,"",VLOOKUP($A389,Vocabulary!$A:$J,3,)),"")</f>
        <v xml:space="preserve">Een door burgerlijk of religieus recht geregelde samenlevingsvorm van twee personen. 
Gebruik
 Kan, net als bv samenwonen, de basis vormen van een gezin. </v>
      </c>
      <c r="E389" s="17" t="str">
        <f>IF($A389&lt;&gt;"",IF(VLOOKUP($A389,Vocabulary!$A:$J,7,)=0,"",VLOOKUP($A389,Vocabulary!$A:$J,7,)),"")</f>
        <v/>
      </c>
      <c r="F389" s="12" t="str">
        <f>IF($A389&lt;&gt;"",VLOOKUP($A389,Vocabulary!$A:$J,4,),"")</f>
        <v>Person</v>
      </c>
      <c r="J389" s="9" t="s">
        <v>750</v>
      </c>
    </row>
    <row r="390" spans="1:10" x14ac:dyDescent="0.3">
      <c r="A390" s="9">
        <v>446</v>
      </c>
      <c r="B390" s="13" t="str">
        <f>IFERROR(VLOOKUP(A390,Vocabulary!$A:$J,2,),"")</f>
        <v>Inwoner</v>
      </c>
      <c r="C390" s="13" t="str">
        <f>IF($A390&lt;&gt;"",VLOOKUP($A390,Vocabulary!$A:$J,10,),"")</f>
        <v>&lt;vl-persoon:Inwoner&gt;</v>
      </c>
      <c r="D390" s="17" t="str">
        <f>IF($A390&lt;&gt;"",IF(VLOOKUP($A390,Vocabulary!$A:$J,3,)=0,"",VLOOKUP($A390,Vocabulary!$A:$J,3,)),"")</f>
        <v xml:space="preserve">Persoon die in een bepaalde plaats of land woont. 
Gebruik
 Plaats of land wordt hier vertegenwoordigd door de entiteit jurisdictie. </v>
      </c>
      <c r="E390" s="17" t="str">
        <f>IF($A390&lt;&gt;"",IF(VLOOKUP($A390,Vocabulary!$A:$J,7,)=0,"",VLOOKUP($A390,Vocabulary!$A:$J,7,)),"")</f>
        <v/>
      </c>
      <c r="F390" s="12" t="str">
        <f>IF($A390&lt;&gt;"",VLOOKUP($A390,Vocabulary!$A:$J,4,),"")</f>
        <v>Person</v>
      </c>
      <c r="J390" s="9" t="s">
        <v>750</v>
      </c>
    </row>
    <row r="391" spans="1:10" x14ac:dyDescent="0.3">
      <c r="A391" s="9">
        <v>447</v>
      </c>
      <c r="B391" s="13" t="str">
        <f>IFERROR(VLOOKUP(A391,Vocabulary!$A:$J,2,),"")</f>
        <v>Inwonerschap</v>
      </c>
      <c r="C391" s="13" t="str">
        <f>IF($A391&lt;&gt;"",VLOOKUP($A391,Vocabulary!$A:$J,10,),"")</f>
        <v>&lt;vl-persoon:Inwonerschap&gt;</v>
      </c>
      <c r="D391" s="17" t="str">
        <f>IF($A391&lt;&gt;"",IF(VLOOKUP($A391,Vocabulary!$A:$J,3,)=0,"",VLOOKUP($A391,Vocabulary!$A:$J,3,)),"")</f>
        <v>Het feit dat een persoon verblijf houdt in een plaats of land.</v>
      </c>
      <c r="E391" s="17" t="str">
        <f>IF($A391&lt;&gt;"",IF(VLOOKUP($A391,Vocabulary!$A:$J,7,)=0,"",VLOOKUP($A391,Vocabulary!$A:$J,7,)),"")</f>
        <v/>
      </c>
      <c r="F391" s="12" t="str">
        <f>IF($A391&lt;&gt;"",VLOOKUP($A391,Vocabulary!$A:$J,4,),"")</f>
        <v>Person</v>
      </c>
      <c r="J391" s="9" t="s">
        <v>750</v>
      </c>
    </row>
    <row r="392" spans="1:10" x14ac:dyDescent="0.3">
      <c r="A392" s="9">
        <v>448</v>
      </c>
      <c r="B392" s="13" t="str">
        <f>IFERROR(VLOOKUP(A392,Vocabulary!$A:$J,2,),"")</f>
        <v>Nationaliteit</v>
      </c>
      <c r="C392" s="13" t="str">
        <f>IF($A392&lt;&gt;"",VLOOKUP($A392,Vocabulary!$A:$J,10,),"")</f>
        <v>&lt;vl-persoon:Nationaliteit&gt;</v>
      </c>
      <c r="D392" s="17" t="str">
        <f>IF($A392&lt;&gt;"",IF(VLOOKUP($A392,Vocabulary!$A:$J,3,)=0,"",VLOOKUP($A392,Vocabulary!$A:$J,3,)),"")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2" s="17" t="str">
        <f>IF($A392&lt;&gt;"",IF(VLOOKUP($A392,Vocabulary!$A:$J,7,)=0,"",VLOOKUP($A392,Vocabulary!$A:$J,7,)),"")</f>
        <v/>
      </c>
      <c r="F392" s="12" t="str">
        <f>IF($A392&lt;&gt;"",VLOOKUP($A392,Vocabulary!$A:$J,4,),"")</f>
        <v>Person</v>
      </c>
      <c r="J392" s="9" t="s">
        <v>750</v>
      </c>
    </row>
    <row r="393" spans="1:10" x14ac:dyDescent="0.3">
      <c r="A393" s="9">
        <v>449</v>
      </c>
      <c r="B393" s="13" t="str">
        <f>IFERROR(VLOOKUP(A393,Vocabulary!$A:$J,2,),"")</f>
        <v>Overlijden</v>
      </c>
      <c r="C393" s="13" t="str">
        <f>IF($A393&lt;&gt;"",VLOOKUP($A393,Vocabulary!$A:$J,10,),"")</f>
        <v>&lt;vl-persoon:Overlijden&gt;</v>
      </c>
      <c r="D393" s="17" t="str">
        <f>IF($A393&lt;&gt;"",IF(VLOOKUP($A393,Vocabulary!$A:$J,3,)=0,"",VLOOKUP($A393,Vocabulary!$A:$J,3,)),"")</f>
        <v>Het doodgaan vd Persoon.</v>
      </c>
      <c r="E393" s="17" t="str">
        <f>IF($A393&lt;&gt;"",IF(VLOOKUP($A393,Vocabulary!$A:$J,7,)=0,"",VLOOKUP($A393,Vocabulary!$A:$J,7,)),"")</f>
        <v/>
      </c>
      <c r="F393" s="12" t="str">
        <f>IF($A393&lt;&gt;"",VLOOKUP($A393,Vocabulary!$A:$J,4,),"")</f>
        <v>Person</v>
      </c>
      <c r="J393" s="9" t="s">
        <v>750</v>
      </c>
    </row>
    <row r="394" spans="1:10" x14ac:dyDescent="0.3">
      <c r="A394" s="9">
        <v>450</v>
      </c>
      <c r="B394" s="13" t="str">
        <f>IFERROR(VLOOKUP(A394,Vocabulary!$A:$J,2,),"")</f>
        <v>PermanentInwoner</v>
      </c>
      <c r="C394" s="13" t="str">
        <f>IF($A394&lt;&gt;"",VLOOKUP($A394,Vocabulary!$A:$J,10,),"")</f>
        <v>&lt;vl-persoon:PermanentInwoner&gt;</v>
      </c>
      <c r="D394" s="17" t="str">
        <f>IF($A394&lt;&gt;"",IF(VLOOKUP($A394,Vocabulary!$A:$J,3,)=0,"",VLOOKUP($A394,Vocabulary!$A:$J,3,)),"")</f>
        <v xml:space="preserve">Persoon die permanent in een bepaalde plaats of land woont. 
Gebruik
 Is een verblijfsrecht dat in principe officieel moet worden toegekend als de persoon geen staatsburger is. </v>
      </c>
      <c r="E394" s="17" t="str">
        <f>IF($A394&lt;&gt;"",IF(VLOOKUP($A394,Vocabulary!$A:$J,7,)=0,"",VLOOKUP($A394,Vocabulary!$A:$J,7,)),"")</f>
        <v/>
      </c>
      <c r="F394" s="12" t="str">
        <f>IF($A394&lt;&gt;"",VLOOKUP($A394,Vocabulary!$A:$J,4,),"")</f>
        <v>Person</v>
      </c>
      <c r="J394" s="9" t="s">
        <v>750</v>
      </c>
    </row>
    <row r="395" spans="1:10" x14ac:dyDescent="0.3">
      <c r="A395" s="9">
        <v>451</v>
      </c>
      <c r="B395" s="13" t="str">
        <f>IFERROR(VLOOKUP(A395,Vocabulary!$A:$J,2,),"")</f>
        <v>Persoonsgebeurtenis</v>
      </c>
      <c r="C395" s="13" t="str">
        <f>IF($A395&lt;&gt;"",VLOOKUP($A395,Vocabulary!$A:$J,10,),"")</f>
        <v>&lt;vl-persoon:Persoonsgebeurtenis&gt;</v>
      </c>
      <c r="D395" s="17" t="str">
        <f>IF($A395&lt;&gt;"",IF(VLOOKUP($A395,Vocabulary!$A:$J,3,)=0,"",VLOOKUP($A395,Vocabulary!$A:$J,3,)),"")</f>
        <v>Belangrijke gebeurtenis ih leven ve persoon.</v>
      </c>
      <c r="E395" s="17" t="str">
        <f>IF($A395&lt;&gt;"",IF(VLOOKUP($A395,Vocabulary!$A:$J,7,)=0,"",VLOOKUP($A395,Vocabulary!$A:$J,7,)),"")</f>
        <v/>
      </c>
      <c r="F395" s="12" t="str">
        <f>IF($A395&lt;&gt;"",VLOOKUP($A395,Vocabulary!$A:$J,4,),"")</f>
        <v>Person</v>
      </c>
      <c r="J395" s="9" t="s">
        <v>750</v>
      </c>
    </row>
    <row r="396" spans="1:10" x14ac:dyDescent="0.3">
      <c r="A396" s="9">
        <v>452</v>
      </c>
      <c r="B396" s="13" t="str">
        <f>IFERROR(VLOOKUP(A396,Vocabulary!$A:$J,2,),"")</f>
        <v>Persoonsrelatie</v>
      </c>
      <c r="C396" s="13" t="str">
        <f>IF($A396&lt;&gt;"",VLOOKUP($A396,Vocabulary!$A:$J,10,),"")</f>
        <v>&lt;vl-persoon:Persoonsrelatie&gt;</v>
      </c>
      <c r="D396" s="17" t="str">
        <f>IF($A396&lt;&gt;"",IF(VLOOKUP($A396,Vocabulary!$A:$J,3,)=0,"",VLOOKUP($A396,Vocabulary!$A:$J,3,)),"")</f>
        <v xml:space="preserve">Relatie tussen twee of meer personen. 
Gebruik
 Typisch zijn dit burgerrechtelijke relaties (zie burgerlijke staat) maar niet noodzakelijk daartoe beperkt. </v>
      </c>
      <c r="E396" s="17" t="str">
        <f>IF($A396&lt;&gt;"",IF(VLOOKUP($A396,Vocabulary!$A:$J,7,)=0,"",VLOOKUP($A396,Vocabulary!$A:$J,7,)),"")</f>
        <v/>
      </c>
      <c r="F396" s="12" t="str">
        <f>IF($A396&lt;&gt;"",VLOOKUP($A396,Vocabulary!$A:$J,4,),"")</f>
        <v>Person</v>
      </c>
      <c r="J396" s="9" t="s">
        <v>750</v>
      </c>
    </row>
    <row r="397" spans="1:10" x14ac:dyDescent="0.3">
      <c r="A397" s="9">
        <v>453</v>
      </c>
      <c r="B397" s="13" t="str">
        <f>IFERROR(VLOOKUP(A397,Vocabulary!$A:$J,2,),"")</f>
        <v>Samenwonen</v>
      </c>
      <c r="C397" s="13" t="str">
        <f>IF($A397&lt;&gt;"",VLOOKUP($A397,Vocabulary!$A:$J,10,),"")</f>
        <v>&lt;vl-persoon:Samenwonen&gt;</v>
      </c>
      <c r="D397" s="17" t="str">
        <f>IF($A397&lt;&gt;"",IF(VLOOKUP($A397,Vocabulary!$A:$J,3,)=0,"",VLOOKUP($A397,Vocabulary!$A:$J,3,)),"")</f>
        <v xml:space="preserve">Regeling waarbij twee personen die niet getrouwd zijn samenleven. 
Gebruik
 Kan, net als bv een huwelijk, de basis vormen van een gezin. </v>
      </c>
      <c r="E397" s="17" t="str">
        <f>IF($A397&lt;&gt;"",IF(VLOOKUP($A397,Vocabulary!$A:$J,7,)=0,"",VLOOKUP($A397,Vocabulary!$A:$J,7,)),"")</f>
        <v/>
      </c>
      <c r="F397" s="12" t="str">
        <f>IF($A397&lt;&gt;"",VLOOKUP($A397,Vocabulary!$A:$J,4,),"")</f>
        <v>Person</v>
      </c>
      <c r="J397" s="9" t="s">
        <v>750</v>
      </c>
    </row>
    <row r="398" spans="1:10" x14ac:dyDescent="0.3">
      <c r="A398" s="9">
        <v>454</v>
      </c>
      <c r="B398" s="13" t="str">
        <f>IFERROR(VLOOKUP(A398,Vocabulary!$A:$J,2,),"")</f>
        <v>Staatburgerschap</v>
      </c>
      <c r="C398" s="13" t="str">
        <f>IF($A398&lt;&gt;"",VLOOKUP($A398,Vocabulary!$A:$J,10,),"")</f>
        <v>&lt;vl-persoon:Staatburgerschap&gt;</v>
      </c>
      <c r="D398" s="17" t="str">
        <f>IF($A398&lt;&gt;"",IF(VLOOKUP($A398,Vocabulary!$A:$J,3,)=0,"",VLOOKUP($A398,Vocabulary!$A:$J,3,)),"")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398" s="17" t="str">
        <f>IF($A398&lt;&gt;"",IF(VLOOKUP($A398,Vocabulary!$A:$J,7,)=0,"",VLOOKUP($A398,Vocabulary!$A:$J,7,)),"")</f>
        <v/>
      </c>
      <c r="F398" s="12" t="str">
        <f>IF($A398&lt;&gt;"",VLOOKUP($A398,Vocabulary!$A:$J,4,),"")</f>
        <v>Person</v>
      </c>
      <c r="J398" s="9" t="s">
        <v>750</v>
      </c>
    </row>
    <row r="399" spans="1:10" x14ac:dyDescent="0.3">
      <c r="A399" s="9">
        <v>455</v>
      </c>
      <c r="B399" s="13" t="str">
        <f>IFERROR(VLOOKUP(A399,Vocabulary!$A:$J,2,),"")</f>
        <v>Staatsburger</v>
      </c>
      <c r="C399" s="13" t="str">
        <f>IF($A399&lt;&gt;"",VLOOKUP($A399,Vocabulary!$A:$J,10,),"")</f>
        <v>&lt;vl-persoon:Staatsburger&gt;</v>
      </c>
      <c r="D399" s="17" t="str">
        <f>IF($A399&lt;&gt;"",IF(VLOOKUP($A399,Vocabulary!$A:$J,3,)=0,"",VLOOKUP($A399,Vocabulary!$A:$J,3,)),"")</f>
        <v>Persoon die juridisch verbonden is met een staat.</v>
      </c>
      <c r="E399" s="17" t="str">
        <f>IF($A399&lt;&gt;"",IF(VLOOKUP($A399,Vocabulary!$A:$J,7,)=0,"",VLOOKUP($A399,Vocabulary!$A:$J,7,)),"")</f>
        <v/>
      </c>
      <c r="F399" s="12" t="str">
        <f>IF($A399&lt;&gt;"",VLOOKUP($A399,Vocabulary!$A:$J,4,),"")</f>
        <v>Person</v>
      </c>
      <c r="J399" s="9" t="s">
        <v>750</v>
      </c>
    </row>
    <row r="400" spans="1:10" x14ac:dyDescent="0.3">
      <c r="A400" s="9">
        <v>456</v>
      </c>
      <c r="B400" s="13" t="str">
        <f>IFERROR(VLOOKUP(A400,Vocabulary!$A:$J,2,),"")</f>
        <v>TijdelijkInwoner</v>
      </c>
      <c r="C400" s="13" t="str">
        <f>IF($A400&lt;&gt;"",VLOOKUP($A400,Vocabulary!$A:$J,10,),"")</f>
        <v>&lt;vl-persoon:TijdelijkInwoner&gt;</v>
      </c>
      <c r="D400" s="17" t="str">
        <f>IF($A400&lt;&gt;"",IF(VLOOKUP($A400,Vocabulary!$A:$J,3,)=0,"",VLOOKUP($A400,Vocabulary!$A:$J,3,)),"")</f>
        <v xml:space="preserve">Persoon die tijdelijk in een plaats of land woont. 
Gebruik
 Is een verblijfsrecht dat in principe enkel wordt toegekend omwille ve zeer specifieke reden bv werken of studeren. Exclusief personen met kort verblijf, bv als toerist. </v>
      </c>
      <c r="E400" s="17" t="str">
        <f>IF($A400&lt;&gt;"",IF(VLOOKUP($A400,Vocabulary!$A:$J,7,)=0,"",VLOOKUP($A400,Vocabulary!$A:$J,7,)),"")</f>
        <v/>
      </c>
      <c r="F400" s="12" t="str">
        <f>IF($A400&lt;&gt;"",VLOOKUP($A400,Vocabulary!$A:$J,4,),"")</f>
        <v>Person</v>
      </c>
      <c r="J400" s="9" t="s">
        <v>750</v>
      </c>
    </row>
    <row r="401" spans="1:10" x14ac:dyDescent="0.3">
      <c r="A401" s="9">
        <v>457</v>
      </c>
      <c r="B401" s="13" t="str">
        <f>IFERROR(VLOOKUP(A401,Vocabulary!$A:$J,2,),"")</f>
        <v>Verblijfplaats</v>
      </c>
      <c r="C401" s="13" t="str">
        <f>IF($A401&lt;&gt;"",VLOOKUP($A401,Vocabulary!$A:$J,10,),"")</f>
        <v>&lt;vl-persoon:Verblijfplaats&gt;</v>
      </c>
      <c r="D401" s="17" t="str">
        <f>IF($A401&lt;&gt;"",IF(VLOOKUP($A401,Vocabulary!$A:$J,3,)=0,"",VLOOKUP($A401,Vocabulary!$A:$J,3,)),"")</f>
        <v>Plaats waar een persoon al dan niet tijdelijk woont of logeert.</v>
      </c>
      <c r="E401" s="17" t="str">
        <f>IF($A401&lt;&gt;"",IF(VLOOKUP($A401,Vocabulary!$A:$J,7,)=0,"",VLOOKUP($A401,Vocabulary!$A:$J,7,)),"")</f>
        <v/>
      </c>
      <c r="F401" s="12" t="str">
        <f>IF($A401&lt;&gt;"",VLOOKUP($A401,Vocabulary!$A:$J,4,),"")</f>
        <v>Person</v>
      </c>
      <c r="J401" s="9" t="s">
        <v>750</v>
      </c>
    </row>
    <row r="402" spans="1:10" x14ac:dyDescent="0.3">
      <c r="A402" s="9">
        <v>458</v>
      </c>
      <c r="B402" s="13" t="str">
        <f>IFERROR(VLOOKUP(A402,Vocabulary!$A:$J,2,),"")</f>
        <v>Voogdij</v>
      </c>
      <c r="C402" s="13" t="str">
        <f>IF($A402&lt;&gt;"",VLOOKUP($A402,Vocabulary!$A:$J,10,),"")</f>
        <v>&lt;vl-persoon:Voogdij&gt;</v>
      </c>
      <c r="D402" s="17" t="str">
        <f>IF($A402&lt;&gt;"",IF(VLOOKUP($A402,Vocabulary!$A:$J,3,)=0,"",VLOOKUP($A402,Vocabulary!$A:$J,3,)),"")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2" s="17" t="str">
        <f>IF($A402&lt;&gt;"",IF(VLOOKUP($A402,Vocabulary!$A:$J,7,)=0,"",VLOOKUP($A402,Vocabulary!$A:$J,7,)),"")</f>
        <v/>
      </c>
      <c r="F402" s="12" t="str">
        <f>IF($A402&lt;&gt;"",VLOOKUP($A402,Vocabulary!$A:$J,4,),"")</f>
        <v>Person</v>
      </c>
      <c r="J402" s="9" t="s">
        <v>750</v>
      </c>
    </row>
    <row r="403" spans="1:10" x14ac:dyDescent="0.3">
      <c r="A403" s="9">
        <v>459</v>
      </c>
      <c r="B403" s="13" t="str">
        <f>IFERROR(VLOOKUP(A403,Vocabulary!$A:$J,2,),"")</f>
        <v>Vreemdeling</v>
      </c>
      <c r="C403" s="13" t="str">
        <f>IF($A403&lt;&gt;"",VLOOKUP($A403,Vocabulary!$A:$J,10,),"")</f>
        <v>&lt;vl-persoon:Vreemdeling&gt;</v>
      </c>
      <c r="D403" s="17" t="str">
        <f>IF($A403&lt;&gt;"",IF(VLOOKUP($A403,Vocabulary!$A:$J,3,)=0,"",VLOOKUP($A403,Vocabulary!$A:$J,3,)),"")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3" s="17" t="str">
        <f>IF($A403&lt;&gt;"",IF(VLOOKUP($A403,Vocabulary!$A:$J,7,)=0,"",VLOOKUP($A403,Vocabulary!$A:$J,7,)),"")</f>
        <v/>
      </c>
      <c r="F403" s="12" t="str">
        <f>IF($A403&lt;&gt;"",VLOOKUP($A403,Vocabulary!$A:$J,4,),"")</f>
        <v>Person</v>
      </c>
      <c r="J403" s="9" t="s">
        <v>750</v>
      </c>
    </row>
    <row r="404" spans="1:10" x14ac:dyDescent="0.3">
      <c r="A404" s="9">
        <v>460</v>
      </c>
      <c r="B404" s="13" t="str">
        <f>IFERROR(VLOOKUP(A404,Vocabulary!$A:$J,2,),"")</f>
        <v>afstammingstype</v>
      </c>
      <c r="C404" s="13" t="str">
        <f>IF($A404&lt;&gt;"",VLOOKUP($A404,Vocabulary!$A:$J,10,),"")</f>
        <v>&lt;vl-persoon:afstammingstype&gt;</v>
      </c>
      <c r="D404" s="17" t="str">
        <f>IF($A404&lt;&gt;"",IF(VLOOKUP($A404,Vocabulary!$A:$J,3,)=0,"",VLOOKUP($A404,Vocabulary!$A:$J,3,)),"")</f>
        <v xml:space="preserve">Aard vd afstamming. 
Gebruik
Bv geadopteerd, kind uit huwelijk, erkend door de vader etc. </v>
      </c>
      <c r="E404" s="17" t="str">
        <f>IF($A404&lt;&gt;"",IF(VLOOKUP($A404,Vocabulary!$A:$J,7,)=0,"",VLOOKUP($A404,Vocabulary!$A:$J,7,)),"")</f>
        <v/>
      </c>
      <c r="F404" s="12" t="str">
        <f>IF($A404&lt;&gt;"",VLOOKUP($A404,Vocabulary!$A:$J,4,),"")</f>
        <v>Person</v>
      </c>
      <c r="J404" s="9" t="s">
        <v>750</v>
      </c>
    </row>
    <row r="405" spans="1:10" x14ac:dyDescent="0.3">
      <c r="A405" s="9">
        <v>461</v>
      </c>
      <c r="B405" s="13" t="str">
        <f>IFERROR(VLOOKUP(A405,Vocabulary!$A:$J,2,),"")</f>
        <v>Staatburgerschap.binnenJurisdictie</v>
      </c>
      <c r="C405" s="13" t="str">
        <f>IF($A405&lt;&gt;"",VLOOKUP($A405,Vocabulary!$A:$J,10,),"")</f>
        <v>&lt;vl-persoon:Staatburgerschap.binnenJurisdictie&gt;</v>
      </c>
      <c r="D405" s="17" t="str">
        <f>IF($A405&lt;&gt;"",IF(VLOOKUP($A405,Vocabulary!$A:$J,3,)=0,"",VLOOKUP($A405,Vocabulary!$A:$J,3,)),"")</f>
        <v>Jurisdictie waarbinnen het staatsburgerschap (ve persoon) is gedefineerd.</v>
      </c>
      <c r="E405" s="17" t="str">
        <f>IF($A405&lt;&gt;"",IF(VLOOKUP($A405,Vocabulary!$A:$J,7,)=0,"",VLOOKUP($A405,Vocabulary!$A:$J,7,)),"")</f>
        <v/>
      </c>
      <c r="F405" s="12" t="str">
        <f>IF($A405&lt;&gt;"",VLOOKUP($A405,Vocabulary!$A:$J,4,),"")</f>
        <v>Person</v>
      </c>
      <c r="J405" s="9" t="s">
        <v>750</v>
      </c>
    </row>
    <row r="406" spans="1:10" x14ac:dyDescent="0.3">
      <c r="A406" s="9">
        <v>462</v>
      </c>
      <c r="B406" s="13" t="str">
        <f>IFERROR(VLOOKUP(A406,Vocabulary!$A:$J,2,),"")</f>
        <v>Inwonerschap.binnenJurisdictie</v>
      </c>
      <c r="C406" s="13" t="str">
        <f>IF($A406&lt;&gt;"",VLOOKUP($A406,Vocabulary!$A:$J,10,),"")</f>
        <v>&lt;vl-persoon:Inwonerschap.binnenJurisdictie&gt;</v>
      </c>
      <c r="D406" s="17" t="str">
        <f>IF($A406&lt;&gt;"",IF(VLOOKUP($A406,Vocabulary!$A:$J,3,)=0,"",VLOOKUP($A406,Vocabulary!$A:$J,3,)),"")</f>
        <v>Jurisdictie waarbinnen het inwonerschap (ve persoon) is gedefineerd.</v>
      </c>
      <c r="E406" s="17" t="str">
        <f>IF($A406&lt;&gt;"",IF(VLOOKUP($A406,Vocabulary!$A:$J,7,)=0,"",VLOOKUP($A406,Vocabulary!$A:$J,7,)),"")</f>
        <v/>
      </c>
      <c r="F406" s="12" t="str">
        <f>IF($A406&lt;&gt;"",VLOOKUP($A406,Vocabulary!$A:$J,4,),"")</f>
        <v>Person</v>
      </c>
      <c r="J406" s="9" t="s">
        <v>750</v>
      </c>
    </row>
    <row r="407" spans="1:10" x14ac:dyDescent="0.3">
      <c r="A407" s="9">
        <v>463</v>
      </c>
      <c r="B407" s="13" t="str">
        <f>IFERROR(VLOOKUP(A407,Vocabulary!$A:$J,2,),"")</f>
        <v>datum</v>
      </c>
      <c r="C407" s="13" t="str">
        <f>IF($A407&lt;&gt;"",VLOOKUP($A407,Vocabulary!$A:$J,10,),"")</f>
        <v>&lt;vl-persoon:datum&gt;</v>
      </c>
      <c r="D407" s="17" t="str">
        <f>IF($A407&lt;&gt;"",IF(VLOOKUP($A407,Vocabulary!$A:$J,3,)=0,"",VLOOKUP($A407,Vocabulary!$A:$J,3,)),"")</f>
        <v>Datum waarop de gebeurtenis plaatsvond.</v>
      </c>
      <c r="E407" s="17" t="str">
        <f>IF($A407&lt;&gt;"",IF(VLOOKUP($A407,Vocabulary!$A:$J,7,)=0,"",VLOOKUP($A407,Vocabulary!$A:$J,7,)),"")</f>
        <v/>
      </c>
      <c r="F407" s="12" t="str">
        <f>IF($A407&lt;&gt;"",VLOOKUP($A407,Vocabulary!$A:$J,4,),"")</f>
        <v>Person</v>
      </c>
      <c r="J407" s="9" t="s">
        <v>750</v>
      </c>
    </row>
    <row r="408" spans="1:10" x14ac:dyDescent="0.3">
      <c r="A408" s="9">
        <v>464</v>
      </c>
      <c r="B408" s="13" t="str">
        <f>IFERROR(VLOOKUP(A408,Vocabulary!$A:$J,2,),"")</f>
        <v>datumVanAfstamming</v>
      </c>
      <c r="C408" s="13" t="str">
        <f>IF($A408&lt;&gt;"",VLOOKUP($A408,Vocabulary!$A:$J,10,),"")</f>
        <v>&lt;vl-persoon:datumVanAfstamming&gt;</v>
      </c>
      <c r="D408" s="17" t="str">
        <f>IF($A408&lt;&gt;"",IF(VLOOKUP($A408,Vocabulary!$A:$J,3,)=0,"",VLOOKUP($A408,Vocabulary!$A:$J,3,)),"")</f>
        <v>De datum waarop de afstamming wordt vastgesteld.</v>
      </c>
      <c r="E408" s="17" t="str">
        <f>IF($A408&lt;&gt;"",IF(VLOOKUP($A408,Vocabulary!$A:$J,7,)=0,"",VLOOKUP($A408,Vocabulary!$A:$J,7,)),"")</f>
        <v/>
      </c>
      <c r="F408" s="12" t="str">
        <f>IF($A408&lt;&gt;"",VLOOKUP($A408,Vocabulary!$A:$J,4,),"")</f>
        <v>Person</v>
      </c>
      <c r="J408" s="9" t="s">
        <v>750</v>
      </c>
    </row>
    <row r="409" spans="1:10" x14ac:dyDescent="0.3">
      <c r="A409" s="9">
        <v>465</v>
      </c>
      <c r="B409" s="13" t="str">
        <f>IFERROR(VLOOKUP(A409,Vocabulary!$A:$J,2,),"")</f>
        <v>gebruikteVoornaam</v>
      </c>
      <c r="C409" s="13" t="str">
        <f>IF($A409&lt;&gt;"",VLOOKUP($A409,Vocabulary!$A:$J,10,),"")</f>
        <v>&lt;vl-persoon:gebruikteVoornaam&gt;</v>
      </c>
      <c r="D409" s="17" t="str">
        <f>IF($A409&lt;&gt;"",IF(VLOOKUP($A409,Vocabulary!$A:$J,3,)=0,"",VLOOKUP($A409,Vocabulary!$A:$J,3,)),"")</f>
        <v>Belangrijkste vd voornamen ve persoon.</v>
      </c>
      <c r="E409" s="17" t="str">
        <f>IF($A409&lt;&gt;"",IF(VLOOKUP($A409,Vocabulary!$A:$J,7,)=0,"",VLOOKUP($A409,Vocabulary!$A:$J,7,)),"")</f>
        <v/>
      </c>
      <c r="F409" s="12" t="str">
        <f>IF($A409&lt;&gt;"",VLOOKUP($A409,Vocabulary!$A:$J,4,),"")</f>
        <v>Person</v>
      </c>
      <c r="J409" s="9" t="s">
        <v>750</v>
      </c>
    </row>
    <row r="410" spans="1:10" x14ac:dyDescent="0.3">
      <c r="A410" s="9">
        <v>466</v>
      </c>
      <c r="B410" s="13" t="str">
        <f>IFERROR(VLOOKUP(A410,Vocabulary!$A:$J,2,),"")</f>
        <v>geslacht</v>
      </c>
      <c r="C410" s="13" t="str">
        <f>IF($A410&lt;&gt;"",VLOOKUP($A410,Vocabulary!$A:$J,10,),"")</f>
        <v>&lt;vl-persoon:geslacht&gt;</v>
      </c>
      <c r="D410" s="17" t="str">
        <f>IF($A410&lt;&gt;"",IF(VLOOKUP($A410,Vocabulary!$A:$J,3,)=0,"",VLOOKUP($A410,Vocabulary!$A:$J,3,)),"")</f>
        <v>Het feit of de persoon een man of een vrouw is.</v>
      </c>
      <c r="E410" s="17" t="str">
        <f>IF($A410&lt;&gt;"",IF(VLOOKUP($A410,Vocabulary!$A:$J,7,)=0,"",VLOOKUP($A410,Vocabulary!$A:$J,7,)),"")</f>
        <v/>
      </c>
      <c r="F410" s="12" t="str">
        <f>IF($A410&lt;&gt;"",VLOOKUP($A410,Vocabulary!$A:$J,4,),"")</f>
        <v>Person</v>
      </c>
      <c r="J410" s="9" t="s">
        <v>750</v>
      </c>
    </row>
    <row r="411" spans="1:10" x14ac:dyDescent="0.3">
      <c r="A411" s="9">
        <v>467</v>
      </c>
      <c r="B411" s="13" t="str">
        <f>IFERROR(VLOOKUP(A411,Vocabulary!$A:$J,2,),"")</f>
        <v>gezinsadres</v>
      </c>
      <c r="C411" s="13" t="str">
        <f>IF($A411&lt;&gt;"",VLOOKUP($A411,Vocabulary!$A:$J,10,),"")</f>
        <v>&lt;vl-persoon:gezinsadres&gt;</v>
      </c>
      <c r="D411" s="17" t="str">
        <f>IF($A411&lt;&gt;"",IF(VLOOKUP($A411,Vocabulary!$A:$J,3,)=0,"",VLOOKUP($A411,Vocabulary!$A:$J,3,)),"")</f>
        <v xml:space="preserve">Verblijfplaats vh gezin. 
Gebruik
Dikwijls een criterium om te bepalen of personen deel uitmaken van eenzelfde gezin. </v>
      </c>
      <c r="E411" s="17" t="str">
        <f>IF($A411&lt;&gt;"",IF(VLOOKUP($A411,Vocabulary!$A:$J,7,)=0,"",VLOOKUP($A411,Vocabulary!$A:$J,7,)),"")</f>
        <v/>
      </c>
      <c r="F411" s="12" t="str">
        <f>IF($A411&lt;&gt;"",VLOOKUP($A411,Vocabulary!$A:$J,4,),"")</f>
        <v>Person</v>
      </c>
      <c r="J411" s="9" t="s">
        <v>750</v>
      </c>
    </row>
    <row r="412" spans="1:10" x14ac:dyDescent="0.3">
      <c r="A412" s="9">
        <v>468</v>
      </c>
      <c r="B412" s="13" t="str">
        <f>IFERROR(VLOOKUP(A412,Vocabulary!$A:$J,2,),"")</f>
        <v>gezinsrelatietype</v>
      </c>
      <c r="C412" s="13" t="str">
        <f>IF($A412&lt;&gt;"",VLOOKUP($A412,Vocabulary!$A:$J,10,),"")</f>
        <v>&lt;vl-persoon:gezinsrelatietype&gt;</v>
      </c>
      <c r="D412" s="17" t="str">
        <f>IF($A412&lt;&gt;"",IF(VLOOKUP($A412,Vocabulary!$A:$J,3,)=0,"",VLOOKUP($A412,Vocabulary!$A:$J,3,)),"")</f>
        <v xml:space="preserve">Aard vd relatie. 
Gebruik
Wordt typisch bepaald tov het gezinshoofd. Bv als de vader gezinshoofd is en een gezinslid is zoon, dan zou als de grootvader gezinshoofd was datzelfde gezinslid kleinzoon zijn. </v>
      </c>
      <c r="E412" s="17" t="str">
        <f>IF($A412&lt;&gt;"",IF(VLOOKUP($A412,Vocabulary!$A:$J,7,)=0,"",VLOOKUP($A412,Vocabulary!$A:$J,7,)),"")</f>
        <v/>
      </c>
      <c r="F412" s="12" t="str">
        <f>IF($A412&lt;&gt;"",VLOOKUP($A412,Vocabulary!$A:$J,4,),"")</f>
        <v>Person</v>
      </c>
      <c r="J412" s="9" t="s">
        <v>750</v>
      </c>
    </row>
    <row r="413" spans="1:10" x14ac:dyDescent="0.3">
      <c r="A413" s="9">
        <v>469</v>
      </c>
      <c r="B413" s="13" t="str">
        <f>IFERROR(VLOOKUP(A413,Vocabulary!$A:$J,2,),"")</f>
        <v>heeftBurgerlijkeStaat</v>
      </c>
      <c r="C413" s="13" t="str">
        <f>IF($A413&lt;&gt;"",VLOOKUP($A413,Vocabulary!$A:$J,10,),"")</f>
        <v>&lt;vl-persoon:heeftBurgerlijkeStaat&gt;</v>
      </c>
      <c r="D413" s="17" t="str">
        <f>IF($A413&lt;&gt;"",IF(VLOOKUP($A413,Vocabulary!$A:$J,3,)=0,"",VLOOKUP($A413,Vocabulary!$A:$J,3,)),"")</f>
        <v>Burgerlijke staat vd Persoon.</v>
      </c>
      <c r="E413" s="17" t="str">
        <f>IF($A413&lt;&gt;"",IF(VLOOKUP($A413,Vocabulary!$A:$J,7,)=0,"",VLOOKUP($A413,Vocabulary!$A:$J,7,)),"")</f>
        <v/>
      </c>
      <c r="F413" s="12" t="str">
        <f>IF($A413&lt;&gt;"",VLOOKUP($A413,Vocabulary!$A:$J,4,),"")</f>
        <v>Person</v>
      </c>
      <c r="J413" s="9" t="s">
        <v>750</v>
      </c>
    </row>
    <row r="414" spans="1:10" x14ac:dyDescent="0.3">
      <c r="A414" s="9">
        <v>470</v>
      </c>
      <c r="B414" s="13" t="str">
        <f>IFERROR(VLOOKUP(A414,Vocabulary!$A:$J,2,),"")</f>
        <v>heeftGeboorte</v>
      </c>
      <c r="C414" s="13" t="str">
        <f>IF($A414&lt;&gt;"",VLOOKUP($A414,Vocabulary!$A:$J,10,),"")</f>
        <v>&lt;vl-persoon:heeftGeboorte&gt;</v>
      </c>
      <c r="D414" s="17" t="str">
        <f>IF($A414&lt;&gt;"",IF(VLOOKUP($A414,Vocabulary!$A:$J,3,)=0,"",VLOOKUP($A414,Vocabulary!$A:$J,3,)),"")</f>
        <v>Verwijst naar de geboortegegevens vd persoon.</v>
      </c>
      <c r="E414" s="17" t="str">
        <f>IF($A414&lt;&gt;"",IF(VLOOKUP($A414,Vocabulary!$A:$J,7,)=0,"",VLOOKUP($A414,Vocabulary!$A:$J,7,)),"")</f>
        <v/>
      </c>
      <c r="F414" s="12" t="str">
        <f>IF($A414&lt;&gt;"",VLOOKUP($A414,Vocabulary!$A:$J,4,),"")</f>
        <v>Person</v>
      </c>
      <c r="J414" s="9" t="s">
        <v>750</v>
      </c>
    </row>
    <row r="415" spans="1:10" x14ac:dyDescent="0.3">
      <c r="A415" s="9">
        <v>471</v>
      </c>
      <c r="B415" s="13" t="str">
        <f>IFERROR(VLOOKUP(A415,Vocabulary!$A:$J,2,),"")</f>
        <v>heeftInwonerschap</v>
      </c>
      <c r="C415" s="13" t="str">
        <f>IF($A415&lt;&gt;"",VLOOKUP($A415,Vocabulary!$A:$J,10,),"")</f>
        <v>&lt;vl-persoon:heeftInwonerschap&gt;</v>
      </c>
      <c r="D415" s="17" t="str">
        <f>IF($A415&lt;&gt;"",IF(VLOOKUP($A415,Vocabulary!$A:$J,3,)=0,"",VLOOKUP($A415,Vocabulary!$A:$J,3,)),"")</f>
        <v xml:space="preserve">Inwonerschap vd persoon. 
Gebruik
De entiteit inwonerschap beschrijft het inwonerschap in meer detail (oa de jurisdictie waarbinnen het gedefinieerd is). </v>
      </c>
      <c r="E415" s="17" t="str">
        <f>IF($A415&lt;&gt;"",IF(VLOOKUP($A415,Vocabulary!$A:$J,7,)=0,"",VLOOKUP($A415,Vocabulary!$A:$J,7,)),"")</f>
        <v/>
      </c>
      <c r="F415" s="12" t="str">
        <f>IF($A415&lt;&gt;"",VLOOKUP($A415,Vocabulary!$A:$J,4,),"")</f>
        <v>Person</v>
      </c>
      <c r="J415" s="9" t="s">
        <v>750</v>
      </c>
    </row>
    <row r="416" spans="1:10" x14ac:dyDescent="0.3">
      <c r="A416" s="9">
        <v>472</v>
      </c>
      <c r="B416" s="13" t="str">
        <f>IFERROR(VLOOKUP(A416,Vocabulary!$A:$J,2,),"")</f>
        <v>heeftNationaliteit</v>
      </c>
      <c r="C416" s="13" t="str">
        <f>IF($A416&lt;&gt;"",VLOOKUP($A416,Vocabulary!$A:$J,10,),"")</f>
        <v>&lt;vl-persoon:heeftNationaliteit&gt;</v>
      </c>
      <c r="D416" s="17" t="str">
        <f>IF($A416&lt;&gt;"",IF(VLOOKUP($A416,Vocabulary!$A:$J,3,)=0,"",VLOOKUP($A416,Vocabulary!$A:$J,3,)),"")</f>
        <v>Nationaliteit vd persoon.</v>
      </c>
      <c r="E416" s="17" t="str">
        <f>IF($A416&lt;&gt;"",IF(VLOOKUP($A416,Vocabulary!$A:$J,7,)=0,"",VLOOKUP($A416,Vocabulary!$A:$J,7,)),"")</f>
        <v/>
      </c>
      <c r="F416" s="12" t="str">
        <f>IF($A416&lt;&gt;"",VLOOKUP($A416,Vocabulary!$A:$J,4,),"")</f>
        <v>Person</v>
      </c>
      <c r="J416" s="9" t="s">
        <v>750</v>
      </c>
    </row>
    <row r="417" spans="1:10" x14ac:dyDescent="0.3">
      <c r="A417" s="9">
        <v>473</v>
      </c>
      <c r="B417" s="13" t="str">
        <f>IFERROR(VLOOKUP(A417,Vocabulary!$A:$J,2,),"")</f>
        <v>heeftOverlijden</v>
      </c>
      <c r="C417" s="13" t="str">
        <f>IF($A417&lt;&gt;"",VLOOKUP($A417,Vocabulary!$A:$J,10,),"")</f>
        <v>&lt;vl-persoon:heeftOverlijden&gt;</v>
      </c>
      <c r="D417" s="17" t="str">
        <f>IF($A417&lt;&gt;"",IF(VLOOKUP($A417,Vocabulary!$A:$J,3,)=0,"",VLOOKUP($A417,Vocabulary!$A:$J,3,)),"")</f>
        <v>Verwijst naar de overlijdensgegevens vd persoon.</v>
      </c>
      <c r="E417" s="17" t="str">
        <f>IF($A417&lt;&gt;"",IF(VLOOKUP($A417,Vocabulary!$A:$J,7,)=0,"",VLOOKUP($A417,Vocabulary!$A:$J,7,)),"")</f>
        <v/>
      </c>
      <c r="F417" s="12" t="str">
        <f>IF($A417&lt;&gt;"",VLOOKUP($A417,Vocabulary!$A:$J,4,),"")</f>
        <v>Person</v>
      </c>
      <c r="J417" s="9" t="s">
        <v>750</v>
      </c>
    </row>
    <row r="418" spans="1:10" x14ac:dyDescent="0.3">
      <c r="A418" s="9">
        <v>474</v>
      </c>
      <c r="B418" s="13" t="str">
        <f>IFERROR(VLOOKUP(A418,Vocabulary!$A:$J,2,),"")</f>
        <v>heeftPersoonsrelatie</v>
      </c>
      <c r="C418" s="13" t="str">
        <f>IF($A418&lt;&gt;"",VLOOKUP($A418,Vocabulary!$A:$J,10,),"")</f>
        <v>&lt;vl-persoon:heeftPersoonsrelatie&gt;</v>
      </c>
      <c r="D418" s="17" t="str">
        <f>IF($A418&lt;&gt;"",IF(VLOOKUP($A418,Vocabulary!$A:$J,3,)=0,"",VLOOKUP($A418,Vocabulary!$A:$J,3,)),"")</f>
        <v>Relatie van een persoon (met een ander persoon).</v>
      </c>
      <c r="E418" s="17" t="str">
        <f>IF($A418&lt;&gt;"",IF(VLOOKUP($A418,Vocabulary!$A:$J,7,)=0,"",VLOOKUP($A418,Vocabulary!$A:$J,7,)),"")</f>
        <v/>
      </c>
      <c r="F418" s="12" t="str">
        <f>IF($A418&lt;&gt;"",VLOOKUP($A418,Vocabulary!$A:$J,4,),"")</f>
        <v>Person</v>
      </c>
      <c r="J418" s="9" t="s">
        <v>750</v>
      </c>
    </row>
    <row r="419" spans="1:10" x14ac:dyDescent="0.3">
      <c r="A419" s="9">
        <v>475</v>
      </c>
      <c r="B419" s="13" t="str">
        <f>IFERROR(VLOOKUP(A419,Vocabulary!$A:$J,2,),"")</f>
        <v>heeftStaatsburgerschap</v>
      </c>
      <c r="C419" s="13" t="str">
        <f>IF($A419&lt;&gt;"",VLOOKUP($A419,Vocabulary!$A:$J,10,),"")</f>
        <v>&lt;vl-persoon:heeftStaatsburgerschap&gt;</v>
      </c>
      <c r="D419" s="17" t="str">
        <f>IF($A419&lt;&gt;"",IF(VLOOKUP($A419,Vocabulary!$A:$J,3,)=0,"",VLOOKUP($A419,Vocabulary!$A:$J,3,)),"")</f>
        <v xml:space="preserve">Staatsburgerschap vd persoon. 
Gebruik
De entiteit staatsburgerschap beschrijft het staatsburgerschap in meer detail (oa de jurisdictie waarbinnen het gedefinieerd is). </v>
      </c>
      <c r="E419" s="17" t="str">
        <f>IF($A419&lt;&gt;"",IF(VLOOKUP($A419,Vocabulary!$A:$J,7,)=0,"",VLOOKUP($A419,Vocabulary!$A:$J,7,)),"")</f>
        <v/>
      </c>
      <c r="F419" s="12" t="str">
        <f>IF($A419&lt;&gt;"",VLOOKUP($A419,Vocabulary!$A:$J,4,),"")</f>
        <v>Person</v>
      </c>
      <c r="J419" s="9" t="s">
        <v>750</v>
      </c>
    </row>
    <row r="420" spans="1:10" x14ac:dyDescent="0.3">
      <c r="A420" s="9">
        <v>476</v>
      </c>
      <c r="B420" s="13" t="str">
        <f>IFERROR(VLOOKUP(A420,Vocabulary!$A:$J,2,),"")</f>
        <v>heeftVerblijfplaats</v>
      </c>
      <c r="C420" s="13" t="str">
        <f>IF($A420&lt;&gt;"",VLOOKUP($A420,Vocabulary!$A:$J,10,),"")</f>
        <v>&lt;vl-persoon:heeftVerblijfplaats&gt;</v>
      </c>
      <c r="D420" s="17" t="str">
        <f>IF($A420&lt;&gt;"",IF(VLOOKUP($A420,Vocabulary!$A:$J,3,)=0,"",VLOOKUP($A420,Vocabulary!$A:$J,3,)),"")</f>
        <v>Plaats waar een persoon verblijft.</v>
      </c>
      <c r="E420" s="17" t="str">
        <f>IF($A420&lt;&gt;"",IF(VLOOKUP($A420,Vocabulary!$A:$J,7,)=0,"",VLOOKUP($A420,Vocabulary!$A:$J,7,)),"")</f>
        <v/>
      </c>
      <c r="F420" s="12" t="str">
        <f>IF($A420&lt;&gt;"",VLOOKUP($A420,Vocabulary!$A:$J,4,),"")</f>
        <v>Person</v>
      </c>
      <c r="J420" s="9" t="s">
        <v>750</v>
      </c>
    </row>
    <row r="421" spans="1:10" x14ac:dyDescent="0.3">
      <c r="A421" s="9">
        <v>477</v>
      </c>
      <c r="B421" s="13" t="str">
        <f>IFERROR(VLOOKUP(A421,Vocabulary!$A:$J,2,),"")</f>
        <v>isHoofdVan</v>
      </c>
      <c r="C421" s="13" t="str">
        <f>IF($A421&lt;&gt;"",VLOOKUP($A421,Vocabulary!$A:$J,10,),"")</f>
        <v>&lt;vl-persoon:isHoofdVan&gt;</v>
      </c>
      <c r="D421" s="17" t="str">
        <f>IF($A421&lt;&gt;"",IF(VLOOKUP($A421,Vocabulary!$A:$J,3,)=0,"",VLOOKUP($A421,Vocabulary!$A:$J,3,)),"")</f>
        <v>Persoon die standaard het gezin vertegenwoordigt.</v>
      </c>
      <c r="E421" s="17" t="str">
        <f>IF($A421&lt;&gt;"",IF(VLOOKUP($A421,Vocabulary!$A:$J,7,)=0,"",VLOOKUP($A421,Vocabulary!$A:$J,7,)),"")</f>
        <v/>
      </c>
      <c r="F421" s="12" t="str">
        <f>IF($A421&lt;&gt;"",VLOOKUP($A421,Vocabulary!$A:$J,4,),"")</f>
        <v>Person</v>
      </c>
      <c r="J421" s="9" t="s">
        <v>750</v>
      </c>
    </row>
    <row r="422" spans="1:10" x14ac:dyDescent="0.3">
      <c r="A422" s="9">
        <v>478</v>
      </c>
      <c r="B422" s="13" t="str">
        <f>IFERROR(VLOOKUP(A422,Vocabulary!$A:$J,2,),"")</f>
        <v>isLidVan</v>
      </c>
      <c r="C422" s="13" t="str">
        <f>IF($A422&lt;&gt;"",VLOOKUP($A422,Vocabulary!$A:$J,10,),"")</f>
        <v>&lt;vl-persoon:isLidVan&gt;</v>
      </c>
      <c r="D422" s="17" t="str">
        <f>IF($A422&lt;&gt;"",IF(VLOOKUP($A422,Vocabulary!$A:$J,3,)=0,"",VLOOKUP($A422,Vocabulary!$A:$J,3,)),"")</f>
        <v>Persoon die tot een gezin behoort.</v>
      </c>
      <c r="E422" s="17" t="str">
        <f>IF($A422&lt;&gt;"",IF(VLOOKUP($A422,Vocabulary!$A:$J,7,)=0,"",VLOOKUP($A422,Vocabulary!$A:$J,7,)),"")</f>
        <v/>
      </c>
      <c r="F422" s="12" t="str">
        <f>IF($A422&lt;&gt;"",VLOOKUP($A422,Vocabulary!$A:$J,4,),"")</f>
        <v>Person</v>
      </c>
      <c r="J422" s="9" t="s">
        <v>750</v>
      </c>
    </row>
    <row r="423" spans="1:10" x14ac:dyDescent="0.3">
      <c r="A423" s="9">
        <v>479</v>
      </c>
      <c r="B423" s="13" t="str">
        <f>IFERROR(VLOOKUP(A423,Vocabulary!$A:$J,2,),"")</f>
        <v>isRelatieMet</v>
      </c>
      <c r="C423" s="13" t="str">
        <f>IF($A423&lt;&gt;"",VLOOKUP($A423,Vocabulary!$A:$J,10,),"")</f>
        <v>&lt;vl-persoon:isRelatieMet&gt;</v>
      </c>
      <c r="D423" s="17" t="str">
        <f>IF($A423&lt;&gt;"",IF(VLOOKUP($A423,Vocabulary!$A:$J,3,)=0,"",VLOOKUP($A423,Vocabulary!$A:$J,3,)),"")</f>
        <v>Persoon waarmee de persoon gerelateerd is.</v>
      </c>
      <c r="E423" s="17" t="str">
        <f>IF($A423&lt;&gt;"",IF(VLOOKUP($A423,Vocabulary!$A:$J,7,)=0,"",VLOOKUP($A423,Vocabulary!$A:$J,7,)),"")</f>
        <v/>
      </c>
      <c r="F423" s="12" t="str">
        <f>IF($A423&lt;&gt;"",VLOOKUP($A423,Vocabulary!$A:$J,4,),"")</f>
        <v>Person</v>
      </c>
      <c r="J423" s="9" t="s">
        <v>750</v>
      </c>
    </row>
    <row r="424" spans="1:10" x14ac:dyDescent="0.3">
      <c r="A424" s="9">
        <v>480</v>
      </c>
      <c r="B424" s="13" t="str">
        <f>IFERROR(VLOOKUP(A424,Vocabulary!$A:$J,2,),"")</f>
        <v>nationaliteit</v>
      </c>
      <c r="C424" s="13" t="str">
        <f>IF($A424&lt;&gt;"",VLOOKUP($A424,Vocabulary!$A:$J,10,),"")</f>
        <v>&lt;vl-persoon:nationaliteit&gt;</v>
      </c>
      <c r="D424" s="17" t="str">
        <f>IF($A424&lt;&gt;"",IF(VLOOKUP($A424,Vocabulary!$A:$J,3,)=0,"",VLOOKUP($A424,Vocabulary!$A:$J,3,)),"")</f>
        <v>De nationaliteit vd persoon.</v>
      </c>
      <c r="E424" s="17" t="str">
        <f>IF($A424&lt;&gt;"",IF(VLOOKUP($A424,Vocabulary!$A:$J,7,)=0,"",VLOOKUP($A424,Vocabulary!$A:$J,7,)),"")</f>
        <v/>
      </c>
      <c r="F424" s="12" t="str">
        <f>IF($A424&lt;&gt;"",VLOOKUP($A424,Vocabulary!$A:$J,4,),"")</f>
        <v>Person</v>
      </c>
      <c r="J424" s="9" t="s">
        <v>750</v>
      </c>
    </row>
    <row r="425" spans="1:10" x14ac:dyDescent="0.3">
      <c r="A425" s="9">
        <v>481</v>
      </c>
      <c r="B425" s="13" t="str">
        <f>IFERROR(VLOOKUP(A425,Vocabulary!$A:$J,2,),"")</f>
        <v>plaats</v>
      </c>
      <c r="C425" s="13" t="str">
        <f>IF($A425&lt;&gt;"",VLOOKUP($A425,Vocabulary!$A:$J,10,),"")</f>
        <v>&lt;vl-persoon:plaats&gt;</v>
      </c>
      <c r="D425" s="17" t="str">
        <f>IF($A425&lt;&gt;"",IF(VLOOKUP($A425,Vocabulary!$A:$J,3,)=0,"",VLOOKUP($A425,Vocabulary!$A:$J,3,)),"")</f>
        <v>Plaats waar de gebeurtenis plaatsvond.</v>
      </c>
      <c r="E425" s="17" t="str">
        <f>IF($A425&lt;&gt;"",IF(VLOOKUP($A425,Vocabulary!$A:$J,7,)=0,"",VLOOKUP($A425,Vocabulary!$A:$J,7,)),"")</f>
        <v/>
      </c>
      <c r="F425" s="12" t="str">
        <f>IF($A425&lt;&gt;"",VLOOKUP($A425,Vocabulary!$A:$J,4,),"")</f>
        <v>Person</v>
      </c>
      <c r="J425" s="9" t="s">
        <v>750</v>
      </c>
    </row>
    <row r="426" spans="1:10" x14ac:dyDescent="0.3">
      <c r="A426" s="9">
        <v>482</v>
      </c>
      <c r="B426" s="13" t="str">
        <f>IFERROR(VLOOKUP(A426,Vocabulary!$A:$J,2,),"")</f>
        <v>registratie</v>
      </c>
      <c r="C426" s="13" t="str">
        <f>IF($A426&lt;&gt;"",VLOOKUP($A426,Vocabulary!$A:$J,10,),"")</f>
        <v>&lt;vl-persoon:registratie&gt;</v>
      </c>
      <c r="D426" s="17" t="str">
        <f>IF($A426&lt;&gt;"",IF(VLOOKUP($A426,Vocabulary!$A:$J,3,)=0,"",VLOOKUP($A426,Vocabulary!$A:$J,3,)),"")</f>
        <v>Identificatiecode vd persoon ih register.</v>
      </c>
      <c r="E426" s="17" t="str">
        <f>IF($A426&lt;&gt;"",IF(VLOOKUP($A426,Vocabulary!$A:$J,7,)=0,"",VLOOKUP($A426,Vocabulary!$A:$J,7,)),"")</f>
        <v/>
      </c>
      <c r="F426" s="12" t="str">
        <f>IF($A426&lt;&gt;"",VLOOKUP($A426,Vocabulary!$A:$J,4,),"")</f>
        <v>Person</v>
      </c>
      <c r="J426" s="9" t="s">
        <v>750</v>
      </c>
    </row>
    <row r="427" spans="1:10" x14ac:dyDescent="0.3">
      <c r="A427" s="9">
        <v>483</v>
      </c>
      <c r="B427" s="13" t="str">
        <f>IFERROR(VLOOKUP(A427,Vocabulary!$A:$J,2,),"")</f>
        <v>type</v>
      </c>
      <c r="C427" s="13" t="str">
        <f>IF($A427&lt;&gt;"",VLOOKUP($A427,Vocabulary!$A:$J,10,),"")</f>
        <v>&lt;vl-persoon:type&gt;</v>
      </c>
      <c r="D427" s="17" t="str">
        <f>IF($A427&lt;&gt;"",IF(VLOOKUP($A427,Vocabulary!$A:$J,3,)=0,"",VLOOKUP($A427,Vocabulary!$A:$J,3,)),"")</f>
        <v>Aard vd burgerlijke staat.</v>
      </c>
      <c r="E427" s="17" t="str">
        <f>IF($A427&lt;&gt;"",IF(VLOOKUP($A427,Vocabulary!$A:$J,7,)=0,"",VLOOKUP($A427,Vocabulary!$A:$J,7,)),"")</f>
        <v/>
      </c>
      <c r="F427" s="12" t="str">
        <f>IF($A427&lt;&gt;"",VLOOKUP($A427,Vocabulary!$A:$J,4,),"")</f>
        <v>Person</v>
      </c>
      <c r="J427" s="9" t="s">
        <v>750</v>
      </c>
    </row>
    <row r="428" spans="1:10" x14ac:dyDescent="0.3">
      <c r="A428" s="9">
        <v>484</v>
      </c>
      <c r="B428" s="13" t="str">
        <f>IFERROR(VLOOKUP(A428,Vocabulary!$A:$J,2,),"")</f>
        <v>verblijfsadres</v>
      </c>
      <c r="C428" s="13" t="str">
        <f>IF($A428&lt;&gt;"",VLOOKUP($A428,Vocabulary!$A:$J,10,),"")</f>
        <v>&lt;vl-persoon:verblijfsadres&gt;</v>
      </c>
      <c r="D428" s="17" t="str">
        <f>IF($A428&lt;&gt;"",IF(VLOOKUP($A428,Vocabulary!$A:$J,3,)=0,"",VLOOKUP($A428,Vocabulary!$A:$J,3,)),"")</f>
        <v>Plaats waar een persoon al dan niet tijdelijk woont of logeert.</v>
      </c>
      <c r="E428" s="17" t="str">
        <f>IF($A428&lt;&gt;"",IF(VLOOKUP($A428,Vocabulary!$A:$J,7,)=0,"",VLOOKUP($A428,Vocabulary!$A:$J,7,)),"")</f>
        <v/>
      </c>
      <c r="F428" s="12" t="str">
        <f>IF($A428&lt;&gt;"",VLOOKUP($A428,Vocabulary!$A:$J,4,),"")</f>
        <v>Person</v>
      </c>
      <c r="J428" s="9" t="s">
        <v>750</v>
      </c>
    </row>
    <row r="429" spans="1:10" x14ac:dyDescent="0.3">
      <c r="A429" s="9">
        <v>485</v>
      </c>
      <c r="B429" s="13" t="str">
        <f>IFERROR(VLOOKUP(A429,Vocabulary!$A:$J,2,),"")</f>
        <v>volledigeNaam</v>
      </c>
      <c r="C429" s="13" t="str">
        <f>IF($A429&lt;&gt;"",VLOOKUP($A429,Vocabulary!$A:$J,10,),"")</f>
        <v>&lt;vl-persoon:volledigeNaam&gt;</v>
      </c>
      <c r="D429" s="17" t="str">
        <f>IF($A429&lt;&gt;"",IF(VLOOKUP($A429,Vocabulary!$A:$J,3,)=0,"",VLOOKUP($A429,Vocabulary!$A:$J,3,)),"")</f>
        <v>De volledige naam vd persoon, doorgaans de combinatie van voornamen en achternaam.</v>
      </c>
      <c r="E429" s="17" t="str">
        <f>IF($A429&lt;&gt;"",IF(VLOOKUP($A429,Vocabulary!$A:$J,7,)=0,"",VLOOKUP($A429,Vocabulary!$A:$J,7,)),"")</f>
        <v/>
      </c>
      <c r="F429" s="12" t="str">
        <f>IF($A429&lt;&gt;"",VLOOKUP($A429,Vocabulary!$A:$J,4,),"")</f>
        <v>Person</v>
      </c>
      <c r="J429" s="9" t="s">
        <v>750</v>
      </c>
    </row>
    <row r="430" spans="1:10" x14ac:dyDescent="0.3">
      <c r="A430" s="9">
        <v>486</v>
      </c>
      <c r="B430" s="13" t="str">
        <f>IFERROR(VLOOKUP(A430,Vocabulary!$A:$J,2,),"")</f>
        <v>Fusie</v>
      </c>
      <c r="C430" s="13" t="str">
        <f>IF($A430&lt;&gt;"",VLOOKUP($A430,Vocabulary!$A:$J,10,),"")</f>
        <v>&lt;vl-organisatie:Fusie&gt;</v>
      </c>
      <c r="D430" s="17" t="str">
        <f>IF($A430&lt;&gt;"",IF(VLOOKUP($A430,Vocabulary!$A:$J,3,)=0,"",VLOOKUP($A430,Vocabulary!$A:$J,3,)),"")</f>
        <v>Gebeurtenis waarbij twee organisaties samen een nieuwe organisatie vormen.</v>
      </c>
      <c r="E430" s="17" t="str">
        <f>IF($A430&lt;&gt;"",IF(VLOOKUP($A430,Vocabulary!$A:$J,7,)=0,"",VLOOKUP($A430,Vocabulary!$A:$J,7,)),"")</f>
        <v/>
      </c>
      <c r="F430" s="12" t="str">
        <f>IF($A430&lt;&gt;"",VLOOKUP($A430,Vocabulary!$A:$J,4,),"")</f>
        <v>Organization</v>
      </c>
      <c r="J430" s="9" t="s">
        <v>750</v>
      </c>
    </row>
    <row r="431" spans="1:10" x14ac:dyDescent="0.3">
      <c r="A431" s="9">
        <v>487</v>
      </c>
      <c r="B431" s="13" t="str">
        <f>IFERROR(VLOOKUP(A431,Vocabulary!$A:$J,2,),"")</f>
        <v>Hoedanigheid</v>
      </c>
      <c r="C431" s="13" t="str">
        <f>IF($A431&lt;&gt;"",VLOOKUP($A431,Vocabulary!$A:$J,10,),"")</f>
        <v>&lt;vl-organisatie:Hoedanigheid&gt;</v>
      </c>
      <c r="D431" s="17" t="str">
        <f>IF($A431&lt;&gt;"",IF(VLOOKUP($A431,Vocabulary!$A:$J,3,)=0,"",VLOOKUP($A431,Vocabulary!$A:$J,3,)),"")</f>
        <v xml:space="preserve">Agent met een positie. 
Gebruik
 Laat een functie toe om te handelen,bv ihkv een dienstverlening (bv diversiteitsplan wordt opgemaakt door diversiteitsambtenaar). </v>
      </c>
      <c r="E431" s="17" t="str">
        <f>IF($A431&lt;&gt;"",IF(VLOOKUP($A431,Vocabulary!$A:$J,7,)=0,"",VLOOKUP($A431,Vocabulary!$A:$J,7,)),"")</f>
        <v/>
      </c>
      <c r="F431" s="12" t="str">
        <f>IF($A431&lt;&gt;"",VLOOKUP($A431,Vocabulary!$A:$J,4,),"")</f>
        <v>Organization</v>
      </c>
      <c r="J431" s="9" t="s">
        <v>750</v>
      </c>
    </row>
    <row r="432" spans="1:10" x14ac:dyDescent="0.3">
      <c r="A432" s="9">
        <v>488</v>
      </c>
      <c r="B432" s="13" t="str">
        <f>IFERROR(VLOOKUP(A432,Vocabulary!$A:$J,2,),"")</f>
        <v>Splitsing</v>
      </c>
      <c r="C432" s="13" t="str">
        <f>IF($A432&lt;&gt;"",VLOOKUP($A432,Vocabulary!$A:$J,10,),"")</f>
        <v>&lt;vl-organisatie:Splitsing&gt;</v>
      </c>
      <c r="D432" s="17" t="str">
        <f>IF($A432&lt;&gt;"",IF(VLOOKUP($A432,Vocabulary!$A:$J,3,)=0,"",VLOOKUP($A432,Vocabulary!$A:$J,3,)),"")</f>
        <v>Gebeurtenis waarbij uit één organisatie twee organisaties worden gevormd.</v>
      </c>
      <c r="E432" s="17" t="str">
        <f>IF($A432&lt;&gt;"",IF(VLOOKUP($A432,Vocabulary!$A:$J,7,)=0,"",VLOOKUP($A432,Vocabulary!$A:$J,7,)),"")</f>
        <v/>
      </c>
      <c r="F432" s="12" t="str">
        <f>IF($A432&lt;&gt;"",VLOOKUP($A432,Vocabulary!$A:$J,4,),"")</f>
        <v>Organization</v>
      </c>
      <c r="J432" s="9" t="s">
        <v>750</v>
      </c>
    </row>
    <row r="433" spans="1:10" x14ac:dyDescent="0.3">
      <c r="A433" s="9">
        <v>489</v>
      </c>
      <c r="B433" s="13" t="str">
        <f>IFERROR(VLOOKUP(A433,Vocabulary!$A:$J,2,),"")</f>
        <v>Stopzetting</v>
      </c>
      <c r="C433" s="13" t="str">
        <f>IF($A433&lt;&gt;"",VLOOKUP($A433,Vocabulary!$A:$J,10,),"")</f>
        <v>&lt;vl-organisatie:Stopzetting&gt;</v>
      </c>
      <c r="D433" s="17" t="str">
        <f>IF($A433&lt;&gt;"",IF(VLOOKUP($A433,Vocabulary!$A:$J,3,)=0,"",VLOOKUP($A433,Vocabulary!$A:$J,3,)),"")</f>
        <v>Gebeurtenis waarbij een organisatie is stopgezet.</v>
      </c>
      <c r="E433" s="17" t="str">
        <f>IF($A433&lt;&gt;"",IF(VLOOKUP($A433,Vocabulary!$A:$J,7,)=0,"",VLOOKUP($A433,Vocabulary!$A:$J,7,)),"")</f>
        <v/>
      </c>
      <c r="F433" s="12" t="str">
        <f>IF($A433&lt;&gt;"",VLOOKUP($A433,Vocabulary!$A:$J,4,),"")</f>
        <v>Organization</v>
      </c>
      <c r="J433" s="9" t="s">
        <v>750</v>
      </c>
    </row>
    <row r="434" spans="1:10" x14ac:dyDescent="0.3">
      <c r="A434" s="9">
        <v>490</v>
      </c>
      <c r="B434" s="13" t="str">
        <f>IFERROR(VLOOKUP(A434,Vocabulary!$A:$J,2,),"")</f>
        <v>Vervanging</v>
      </c>
      <c r="C434" s="13" t="str">
        <f>IF($A434&lt;&gt;"",VLOOKUP($A434,Vocabulary!$A:$J,10,),"")</f>
        <v>&lt;vl-organisatie:Vervanging&gt;</v>
      </c>
      <c r="D434" s="17" t="str">
        <f>IF($A434&lt;&gt;"",IF(VLOOKUP($A434,Vocabulary!$A:$J,3,)=0,"",VLOOKUP($A434,Vocabulary!$A:$J,3,)),"")</f>
        <v xml:space="preserve">Gebeurtenis waarbij een organisatie wordt vervangen door een andere. 
Gebruik
 Bvb doorstart ve bedrijf na technisch faillissement. </v>
      </c>
      <c r="E434" s="17" t="str">
        <f>IF($A434&lt;&gt;"",IF(VLOOKUP($A434,Vocabulary!$A:$J,7,)=0,"",VLOOKUP($A434,Vocabulary!$A:$J,7,)),"")</f>
        <v/>
      </c>
      <c r="F434" s="12" t="str">
        <f>IF($A434&lt;&gt;"",VLOOKUP($A434,Vocabulary!$A:$J,4,),"")</f>
        <v>Organization</v>
      </c>
      <c r="J434" s="9" t="s">
        <v>750</v>
      </c>
    </row>
    <row r="435" spans="1:10" x14ac:dyDescent="0.3">
      <c r="A435" s="9">
        <v>491</v>
      </c>
      <c r="B435" s="13" t="str">
        <f>IFERROR(VLOOKUP(A435,Vocabulary!$A:$J,2,),"")</f>
        <v>bestaatUit</v>
      </c>
      <c r="C435" s="13" t="str">
        <f>IF($A435&lt;&gt;"",VLOOKUP($A435,Vocabulary!$A:$J,10,),"")</f>
        <v>&lt;vl-organisatie:bestaatUit&gt;</v>
      </c>
      <c r="D435" s="17" t="str">
        <f>IF($A435&lt;&gt;"",IF(VLOOKUP($A435,Vocabulary!$A:$J,3,)=0,"",VLOOKUP($A435,Vocabulary!$A:$J,3,)),"")</f>
        <v>Adresseerbaar object dat met de vestiging overeenstemt.</v>
      </c>
      <c r="E435" s="17" t="str">
        <f>IF($A435&lt;&gt;"",IF(VLOOKUP($A435,Vocabulary!$A:$J,7,)=0,"",VLOOKUP($A435,Vocabulary!$A:$J,7,)),"")</f>
        <v/>
      </c>
      <c r="F435" s="12" t="str">
        <f>IF($A435&lt;&gt;"",VLOOKUP($A435,Vocabulary!$A:$J,4,),"")</f>
        <v>Organization</v>
      </c>
      <c r="J435" s="9" t="s">
        <v>750</v>
      </c>
    </row>
    <row r="436" spans="1:10" x14ac:dyDescent="0.3">
      <c r="A436" s="9">
        <v>492</v>
      </c>
      <c r="B436" s="13" t="str">
        <f>IFERROR(VLOOKUP(A436,Vocabulary!$A:$J,2,),"")</f>
        <v>contactinfo</v>
      </c>
      <c r="C436" s="13" t="str">
        <f>IF($A436&lt;&gt;"",VLOOKUP($A436,Vocabulary!$A:$J,10,),"")</f>
        <v>&lt;vl-organisatie:contactinfo&gt;</v>
      </c>
      <c r="D436" s="17" t="str">
        <f>IF($A436&lt;&gt;"",IF(VLOOKUP($A436,Vocabulary!$A:$J,3,)=0,"",VLOOKUP($A436,Vocabulary!$A:$J,3,)),"")</f>
        <v>Informatie zoals email, telefoon die toelaat de hoedanigheid te contacteren.</v>
      </c>
      <c r="E436" s="17" t="str">
        <f>IF($A436&lt;&gt;"",IF(VLOOKUP($A436,Vocabulary!$A:$J,7,)=0,"",VLOOKUP($A436,Vocabulary!$A:$J,7,)),"")</f>
        <v/>
      </c>
      <c r="F436" s="12" t="str">
        <f>IF($A436&lt;&gt;"",VLOOKUP($A436,Vocabulary!$A:$J,4,),"")</f>
        <v>Organization</v>
      </c>
      <c r="J436" s="9" t="s">
        <v>750</v>
      </c>
    </row>
    <row r="437" spans="1:10" x14ac:dyDescent="0.3">
      <c r="A437" s="9">
        <v>493</v>
      </c>
      <c r="B437" s="13" t="str">
        <f>IFERROR(VLOOKUP(A437,Vocabulary!$A:$J,2,),"")</f>
        <v>rechtspersoonlijkheid</v>
      </c>
      <c r="C437" s="13" t="str">
        <f>IF($A437&lt;&gt;"",VLOOKUP($A437,Vocabulary!$A:$J,10,),"")</f>
        <v>&lt;vl-organisatie:rechtspersoonlijkheid&gt;</v>
      </c>
      <c r="D437" s="17" t="str">
        <f>IF($A437&lt;&gt;"",IF(VLOOKUP($A437,Vocabulary!$A:$J,3,)=0,"",VLOOKUP($A437,Vocabulary!$A:$J,3,)),"")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37" s="17" t="str">
        <f>IF($A437&lt;&gt;"",IF(VLOOKUP($A437,Vocabulary!$A:$J,7,)=0,"",VLOOKUP($A437,Vocabulary!$A:$J,7,)),"")</f>
        <v/>
      </c>
      <c r="F437" s="12" t="str">
        <f>IF($A437&lt;&gt;"",VLOOKUP($A437,Vocabulary!$A:$J,4,),"")</f>
        <v>Organization</v>
      </c>
      <c r="J437" s="9" t="s">
        <v>750</v>
      </c>
    </row>
    <row r="438" spans="1:10" x14ac:dyDescent="0.3">
      <c r="A438" s="9">
        <v>494</v>
      </c>
      <c r="B438" s="13" t="str">
        <f>IFERROR(VLOOKUP(A438,Vocabulary!$A:$J,2,),"")</f>
        <v>rechtstoestand</v>
      </c>
      <c r="C438" s="13" t="str">
        <f>IF($A438&lt;&gt;"",VLOOKUP($A438,Vocabulary!$A:$J,10,),"")</f>
        <v>&lt;vl-organisatie:rechtstoestand&gt;</v>
      </c>
      <c r="D438" s="17" t="str">
        <f>IF($A438&lt;&gt;"",IF(VLOOKUP($A438,Vocabulary!$A:$J,3,)=0,"",VLOOKUP($A438,Vocabulary!$A:$J,3,)),"")</f>
        <v xml:space="preserve">Status van de geregistreerde organisatie. 
Gebruik
Stemt in de KBO overeen met rechtstoestand, bvb normale toestand, gerechtelijk akkoord, opening faillissement etc. </v>
      </c>
      <c r="E438" s="17" t="str">
        <f>IF($A438&lt;&gt;"",IF(VLOOKUP($A438,Vocabulary!$A:$J,7,)=0,"",VLOOKUP($A438,Vocabulary!$A:$J,7,)),"")</f>
        <v/>
      </c>
      <c r="F438" s="12" t="str">
        <f>IF($A438&lt;&gt;"",VLOOKUP($A438,Vocabulary!$A:$J,4,),"")</f>
        <v>Organization</v>
      </c>
      <c r="J438" s="9" t="s">
        <v>750</v>
      </c>
    </row>
    <row r="439" spans="1:10" x14ac:dyDescent="0.3">
      <c r="A439" s="9">
        <v>495</v>
      </c>
      <c r="B439" s="13" t="str">
        <f>IFERROR(VLOOKUP(A439,Vocabulary!$A:$J,2,),"")</f>
        <v>rechtsvorm</v>
      </c>
      <c r="C439" s="13" t="str">
        <f>IF($A439&lt;&gt;"",VLOOKUP($A439,Vocabulary!$A:$J,10,),"")</f>
        <v>&lt;vl-organisatie:rechtsvorm&gt;</v>
      </c>
      <c r="D439" s="17" t="str">
        <f>IF($A439&lt;&gt;"",IF(VLOOKUP($A439,Vocabulary!$A:$J,3,)=0,"",VLOOKUP($A439,Vocabulary!$A:$J,3,)),"")</f>
        <v xml:space="preserve">Juridisch statuut van de geregistreerde organisatie. 
Gebruik
Stemt in de KBO overeen met rechtsvorm, bvb NV, VZW, Stad/Gemeente, OCMW etc. </v>
      </c>
      <c r="E439" s="17" t="str">
        <f>IF($A439&lt;&gt;"",IF(VLOOKUP($A439,Vocabulary!$A:$J,7,)=0,"",VLOOKUP($A439,Vocabulary!$A:$J,7,)),"")</f>
        <v/>
      </c>
      <c r="F439" s="12" t="str">
        <f>IF($A439&lt;&gt;"",VLOOKUP($A439,Vocabulary!$A:$J,4,),"")</f>
        <v>Organization</v>
      </c>
      <c r="J439" s="9" t="s">
        <v>750</v>
      </c>
    </row>
    <row r="440" spans="1:10" x14ac:dyDescent="0.3">
      <c r="A440" s="9">
        <v>496</v>
      </c>
      <c r="B440" s="13" t="str">
        <f>IFERROR(VLOOKUP(A440,Vocabulary!$A:$J,2,),"")</f>
        <v>redenStopzetting</v>
      </c>
      <c r="C440" s="13" t="str">
        <f>IF($A440&lt;&gt;"",VLOOKUP($A440,Vocabulary!$A:$J,10,),"")</f>
        <v>&lt;vl-organisatie:redenStopzetting&gt;</v>
      </c>
      <c r="D440" s="17" t="str">
        <f>IF($A440&lt;&gt;"",IF(VLOOKUP($A440,Vocabulary!$A:$J,3,)=0,"",VLOOKUP($A440,Vocabulary!$A:$J,3,)),"")</f>
        <v xml:space="preserve">Reden waarom de organisatie is stopgezet. 
Gebruik
Bvb pensionering, faillissement </v>
      </c>
      <c r="E440" s="17" t="str">
        <f>IF($A440&lt;&gt;"",IF(VLOOKUP($A440,Vocabulary!$A:$J,7,)=0,"",VLOOKUP($A440,Vocabulary!$A:$J,7,)),"")</f>
        <v/>
      </c>
      <c r="F440" s="12" t="str">
        <f>IF($A440&lt;&gt;"",VLOOKUP($A440,Vocabulary!$A:$J,4,),"")</f>
        <v>Organization</v>
      </c>
      <c r="J440" s="9" t="s">
        <v>750</v>
      </c>
    </row>
    <row r="441" spans="1:10" x14ac:dyDescent="0.3">
      <c r="A441" s="9">
        <v>497</v>
      </c>
      <c r="B441" s="13" t="str">
        <f>IFERROR(VLOOKUP(A441,Vocabulary!$A:$J,2,),"")</f>
        <v>aanschrijfprefix</v>
      </c>
      <c r="C441" s="13" t="str">
        <f>IF($A441&lt;&gt;"",VLOOKUP($A441,Vocabulary!$A:$J,10,),"")</f>
        <v>&lt;vl-generiek-ext:aanschrijfprefix&gt;</v>
      </c>
      <c r="D441" s="17" t="str">
        <f>IF($A441&lt;&gt;"",IF(VLOOKUP($A441,Vocabulary!$A:$J,3,)=0,"",VLOOKUP($A441,Vocabulary!$A:$J,3,)),"")</f>
        <v/>
      </c>
      <c r="E441" s="17" t="str">
        <f>IF($A441&lt;&gt;"",IF(VLOOKUP($A441,Vocabulary!$A:$J,7,)=0,"",VLOOKUP($A441,Vocabulary!$A:$J,7,)),"")</f>
        <v>external terminology:
http://ww.w3.org/2006/vcard/ns#honorific-prefix</v>
      </c>
      <c r="F441" s="12" t="str">
        <f>IF($A441&lt;&gt;"",VLOOKUP($A441,Vocabulary!$A:$J,4,),"")</f>
        <v>Generic</v>
      </c>
      <c r="J441" s="9" t="s">
        <v>750</v>
      </c>
    </row>
    <row r="442" spans="1:10" x14ac:dyDescent="0.3">
      <c r="A442" s="9">
        <v>498</v>
      </c>
      <c r="B442" s="13" t="str">
        <f>IFERROR(VLOOKUP(A442,Vocabulary!$A:$J,2,),"")</f>
        <v>Activiteit</v>
      </c>
      <c r="C442" s="13" t="str">
        <f>IF($A442&lt;&gt;"",VLOOKUP($A442,Vocabulary!$A:$J,10,),"")</f>
        <v>&lt;vl-generiek-ext:Activiteit&gt;</v>
      </c>
      <c r="D442" s="17" t="str">
        <f>IF($A442&lt;&gt;"",IF(VLOOKUP($A442,Vocabulary!$A:$J,3,)=0,"",VLOOKUP($A442,Vocabulary!$A:$J,3,)),"")</f>
        <v/>
      </c>
      <c r="E442" s="17" t="str">
        <f>IF($A442&lt;&gt;"",IF(VLOOKUP($A442,Vocabulary!$A:$J,7,)=0,"",VLOOKUP($A442,Vocabulary!$A:$J,7,)),"")</f>
        <v>external terminology:
http://www.w3.org/ns/prov#Activity</v>
      </c>
      <c r="F442" s="12" t="str">
        <f>IF($A442&lt;&gt;"",VLOOKUP($A442,Vocabulary!$A:$J,4,),"")</f>
        <v>Generic</v>
      </c>
      <c r="J442" s="9" t="s">
        <v>750</v>
      </c>
    </row>
    <row r="443" spans="1:10" x14ac:dyDescent="0.3">
      <c r="A443" s="9">
        <v>499</v>
      </c>
      <c r="B443" s="13" t="str">
        <f>IFERROR(VLOOKUP(A443,Vocabulary!$A:$J,2,),"")</f>
        <v>activiteit</v>
      </c>
      <c r="C443" s="13" t="str">
        <f>IF($A443&lt;&gt;"",VLOOKUP($A443,Vocabulary!$A:$J,10,),"")</f>
        <v>&lt;vl-generiek-ext:activiteit&gt;</v>
      </c>
      <c r="D443" s="17" t="str">
        <f>IF($A443&lt;&gt;"",IF(VLOOKUP($A443,Vocabulary!$A:$J,3,)=0,"",VLOOKUP($A443,Vocabulary!$A:$J,3,)),"")</f>
        <v/>
      </c>
      <c r="E443" s="17" t="str">
        <f>IF($A443&lt;&gt;"",IF(VLOOKUP($A443,Vocabulary!$A:$J,7,)=0,"",VLOOKUP($A443,Vocabulary!$A:$J,7,)),"")</f>
        <v>external terminology:
http://www.w3.org/ns/prov#activity</v>
      </c>
      <c r="F443" s="12" t="str">
        <f>IF($A443&lt;&gt;"",VLOOKUP($A443,Vocabulary!$A:$J,4,),"")</f>
        <v>Generic</v>
      </c>
      <c r="J443" s="9" t="s">
        <v>750</v>
      </c>
    </row>
    <row r="444" spans="1:10" x14ac:dyDescent="0.3">
      <c r="A444" s="9">
        <v>500</v>
      </c>
      <c r="B444" s="13" t="str">
        <f>IFERROR(VLOOKUP(A444,Vocabulary!$A:$J,2,),"")</f>
        <v>adres</v>
      </c>
      <c r="C444" s="13" t="str">
        <f>IF($A444&lt;&gt;"",VLOOKUP($A444,Vocabulary!$A:$J,10,),"")</f>
        <v>&lt;vl-generiek-ext:adres&gt;</v>
      </c>
      <c r="D444" s="17" t="str">
        <f>IF($A444&lt;&gt;"",IF(VLOOKUP($A444,Vocabulary!$A:$J,3,)=0,"",VLOOKUP($A444,Vocabulary!$A:$J,3,)),"")</f>
        <v/>
      </c>
      <c r="E444" s="17" t="str">
        <f>IF($A444&lt;&gt;"",IF(VLOOKUP($A444,Vocabulary!$A:$J,7,)=0,"",VLOOKUP($A444,Vocabulary!$A:$J,7,)),"")</f>
        <v>external terminology:
http://www.w3.org/ns/locn#address</v>
      </c>
      <c r="F444" s="12" t="str">
        <f>IF($A444&lt;&gt;"",VLOOKUP($A444,Vocabulary!$A:$J,4,),"")</f>
        <v>Generic</v>
      </c>
      <c r="J444" s="9" t="s">
        <v>750</v>
      </c>
    </row>
    <row r="445" spans="1:10" x14ac:dyDescent="0.3">
      <c r="A445" s="9">
        <v>501</v>
      </c>
      <c r="B445" s="13" t="str">
        <f>IFERROR(VLOOKUP(A445,Vocabulary!$A:$J,2,),"")</f>
        <v>Agent</v>
      </c>
      <c r="C445" s="13" t="str">
        <f>IF($A445&lt;&gt;"",VLOOKUP($A445,Vocabulary!$A:$J,10,),"")</f>
        <v>&lt;vl-generiek-ext:Agent&gt;</v>
      </c>
      <c r="D445" s="17" t="str">
        <f>IF($A445&lt;&gt;"",IF(VLOOKUP($A445,Vocabulary!$A:$J,3,)=0,"",VLOOKUP($A445,Vocabulary!$A:$J,3,)),"")</f>
        <v>Examples of Agent include person, organization, and software agent.
A resource that acts or has the power to act.</v>
      </c>
      <c r="E445" s="17" t="str">
        <f>IF($A445&lt;&gt;"",IF(VLOOKUP($A445,Vocabulary!$A:$J,7,)=0,"",VLOOKUP($A445,Vocabulary!$A:$J,7,)),"")</f>
        <v>external terminology:
http://purl.org/dc/terms/Agent</v>
      </c>
      <c r="F445" s="12" t="str">
        <f>IF($A445&lt;&gt;"",VLOOKUP($A445,Vocabulary!$A:$J,4,),"")</f>
        <v>Generic</v>
      </c>
      <c r="J445" s="9" t="s">
        <v>750</v>
      </c>
    </row>
    <row r="446" spans="1:10" x14ac:dyDescent="0.3">
      <c r="A446" s="9">
        <v>502</v>
      </c>
      <c r="B446" s="13" t="str">
        <f>IFERROR(VLOOKUP(A446,Vocabulary!$A:$J,2,),"")</f>
        <v>Agent</v>
      </c>
      <c r="C446" s="13" t="str">
        <f>IF($A446&lt;&gt;"",VLOOKUP($A446,Vocabulary!$A:$J,10,),"")</f>
        <v>&lt;vl-generiek-ext:Agent&gt;</v>
      </c>
      <c r="D446" s="17" t="str">
        <f>IF($A446&lt;&gt;"",IF(VLOOKUP($A446,Vocabulary!$A:$J,3,)=0,"",VLOOKUP($A446,Vocabulary!$A:$J,3,)),"")</f>
        <v>An agent is something that bears some form of responsibility for an activity taking place, for the existence of an entity, or for another agent's activity.</v>
      </c>
      <c r="E446" s="17" t="str">
        <f>IF($A446&lt;&gt;"",IF(VLOOKUP($A446,Vocabulary!$A:$J,7,)=0,"",VLOOKUP($A446,Vocabulary!$A:$J,7,)),"")</f>
        <v>external terminology:
http://www.w3.org/ns/prov#Agent</v>
      </c>
      <c r="F446" s="12" t="str">
        <f>IF($A446&lt;&gt;"",VLOOKUP($A446,Vocabulary!$A:$J,4,),"")</f>
        <v>Generic</v>
      </c>
      <c r="J446" s="9" t="s">
        <v>750</v>
      </c>
    </row>
    <row r="447" spans="1:10" x14ac:dyDescent="0.3">
      <c r="A447" s="9">
        <v>503</v>
      </c>
      <c r="B447" s="13" t="str">
        <f>IFERROR(VLOOKUP(A447,Vocabulary!$A:$J,2,),"")</f>
        <v>alsGML</v>
      </c>
      <c r="C447" s="13" t="str">
        <f>IF($A447&lt;&gt;"",VLOOKUP($A447,Vocabulary!$A:$J,10,),"")</f>
        <v>&lt;vl-generiek-ext:alsGML&gt;</v>
      </c>
      <c r="D447" s="17" t="str">
        <f>IF($A447&lt;&gt;"",IF(VLOOKUP($A447,Vocabulary!$A:$J,3,)=0,"",VLOOKUP($A447,Vocabulary!$A:$J,3,)),"")</f>
        <v/>
      </c>
      <c r="E447" s="17" t="str">
        <f>IF($A447&lt;&gt;"",IF(VLOOKUP($A447,Vocabulary!$A:$J,7,)=0,"",VLOOKUP($A447,Vocabulary!$A:$J,7,)),"")</f>
        <v>external terminology:
http://www.opengis.net/ont/geosparql#asGML</v>
      </c>
      <c r="F447" s="12" t="str">
        <f>IF($A447&lt;&gt;"",VLOOKUP($A447,Vocabulary!$A:$J,4,),"")</f>
        <v>Generic</v>
      </c>
      <c r="J447" s="9" t="s">
        <v>750</v>
      </c>
    </row>
    <row r="448" spans="1:10" x14ac:dyDescent="0.3">
      <c r="A448" s="9">
        <v>504</v>
      </c>
      <c r="B448" s="13" t="str">
        <f>IFERROR(VLOOKUP(A448,Vocabulary!$A:$J,2,),"")</f>
        <v>alsWKT</v>
      </c>
      <c r="C448" s="13" t="str">
        <f>IF($A448&lt;&gt;"",VLOOKUP($A448,Vocabulary!$A:$J,10,),"")</f>
        <v>&lt;vl-generiek-ext:alsWKT&gt;</v>
      </c>
      <c r="D448" s="17" t="str">
        <f>IF($A448&lt;&gt;"",IF(VLOOKUP($A448,Vocabulary!$A:$J,3,)=0,"",VLOOKUP($A448,Vocabulary!$A:$J,3,)),"")</f>
        <v/>
      </c>
      <c r="E448" s="17" t="str">
        <f>IF($A448&lt;&gt;"",IF(VLOOKUP($A448,Vocabulary!$A:$J,7,)=0,"",VLOOKUP($A448,Vocabulary!$A:$J,7,)),"")</f>
        <v>external terminology:
http://www.opengis.net/ont/geosparql#asWKT</v>
      </c>
      <c r="F448" s="12" t="str">
        <f>IF($A448&lt;&gt;"",VLOOKUP($A448,Vocabulary!$A:$J,4,),"")</f>
        <v>Generic</v>
      </c>
      <c r="J448" s="9" t="s">
        <v>750</v>
      </c>
    </row>
    <row r="449" spans="1:10" x14ac:dyDescent="0.3">
      <c r="A449" s="9">
        <v>505</v>
      </c>
      <c r="B449" s="13" t="str">
        <f>IFERROR(VLOOKUP(A449,Vocabulary!$A:$J,2,),"")</f>
        <v>beschrijving</v>
      </c>
      <c r="C449" s="13" t="str">
        <f>IF($A449&lt;&gt;"",VLOOKUP($A449,Vocabulary!$A:$J,10,),"")</f>
        <v>&lt;vl-generiek-ext:beschrijving&gt;</v>
      </c>
      <c r="D449" s="17" t="str">
        <f>IF($A449&lt;&gt;"",IF(VLOOKUP($A449,Vocabulary!$A:$J,3,)=0,"",VLOOKUP($A449,Vocabulary!$A:$J,3,)),"")</f>
        <v/>
      </c>
      <c r="E449" s="17" t="str">
        <f>IF($A449&lt;&gt;"",IF(VLOOKUP($A449,Vocabulary!$A:$J,7,)=0,"",VLOOKUP($A449,Vocabulary!$A:$J,7,)),"")</f>
        <v>external terminology:
http://purl.org/dc/terms/description</v>
      </c>
      <c r="F449" s="12" t="str">
        <f>IF($A449&lt;&gt;"",VLOOKUP($A449,Vocabulary!$A:$J,4,),"")</f>
        <v>Generic</v>
      </c>
      <c r="J449" s="9" t="s">
        <v>750</v>
      </c>
    </row>
    <row r="450" spans="1:10" x14ac:dyDescent="0.3">
      <c r="A450" s="9">
        <v>506</v>
      </c>
      <c r="B450" s="13" t="str">
        <f>IFERROR(VLOOKUP(A450,Vocabulary!$A:$J,2,),"")</f>
        <v>Contactpunt</v>
      </c>
      <c r="C450" s="13" t="str">
        <f>IF($A450&lt;&gt;"",VLOOKUP($A450,Vocabulary!$A:$J,10,),"")</f>
        <v>&lt;vl-generiek-ext:Contactpunt&gt;</v>
      </c>
      <c r="D450" s="17" t="str">
        <f>IF($A450&lt;&gt;"",IF(VLOOKUP($A450,Vocabulary!$A:$J,3,)=0,"",VLOOKUP($A450,Vocabulary!$A:$J,3,)),"")</f>
        <v>A contact point for a person or organization.</v>
      </c>
      <c r="E450" s="17" t="str">
        <f>IF($A450&lt;&gt;"",IF(VLOOKUP($A450,Vocabulary!$A:$J,7,)=0,"",VLOOKUP($A450,Vocabulary!$A:$J,7,)),"")</f>
        <v>external terminology:
http://schema.org/ContactPoint</v>
      </c>
      <c r="F450" s="12" t="str">
        <f>IF($A450&lt;&gt;"",VLOOKUP($A450,Vocabulary!$A:$J,4,),"")</f>
        <v>Generic</v>
      </c>
      <c r="J450" s="9" t="s">
        <v>750</v>
      </c>
    </row>
    <row r="451" spans="1:10" x14ac:dyDescent="0.3">
      <c r="A451" s="9">
        <v>507</v>
      </c>
      <c r="B451" s="13" t="str">
        <f>IFERROR(VLOOKUP(A451,Vocabulary!$A:$J,2,),"")</f>
        <v>Document</v>
      </c>
      <c r="C451" s="13" t="str">
        <f>IF($A451&lt;&gt;"",VLOOKUP($A451,Vocabulary!$A:$J,10,),"")</f>
        <v>&lt;vl-generiek-ext:Document&gt;</v>
      </c>
      <c r="D451" s="17" t="str">
        <f>IF($A451&lt;&gt;"",IF(VLOOKUP($A451,Vocabulary!$A:$J,3,)=0,"",VLOOKUP($A451,Vocabulary!$A:$J,3,)),"")</f>
        <v/>
      </c>
      <c r="E451" s="17" t="str">
        <f>IF($A451&lt;&gt;"",IF(VLOOKUP($A451,Vocabulary!$A:$J,7,)=0,"",VLOOKUP($A451,Vocabulary!$A:$J,7,)),"")</f>
        <v>external terminology:
http://xmlns.com/foaf/0.1/Document</v>
      </c>
      <c r="F451" s="12" t="str">
        <f>IF($A451&lt;&gt;"",VLOOKUP($A451,Vocabulary!$A:$J,4,),"")</f>
        <v>Generic</v>
      </c>
      <c r="J451" s="9" t="s">
        <v>750</v>
      </c>
    </row>
    <row r="452" spans="1:10" x14ac:dyDescent="0.3">
      <c r="A452" s="9">
        <v>508</v>
      </c>
      <c r="B452" s="13" t="str">
        <f>IFERROR(VLOOKUP(A452,Vocabulary!$A:$J,2,),"")</f>
        <v>email</v>
      </c>
      <c r="C452" s="13" t="str">
        <f>IF($A452&lt;&gt;"",VLOOKUP($A452,Vocabulary!$A:$J,10,),"")</f>
        <v>&lt;vl-generiek-ext:email&gt;</v>
      </c>
      <c r="D452" s="17" t="str">
        <f>IF($A452&lt;&gt;"",IF(VLOOKUP($A452,Vocabulary!$A:$J,3,)=0,"",VLOOKUP($A452,Vocabulary!$A:$J,3,)),"")</f>
        <v/>
      </c>
      <c r="E452" s="17" t="str">
        <f>IF($A452&lt;&gt;"",IF(VLOOKUP($A452,Vocabulary!$A:$J,7,)=0,"",VLOOKUP($A452,Vocabulary!$A:$J,7,)),"")</f>
        <v>external terminology:
http://schema.org/email</v>
      </c>
      <c r="F452" s="12" t="str">
        <f>IF($A452&lt;&gt;"",VLOOKUP($A452,Vocabulary!$A:$J,4,),"")</f>
        <v>Generic</v>
      </c>
      <c r="J452" s="9" t="s">
        <v>750</v>
      </c>
    </row>
    <row r="453" spans="1:10" x14ac:dyDescent="0.3">
      <c r="A453" s="9">
        <v>509</v>
      </c>
      <c r="B453" s="13" t="str">
        <f>IFERROR(VLOOKUP(A453,Vocabulary!$A:$J,2,),"")</f>
        <v>Entiteit</v>
      </c>
      <c r="C453" s="13" t="str">
        <f>IF($A453&lt;&gt;"",VLOOKUP($A453,Vocabulary!$A:$J,10,),"")</f>
        <v>&lt;vl-generiek-ext:Entiteit&gt;</v>
      </c>
      <c r="D453" s="17" t="str">
        <f>IF($A453&lt;&gt;"",IF(VLOOKUP($A453,Vocabulary!$A:$J,3,)=0,"",VLOOKUP($A453,Vocabulary!$A:$J,3,)),"")</f>
        <v/>
      </c>
      <c r="E453" s="17" t="str">
        <f>IF($A453&lt;&gt;"",IF(VLOOKUP($A453,Vocabulary!$A:$J,7,)=0,"",VLOOKUP($A453,Vocabulary!$A:$J,7,)),"")</f>
        <v>external terminology:
http://www.w3.org/ns/prov#Entity</v>
      </c>
      <c r="F453" s="12" t="str">
        <f>IF($A453&lt;&gt;"",VLOOKUP($A453,Vocabulary!$A:$J,4,),"")</f>
        <v>Generic</v>
      </c>
      <c r="J453" s="9" t="s">
        <v>750</v>
      </c>
    </row>
    <row r="454" spans="1:10" x14ac:dyDescent="0.3">
      <c r="A454" s="9">
        <v>510</v>
      </c>
      <c r="B454" s="13" t="str">
        <f>IFERROR(VLOOKUP(A454,Vocabulary!$A:$J,2,),"")</f>
        <v>faxnummer</v>
      </c>
      <c r="C454" s="13" t="str">
        <f>IF($A454&lt;&gt;"",VLOOKUP($A454,Vocabulary!$A:$J,10,),"")</f>
        <v>&lt;vl-generiek-ext:faxnummer&gt;</v>
      </c>
      <c r="D454" s="17" t="str">
        <f>IF($A454&lt;&gt;"",IF(VLOOKUP($A454,Vocabulary!$A:$J,3,)=0,"",VLOOKUP($A454,Vocabulary!$A:$J,3,)),"")</f>
        <v/>
      </c>
      <c r="E454" s="17" t="str">
        <f>IF($A454&lt;&gt;"",IF(VLOOKUP($A454,Vocabulary!$A:$J,7,)=0,"",VLOOKUP($A454,Vocabulary!$A:$J,7,)),"")</f>
        <v>external terminology:
http://schema.org/faxNumber</v>
      </c>
      <c r="F454" s="12" t="str">
        <f>IF($A454&lt;&gt;"",VLOOKUP($A454,Vocabulary!$A:$J,4,),"")</f>
        <v>Generic</v>
      </c>
      <c r="J454" s="9" t="s">
        <v>750</v>
      </c>
    </row>
    <row r="455" spans="1:10" x14ac:dyDescent="0.3">
      <c r="A455" s="9">
        <v>511</v>
      </c>
      <c r="B455" s="13" t="str">
        <f>IFERROR(VLOOKUP(A455,Vocabulary!$A:$J,2,),"")</f>
        <v>FormeelKader</v>
      </c>
      <c r="C455" s="13" t="str">
        <f>IF($A455&lt;&gt;"",VLOOKUP($A455,Vocabulary!$A:$J,10,),"")</f>
        <v>&lt;vl-generiek-ext:FormeelKader&gt;</v>
      </c>
      <c r="D455" s="17" t="str">
        <f>IF($A455&lt;&gt;"",IF(VLOOKUP($A455,Vocabulary!$A:$J,3,)=0,"",VLOOKUP($A455,Vocabulary!$A:$J,3,)),"")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5" s="17" t="str">
        <f>IF($A455&lt;&gt;"",IF(VLOOKUP($A455,Vocabulary!$A:$J,7,)=0,"",VLOOKUP($A455,Vocabulary!$A:$J,7,)),"")</f>
        <v>external terminology:
http://purl.org/vocab/cpsv#FormalFramework</v>
      </c>
      <c r="F455" s="12" t="str">
        <f>IF($A455&lt;&gt;"",VLOOKUP($A455,Vocabulary!$A:$J,4,),"")</f>
        <v>Generic</v>
      </c>
      <c r="J455" s="9" t="s">
        <v>750</v>
      </c>
    </row>
    <row r="456" spans="1:10" x14ac:dyDescent="0.3">
      <c r="A456" s="9">
        <v>512</v>
      </c>
      <c r="B456" s="13" t="str">
        <f>IFERROR(VLOOKUP(A456,Vocabulary!$A:$J,2,),"")</f>
        <v>gebruikt</v>
      </c>
      <c r="C456" s="13" t="str">
        <f>IF($A456&lt;&gt;"",VLOOKUP($A456,Vocabulary!$A:$J,10,),"")</f>
        <v>&lt;vl-generiek-ext:gebruikt&gt;</v>
      </c>
      <c r="D456" s="17" t="str">
        <f>IF($A456&lt;&gt;"",IF(VLOOKUP($A456,Vocabulary!$A:$J,3,)=0,"",VLOOKUP($A456,Vocabulary!$A:$J,3,)),"")</f>
        <v/>
      </c>
      <c r="E456" s="17" t="str">
        <f>IF($A456&lt;&gt;"",IF(VLOOKUP($A456,Vocabulary!$A:$J,7,)=0,"",VLOOKUP($A456,Vocabulary!$A:$J,7,)),"")</f>
        <v>external terminology:
http://www.w3.org/ns/prov#used</v>
      </c>
      <c r="F456" s="12" t="str">
        <f>IF($A456&lt;&gt;"",VLOOKUP($A456,Vocabulary!$A:$J,4,),"")</f>
        <v>Generic</v>
      </c>
      <c r="J456" s="9" t="s">
        <v>750</v>
      </c>
    </row>
    <row r="457" spans="1:10" x14ac:dyDescent="0.3">
      <c r="A457" s="9">
        <v>513</v>
      </c>
      <c r="B457" s="13" t="str">
        <f>IFERROR(VLOOKUP(A457,Vocabulary!$A:$J,2,),"")</f>
        <v>gekwalificeerdeGeneratie</v>
      </c>
      <c r="C457" s="13" t="str">
        <f>IF($A457&lt;&gt;"",VLOOKUP($A457,Vocabulary!$A:$J,10,),"")</f>
        <v>&lt;vl-generiek-ext:gekwalificeerdeGeneratie&gt;</v>
      </c>
      <c r="D457" s="17" t="str">
        <f>IF($A457&lt;&gt;"",IF(VLOOKUP($A457,Vocabulary!$A:$J,3,)=0,"",VLOOKUP($A457,Vocabulary!$A:$J,3,)),"")</f>
        <v/>
      </c>
      <c r="E457" s="17" t="str">
        <f>IF($A457&lt;&gt;"",IF(VLOOKUP($A457,Vocabulary!$A:$J,7,)=0,"",VLOOKUP($A457,Vocabulary!$A:$J,7,)),"")</f>
        <v>external terminology:
http://www.w3.org/ns/prov#qualifiedGeneration</v>
      </c>
      <c r="F457" s="12" t="str">
        <f>IF($A457&lt;&gt;"",VLOOKUP($A457,Vocabulary!$A:$J,4,),"")</f>
        <v>Generic</v>
      </c>
      <c r="J457" s="9" t="s">
        <v>750</v>
      </c>
    </row>
    <row r="458" spans="1:10" x14ac:dyDescent="0.3">
      <c r="A458" s="9">
        <v>514</v>
      </c>
      <c r="B458" s="13" t="str">
        <f>IFERROR(VLOOKUP(A458,Vocabulary!$A:$J,2,),"")</f>
        <v>gekwalificeerdeInvalidatie</v>
      </c>
      <c r="C458" s="13" t="str">
        <f>IF($A458&lt;&gt;"",VLOOKUP($A458,Vocabulary!$A:$J,10,),"")</f>
        <v>&lt;vl-generiek-ext:gekwalificeerdeInvalidatie&gt;</v>
      </c>
      <c r="D458" s="17" t="str">
        <f>IF($A458&lt;&gt;"",IF(VLOOKUP($A458,Vocabulary!$A:$J,3,)=0,"",VLOOKUP($A458,Vocabulary!$A:$J,3,)),"")</f>
        <v/>
      </c>
      <c r="E458" s="17" t="str">
        <f>IF($A458&lt;&gt;"",IF(VLOOKUP($A458,Vocabulary!$A:$J,7,)=0,"",VLOOKUP($A458,Vocabulary!$A:$J,7,)),"")</f>
        <v>external terminology:
http://www.w3.org/ns/prov#qualifiedInvalidation</v>
      </c>
      <c r="F458" s="12" t="str">
        <f>IF($A458&lt;&gt;"",VLOOKUP($A458,Vocabulary!$A:$J,4,),"")</f>
        <v>Generic</v>
      </c>
      <c r="J458" s="9" t="s">
        <v>750</v>
      </c>
    </row>
    <row r="459" spans="1:10" x14ac:dyDescent="0.3">
      <c r="A459" s="9">
        <v>515</v>
      </c>
      <c r="B459" s="13" t="str">
        <f>IFERROR(VLOOKUP(A459,Vocabulary!$A:$J,2,),"")</f>
        <v>Generatie</v>
      </c>
      <c r="C459" s="13" t="str">
        <f>IF($A459&lt;&gt;"",VLOOKUP($A459,Vocabulary!$A:$J,10,),"")</f>
        <v>&lt;vl-generiek-ext:Generatie&gt;</v>
      </c>
      <c r="D459" s="17" t="str">
        <f>IF($A459&lt;&gt;"",IF(VLOOKUP($A459,Vocabulary!$A:$J,3,)=0,"",VLOOKUP($A459,Vocabulary!$A:$J,3,)),"")</f>
        <v/>
      </c>
      <c r="E459" s="17" t="str">
        <f>IF($A459&lt;&gt;"",IF(VLOOKUP($A459,Vocabulary!$A:$J,7,)=0,"",VLOOKUP($A459,Vocabulary!$A:$J,7,)),"")</f>
        <v>external terminology:
http://www.w3.org/ns/prov#Generation</v>
      </c>
      <c r="F459" s="12" t="str">
        <f>IF($A459&lt;&gt;"",VLOOKUP($A459,Vocabulary!$A:$J,4,),"")</f>
        <v>Generic</v>
      </c>
      <c r="J459" s="9" t="s">
        <v>750</v>
      </c>
    </row>
    <row r="460" spans="1:10" x14ac:dyDescent="0.3">
      <c r="A460" s="9">
        <v>516</v>
      </c>
      <c r="B460" s="13" t="str">
        <f>IFERROR(VLOOKUP(A460,Vocabulary!$A:$J,2,),"")</f>
        <v>Geometrie</v>
      </c>
      <c r="C460" s="13" t="str">
        <f>IF($A460&lt;&gt;"",VLOOKUP($A460,Vocabulary!$A:$J,10,),"")</f>
        <v>&lt;vl-generiek-ext:Geometrie&gt;</v>
      </c>
      <c r="D460" s="17" t="str">
        <f>IF($A460&lt;&gt;"",IF(VLOOKUP($A460,Vocabulary!$A:$J,3,)=0,"",VLOOKUP($A460,Vocabulary!$A:$J,3,)),"")</f>
        <v>The locn:Geometry class provides the means to identify a location as a point, line, polygon, etc. expressed using coordinates in some coordinate reference system.</v>
      </c>
      <c r="E460" s="17" t="str">
        <f>IF($A460&lt;&gt;"",IF(VLOOKUP($A460,Vocabulary!$A:$J,7,)=0,"",VLOOKUP($A460,Vocabulary!$A:$J,7,)),"")</f>
        <v>external terminology:
http://www.w3.org/ns/locn#Geometry</v>
      </c>
      <c r="F460" s="12" t="str">
        <f>IF($A460&lt;&gt;"",VLOOKUP($A460,Vocabulary!$A:$J,4,),"")</f>
        <v>Generic</v>
      </c>
      <c r="J460" s="9" t="s">
        <v>750</v>
      </c>
    </row>
    <row r="461" spans="1:10" x14ac:dyDescent="0.3">
      <c r="A461" s="9">
        <v>517</v>
      </c>
      <c r="B461" s="13" t="str">
        <f>IFERROR(VLOOKUP(A461,Vocabulary!$A:$J,2,),"")</f>
        <v>geometrie</v>
      </c>
      <c r="C461" s="13" t="str">
        <f>IF($A461&lt;&gt;"",VLOOKUP($A461,Vocabulary!$A:$J,10,),"")</f>
        <v>&lt;vl-generiek-ext:geometrie&gt;</v>
      </c>
      <c r="D461" s="17" t="str">
        <f>IF($A461&lt;&gt;"",IF(VLOOKUP($A461,Vocabulary!$A:$J,3,)=0,"",VLOOKUP($A461,Vocabulary!$A:$J,3,)),"")</f>
        <v/>
      </c>
      <c r="E461" s="17" t="str">
        <f>IF($A461&lt;&gt;"",IF(VLOOKUP($A461,Vocabulary!$A:$J,7,)=0,"",VLOOKUP($A461,Vocabulary!$A:$J,7,)),"")</f>
        <v>external terminology:
http://www.w3.org/ns/locn#geometry</v>
      </c>
      <c r="F461" s="12" t="str">
        <f>IF($A461&lt;&gt;"",VLOOKUP($A461,Vocabulary!$A:$J,4,),"")</f>
        <v>Generic</v>
      </c>
      <c r="J461" s="9" t="s">
        <v>750</v>
      </c>
    </row>
    <row r="462" spans="1:10" x14ac:dyDescent="0.3">
      <c r="A462" s="9">
        <v>518</v>
      </c>
      <c r="B462" s="13" t="str">
        <f>IFERROR(VLOOKUP(A462,Vocabulary!$A:$J,2,),"")</f>
        <v>Identificator</v>
      </c>
      <c r="C462" s="13" t="str">
        <f>IF($A462&lt;&gt;"",VLOOKUP($A462,Vocabulary!$A:$J,10,),"")</f>
        <v>&lt;vl-generiek-ext:Identificator&gt;</v>
      </c>
      <c r="D462" s="17" t="str">
        <f>IF($A462&lt;&gt;"",IF(VLOOKUP($A462,Vocabulary!$A:$J,3,)=0,"",VLOOKUP($A462,Vocabulary!$A:$J,3,)),"")</f>
        <v/>
      </c>
      <c r="E462" s="17" t="str">
        <f>IF($A462&lt;&gt;"",IF(VLOOKUP($A462,Vocabulary!$A:$J,7,)=0,"",VLOOKUP($A462,Vocabulary!$A:$J,7,)),"")</f>
        <v>external terminology:
http://www.w3.org/ns/adms#Identifier</v>
      </c>
      <c r="F462" s="12" t="str">
        <f>IF($A462&lt;&gt;"",VLOOKUP($A462,Vocabulary!$A:$J,4,),"")</f>
        <v>Generic</v>
      </c>
      <c r="J462" s="9" t="s">
        <v>750</v>
      </c>
    </row>
    <row r="463" spans="1:10" x14ac:dyDescent="0.3">
      <c r="A463" s="9">
        <v>519</v>
      </c>
      <c r="B463" s="13" t="str">
        <f>IFERROR(VLOOKUP(A463,Vocabulary!$A:$J,2,),"")</f>
        <v>identificator</v>
      </c>
      <c r="C463" s="13" t="str">
        <f>IF($A463&lt;&gt;"",VLOOKUP($A463,Vocabulary!$A:$J,10,),"")</f>
        <v>&lt;vl-generiek-ext:identificator&gt;</v>
      </c>
      <c r="D463" s="17" t="str">
        <f>IF($A463&lt;&gt;"",IF(VLOOKUP($A463,Vocabulary!$A:$J,3,)=0,"",VLOOKUP($A463,Vocabulary!$A:$J,3,)),"")</f>
        <v/>
      </c>
      <c r="E463" s="17" t="str">
        <f>IF($A463&lt;&gt;"",IF(VLOOKUP($A463,Vocabulary!$A:$J,7,)=0,"",VLOOKUP($A463,Vocabulary!$A:$J,7,)),"")</f>
        <v>external terminology:
http://www.w3.org/ns/adms#identifier</v>
      </c>
      <c r="F463" s="12" t="str">
        <f>IF($A463&lt;&gt;"",VLOOKUP($A463,Vocabulary!$A:$J,4,),"")</f>
        <v>Generic</v>
      </c>
      <c r="J463" s="9" t="s">
        <v>750</v>
      </c>
    </row>
    <row r="464" spans="1:10" x14ac:dyDescent="0.3">
      <c r="A464" s="9">
        <v>520</v>
      </c>
      <c r="B464" s="13" t="str">
        <f>IFERROR(VLOOKUP(A464,Vocabulary!$A:$J,2,),"")</f>
        <v>Invalidatie</v>
      </c>
      <c r="C464" s="13" t="str">
        <f>IF($A464&lt;&gt;"",VLOOKUP($A464,Vocabulary!$A:$J,10,),"")</f>
        <v>&lt;vl-generiek-ext:Invalidatie&gt;</v>
      </c>
      <c r="D464" s="17" t="str">
        <f>IF($A464&lt;&gt;"",IF(VLOOKUP($A464,Vocabulary!$A:$J,3,)=0,"",VLOOKUP($A464,Vocabulary!$A:$J,3,)),"")</f>
        <v/>
      </c>
      <c r="E464" s="17" t="str">
        <f>IF($A464&lt;&gt;"",IF(VLOOKUP($A464,Vocabulary!$A:$J,7,)=0,"",VLOOKUP($A464,Vocabulary!$A:$J,7,)),"")</f>
        <v>external terminology:
http://www.w3.org/ns/prov#Invalidation</v>
      </c>
      <c r="F464" s="12" t="str">
        <f>IF($A464&lt;&gt;"",VLOOKUP($A464,Vocabulary!$A:$J,4,),"")</f>
        <v>Generic</v>
      </c>
      <c r="J464" s="9" t="s">
        <v>750</v>
      </c>
    </row>
    <row r="465" spans="1:10" x14ac:dyDescent="0.3">
      <c r="A465" s="9">
        <v>521</v>
      </c>
      <c r="B465" s="13" t="str">
        <f>IFERROR(VLOOKUP(A465,Vocabulary!$A:$J,2,),"")</f>
        <v>isPrimairOnderwerpVan</v>
      </c>
      <c r="C465" s="13" t="str">
        <f>IF($A465&lt;&gt;"",VLOOKUP($A465,Vocabulary!$A:$J,10,),"")</f>
        <v>&lt;vl-generiek-ext:isPrimairOnderwerpVan&gt;</v>
      </c>
      <c r="D465" s="17" t="str">
        <f>IF($A465&lt;&gt;"",IF(VLOOKUP($A465,Vocabulary!$A:$J,3,)=0,"",VLOOKUP($A465,Vocabulary!$A:$J,3,)),"")</f>
        <v/>
      </c>
      <c r="E465" s="17" t="str">
        <f>IF($A465&lt;&gt;"",IF(VLOOKUP($A465,Vocabulary!$A:$J,7,)=0,"",VLOOKUP($A465,Vocabulary!$A:$J,7,)),"")</f>
        <v>external terminology:
http://xmlns.com/foaf/0.1/isPrimaryTopicOf</v>
      </c>
      <c r="F465" s="12" t="str">
        <f>IF($A465&lt;&gt;"",VLOOKUP($A465,Vocabulary!$A:$J,4,),"")</f>
        <v>Generic</v>
      </c>
      <c r="J465" s="9" t="s">
        <v>750</v>
      </c>
    </row>
    <row r="466" spans="1:10" x14ac:dyDescent="0.3">
      <c r="A466" s="9">
        <v>522</v>
      </c>
      <c r="B466" s="13" t="str">
        <f>IFERROR(VLOOKUP(A466,Vocabulary!$A:$J,2,),"")</f>
        <v>Jurisdictie</v>
      </c>
      <c r="C466" s="13" t="str">
        <f>IF($A466&lt;&gt;"",VLOOKUP($A466,Vocabulary!$A:$J,10,),"")</f>
        <v>&lt;vl-generiek-ext:Jurisdictie&gt;</v>
      </c>
      <c r="D466" s="17" t="str">
        <f>IF($A466&lt;&gt;"",IF(VLOOKUP($A466,Vocabulary!$A:$J,3,)=0,"",VLOOKUP($A466,Vocabulary!$A:$J,3,)),"")</f>
        <v/>
      </c>
      <c r="E466" s="17" t="str">
        <f>IF($A466&lt;&gt;"",IF(VLOOKUP($A466,Vocabulary!$A:$J,7,)=0,"",VLOOKUP($A466,Vocabulary!$A:$J,7,)),"")</f>
        <v>external terminology:
http://purl.org/dc/terms/Jurisdiction</v>
      </c>
      <c r="F466" s="12" t="str">
        <f>IF($A466&lt;&gt;"",VLOOKUP($A466,Vocabulary!$A:$J,4,),"")</f>
        <v>Generic</v>
      </c>
      <c r="J466" s="9" t="s">
        <v>750</v>
      </c>
    </row>
    <row r="467" spans="1:10" x14ac:dyDescent="0.3">
      <c r="A467" s="9">
        <v>523</v>
      </c>
      <c r="B467" s="13" t="str">
        <f>IFERROR(VLOOKUP(A467,Vocabulary!$A:$J,2,),"")</f>
        <v>label</v>
      </c>
      <c r="C467" s="13" t="str">
        <f>IF($A467&lt;&gt;"",VLOOKUP($A467,Vocabulary!$A:$J,10,),"")</f>
        <v>&lt;vl-generiek-ext:label&gt;</v>
      </c>
      <c r="D467" s="17" t="str">
        <f>IF($A467&lt;&gt;"",IF(VLOOKUP($A467,Vocabulary!$A:$J,3,)=0,"",VLOOKUP($A467,Vocabulary!$A:$J,3,)),"")</f>
        <v/>
      </c>
      <c r="E467" s="17" t="str">
        <f>IF($A467&lt;&gt;"",IF(VLOOKUP($A467,Vocabulary!$A:$J,7,)=0,"",VLOOKUP($A467,Vocabulary!$A:$J,7,)),"")</f>
        <v>external terminology:
http://www.w3.org/2000/01/rdf-schema#label</v>
      </c>
      <c r="F467" s="12" t="str">
        <f>IF($A467&lt;&gt;"",VLOOKUP($A467,Vocabulary!$A:$J,4,),"")</f>
        <v>Generic</v>
      </c>
      <c r="J467" s="9" t="s">
        <v>750</v>
      </c>
    </row>
    <row r="468" spans="1:10" x14ac:dyDescent="0.3">
      <c r="A468" s="9">
        <v>524</v>
      </c>
      <c r="B468" s="13" t="str">
        <f>IFERROR(VLOOKUP(A468,Vocabulary!$A:$J,2,),"")</f>
        <v>Lijnstring</v>
      </c>
      <c r="C468" s="13" t="str">
        <f>IF($A468&lt;&gt;"",VLOOKUP($A468,Vocabulary!$A:$J,10,),"")</f>
        <v>&lt;vl-generiek-ext:Lijnstring&gt;</v>
      </c>
      <c r="D468" s="17" t="str">
        <f>IF($A468&lt;&gt;"",IF(VLOOKUP($A468,Vocabulary!$A:$J,3,)=0,"",VLOOKUP($A468,Vocabulary!$A:$J,3,)),"")</f>
        <v/>
      </c>
      <c r="E468" s="17" t="str">
        <f>IF($A468&lt;&gt;"",IF(VLOOKUP($A468,Vocabulary!$A:$J,7,)=0,"",VLOOKUP($A468,Vocabulary!$A:$J,7,)),"")</f>
        <v>external terminology:
http://www.opengis.net/ont/sf#LineString</v>
      </c>
      <c r="F468" s="12" t="str">
        <f>IF($A468&lt;&gt;"",VLOOKUP($A468,Vocabulary!$A:$J,4,),"")</f>
        <v>Generic</v>
      </c>
      <c r="J468" s="9" t="s">
        <v>750</v>
      </c>
    </row>
    <row r="469" spans="1:10" x14ac:dyDescent="0.3">
      <c r="A469" s="9">
        <v>525</v>
      </c>
      <c r="B469" s="13" t="str">
        <f>IFERROR(VLOOKUP(A469,Vocabulary!$A:$J,2,),"")</f>
        <v>maker</v>
      </c>
      <c r="C469" s="13" t="str">
        <f>IF($A469&lt;&gt;"",VLOOKUP($A469,Vocabulary!$A:$J,10,),"")</f>
        <v>&lt;vl-generiek-ext:maker&gt;</v>
      </c>
      <c r="D469" s="17" t="str">
        <f>IF($A469&lt;&gt;"",IF(VLOOKUP($A469,Vocabulary!$A:$J,3,)=0,"",VLOOKUP($A469,Vocabulary!$A:$J,3,)),"")</f>
        <v/>
      </c>
      <c r="E469" s="17" t="str">
        <f>IF($A469&lt;&gt;"",IF(VLOOKUP($A469,Vocabulary!$A:$J,7,)=0,"",VLOOKUP($A469,Vocabulary!$A:$J,7,)),"")</f>
        <v>external terminology:
http://purl.org/dc/terms/creator</v>
      </c>
      <c r="F469" s="12" t="str">
        <f>IF($A469&lt;&gt;"",VLOOKUP($A469,Vocabulary!$A:$J,4,),"")</f>
        <v>Generic</v>
      </c>
      <c r="J469" s="9" t="s">
        <v>750</v>
      </c>
    </row>
    <row r="470" spans="1:10" x14ac:dyDescent="0.3">
      <c r="A470" s="9">
        <v>526</v>
      </c>
      <c r="B470" s="13" t="str">
        <f>IFERROR(VLOOKUP(A470,Vocabulary!$A:$J,2,),"")</f>
        <v>naam</v>
      </c>
      <c r="C470" s="13" t="str">
        <f>IF($A470&lt;&gt;"",VLOOKUP($A470,Vocabulary!$A:$J,10,),"")</f>
        <v>&lt;vl-generiek-ext:naam&gt;</v>
      </c>
      <c r="D470" s="17" t="str">
        <f>IF($A470&lt;&gt;"",IF(VLOOKUP($A470,Vocabulary!$A:$J,3,)=0,"",VLOOKUP($A470,Vocabulary!$A:$J,3,)),"")</f>
        <v/>
      </c>
      <c r="E470" s="17" t="str">
        <f>IF($A470&lt;&gt;"",IF(VLOOKUP($A470,Vocabulary!$A:$J,7,)=0,"",VLOOKUP($A470,Vocabulary!$A:$J,7,)),"")</f>
        <v>external terminology:
http://xmlns.com/foaf/0.1/name</v>
      </c>
      <c r="F470" s="12" t="str">
        <f>IF($A470&lt;&gt;"",VLOOKUP($A470,Vocabulary!$A:$J,4,),"")</f>
        <v>Generic</v>
      </c>
      <c r="J470" s="9" t="s">
        <v>750</v>
      </c>
    </row>
    <row r="471" spans="1:10" x14ac:dyDescent="0.3">
      <c r="A471" s="9">
        <v>527</v>
      </c>
      <c r="B471" s="13" t="str">
        <f>IFERROR(VLOOKUP(A471,Vocabulary!$A:$J,2,),"")</f>
        <v>notatie</v>
      </c>
      <c r="C471" s="13" t="str">
        <f>IF($A471&lt;&gt;"",VLOOKUP($A471,Vocabulary!$A:$J,10,),"")</f>
        <v>&lt;vl-generiek-ext:notatie&gt;</v>
      </c>
      <c r="D471" s="17" t="str">
        <f>IF($A471&lt;&gt;"",IF(VLOOKUP($A471,Vocabulary!$A:$J,3,)=0,"",VLOOKUP($A471,Vocabulary!$A:$J,3,)),"")</f>
        <v/>
      </c>
      <c r="E471" s="17" t="str">
        <f>IF($A471&lt;&gt;"",IF(VLOOKUP($A471,Vocabulary!$A:$J,7,)=0,"",VLOOKUP($A471,Vocabulary!$A:$J,7,)),"")</f>
        <v>external terminology:
http://www.w3.org/2004/02/skos/core#notation</v>
      </c>
      <c r="F471" s="12" t="str">
        <f>IF($A471&lt;&gt;"",VLOOKUP($A471,Vocabulary!$A:$J,4,),"")</f>
        <v>Generic</v>
      </c>
      <c r="J471" s="9" t="s">
        <v>750</v>
      </c>
    </row>
    <row r="472" spans="1:10" x14ac:dyDescent="0.3">
      <c r="A472" s="9">
        <v>528</v>
      </c>
      <c r="B472" s="13" t="str">
        <f>IFERROR(VLOOKUP(A472,Vocabulary!$A:$J,2,),"")</f>
        <v>onderwerp</v>
      </c>
      <c r="C472" s="13" t="str">
        <f>IF($A472&lt;&gt;"",VLOOKUP($A472,Vocabulary!$A:$J,10,),"")</f>
        <v>&lt;vl-generiek-ext:onderwerp&gt;</v>
      </c>
      <c r="D472" s="17" t="str">
        <f>IF($A472&lt;&gt;"",IF(VLOOKUP($A472,Vocabulary!$A:$J,3,)=0,"",VLOOKUP($A472,Vocabulary!$A:$J,3,)),"")</f>
        <v/>
      </c>
      <c r="E472" s="17" t="str">
        <f>IF($A472&lt;&gt;"",IF(VLOOKUP($A472,Vocabulary!$A:$J,7,)=0,"",VLOOKUP($A472,Vocabulary!$A:$J,7,)),"")</f>
        <v>external terminology:
http://data.europa.eu/m8g/subject</v>
      </c>
      <c r="F472" s="12" t="str">
        <f>IF($A472&lt;&gt;"",VLOOKUP($A472,Vocabulary!$A:$J,4,),"")</f>
        <v>Generic</v>
      </c>
      <c r="J472" s="9" t="s">
        <v>750</v>
      </c>
    </row>
    <row r="473" spans="1:10" x14ac:dyDescent="0.3">
      <c r="A473" s="9">
        <v>529</v>
      </c>
      <c r="B473" s="13" t="str">
        <f>IFERROR(VLOOKUP(A473,Vocabulary!$A:$J,2,),"")</f>
        <v>opTijdstip</v>
      </c>
      <c r="C473" s="13" t="str">
        <f>IF($A473&lt;&gt;"",VLOOKUP($A473,Vocabulary!$A:$J,10,),"")</f>
        <v>&lt;vl-generiek-ext:opTijdstip&gt;</v>
      </c>
      <c r="D473" s="17" t="str">
        <f>IF($A473&lt;&gt;"",IF(VLOOKUP($A473,Vocabulary!$A:$J,3,)=0,"",VLOOKUP($A473,Vocabulary!$A:$J,3,)),"")</f>
        <v/>
      </c>
      <c r="E473" s="17" t="str">
        <f>IF($A473&lt;&gt;"",IF(VLOOKUP($A473,Vocabulary!$A:$J,7,)=0,"",VLOOKUP($A473,Vocabulary!$A:$J,7,)),"")</f>
        <v>external terminology:
http://www.w3.org/ns/prov#atTime</v>
      </c>
      <c r="F473" s="12" t="str">
        <f>IF($A473&lt;&gt;"",VLOOKUP($A473,Vocabulary!$A:$J,4,),"")</f>
        <v>Generic</v>
      </c>
      <c r="J473" s="9" t="s">
        <v>750</v>
      </c>
    </row>
    <row r="474" spans="1:10" x14ac:dyDescent="0.3">
      <c r="A474" s="9">
        <v>530</v>
      </c>
      <c r="B474" s="13" t="str">
        <f>IFERROR(VLOOKUP(A474,Vocabulary!$A:$J,2,),"")</f>
        <v>openingsuren</v>
      </c>
      <c r="C474" s="13" t="str">
        <f>IF($A474&lt;&gt;"",VLOOKUP($A474,Vocabulary!$A:$J,10,),"")</f>
        <v>&lt;vl-generiek-ext:openingsuren&gt;</v>
      </c>
      <c r="D474" s="17" t="str">
        <f>IF($A474&lt;&gt;"",IF(VLOOKUP($A474,Vocabulary!$A:$J,3,)=0,"",VLOOKUP($A474,Vocabulary!$A:$J,3,)),"")</f>
        <v/>
      </c>
      <c r="E474" s="17" t="str">
        <f>IF($A474&lt;&gt;"",IF(VLOOKUP($A474,Vocabulary!$A:$J,7,)=0,"",VLOOKUP($A474,Vocabulary!$A:$J,7,)),"")</f>
        <v>external terminology:
http://schema.org/openingHours</v>
      </c>
      <c r="F474" s="12" t="str">
        <f>IF($A474&lt;&gt;"",VLOOKUP($A474,Vocabulary!$A:$J,4,),"")</f>
        <v>Generic</v>
      </c>
      <c r="J474" s="9" t="s">
        <v>750</v>
      </c>
    </row>
    <row r="475" spans="1:10" x14ac:dyDescent="0.3">
      <c r="A475" s="9">
        <v>531</v>
      </c>
      <c r="B475" s="13" t="str">
        <f>IFERROR(VLOOKUP(A475,Vocabulary!$A:$J,2,),"")</f>
        <v>pagina</v>
      </c>
      <c r="C475" s="13" t="str">
        <f>IF($A475&lt;&gt;"",VLOOKUP($A475,Vocabulary!$A:$J,10,),"")</f>
        <v>&lt;vl-generiek-ext:pagina&gt;</v>
      </c>
      <c r="D475" s="17" t="str">
        <f>IF($A475&lt;&gt;"",IF(VLOOKUP($A475,Vocabulary!$A:$J,3,)=0,"",VLOOKUP($A475,Vocabulary!$A:$J,3,)),"")</f>
        <v/>
      </c>
      <c r="E475" s="17" t="str">
        <f>IF($A475&lt;&gt;"",IF(VLOOKUP($A475,Vocabulary!$A:$J,7,)=0,"",VLOOKUP($A475,Vocabulary!$A:$J,7,)),"")</f>
        <v>external terminology:
http://xmlns.com/foaf/0.1/page</v>
      </c>
      <c r="F475" s="12" t="str">
        <f>IF($A475&lt;&gt;"",VLOOKUP($A475,Vocabulary!$A:$J,4,),"")</f>
        <v>Generic</v>
      </c>
      <c r="J475" s="9" t="s">
        <v>750</v>
      </c>
    </row>
    <row r="476" spans="1:10" x14ac:dyDescent="0.3">
      <c r="A476" s="9">
        <v>532</v>
      </c>
      <c r="B476" s="13" t="str">
        <f>IFERROR(VLOOKUP(A476,Vocabulary!$A:$J,2,),"")</f>
        <v>Polygoon</v>
      </c>
      <c r="C476" s="13" t="str">
        <f>IF($A476&lt;&gt;"",VLOOKUP($A476,Vocabulary!$A:$J,10,),"")</f>
        <v>&lt;vl-generiek-ext:Polygoon&gt;</v>
      </c>
      <c r="D476" s="17" t="str">
        <f>IF($A476&lt;&gt;"",IF(VLOOKUP($A476,Vocabulary!$A:$J,3,)=0,"",VLOOKUP($A476,Vocabulary!$A:$J,3,)),"")</f>
        <v/>
      </c>
      <c r="E476" s="17" t="str">
        <f>IF($A476&lt;&gt;"",IF(VLOOKUP($A476,Vocabulary!$A:$J,7,)=0,"",VLOOKUP($A476,Vocabulary!$A:$J,7,)),"")</f>
        <v>external terminology:
http://www.opengis.net/ont/sf#Polygon</v>
      </c>
      <c r="F476" s="12" t="str">
        <f>IF($A476&lt;&gt;"",VLOOKUP($A476,Vocabulary!$A:$J,4,),"")</f>
        <v>Generic</v>
      </c>
      <c r="J476" s="9" t="s">
        <v>750</v>
      </c>
    </row>
    <row r="477" spans="1:10" x14ac:dyDescent="0.3">
      <c r="A477" s="9">
        <v>533</v>
      </c>
      <c r="B477" s="13" t="str">
        <f>IFERROR(VLOOKUP(A477,Vocabulary!$A:$J,2,),"")</f>
        <v>Punt</v>
      </c>
      <c r="C477" s="13" t="str">
        <f>IF($A477&lt;&gt;"",VLOOKUP($A477,Vocabulary!$A:$J,10,),"")</f>
        <v>&lt;vl-generiek-ext:Punt&gt;</v>
      </c>
      <c r="D477" s="17" t="str">
        <f>IF($A477&lt;&gt;"",IF(VLOOKUP($A477,Vocabulary!$A:$J,3,)=0,"",VLOOKUP($A477,Vocabulary!$A:$J,3,)),"")</f>
        <v/>
      </c>
      <c r="E477" s="17" t="str">
        <f>IF($A477&lt;&gt;"",IF(VLOOKUP($A477,Vocabulary!$A:$J,7,)=0,"",VLOOKUP($A477,Vocabulary!$A:$J,7,)),"")</f>
        <v>external terminology:
http://www.opengis.net/ont/sf#Point</v>
      </c>
      <c r="F477" s="12" t="str">
        <f>IF($A477&lt;&gt;"",VLOOKUP($A477,Vocabulary!$A:$J,4,),"")</f>
        <v>Generic</v>
      </c>
      <c r="J477" s="9" t="s">
        <v>750</v>
      </c>
    </row>
    <row r="478" spans="1:10" x14ac:dyDescent="0.3">
      <c r="A478" s="9">
        <v>534</v>
      </c>
      <c r="B478" s="13" t="str">
        <f>IFERROR(VLOOKUP(A478,Vocabulary!$A:$J,2,),"")</f>
        <v>relatie</v>
      </c>
      <c r="C478" s="13" t="str">
        <f>IF($A478&lt;&gt;"",VLOOKUP($A478,Vocabulary!$A:$J,10,),"")</f>
        <v>&lt;vl-generiek-ext:relatie&gt;</v>
      </c>
      <c r="D478" s="17" t="str">
        <f>IF($A478&lt;&gt;"",IF(VLOOKUP($A478,Vocabulary!$A:$J,3,)=0,"",VLOOKUP($A478,Vocabulary!$A:$J,3,)),"")</f>
        <v/>
      </c>
      <c r="E478" s="17" t="str">
        <f>IF($A478&lt;&gt;"",IF(VLOOKUP($A478,Vocabulary!$A:$J,7,)=0,"",VLOOKUP($A478,Vocabulary!$A:$J,7,)),"")</f>
        <v>external terminology:
http://purl.org/dc/terms/relation</v>
      </c>
      <c r="F478" s="12" t="str">
        <f>IF($A478&lt;&gt;"",VLOOKUP($A478,Vocabulary!$A:$J,4,),"")</f>
        <v>Generic</v>
      </c>
      <c r="J478" s="9" t="s">
        <v>750</v>
      </c>
    </row>
    <row r="479" spans="1:10" x14ac:dyDescent="0.3">
      <c r="A479" s="9">
        <v>535</v>
      </c>
      <c r="B479" s="13" t="str">
        <f>IFERROR(VLOOKUP(A479,Vocabulary!$A:$J,2,),"")</f>
        <v>Resource</v>
      </c>
      <c r="C479" s="13" t="str">
        <f>IF($A479&lt;&gt;"",VLOOKUP($A479,Vocabulary!$A:$J,10,),"")</f>
        <v>&lt;vl-generiek-ext:Resource&gt;</v>
      </c>
      <c r="D479" s="17" t="str">
        <f>IF($A479&lt;&gt;"",IF(VLOOKUP($A479,Vocabulary!$A:$J,3,)=0,"",VLOOKUP($A479,Vocabulary!$A:$J,3,)),"")</f>
        <v/>
      </c>
      <c r="E479" s="17" t="str">
        <f>IF($A479&lt;&gt;"",IF(VLOOKUP($A479,Vocabulary!$A:$J,7,)=0,"",VLOOKUP($A479,Vocabulary!$A:$J,7,)),"")</f>
        <v>external terminology:
http://www.w3.org/2000/01/rdf-schema#Resource</v>
      </c>
      <c r="F479" s="12" t="str">
        <f>IF($A479&lt;&gt;"",VLOOKUP($A479,Vocabulary!$A:$J,4,),"")</f>
        <v>Generic</v>
      </c>
      <c r="J479" s="9" t="s">
        <v>750</v>
      </c>
    </row>
    <row r="480" spans="1:10" x14ac:dyDescent="0.3">
      <c r="A480" s="9">
        <v>536</v>
      </c>
      <c r="B480" s="13" t="str">
        <f>IFERROR(VLOOKUP(A480,Vocabulary!$A:$J,2,),"")</f>
        <v>schemaAgentschap</v>
      </c>
      <c r="C480" s="13" t="str">
        <f>IF($A480&lt;&gt;"",VLOOKUP($A480,Vocabulary!$A:$J,10,),"")</f>
        <v>&lt;vl-generiek-ext:schemaAgentschap&gt;</v>
      </c>
      <c r="D480" s="17" t="str">
        <f>IF($A480&lt;&gt;"",IF(VLOOKUP($A480,Vocabulary!$A:$J,3,)=0,"",VLOOKUP($A480,Vocabulary!$A:$J,3,)),"")</f>
        <v/>
      </c>
      <c r="E480" s="17" t="str">
        <f>IF($A480&lt;&gt;"",IF(VLOOKUP($A480,Vocabulary!$A:$J,7,)=0,"",VLOOKUP($A480,Vocabulary!$A:$J,7,)),"")</f>
        <v>external terminology:
http://www.w3.org/ns/adms#schemaAgency</v>
      </c>
      <c r="F480" s="12" t="str">
        <f>IF($A480&lt;&gt;"",VLOOKUP($A480,Vocabulary!$A:$J,4,),"")</f>
        <v>Generic</v>
      </c>
      <c r="J480" s="9" t="s">
        <v>750</v>
      </c>
    </row>
    <row r="481" spans="1:10" x14ac:dyDescent="0.3">
      <c r="A481" s="9">
        <v>537</v>
      </c>
      <c r="B481" s="13" t="str">
        <f>IFERROR(VLOOKUP(A481,Vocabulary!$A:$J,2,),"")</f>
        <v>status</v>
      </c>
      <c r="C481" s="13" t="str">
        <f>IF($A481&lt;&gt;"",VLOOKUP($A481,Vocabulary!$A:$J,10,),"")</f>
        <v>&lt;vl-generiek-ext:status&gt;</v>
      </c>
      <c r="D481" s="17" t="str">
        <f>IF($A481&lt;&gt;"",IF(VLOOKUP($A481,Vocabulary!$A:$J,3,)=0,"",VLOOKUP($A481,Vocabulary!$A:$J,3,)),"")</f>
        <v/>
      </c>
      <c r="E481" s="17" t="str">
        <f>IF($A481&lt;&gt;"",IF(VLOOKUP($A481,Vocabulary!$A:$J,7,)=0,"",VLOOKUP($A481,Vocabulary!$A:$J,7,)),"")</f>
        <v>external terminology:
http://www.w3.org/ns/adms#status</v>
      </c>
      <c r="F481" s="12" t="str">
        <f>IF($A481&lt;&gt;"",VLOOKUP($A481,Vocabulary!$A:$J,4,),"")</f>
        <v>Generic</v>
      </c>
      <c r="J481" s="9" t="s">
        <v>750</v>
      </c>
    </row>
    <row r="482" spans="1:10" x14ac:dyDescent="0.3">
      <c r="A482" s="9">
        <v>538</v>
      </c>
      <c r="B482" s="13" t="str">
        <f>IFERROR(VLOOKUP(A482,Vocabulary!$A:$J,2,),"")</f>
        <v>taal</v>
      </c>
      <c r="C482" s="13" t="str">
        <f>IF($A482&lt;&gt;"",VLOOKUP($A482,Vocabulary!$A:$J,10,),"")</f>
        <v>&lt;vl-generiek-ext:taal&gt;</v>
      </c>
      <c r="D482" s="17" t="str">
        <f>IF($A482&lt;&gt;"",IF(VLOOKUP($A482,Vocabulary!$A:$J,3,)=0,"",VLOOKUP($A482,Vocabulary!$A:$J,3,)),"")</f>
        <v/>
      </c>
      <c r="E482" s="17" t="str">
        <f>IF($A482&lt;&gt;"",IF(VLOOKUP($A482,Vocabulary!$A:$J,7,)=0,"",VLOOKUP($A482,Vocabulary!$A:$J,7,)),"")</f>
        <v>external terminology:
http://data.europa.eu/eli/ontology#language</v>
      </c>
      <c r="F482" s="12" t="str">
        <f>IF($A482&lt;&gt;"",VLOOKUP($A482,Vocabulary!$A:$J,4,),"")</f>
        <v>Generic</v>
      </c>
      <c r="J482" s="9" t="s">
        <v>750</v>
      </c>
    </row>
    <row r="483" spans="1:10" x14ac:dyDescent="0.3">
      <c r="A483" s="9">
        <v>539</v>
      </c>
      <c r="B483" s="13" t="str">
        <f>IFERROR(VLOOKUP(A483,Vocabulary!$A:$J,2,),"")</f>
        <v>telefoon</v>
      </c>
      <c r="C483" s="13" t="str">
        <f>IF($A483&lt;&gt;"",VLOOKUP($A483,Vocabulary!$A:$J,10,),"")</f>
        <v>&lt;vl-generiek-ext:telefoon&gt;</v>
      </c>
      <c r="D483" s="17" t="str">
        <f>IF($A483&lt;&gt;"",IF(VLOOKUP($A483,Vocabulary!$A:$J,3,)=0,"",VLOOKUP($A483,Vocabulary!$A:$J,3,)),"")</f>
        <v/>
      </c>
      <c r="E483" s="17" t="str">
        <f>IF($A483&lt;&gt;"",IF(VLOOKUP($A483,Vocabulary!$A:$J,7,)=0,"",VLOOKUP($A483,Vocabulary!$A:$J,7,)),"")</f>
        <v>external terminology:
http://schema.org/telephone</v>
      </c>
      <c r="F483" s="12" t="str">
        <f>IF($A483&lt;&gt;"",VLOOKUP($A483,Vocabulary!$A:$J,4,),"")</f>
        <v>Generic</v>
      </c>
      <c r="J483" s="9" t="s">
        <v>750</v>
      </c>
    </row>
    <row r="484" spans="1:10" x14ac:dyDescent="0.3">
      <c r="A484" s="9">
        <v>540</v>
      </c>
      <c r="B484" s="13" t="str">
        <f>IFERROR(VLOOKUP(A484,Vocabulary!$A:$J,2,),"")</f>
        <v>territorialeToepassing</v>
      </c>
      <c r="C484" s="13" t="str">
        <f>IF($A484&lt;&gt;"",VLOOKUP($A484,Vocabulary!$A:$J,10,),"")</f>
        <v>&lt;vl-generiek-ext:territorialeToepassing&gt;</v>
      </c>
      <c r="D484" s="17" t="str">
        <f>IF($A484&lt;&gt;"",IF(VLOOKUP($A484,Vocabulary!$A:$J,3,)=0,"",VLOOKUP($A484,Vocabulary!$A:$J,3,)),"")</f>
        <v/>
      </c>
      <c r="E484" s="17" t="str">
        <f>IF($A484&lt;&gt;"",IF(VLOOKUP($A484,Vocabulary!$A:$J,7,)=0,"",VLOOKUP($A484,Vocabulary!$A:$J,7,)),"")</f>
        <v>external terminology:
http://data.europa.eu/m8g/territorialApplication</v>
      </c>
      <c r="F484" s="12" t="str">
        <f>IF($A484&lt;&gt;"",VLOOKUP($A484,Vocabulary!$A:$J,4,),"")</f>
        <v>Generic</v>
      </c>
      <c r="J484" s="9" t="s">
        <v>750</v>
      </c>
    </row>
    <row r="485" spans="1:10" x14ac:dyDescent="0.3">
      <c r="A485" s="9">
        <v>541</v>
      </c>
      <c r="B485" s="13" t="str">
        <f>IFERROR(VLOOKUP(A485,Vocabulary!$A:$J,2,),"")</f>
        <v>TijdsInterval</v>
      </c>
      <c r="C485" s="13" t="str">
        <f>IF($A485&lt;&gt;"",VLOOKUP($A485,Vocabulary!$A:$J,10,),"")</f>
        <v>&lt;vl-generiek-ext:TijdsInterval&gt;</v>
      </c>
      <c r="D485" s="17" t="str">
        <f>IF($A485&lt;&gt;"",IF(VLOOKUP($A485,Vocabulary!$A:$J,3,)=0,"",VLOOKUP($A485,Vocabulary!$A:$J,3,)),"")</f>
        <v/>
      </c>
      <c r="E485" s="17" t="str">
        <f>IF($A485&lt;&gt;"",IF(VLOOKUP($A485,Vocabulary!$A:$J,7,)=0,"",VLOOKUP($A485,Vocabulary!$A:$J,7,)),"")</f>
        <v>external terminology:
http://purl.org/dc/terms/PeriodOfTime</v>
      </c>
      <c r="F485" s="12" t="str">
        <f>IF($A485&lt;&gt;"",VLOOKUP($A485,Vocabulary!$A:$J,4,),"")</f>
        <v>Generic</v>
      </c>
      <c r="J485" s="9" t="s">
        <v>750</v>
      </c>
    </row>
    <row r="486" spans="1:10" x14ac:dyDescent="0.3">
      <c r="A486" s="9">
        <v>542</v>
      </c>
      <c r="B486" s="13" t="str">
        <f>IFERROR(VLOOKUP(A486,Vocabulary!$A:$J,2,),"")</f>
        <v>titel</v>
      </c>
      <c r="C486" s="13" t="str">
        <f>IF($A486&lt;&gt;"",VLOOKUP($A486,Vocabulary!$A:$J,10,),"")</f>
        <v>&lt;vl-generiek-ext:titel&gt;</v>
      </c>
      <c r="D486" s="17" t="str">
        <f>IF($A486&lt;&gt;"",IF(VLOOKUP($A486,Vocabulary!$A:$J,3,)=0,"",VLOOKUP($A486,Vocabulary!$A:$J,3,)),"")</f>
        <v/>
      </c>
      <c r="E486" s="17" t="str">
        <f>IF($A486&lt;&gt;"",IF(VLOOKUP($A486,Vocabulary!$A:$J,7,)=0,"",VLOOKUP($A486,Vocabulary!$A:$J,7,)),"")</f>
        <v>external terminology:
http://purl.org/dc/terms/title</v>
      </c>
      <c r="F486" s="12" t="str">
        <f>IF($A486&lt;&gt;"",VLOOKUP($A486,Vocabulary!$A:$J,4,),"")</f>
        <v>Generic</v>
      </c>
      <c r="J486" s="9" t="s">
        <v>750</v>
      </c>
    </row>
    <row r="487" spans="1:10" x14ac:dyDescent="0.3">
      <c r="A487" s="9">
        <v>543</v>
      </c>
      <c r="B487" s="13" t="str">
        <f>IFERROR(VLOOKUP(A487,Vocabulary!$A:$J,2,),"")</f>
        <v>type</v>
      </c>
      <c r="C487" s="13" t="str">
        <f>IF($A487&lt;&gt;"",VLOOKUP($A487,Vocabulary!$A:$J,10,),"")</f>
        <v>&lt;vl-generiek-ext:type&gt;</v>
      </c>
      <c r="D487" s="17" t="str">
        <f>IF($A487&lt;&gt;"",IF(VLOOKUP($A487,Vocabulary!$A:$J,3,)=0,"",VLOOKUP($A487,Vocabulary!$A:$J,3,)),"")</f>
        <v/>
      </c>
      <c r="E487" s="17" t="str">
        <f>IF($A487&lt;&gt;"",IF(VLOOKUP($A487,Vocabulary!$A:$J,7,)=0,"",VLOOKUP($A487,Vocabulary!$A:$J,7,)),"")</f>
        <v>external terminology:
http://purl.org/dc/terms/type</v>
      </c>
      <c r="F487" s="12" t="str">
        <f>IF($A487&lt;&gt;"",VLOOKUP($A487,Vocabulary!$A:$J,4,),"")</f>
        <v>Generic</v>
      </c>
      <c r="J487" s="9" t="s">
        <v>750</v>
      </c>
    </row>
    <row r="488" spans="1:10" x14ac:dyDescent="0.3">
      <c r="A488" s="9">
        <v>544</v>
      </c>
      <c r="B488" s="13" t="str">
        <f>IFERROR(VLOOKUP(A488,Vocabulary!$A:$J,2,),"")</f>
        <v>uitgegeven</v>
      </c>
      <c r="C488" s="13" t="str">
        <f>IF($A488&lt;&gt;"",VLOOKUP($A488,Vocabulary!$A:$J,10,),"")</f>
        <v>&lt;vl-generiek-ext:uitgegeven&gt;</v>
      </c>
      <c r="D488" s="17" t="str">
        <f>IF($A488&lt;&gt;"",IF(VLOOKUP($A488,Vocabulary!$A:$J,3,)=0,"",VLOOKUP($A488,Vocabulary!$A:$J,3,)),"")</f>
        <v/>
      </c>
      <c r="E488" s="17" t="str">
        <f>IF($A488&lt;&gt;"",IF(VLOOKUP($A488,Vocabulary!$A:$J,7,)=0,"",VLOOKUP($A488,Vocabulary!$A:$J,7,)),"")</f>
        <v>external terminology:
http://purl.org/dc/terms/issued</v>
      </c>
      <c r="F488" s="12" t="str">
        <f>IF($A488&lt;&gt;"",VLOOKUP($A488,Vocabulary!$A:$J,4,),"")</f>
        <v>Generic</v>
      </c>
      <c r="J488" s="9" t="s">
        <v>750</v>
      </c>
    </row>
    <row r="489" spans="1:10" x14ac:dyDescent="0.3">
      <c r="A489" s="9">
        <v>545</v>
      </c>
      <c r="B489" s="13" t="str">
        <f>IFERROR(VLOOKUP(A489,Vocabulary!$A:$J,2,),"")</f>
        <v>urenBeschikbaarheid</v>
      </c>
      <c r="C489" s="13" t="str">
        <f>IF($A489&lt;&gt;"",VLOOKUP($A489,Vocabulary!$A:$J,10,),"")</f>
        <v>&lt;vl-generiek-ext:urenBeschikbaarheid&gt;</v>
      </c>
      <c r="D489" s="17" t="str">
        <f>IF($A489&lt;&gt;"",IF(VLOOKUP($A489,Vocabulary!$A:$J,3,)=0,"",VLOOKUP($A489,Vocabulary!$A:$J,3,)),"")</f>
        <v/>
      </c>
      <c r="E489" s="17" t="str">
        <f>IF($A489&lt;&gt;"",IF(VLOOKUP($A489,Vocabulary!$A:$J,7,)=0,"",VLOOKUP($A489,Vocabulary!$A:$J,7,)),"")</f>
        <v>external terminology:
http://schema.org/hoursAvailable</v>
      </c>
      <c r="F489" s="12" t="str">
        <f>IF($A489&lt;&gt;"",VLOOKUP($A489,Vocabulary!$A:$J,4,),"")</f>
        <v>Generic</v>
      </c>
      <c r="J489" s="9" t="s">
        <v>750</v>
      </c>
    </row>
    <row r="490" spans="1:10" x14ac:dyDescent="0.3">
      <c r="A490" s="9">
        <v>546</v>
      </c>
      <c r="B490" s="13" t="str">
        <f>IFERROR(VLOOKUP(A490,Vocabulary!$A:$J,2,),"")</f>
        <v>wasGeassocieerdMet</v>
      </c>
      <c r="C490" s="13" t="str">
        <f>IF($A490&lt;&gt;"",VLOOKUP($A490,Vocabulary!$A:$J,10,),"")</f>
        <v>&lt;vl-generiek-ext:wasGeassocieerdMet&gt;</v>
      </c>
      <c r="D490" s="17" t="str">
        <f>IF($A490&lt;&gt;"",IF(VLOOKUP($A490,Vocabulary!$A:$J,3,)=0,"",VLOOKUP($A490,Vocabulary!$A:$J,3,)),"")</f>
        <v/>
      </c>
      <c r="E490" s="17" t="str">
        <f>IF($A490&lt;&gt;"",IF(VLOOKUP($A490,Vocabulary!$A:$J,7,)=0,"",VLOOKUP($A490,Vocabulary!$A:$J,7,)),"")</f>
        <v>external terminology:
http://www.w3.org/ns/prov#wasAssociatedWith</v>
      </c>
      <c r="F490" s="12" t="str">
        <f>IF($A490&lt;&gt;"",VLOOKUP($A490,Vocabulary!$A:$J,4,),"")</f>
        <v>Generic</v>
      </c>
      <c r="J490" s="9" t="s">
        <v>750</v>
      </c>
    </row>
    <row r="491" spans="1:10" x14ac:dyDescent="0.3">
      <c r="A491" s="9">
        <v>547</v>
      </c>
      <c r="B491" s="13" t="str">
        <f>IFERROR(VLOOKUP(A491,Vocabulary!$A:$J,2,),"")</f>
        <v>administratieveEenheidNiveau1</v>
      </c>
      <c r="C491" s="13" t="str">
        <f>IF($A491&lt;&gt;"",VLOOKUP($A491,Vocabulary!$A:$J,10,),"")</f>
        <v>&lt;vl-adres-ext:administratieveEenheidNiveau1&gt;</v>
      </c>
      <c r="D491" s="17" t="str">
        <f>IF($A491&lt;&gt;"",IF(VLOOKUP($A491,Vocabulary!$A:$J,3,)=0,"",VLOOKUP($A491,Vocabulary!$A:$J,3,)),"")</f>
        <v>The uppermost administrative unit for the address, almost always a country.</v>
      </c>
      <c r="E491" s="17" t="str">
        <f>IF($A491&lt;&gt;"",IF(VLOOKUP($A491,Vocabulary!$A:$J,7,)=0,"",VLOOKUP($A491,Vocabulary!$A:$J,7,)),"")</f>
        <v>external terminology:
http://www.w3.org/ns/locn#adminUnitL1</v>
      </c>
      <c r="F491" s="12" t="str">
        <f>IF($A491&lt;&gt;"",VLOOKUP($A491,Vocabulary!$A:$J,4,),"")</f>
        <v>Location</v>
      </c>
      <c r="J491" s="9" t="s">
        <v>750</v>
      </c>
    </row>
    <row r="492" spans="1:10" x14ac:dyDescent="0.3">
      <c r="A492" s="9">
        <v>548</v>
      </c>
      <c r="B492" s="13" t="str">
        <f>IFERROR(VLOOKUP(A492,Vocabulary!$A:$J,2,),"")</f>
        <v>administratieveEenheidNiveau2</v>
      </c>
      <c r="C492" s="13" t="str">
        <f>IF($A492&lt;&gt;"",VLOOKUP($A492,Vocabulary!$A:$J,10,),"")</f>
        <v>&lt;vl-adres-ext:administratieveEenheidNiveau2&gt;</v>
      </c>
      <c r="D492" s="17" t="str">
        <f>IF($A492&lt;&gt;"",IF(VLOOKUP($A492,Vocabulary!$A:$J,3,)=0,"",VLOOKUP($A492,Vocabulary!$A:$J,3,)),"")</f>
        <v>The region of the address, usually a county, state or other such area that typically encompasses several localities.</v>
      </c>
      <c r="E492" s="17" t="str">
        <f>IF($A492&lt;&gt;"",IF(VLOOKUP($A492,Vocabulary!$A:$J,7,)=0,"",VLOOKUP($A492,Vocabulary!$A:$J,7,)),"")</f>
        <v>external terminology:
http://www.w3.org/ns/locn#adminUnitL2</v>
      </c>
      <c r="F492" s="12" t="str">
        <f>IF($A492&lt;&gt;"",VLOOKUP($A492,Vocabulary!$A:$J,4,),"")</f>
        <v>Location</v>
      </c>
      <c r="J492" s="9" t="s">
        <v>750</v>
      </c>
    </row>
    <row r="493" spans="1:10" x14ac:dyDescent="0.3">
      <c r="A493" s="9">
        <v>549</v>
      </c>
      <c r="B493" s="13" t="str">
        <f>IFERROR(VLOOKUP(A493,Vocabulary!$A:$J,2,),"")</f>
        <v>adresgebied</v>
      </c>
      <c r="C493" s="13" t="str">
        <f>IF($A493&lt;&gt;"",VLOOKUP($A493,Vocabulary!$A:$J,10,),"")</f>
        <v>&lt;vl-adres-ext:adresgebied&gt;</v>
      </c>
      <c r="D493" s="17" t="str">
        <f>IF($A493&lt;&gt;"",IF(VLOOKUP($A493,Vocabulary!$A:$J,3,)=0,"",VLOOKUP($A493,Vocabulary!$A:$J,3,)),"")</f>
        <v/>
      </c>
      <c r="E493" s="17" t="str">
        <f>IF($A493&lt;&gt;"",IF(VLOOKUP($A493,Vocabulary!$A:$J,7,)=0,"",VLOOKUP($A493,Vocabulary!$A:$J,7,)),"")</f>
        <v>external terminology:
http://www.w3.org/ns/locn#addressArea</v>
      </c>
      <c r="F493" s="12" t="str">
        <f>IF($A493&lt;&gt;"",VLOOKUP($A493,Vocabulary!$A:$J,4,),"")</f>
        <v>Location</v>
      </c>
      <c r="J493" s="9" t="s">
        <v>750</v>
      </c>
    </row>
    <row r="494" spans="1:10" x14ac:dyDescent="0.3">
      <c r="A494" s="9">
        <v>550</v>
      </c>
      <c r="B494" s="13" t="str">
        <f>IFERROR(VLOOKUP(A494,Vocabulary!$A:$J,2,),"")</f>
        <v>Adresvoorstelling</v>
      </c>
      <c r="C494" s="13" t="str">
        <f>IF($A494&lt;&gt;"",VLOOKUP($A494,Vocabulary!$A:$J,10,),"")</f>
        <v>&lt;vl-adres-ext:Adresvoorstelling&gt;</v>
      </c>
      <c r="D494" s="17" t="str">
        <f>IF($A494&lt;&gt;"",IF(VLOOKUP($A494,Vocabulary!$A:$J,3,)=0,"",VLOOKUP($A494,Vocabulary!$A:$J,3,)),"")</f>
        <v/>
      </c>
      <c r="E494" s="17" t="str">
        <f>IF($A494&lt;&gt;"",IF(VLOOKUP($A494,Vocabulary!$A:$J,7,)=0,"",VLOOKUP($A494,Vocabulary!$A:$J,7,)),"")</f>
        <v>external terminology:
http://www.w3.org/ns/locn#Address</v>
      </c>
      <c r="F494" s="12" t="str">
        <f>IF($A494&lt;&gt;"",VLOOKUP($A494,Vocabulary!$A:$J,4,),"")</f>
        <v>Location</v>
      </c>
      <c r="J494" s="9" t="s">
        <v>750</v>
      </c>
    </row>
    <row r="495" spans="1:10" x14ac:dyDescent="0.3">
      <c r="A495" s="9">
        <v>551</v>
      </c>
      <c r="B495" s="13" t="str">
        <f>IFERROR(VLOOKUP(A495,Vocabulary!$A:$J,2,),"")</f>
        <v>label</v>
      </c>
      <c r="C495" s="13" t="str">
        <f>IF($A495&lt;&gt;"",VLOOKUP($A495,Vocabulary!$A:$J,10,),"")</f>
        <v>&lt;vl-adres-ext:label&gt;</v>
      </c>
      <c r="D495" s="17" t="str">
        <f>IF($A495&lt;&gt;"",IF(VLOOKUP($A495,Vocabulary!$A:$J,3,)=0,"",VLOOKUP($A495,Vocabulary!$A:$J,3,)),"")</f>
        <v/>
      </c>
      <c r="E495" s="17" t="str">
        <f>IF($A495&lt;&gt;"",IF(VLOOKUP($A495,Vocabulary!$A:$J,7,)=0,"",VLOOKUP($A495,Vocabulary!$A:$J,7,)),"")</f>
        <v>external terminology:
http://www.w3.org/2000/01/rdf-schema#label</v>
      </c>
      <c r="F495" s="12" t="str">
        <f>IF($A495&lt;&gt;"",VLOOKUP($A495,Vocabulary!$A:$J,4,),"")</f>
        <v>Location</v>
      </c>
      <c r="J495" s="9" t="s">
        <v>750</v>
      </c>
    </row>
    <row r="496" spans="1:10" x14ac:dyDescent="0.3">
      <c r="A496" s="9">
        <v>552</v>
      </c>
      <c r="B496" s="13" t="str">
        <f>IFERROR(VLOOKUP(A496,Vocabulary!$A:$J,2,),"")</f>
        <v>locatieaanduiding</v>
      </c>
      <c r="C496" s="13" t="str">
        <f>IF($A496&lt;&gt;"",VLOOKUP($A496,Vocabulary!$A:$J,10,),"")</f>
        <v>&lt;vl-adres-ext:locatieaanduiding&gt;</v>
      </c>
      <c r="D496" s="17" t="str">
        <f>IF($A496&lt;&gt;"",IF(VLOOKUP($A496,Vocabulary!$A:$J,3,)=0,"",VLOOKUP($A496,Vocabulary!$A:$J,3,)),"")</f>
        <v/>
      </c>
      <c r="E496" s="17" t="str">
        <f>IF($A496&lt;&gt;"",IF(VLOOKUP($A496,Vocabulary!$A:$J,7,)=0,"",VLOOKUP($A496,Vocabulary!$A:$J,7,)),"")</f>
        <v>external terminology:
http://www.w3.org/ns/locn#locatorDesignator</v>
      </c>
      <c r="F496" s="12" t="str">
        <f>IF($A496&lt;&gt;"",VLOOKUP($A496,Vocabulary!$A:$J,4,),"")</f>
        <v>Location</v>
      </c>
      <c r="J496" s="9" t="s">
        <v>750</v>
      </c>
    </row>
    <row r="497" spans="1:10" x14ac:dyDescent="0.3">
      <c r="A497" s="9">
        <v>553</v>
      </c>
      <c r="B497" s="13" t="str">
        <f>IFERROR(VLOOKUP(A497,Vocabulary!$A:$J,2,),"")</f>
        <v>locatienaam</v>
      </c>
      <c r="C497" s="13" t="str">
        <f>IF($A497&lt;&gt;"",VLOOKUP($A497,Vocabulary!$A:$J,10,),"")</f>
        <v>&lt;vl-adres-ext:locatienaam&gt;</v>
      </c>
      <c r="D497" s="17" t="str">
        <f>IF($A497&lt;&gt;"",IF(VLOOKUP($A497,Vocabulary!$A:$J,3,)=0,"",VLOOKUP($A497,Vocabulary!$A:$J,3,)),"")</f>
        <v>Proper noun(s) applied to the real world entity identified by the locator. The locator name could be the name of the property or complex, of the building or part of the building, or it could be the name of a room inside a building.</v>
      </c>
      <c r="E497" s="17" t="str">
        <f>IF($A497&lt;&gt;"",IF(VLOOKUP($A497,Vocabulary!$A:$J,7,)=0,"",VLOOKUP($A497,Vocabulary!$A:$J,7,)),"")</f>
        <v>external terminology:
http://www.w3.org/ns/locn#locatorName</v>
      </c>
      <c r="F497" s="12" t="str">
        <f>IF($A497&lt;&gt;"",VLOOKUP($A497,Vocabulary!$A:$J,4,),"")</f>
        <v>Location</v>
      </c>
      <c r="J497" s="9" t="s">
        <v>750</v>
      </c>
    </row>
    <row r="498" spans="1:10" x14ac:dyDescent="0.3">
      <c r="A498" s="9">
        <v>554</v>
      </c>
      <c r="B498" s="13" t="str">
        <f>IFERROR(VLOOKUP(A498,Vocabulary!$A:$J,2,),"")</f>
        <v>postbus</v>
      </c>
      <c r="C498" s="13" t="str">
        <f>IF($A498&lt;&gt;"",VLOOKUP($A498,Vocabulary!$A:$J,10,),"")</f>
        <v>&lt;vl-adres-ext:postbus&gt;</v>
      </c>
      <c r="D498" s="17" t="str">
        <f>IF($A498&lt;&gt;"",IF(VLOOKUP($A498,Vocabulary!$A:$J,3,)=0,"",VLOOKUP($A498,Vocabulary!$A:$J,3,)),"")</f>
        <v/>
      </c>
      <c r="E498" s="17" t="str">
        <f>IF($A498&lt;&gt;"",IF(VLOOKUP($A498,Vocabulary!$A:$J,7,)=0,"",VLOOKUP($A498,Vocabulary!$A:$J,7,)),"")</f>
        <v>external terminology:
http://www.w3.org/ns/locn#poBox</v>
      </c>
      <c r="F498" s="12" t="str">
        <f>IF($A498&lt;&gt;"",VLOOKUP($A498,Vocabulary!$A:$J,4,),"")</f>
        <v>Location</v>
      </c>
      <c r="J498" s="9" t="s">
        <v>750</v>
      </c>
    </row>
    <row r="499" spans="1:10" x14ac:dyDescent="0.3">
      <c r="A499" s="9">
        <v>557</v>
      </c>
      <c r="B499" s="13" t="str">
        <f>IFERROR(VLOOKUP(A499,Vocabulary!$A:$J,2,),"")</f>
        <v>straatnaam</v>
      </c>
      <c r="C499" s="13" t="str">
        <f>IF($A499&lt;&gt;"",VLOOKUP($A499,Vocabulary!$A:$J,10,),"")</f>
        <v>&lt;vl-adres-ext:straatnaam&gt;</v>
      </c>
      <c r="D499" s="17" t="str">
        <f>IF($A499&lt;&gt;"",IF(VLOOKUP($A499,Vocabulary!$A:$J,3,)=0,"",VLOOKUP($A499,Vocabulary!$A:$J,3,)),"")</f>
        <v/>
      </c>
      <c r="E499" s="17" t="str">
        <f>IF($A499&lt;&gt;"",IF(VLOOKUP($A499,Vocabulary!$A:$J,7,)=0,"",VLOOKUP($A499,Vocabulary!$A:$J,7,)),"")</f>
        <v>external terminology:
http://www.w3.org/ns/locn#thoroughfare</v>
      </c>
      <c r="F499" s="12" t="str">
        <f>IF($A499&lt;&gt;"",VLOOKUP($A499,Vocabulary!$A:$J,4,),"")</f>
        <v>Location</v>
      </c>
      <c r="J499" s="9" t="s">
        <v>750</v>
      </c>
    </row>
    <row r="500" spans="1:10" x14ac:dyDescent="0.3">
      <c r="A500" s="9">
        <v>559</v>
      </c>
      <c r="B500" s="13" t="str">
        <f>IFERROR(VLOOKUP(A500,Vocabulary!$A:$J,2,),"")</f>
        <v>contactpunt</v>
      </c>
      <c r="C500" s="13" t="str">
        <f>IF($A500&lt;&gt;"",VLOOKUP($A500,Vocabulary!$A:$J,10,),"")</f>
        <v>&lt;vl-persoon-ext:contactpunt&gt;</v>
      </c>
      <c r="D500" s="17" t="str">
        <f>IF($A500&lt;&gt;"",IF(VLOOKUP($A500,Vocabulary!$A:$J,3,)=0,"",VLOOKUP($A500,Vocabulary!$A:$J,3,)),"")</f>
        <v>A contact point for a person or organization.</v>
      </c>
      <c r="E500" s="17" t="str">
        <f>IF($A500&lt;&gt;"",IF(VLOOKUP($A500,Vocabulary!$A:$J,7,)=0,"",VLOOKUP($A500,Vocabulary!$A:$J,7,)),"")</f>
        <v>external terminology:
http://schema.org/contactPoint</v>
      </c>
      <c r="F500" s="12" t="str">
        <f>IF($A500&lt;&gt;"",VLOOKUP($A500,Vocabulary!$A:$J,4,),"")</f>
        <v>Person</v>
      </c>
      <c r="J500" s="9" t="s">
        <v>750</v>
      </c>
    </row>
    <row r="501" spans="1:10" x14ac:dyDescent="0.3">
      <c r="A501" s="9">
        <v>560</v>
      </c>
      <c r="B501" s="13" t="str">
        <f>IFERROR(VLOOKUP(A501,Vocabulary!$A:$J,2,),"")</f>
        <v>familienaam</v>
      </c>
      <c r="C501" s="13" t="str">
        <f>IF($A501&lt;&gt;"",VLOOKUP($A501,Vocabulary!$A:$J,10,),"")</f>
        <v>&lt;vl-persoon-ext:familienaam&gt;</v>
      </c>
      <c r="D501" s="17" t="str">
        <f>IF($A501&lt;&gt;"",IF(VLOOKUP($A501,Vocabulary!$A:$J,3,)=0,"",VLOOKUP($A501,Vocabulary!$A:$J,3,)),"")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1" s="17" t="str">
        <f>IF($A501&lt;&gt;"",IF(VLOOKUP($A501,Vocabulary!$A:$J,7,)=0,"",VLOOKUP($A501,Vocabulary!$A:$J,7,)),"")</f>
        <v>external terminology:
http://xmlns.com/foaf/0.1/familyName</v>
      </c>
      <c r="F501" s="12" t="str">
        <f>IF($A501&lt;&gt;"",VLOOKUP($A501,Vocabulary!$A:$J,4,),"")</f>
        <v>Person</v>
      </c>
      <c r="J501" s="9" t="s">
        <v>750</v>
      </c>
    </row>
    <row r="502" spans="1:10" x14ac:dyDescent="0.3">
      <c r="A502" s="9">
        <v>561</v>
      </c>
      <c r="B502" s="13" t="str">
        <f>IFERROR(VLOOKUP(A502,Vocabulary!$A:$J,2,),"")</f>
        <v>geboortenaam</v>
      </c>
      <c r="C502" s="13" t="str">
        <f>IF($A502&lt;&gt;"",VLOOKUP($A502,Vocabulary!$A:$J,10,),"")</f>
        <v>&lt;vl-persoon-ext:geboortenaam&gt;</v>
      </c>
      <c r="D502" s="17" t="str">
        <f>IF($A502&lt;&gt;"",IF(VLOOKUP($A502,Vocabulary!$A:$J,3,)=0,"",VLOOKUP($A502,Vocabulary!$A:$J,3,)),"")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2" s="17" t="str">
        <f>IF($A502&lt;&gt;"",IF(VLOOKUP($A502,Vocabulary!$A:$J,7,)=0,"",VLOOKUP($A502,Vocabulary!$A:$J,7,)),"")</f>
        <v>external terminology:
http://www.w3.org/ns/person#birthName</v>
      </c>
      <c r="F502" s="12" t="str">
        <f>IF($A502&lt;&gt;"",VLOOKUP($A502,Vocabulary!$A:$J,4,),"")</f>
        <v>Person</v>
      </c>
      <c r="J502" s="9" t="s">
        <v>750</v>
      </c>
    </row>
    <row r="503" spans="1:10" x14ac:dyDescent="0.3">
      <c r="A503" s="9">
        <v>562</v>
      </c>
      <c r="B503" s="13" t="str">
        <f>IFERROR(VLOOKUP(A503,Vocabulary!$A:$J,2,),"")</f>
        <v>gegevenNaam</v>
      </c>
      <c r="C503" s="13" t="str">
        <f>IF($A503&lt;&gt;"",VLOOKUP($A503,Vocabulary!$A:$J,10,),"")</f>
        <v>&lt;vl-persoon-ext:gegevenNaam&gt;</v>
      </c>
      <c r="D503" s="17" t="str">
        <f>IF($A503&lt;&gt;"",IF(VLOOKUP($A503,Vocabulary!$A:$J,3,)=0,"",VLOOKUP($A503,Vocabulary!$A:$J,3,)),"")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3" s="17" t="str">
        <f>IF($A503&lt;&gt;"",IF(VLOOKUP($A503,Vocabulary!$A:$J,7,)=0,"",VLOOKUP($A503,Vocabulary!$A:$J,7,)),"")</f>
        <v>external terminology:
http://xmlns.com/foaf/0.1/givenName</v>
      </c>
      <c r="F503" s="12" t="str">
        <f>IF($A503&lt;&gt;"",VLOOKUP($A503,Vocabulary!$A:$J,4,),"")</f>
        <v>Person</v>
      </c>
      <c r="J503" s="9" t="s">
        <v>750</v>
      </c>
    </row>
    <row r="504" spans="1:10" x14ac:dyDescent="0.3">
      <c r="A504" s="9">
        <v>563</v>
      </c>
      <c r="B504" s="13" t="str">
        <f>IFERROR(VLOOKUP(A504,Vocabulary!$A:$J,2,),"")</f>
        <v>inwonerschap</v>
      </c>
      <c r="C504" s="13" t="str">
        <f>IF($A504&lt;&gt;"",VLOOKUP($A504,Vocabulary!$A:$J,10,),"")</f>
        <v>&lt;vl-persoon-ext:inwonerschap&gt;</v>
      </c>
      <c r="D504" s="17" t="str">
        <f>IF($A504&lt;&gt;"",IF(VLOOKUP($A504,Vocabulary!$A:$J,3,)=0,"",VLOOKUP($A504,Vocabulary!$A:$J,3,)),"")</f>
        <v/>
      </c>
      <c r="E504" s="17" t="str">
        <f>IF($A504&lt;&gt;"",IF(VLOOKUP($A504,Vocabulary!$A:$J,7,)=0,"",VLOOKUP($A504,Vocabulary!$A:$J,7,)),"")</f>
        <v>external terminology:
http://www.w3.org/ns/person#residency</v>
      </c>
      <c r="F504" s="12" t="str">
        <f>IF($A504&lt;&gt;"",VLOOKUP($A504,Vocabulary!$A:$J,4,),"")</f>
        <v>Person</v>
      </c>
      <c r="J504" s="9" t="s">
        <v>750</v>
      </c>
    </row>
    <row r="505" spans="1:10" x14ac:dyDescent="0.3">
      <c r="A505" s="9">
        <v>564</v>
      </c>
      <c r="B505" s="13" t="str">
        <f>IFERROR(VLOOKUP(A505,Vocabulary!$A:$J,2,),"")</f>
        <v>naam</v>
      </c>
      <c r="C505" s="13" t="str">
        <f>IF($A505&lt;&gt;"",VLOOKUP($A505,Vocabulary!$A:$J,10,),"")</f>
        <v>&lt;vl-persoon-ext:naam&gt;</v>
      </c>
      <c r="D505" s="17" t="str">
        <f>IF($A505&lt;&gt;"",IF(VLOOKUP($A505,Vocabulary!$A:$J,3,)=0,"",VLOOKUP($A505,Vocabulary!$A:$J,3,)),"")</f>
        <v/>
      </c>
      <c r="E505" s="17" t="str">
        <f>IF($A505&lt;&gt;"",IF(VLOOKUP($A505,Vocabulary!$A:$J,7,)=0,"",VLOOKUP($A505,Vocabulary!$A:$J,7,)),"")</f>
        <v>external terminology:
http://xmlns.com/foaf/0.1/name</v>
      </c>
      <c r="F505" s="12" t="str">
        <f>IF($A505&lt;&gt;"",VLOOKUP($A505,Vocabulary!$A:$J,4,),"")</f>
        <v>Person</v>
      </c>
      <c r="J505" s="9" t="s">
        <v>750</v>
      </c>
    </row>
    <row r="506" spans="1:10" x14ac:dyDescent="0.3">
      <c r="A506" s="9">
        <v>565</v>
      </c>
      <c r="B506" s="13" t="str">
        <f>IFERROR(VLOOKUP(A506,Vocabulary!$A:$J,2,),"")</f>
        <v>patroniem</v>
      </c>
      <c r="C506" s="13" t="str">
        <f>IF($A506&lt;&gt;"",VLOOKUP($A506,Vocabulary!$A:$J,10,),"")</f>
        <v>&lt;vl-persoon-ext:patroniem&gt;</v>
      </c>
      <c r="D506" s="17" t="str">
        <f>IF($A506&lt;&gt;"",IF(VLOOKUP($A506,Vocabulary!$A:$J,3,)=0,"",VLOOKUP($A506,Vocabulary!$A:$J,3,)),"")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06" s="17" t="str">
        <f>IF($A506&lt;&gt;"",IF(VLOOKUP($A506,Vocabulary!$A:$J,7,)=0,"",VLOOKUP($A506,Vocabulary!$A:$J,7,)),"")</f>
        <v>external terminology:
http://www.w3.org/ns/person#patronymicName</v>
      </c>
      <c r="F506" s="12" t="str">
        <f>IF($A506&lt;&gt;"",VLOOKUP($A506,Vocabulary!$A:$J,4,),"")</f>
        <v>Person</v>
      </c>
      <c r="J506" s="9" t="s">
        <v>750</v>
      </c>
    </row>
    <row r="507" spans="1:10" x14ac:dyDescent="0.3">
      <c r="A507" s="9">
        <v>566</v>
      </c>
      <c r="B507" s="13" t="str">
        <f>IFERROR(VLOOKUP(A507,Vocabulary!$A:$J,2,),"")</f>
        <v>Persoon</v>
      </c>
      <c r="C507" s="13" t="str">
        <f>IF($A507&lt;&gt;"",VLOOKUP($A507,Vocabulary!$A:$J,10,),"")</f>
        <v>&lt;vl-persoon-ext:Persoon&gt;</v>
      </c>
      <c r="D507" s="17" t="str">
        <f>IF($A507&lt;&gt;"",IF(VLOOKUP($A507,Vocabulary!$A:$J,3,)=0,"",VLOOKUP($A507,Vocabulary!$A:$J,3,)),"")</f>
        <v>An individual person who may be dead or alive, but not imaginary. It is that restriction that makes person:Person a sub class of both foaf:Person and schema:Person which both cover imaginary characters as well as real people.</v>
      </c>
      <c r="E507" s="17" t="str">
        <f>IF($A507&lt;&gt;"",IF(VLOOKUP($A507,Vocabulary!$A:$J,7,)=0,"",VLOOKUP($A507,Vocabulary!$A:$J,7,)),"")</f>
        <v>external terminology:
http://www.w3.org/ns/person#Person</v>
      </c>
      <c r="F507" s="12" t="str">
        <f>IF($A507&lt;&gt;"",VLOOKUP($A507,Vocabulary!$A:$J,4,),"")</f>
        <v>Person</v>
      </c>
      <c r="J507" s="9" t="s">
        <v>750</v>
      </c>
    </row>
    <row r="508" spans="1:10" x14ac:dyDescent="0.3">
      <c r="A508" s="9">
        <v>567</v>
      </c>
      <c r="B508" s="13" t="str">
        <f>IFERROR(VLOOKUP(A508,Vocabulary!$A:$J,2,),"")</f>
        <v>staatsburgerschap</v>
      </c>
      <c r="C508" s="13" t="str">
        <f>IF($A508&lt;&gt;"",VLOOKUP($A508,Vocabulary!$A:$J,10,),"")</f>
        <v>&lt;vl-persoon-ext:staatsburgerschap&gt;</v>
      </c>
      <c r="D508" s="17" t="str">
        <f>IF($A508&lt;&gt;"",IF(VLOOKUP($A508,Vocabulary!$A:$J,3,)=0,"",VLOOKUP($A508,Vocabulary!$A:$J,3,)),"")</f>
        <v/>
      </c>
      <c r="E508" s="17" t="str">
        <f>IF($A508&lt;&gt;"",IF(VLOOKUP($A508,Vocabulary!$A:$J,7,)=0,"",VLOOKUP($A508,Vocabulary!$A:$J,7,)),"")</f>
        <v>external terminology:
http://www.w3.org/ns/person#citizenship</v>
      </c>
      <c r="F508" s="12" t="str">
        <f>IF($A508&lt;&gt;"",VLOOKUP($A508,Vocabulary!$A:$J,4,),"")</f>
        <v>Person</v>
      </c>
      <c r="J508" s="9" t="s">
        <v>750</v>
      </c>
    </row>
    <row r="509" spans="1:10" x14ac:dyDescent="0.3">
      <c r="A509" s="9">
        <v>568</v>
      </c>
      <c r="B509" s="13" t="str">
        <f>IFERROR(VLOOKUP(A509,Vocabulary!$A:$J,2,),"")</f>
        <v>alternatieveLabel</v>
      </c>
      <c r="C509" s="13" t="str">
        <f>IF($A509&lt;&gt;"",VLOOKUP($A509,Vocabulary!$A:$J,10,),"")</f>
        <v>&lt;vl-organisatie-ext:alternatieveLabel&gt;</v>
      </c>
      <c r="D509" s="17" t="str">
        <f>IF($A509&lt;&gt;"",IF(VLOOKUP($A509,Vocabulary!$A:$J,3,)=0,"",VLOOKUP($A509,Vocabulary!$A:$J,3,)),"")</f>
        <v/>
      </c>
      <c r="E509" s="17" t="str">
        <f>IF($A509&lt;&gt;"",IF(VLOOKUP($A509,Vocabulary!$A:$J,7,)=0,"",VLOOKUP($A509,Vocabulary!$A:$J,7,)),"")</f>
        <v>external terminology:
http://www.w3.org/2004/02/skos/core#altLabel</v>
      </c>
      <c r="F509" s="12" t="str">
        <f>IF($A509&lt;&gt;"",VLOOKUP($A509,Vocabulary!$A:$J,4,),"")</f>
        <v>Organization</v>
      </c>
      <c r="J509" s="9" t="s">
        <v>750</v>
      </c>
    </row>
    <row r="510" spans="1:10" x14ac:dyDescent="0.3">
      <c r="A510" s="9">
        <v>569</v>
      </c>
      <c r="B510" s="13" t="str">
        <f>IFERROR(VLOOKUP(A510,Vocabulary!$A:$J,2,),"")</f>
        <v>beschrijving</v>
      </c>
      <c r="C510" s="13" t="str">
        <f>IF($A510&lt;&gt;"",VLOOKUP($A510,Vocabulary!$A:$J,10,),"")</f>
        <v>&lt;vl-organisatie-ext:beschrijving&gt;</v>
      </c>
      <c r="D510" s="17" t="str">
        <f>IF($A510&lt;&gt;"",IF(VLOOKUP($A510,Vocabulary!$A:$J,3,)=0,"",VLOOKUP($A510,Vocabulary!$A:$J,3,)),"")</f>
        <v/>
      </c>
      <c r="E510" s="17" t="str">
        <f>IF($A510&lt;&gt;"",IF(VLOOKUP($A510,Vocabulary!$A:$J,7,)=0,"",VLOOKUP($A510,Vocabulary!$A:$J,7,)),"")</f>
        <v>external terminology:
http://purl.org/dc/terms/description</v>
      </c>
      <c r="F510" s="12" t="str">
        <f>IF($A510&lt;&gt;"",VLOOKUP($A510,Vocabulary!$A:$J,4,),"")</f>
        <v>Organization</v>
      </c>
      <c r="J510" s="9" t="s">
        <v>750</v>
      </c>
    </row>
    <row r="511" spans="1:10" x14ac:dyDescent="0.3">
      <c r="A511" s="9">
        <v>570</v>
      </c>
      <c r="B511" s="13" t="str">
        <f>IFERROR(VLOOKUP(A511,Vocabulary!$A:$J,2,),"")</f>
        <v>classificatie</v>
      </c>
      <c r="C511" s="13" t="str">
        <f>IF($A511&lt;&gt;"",VLOOKUP($A511,Vocabulary!$A:$J,10,),"")</f>
        <v>&lt;vl-organisatie-ext:classificatie&gt;</v>
      </c>
      <c r="D511" s="17" t="str">
        <f>IF($A511&lt;&gt;"",IF(VLOOKUP($A511,Vocabulary!$A:$J,3,)=0,"",VLOOKUP($A511,Vocabulary!$A:$J,3,)),"")</f>
        <v/>
      </c>
      <c r="E511" s="17" t="str">
        <f>IF($A511&lt;&gt;"",IF(VLOOKUP($A511,Vocabulary!$A:$J,7,)=0,"",VLOOKUP($A511,Vocabulary!$A:$J,7,)),"")</f>
        <v>external terminology:
http://www.w3.org/ns/org#classification</v>
      </c>
      <c r="F511" s="12" t="str">
        <f>IF($A511&lt;&gt;"",VLOOKUP($A511,Vocabulary!$A:$J,4,),"")</f>
        <v>Organization</v>
      </c>
      <c r="J511" s="9" t="s">
        <v>750</v>
      </c>
    </row>
    <row r="512" spans="1:10" x14ac:dyDescent="0.3">
      <c r="A512" s="9">
        <v>571</v>
      </c>
      <c r="B512" s="13" t="str">
        <f>IFERROR(VLOOKUP(A512,Vocabulary!$A:$J,2,),"")</f>
        <v>contactpunt</v>
      </c>
      <c r="C512" s="13" t="str">
        <f>IF($A512&lt;&gt;"",VLOOKUP($A512,Vocabulary!$A:$J,10,),"")</f>
        <v>&lt;vl-organisatie-ext:contactpunt&gt;</v>
      </c>
      <c r="D512" s="17" t="str">
        <f>IF($A512&lt;&gt;"",IF(VLOOKUP($A512,Vocabulary!$A:$J,3,)=0,"",VLOOKUP($A512,Vocabulary!$A:$J,3,)),"")</f>
        <v>A contact point for a person or organization.</v>
      </c>
      <c r="E512" s="17" t="str">
        <f>IF($A512&lt;&gt;"",IF(VLOOKUP($A512,Vocabulary!$A:$J,7,)=0,"",VLOOKUP($A512,Vocabulary!$A:$J,7,)),"")</f>
        <v>external terminology:
http://schema.org/contactPoint</v>
      </c>
      <c r="F512" s="12" t="str">
        <f>IF($A512&lt;&gt;"",VLOOKUP($A512,Vocabulary!$A:$J,4,),"")</f>
        <v>Organization</v>
      </c>
      <c r="J512" s="9" t="s">
        <v>750</v>
      </c>
    </row>
    <row r="513" spans="1:10" x14ac:dyDescent="0.3">
      <c r="A513" s="9">
        <v>572</v>
      </c>
      <c r="B513" s="13" t="str">
        <f>IFERROR(VLOOKUP(A513,Vocabulary!$A:$J,2,),"")</f>
        <v>datum</v>
      </c>
      <c r="C513" s="13" t="str">
        <f>IF($A513&lt;&gt;"",VLOOKUP($A513,Vocabulary!$A:$J,10,),"")</f>
        <v>&lt;vl-organisatie-ext:datum&gt;</v>
      </c>
      <c r="D513" s="17" t="str">
        <f>IF($A513&lt;&gt;"",IF(VLOOKUP($A513,Vocabulary!$A:$J,3,)=0,"",VLOOKUP($A513,Vocabulary!$A:$J,3,)),"")</f>
        <v/>
      </c>
      <c r="E513" s="17" t="str">
        <f>IF($A513&lt;&gt;"",IF(VLOOKUP($A513,Vocabulary!$A:$J,7,)=0,"",VLOOKUP($A513,Vocabulary!$A:$J,7,)),"")</f>
        <v>external terminology:
http://purl.org/dc/terms/date</v>
      </c>
      <c r="F513" s="12" t="str">
        <f>IF($A513&lt;&gt;"",VLOOKUP($A513,Vocabulary!$A:$J,4,),"")</f>
        <v>Organization</v>
      </c>
      <c r="J513" s="9" t="s">
        <v>750</v>
      </c>
    </row>
    <row r="514" spans="1:10" x14ac:dyDescent="0.3">
      <c r="A514" s="9">
        <v>573</v>
      </c>
      <c r="B514" s="13" t="str">
        <f>IFERROR(VLOOKUP(A514,Vocabulary!$A:$J,2,),"")</f>
        <v>doel</v>
      </c>
      <c r="C514" s="13" t="str">
        <f>IF($A514&lt;&gt;"",VLOOKUP($A514,Vocabulary!$A:$J,10,),"")</f>
        <v>&lt;vl-organisatie-ext:doel&gt;</v>
      </c>
      <c r="D514" s="17" t="str">
        <f>IF($A514&lt;&gt;"",IF(VLOOKUP($A514,Vocabulary!$A:$J,3,)=0,"",VLOOKUP($A514,Vocabulary!$A:$J,3,)),"")</f>
        <v/>
      </c>
      <c r="E514" s="17" t="str">
        <f>IF($A514&lt;&gt;"",IF(VLOOKUP($A514,Vocabulary!$A:$J,7,)=0,"",VLOOKUP($A514,Vocabulary!$A:$J,7,)),"")</f>
        <v>external terminology:
http://www.w3.org/ns/org#purpose</v>
      </c>
      <c r="F514" s="12" t="str">
        <f>IF($A514&lt;&gt;"",VLOOKUP($A514,Vocabulary!$A:$J,4,),"")</f>
        <v>Organization</v>
      </c>
      <c r="J514" s="9" t="s">
        <v>750</v>
      </c>
    </row>
    <row r="515" spans="1:10" x14ac:dyDescent="0.3">
      <c r="A515" s="9">
        <v>574</v>
      </c>
      <c r="B515" s="13" t="str">
        <f>IFERROR(VLOOKUP(A515,Vocabulary!$A:$J,2,),"")</f>
        <v>eenheidVan</v>
      </c>
      <c r="C515" s="13" t="str">
        <f>IF($A515&lt;&gt;"",VLOOKUP($A515,Vocabulary!$A:$J,10,),"")</f>
        <v>&lt;vl-organisatie-ext:eenheidVan&gt;</v>
      </c>
      <c r="D515" s="17" t="str">
        <f>IF($A515&lt;&gt;"",IF(VLOOKUP($A515,Vocabulary!$A:$J,3,)=0,"",VLOOKUP($A515,Vocabulary!$A:$J,3,)),"")</f>
        <v/>
      </c>
      <c r="E515" s="17" t="str">
        <f>IF($A515&lt;&gt;"",IF(VLOOKUP($A515,Vocabulary!$A:$J,7,)=0,"",VLOOKUP($A515,Vocabulary!$A:$J,7,)),"")</f>
        <v>external terminology:
http://www.w3.org/ns/org#unitOf</v>
      </c>
      <c r="F515" s="12" t="str">
        <f>IF($A515&lt;&gt;"",VLOOKUP($A515,Vocabulary!$A:$J,4,),"")</f>
        <v>Organization</v>
      </c>
      <c r="J515" s="9" t="s">
        <v>750</v>
      </c>
    </row>
    <row r="516" spans="1:10" x14ac:dyDescent="0.3">
      <c r="A516" s="9">
        <v>575</v>
      </c>
      <c r="B516" s="13" t="str">
        <f>IFERROR(VLOOKUP(A516,Vocabulary!$A:$J,2,),"")</f>
        <v>FormeleOrganisatie</v>
      </c>
      <c r="C516" s="13" t="str">
        <f>IF($A516&lt;&gt;"",VLOOKUP($A516,Vocabulary!$A:$J,10,),"")</f>
        <v>&lt;vl-organisatie-ext:FormeleOrganisatie&gt;</v>
      </c>
      <c r="D516" s="17" t="str">
        <f>IF($A516&lt;&gt;"",IF(VLOOKUP($A516,Vocabulary!$A:$J,3,)=0,"",VLOOKUP($A516,Vocabulary!$A:$J,3,)),"")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16" s="17" t="str">
        <f>IF($A516&lt;&gt;"",IF(VLOOKUP($A516,Vocabulary!$A:$J,7,)=0,"",VLOOKUP($A516,Vocabulary!$A:$J,7,)),"")</f>
        <v>external terminology:
http://www.w3.org/ns/org#FormalOrganization</v>
      </c>
      <c r="F516" s="12" t="str">
        <f>IF($A516&lt;&gt;"",VLOOKUP($A516,Vocabulary!$A:$J,4,),"")</f>
        <v>Organization</v>
      </c>
      <c r="J516" s="9" t="s">
        <v>750</v>
      </c>
    </row>
    <row r="517" spans="1:10" x14ac:dyDescent="0.3">
      <c r="A517" s="9">
        <v>576</v>
      </c>
      <c r="B517" s="13" t="str">
        <f>IFERROR(VLOOKUP(A517,Vocabulary!$A:$J,2,),"")</f>
        <v>gelinktMet</v>
      </c>
      <c r="C517" s="13" t="str">
        <f>IF($A517&lt;&gt;"",VLOOKUP($A517,Vocabulary!$A:$J,10,),"")</f>
        <v>&lt;vl-organisatie-ext:gelinktMet&gt;</v>
      </c>
      <c r="D517" s="17" t="str">
        <f>IF($A517&lt;&gt;"",IF(VLOOKUP($A517,Vocabulary!$A:$J,3,)=0,"",VLOOKUP($A517,Vocabulary!$A:$J,3,)),"")</f>
        <v/>
      </c>
      <c r="E517" s="17" t="str">
        <f>IF($A517&lt;&gt;"",IF(VLOOKUP($A517,Vocabulary!$A:$J,7,)=0,"",VLOOKUP($A517,Vocabulary!$A:$J,7,)),"")</f>
        <v>external terminology:
http://www.w3.org/ns/org#linkedTo</v>
      </c>
      <c r="F517" s="12" t="str">
        <f>IF($A517&lt;&gt;"",VLOOKUP($A517,Vocabulary!$A:$J,4,),"")</f>
        <v>Organization</v>
      </c>
      <c r="J517" s="9" t="s">
        <v>750</v>
      </c>
    </row>
    <row r="518" spans="1:10" x14ac:dyDescent="0.3">
      <c r="A518" s="9">
        <v>577</v>
      </c>
      <c r="B518" s="13" t="str">
        <f>IFERROR(VLOOKUP(A518,Vocabulary!$A:$J,2,),"")</f>
        <v>GeregistreerdeOrganisatie</v>
      </c>
      <c r="C518" s="13" t="str">
        <f>IF($A518&lt;&gt;"",VLOOKUP($A518,Vocabulary!$A:$J,10,),"")</f>
        <v>&lt;vl-organisatie-ext:GeregistreerdeOrganisatie&gt;</v>
      </c>
      <c r="D518" s="17" t="str">
        <f>IF($A518&lt;&gt;"",IF(VLOOKUP($A518,Vocabulary!$A:$J,3,)=0,"",VLOOKUP($A518,Vocabulary!$A:$J,3,)),"")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18" s="17" t="str">
        <f>IF($A518&lt;&gt;"",IF(VLOOKUP($A518,Vocabulary!$A:$J,7,)=0,"",VLOOKUP($A518,Vocabulary!$A:$J,7,)),"")</f>
        <v>external terminology:
http://www.w3.org/ns/regorg#RegisteredOrganization</v>
      </c>
      <c r="F518" s="12" t="str">
        <f>IF($A518&lt;&gt;"",VLOOKUP($A518,Vocabulary!$A:$J,4,),"")</f>
        <v>Organization</v>
      </c>
      <c r="J518" s="9" t="s">
        <v>750</v>
      </c>
    </row>
    <row r="519" spans="1:10" x14ac:dyDescent="0.3">
      <c r="A519" s="9">
        <v>578</v>
      </c>
      <c r="B519" s="13" t="str">
        <f>IFERROR(VLOOKUP(A519,Vocabulary!$A:$J,2,),"")</f>
        <v>gevolgVan</v>
      </c>
      <c r="C519" s="13" t="str">
        <f>IF($A519&lt;&gt;"",VLOOKUP($A519,Vocabulary!$A:$J,10,),"")</f>
        <v>&lt;vl-organisatie-ext:gevolgVan&gt;</v>
      </c>
      <c r="D519" s="17" t="str">
        <f>IF($A519&lt;&gt;"",IF(VLOOKUP($A519,Vocabulary!$A:$J,3,)=0,"",VLOOKUP($A519,Vocabulary!$A:$J,3,)),"")</f>
        <v/>
      </c>
      <c r="E519" s="17" t="str">
        <f>IF($A519&lt;&gt;"",IF(VLOOKUP($A519,Vocabulary!$A:$J,7,)=0,"",VLOOKUP($A519,Vocabulary!$A:$J,7,)),"")</f>
        <v>external terminology:
http://www.w3.org/ns/org#resultedFrom</v>
      </c>
      <c r="F519" s="12" t="str">
        <f>IF($A519&lt;&gt;"",VLOOKUP($A519,Vocabulary!$A:$J,4,),"")</f>
        <v>Organization</v>
      </c>
      <c r="J519" s="9" t="s">
        <v>750</v>
      </c>
    </row>
    <row r="520" spans="1:10" x14ac:dyDescent="0.3">
      <c r="A520" s="9">
        <v>579</v>
      </c>
      <c r="B520" s="13" t="str">
        <f>IFERROR(VLOOKUP(A520,Vocabulary!$A:$J,2,),"")</f>
        <v>heeft</v>
      </c>
      <c r="C520" s="13" t="str">
        <f>IF($A520&lt;&gt;"",VLOOKUP($A520,Vocabulary!$A:$J,10,),"")</f>
        <v>&lt;vl-organisatie-ext:heeft&gt;</v>
      </c>
      <c r="D520" s="17" t="str">
        <f>IF($A520&lt;&gt;"",IF(VLOOKUP($A520,Vocabulary!$A:$J,3,)=0,"",VLOOKUP($A520,Vocabulary!$A:$J,3,)),"")</f>
        <v/>
      </c>
      <c r="E520" s="17" t="str">
        <f>IF($A520&lt;&gt;"",IF(VLOOKUP($A520,Vocabulary!$A:$J,7,)=0,"",VLOOKUP($A520,Vocabulary!$A:$J,7,)),"")</f>
        <v>external terminology:
http://www.w3.org/ns/org#hasMembership</v>
      </c>
      <c r="F520" s="12" t="str">
        <f>IF($A520&lt;&gt;"",VLOOKUP($A520,Vocabulary!$A:$J,4,),"")</f>
        <v>Organization</v>
      </c>
      <c r="J520" s="9" t="s">
        <v>750</v>
      </c>
    </row>
    <row r="521" spans="1:10" x14ac:dyDescent="0.3">
      <c r="A521" s="9">
        <v>580</v>
      </c>
      <c r="B521" s="13" t="str">
        <f>IFERROR(VLOOKUP(A521,Vocabulary!$A:$J,2,),"")</f>
        <v>heeftEenheid</v>
      </c>
      <c r="C521" s="13" t="str">
        <f>IF($A521&lt;&gt;"",VLOOKUP($A521,Vocabulary!$A:$J,10,),"")</f>
        <v>&lt;vl-organisatie-ext:heeftEenheid&gt;</v>
      </c>
      <c r="D521" s="17" t="str">
        <f>IF($A521&lt;&gt;"",IF(VLOOKUP($A521,Vocabulary!$A:$J,3,)=0,"",VLOOKUP($A521,Vocabulary!$A:$J,3,)),"")</f>
        <v/>
      </c>
      <c r="E521" s="17" t="str">
        <f>IF($A521&lt;&gt;"",IF(VLOOKUP($A521,Vocabulary!$A:$J,7,)=0,"",VLOOKUP($A521,Vocabulary!$A:$J,7,)),"")</f>
        <v>external terminology:
http://www.w3.org/ns/org#hasUnit</v>
      </c>
      <c r="F521" s="12" t="str">
        <f>IF($A521&lt;&gt;"",VLOOKUP($A521,Vocabulary!$A:$J,4,),"")</f>
        <v>Organization</v>
      </c>
      <c r="J521" s="9" t="s">
        <v>750</v>
      </c>
    </row>
    <row r="522" spans="1:10" x14ac:dyDescent="0.3">
      <c r="A522" s="9">
        <v>581</v>
      </c>
      <c r="B522" s="13" t="str">
        <f>IFERROR(VLOOKUP(A522,Vocabulary!$A:$J,2,),"")</f>
        <v>heeftFormeelKader</v>
      </c>
      <c r="C522" s="13" t="str">
        <f>IF($A522&lt;&gt;"",VLOOKUP($A522,Vocabulary!$A:$J,10,),"")</f>
        <v>&lt;vl-organisatie-ext:heeftFormeelKader&gt;</v>
      </c>
      <c r="D522" s="17" t="str">
        <f>IF($A522&lt;&gt;"",IF(VLOOKUP($A522,Vocabulary!$A:$J,3,)=0,"",VLOOKUP($A522,Vocabulary!$A:$J,3,)),"")</f>
        <v/>
      </c>
      <c r="E522" s="17" t="str">
        <f>IF($A522&lt;&gt;"",IF(VLOOKUP($A522,Vocabulary!$A:$J,7,)=0,"",VLOOKUP($A522,Vocabulary!$A:$J,7,)),"")</f>
        <v>external terminology:
http://data.europa.eu/m8g/hasFormalFramework</v>
      </c>
      <c r="F522" s="12" t="str">
        <f>IF($A522&lt;&gt;"",VLOOKUP($A522,Vocabulary!$A:$J,4,),"")</f>
        <v>Organization</v>
      </c>
      <c r="J522" s="9" t="s">
        <v>750</v>
      </c>
    </row>
    <row r="523" spans="1:10" ht="28.8" x14ac:dyDescent="0.3">
      <c r="A523" s="9">
        <v>582</v>
      </c>
      <c r="B523" s="13" t="str">
        <f>IFERROR(VLOOKUP(A523,Vocabulary!$A:$J,2,),"")</f>
        <v>heeftGeregistreerdeOrganisatie</v>
      </c>
      <c r="C523" s="13" t="str">
        <f>IF($A523&lt;&gt;"",VLOOKUP($A523,Vocabulary!$A:$J,10,),"")</f>
        <v>&lt;vl-organisatie-ext:heeftGeregistreerdeOrganisatie&gt;</v>
      </c>
      <c r="D523" s="17" t="str">
        <f>IF($A523&lt;&gt;"",IF(VLOOKUP($A523,Vocabulary!$A:$J,3,)=0,"",VLOOKUP($A523,Vocabulary!$A:$J,3,)),"")</f>
        <v/>
      </c>
      <c r="E523" s="17" t="str">
        <f>IF($A523&lt;&gt;"",IF(VLOOKUP($A523,Vocabulary!$A:$J,7,)=0,"",VLOOKUP($A523,Vocabulary!$A:$J,7,)),"")</f>
        <v>external terminology:
http://www.w3.org/ns/regorg#hasRegisteredOrganization</v>
      </c>
      <c r="F523" s="12" t="str">
        <f>IF($A523&lt;&gt;"",VLOOKUP($A523,Vocabulary!$A:$J,4,),"")</f>
        <v>Organization</v>
      </c>
      <c r="J523" s="9" t="s">
        <v>750</v>
      </c>
    </row>
    <row r="524" spans="1:10" ht="28.8" x14ac:dyDescent="0.3">
      <c r="A524" s="9">
        <v>583</v>
      </c>
      <c r="B524" s="13" t="str">
        <f>IFERROR(VLOOKUP(A524,Vocabulary!$A:$J,2,),"")</f>
        <v>heeftGeregistreerdeVestiging</v>
      </c>
      <c r="C524" s="13" t="str">
        <f>IF($A524&lt;&gt;"",VLOOKUP($A524,Vocabulary!$A:$J,10,),"")</f>
        <v>&lt;vl-organisatie-ext:heeftGeregistreerdeVestiging&gt;</v>
      </c>
      <c r="D524" s="17" t="str">
        <f>IF($A524&lt;&gt;"",IF(VLOOKUP($A524,Vocabulary!$A:$J,3,)=0,"",VLOOKUP($A524,Vocabulary!$A:$J,3,)),"")</f>
        <v/>
      </c>
      <c r="E524" s="17" t="str">
        <f>IF($A524&lt;&gt;"",IF(VLOOKUP($A524,Vocabulary!$A:$J,7,)=0,"",VLOOKUP($A524,Vocabulary!$A:$J,7,)),"")</f>
        <v>external terminology:
http://www.w3.org/ns/org#hasRegisteredSite</v>
      </c>
      <c r="F524" s="12" t="str">
        <f>IF($A524&lt;&gt;"",VLOOKUP($A524,Vocabulary!$A:$J,4,),"")</f>
        <v>Organization</v>
      </c>
      <c r="J524" s="9" t="s">
        <v>750</v>
      </c>
    </row>
    <row r="525" spans="1:10" x14ac:dyDescent="0.3">
      <c r="A525" s="9">
        <v>584</v>
      </c>
      <c r="B525" s="13" t="str">
        <f>IFERROR(VLOOKUP(A525,Vocabulary!$A:$J,2,),"")</f>
        <v>heeftPositie</v>
      </c>
      <c r="C525" s="13" t="str">
        <f>IF($A525&lt;&gt;"",VLOOKUP($A525,Vocabulary!$A:$J,10,),"")</f>
        <v>&lt;vl-organisatie-ext:heeftPositie&gt;</v>
      </c>
      <c r="D525" s="17" t="str">
        <f>IF($A525&lt;&gt;"",IF(VLOOKUP($A525,Vocabulary!$A:$J,3,)=0,"",VLOOKUP($A525,Vocabulary!$A:$J,3,)),"")</f>
        <v/>
      </c>
      <c r="E525" s="17" t="str">
        <f>IF($A525&lt;&gt;"",IF(VLOOKUP($A525,Vocabulary!$A:$J,7,)=0,"",VLOOKUP($A525,Vocabulary!$A:$J,7,)),"")</f>
        <v>external terminology:
http://www.w3.org/ns/org#hasPost</v>
      </c>
      <c r="F525" s="12" t="str">
        <f>IF($A525&lt;&gt;"",VLOOKUP($A525,Vocabulary!$A:$J,4,),"")</f>
        <v>Organization</v>
      </c>
      <c r="J525" s="9" t="s">
        <v>750</v>
      </c>
    </row>
    <row r="526" spans="1:10" x14ac:dyDescent="0.3">
      <c r="A526" s="9">
        <v>585</v>
      </c>
      <c r="B526" s="13" t="str">
        <f>IFERROR(VLOOKUP(A526,Vocabulary!$A:$J,2,),"")</f>
        <v>heeftPrimaireVestiging</v>
      </c>
      <c r="C526" s="13" t="str">
        <f>IF($A526&lt;&gt;"",VLOOKUP($A526,Vocabulary!$A:$J,10,),"")</f>
        <v>&lt;vl-organisatie-ext:heeftPrimaireVestiging&gt;</v>
      </c>
      <c r="D526" s="17" t="str">
        <f>IF($A526&lt;&gt;"",IF(VLOOKUP($A526,Vocabulary!$A:$J,3,)=0,"",VLOOKUP($A526,Vocabulary!$A:$J,3,)),"")</f>
        <v/>
      </c>
      <c r="E526" s="17" t="str">
        <f>IF($A526&lt;&gt;"",IF(VLOOKUP($A526,Vocabulary!$A:$J,7,)=0,"",VLOOKUP($A526,Vocabulary!$A:$J,7,)),"")</f>
        <v>external terminology:
http://www.w3.org/ns/org#hasPrimarySite</v>
      </c>
      <c r="F526" s="12" t="str">
        <f>IF($A526&lt;&gt;"",VLOOKUP($A526,Vocabulary!$A:$J,4,),"")</f>
        <v>Organization</v>
      </c>
      <c r="J526" s="9" t="s">
        <v>750</v>
      </c>
    </row>
    <row r="527" spans="1:10" x14ac:dyDescent="0.3">
      <c r="A527" s="9">
        <v>586</v>
      </c>
      <c r="B527" s="13" t="str">
        <f>IFERROR(VLOOKUP(A527,Vocabulary!$A:$J,2,),"")</f>
        <v>heeftStandplaats</v>
      </c>
      <c r="C527" s="13" t="str">
        <f>IF($A527&lt;&gt;"",VLOOKUP($A527,Vocabulary!$A:$J,10,),"")</f>
        <v>&lt;vl-organisatie-ext:heeftStandplaats&gt;</v>
      </c>
      <c r="D527" s="17" t="str">
        <f>IF($A527&lt;&gt;"",IF(VLOOKUP($A527,Vocabulary!$A:$J,3,)=0,"",VLOOKUP($A527,Vocabulary!$A:$J,3,)),"")</f>
        <v/>
      </c>
      <c r="E527" s="17" t="str">
        <f>IF($A527&lt;&gt;"",IF(VLOOKUP($A527,Vocabulary!$A:$J,7,)=0,"",VLOOKUP($A527,Vocabulary!$A:$J,7,)),"")</f>
        <v>external terminology:
http://www.w3.org/ns/org#basedAt</v>
      </c>
      <c r="F527" s="12" t="str">
        <f>IF($A527&lt;&gt;"",VLOOKUP($A527,Vocabulary!$A:$J,4,),"")</f>
        <v>Organization</v>
      </c>
      <c r="J527" s="9" t="s">
        <v>750</v>
      </c>
    </row>
    <row r="528" spans="1:10" x14ac:dyDescent="0.3">
      <c r="A528" s="9">
        <v>587</v>
      </c>
      <c r="B528" s="13" t="str">
        <f>IFERROR(VLOOKUP(A528,Vocabulary!$A:$J,2,),"")</f>
        <v>heeftSuborganisatie</v>
      </c>
      <c r="C528" s="13" t="str">
        <f>IF($A528&lt;&gt;"",VLOOKUP($A528,Vocabulary!$A:$J,10,),"")</f>
        <v>&lt;vl-organisatie-ext:heeftSuborganisatie&gt;</v>
      </c>
      <c r="D528" s="17" t="str">
        <f>IF($A528&lt;&gt;"",IF(VLOOKUP($A528,Vocabulary!$A:$J,3,)=0,"",VLOOKUP($A528,Vocabulary!$A:$J,3,)),"")</f>
        <v/>
      </c>
      <c r="E528" s="17" t="str">
        <f>IF($A528&lt;&gt;"",IF(VLOOKUP($A528,Vocabulary!$A:$J,7,)=0,"",VLOOKUP($A528,Vocabulary!$A:$J,7,)),"")</f>
        <v>external terminology:
http://www.w3.org/ns/org#hasSubOrganization</v>
      </c>
      <c r="F528" s="12" t="str">
        <f>IF($A528&lt;&gt;"",VLOOKUP($A528,Vocabulary!$A:$J,4,),"")</f>
        <v>Organization</v>
      </c>
      <c r="J528" s="9" t="s">
        <v>750</v>
      </c>
    </row>
    <row r="529" spans="1:10" x14ac:dyDescent="0.3">
      <c r="A529" s="9">
        <v>588</v>
      </c>
      <c r="B529" s="13" t="str">
        <f>IFERROR(VLOOKUP(A529,Vocabulary!$A:$J,2,),"")</f>
        <v>heeftVestiging</v>
      </c>
      <c r="C529" s="13" t="str">
        <f>IF($A529&lt;&gt;"",VLOOKUP($A529,Vocabulary!$A:$J,10,),"")</f>
        <v>&lt;vl-organisatie-ext:heeftVestiging&gt;</v>
      </c>
      <c r="D529" s="17" t="str">
        <f>IF($A529&lt;&gt;"",IF(VLOOKUP($A529,Vocabulary!$A:$J,3,)=0,"",VLOOKUP($A529,Vocabulary!$A:$J,3,)),"")</f>
        <v/>
      </c>
      <c r="E529" s="17" t="str">
        <f>IF($A529&lt;&gt;"",IF(VLOOKUP($A529,Vocabulary!$A:$J,7,)=0,"",VLOOKUP($A529,Vocabulary!$A:$J,7,)),"")</f>
        <v>external terminology:
http://www.w3.org/ns/org#hasSite</v>
      </c>
      <c r="F529" s="12" t="str">
        <f>IF($A529&lt;&gt;"",VLOOKUP($A529,Vocabulary!$A:$J,4,),"")</f>
        <v>Organization</v>
      </c>
      <c r="J529" s="9" t="s">
        <v>750</v>
      </c>
    </row>
    <row r="530" spans="1:10" x14ac:dyDescent="0.3">
      <c r="A530" s="9">
        <v>589</v>
      </c>
      <c r="B530" s="13" t="str">
        <f>IFERROR(VLOOKUP(A530,Vocabulary!$A:$J,2,),"")</f>
        <v>homepage</v>
      </c>
      <c r="C530" s="13" t="str">
        <f>IF($A530&lt;&gt;"",VLOOKUP($A530,Vocabulary!$A:$J,10,),"")</f>
        <v>&lt;vl-organisatie-ext:homepage&gt;</v>
      </c>
      <c r="D530" s="17" t="str">
        <f>IF($A530&lt;&gt;"",IF(VLOOKUP($A530,Vocabulary!$A:$J,3,)=0,"",VLOOKUP($A530,Vocabulary!$A:$J,3,)),"")</f>
        <v/>
      </c>
      <c r="E530" s="17" t="str">
        <f>IF($A530&lt;&gt;"",IF(VLOOKUP($A530,Vocabulary!$A:$J,7,)=0,"",VLOOKUP($A530,Vocabulary!$A:$J,7,)),"")</f>
        <v>external terminology:
http://xmlns.com/foaf/0.1/homepage</v>
      </c>
      <c r="F530" s="12" t="str">
        <f>IF($A530&lt;&gt;"",VLOOKUP($A530,Vocabulary!$A:$J,4,),"")</f>
        <v>Organization</v>
      </c>
      <c r="J530" s="9" t="s">
        <v>750</v>
      </c>
    </row>
    <row r="531" spans="1:10" x14ac:dyDescent="0.3">
      <c r="A531" s="9">
        <v>590</v>
      </c>
      <c r="B531" s="13" t="str">
        <f>IFERROR(VLOOKUP(A531,Vocabulary!$A:$J,2,),"")</f>
        <v>hoofdVan</v>
      </c>
      <c r="C531" s="13" t="str">
        <f>IF($A531&lt;&gt;"",VLOOKUP($A531,Vocabulary!$A:$J,10,),"")</f>
        <v>&lt;vl-organisatie-ext:hoofdVan&gt;</v>
      </c>
      <c r="D531" s="17" t="str">
        <f>IF($A531&lt;&gt;"",IF(VLOOKUP($A531,Vocabulary!$A:$J,3,)=0,"",VLOOKUP($A531,Vocabulary!$A:$J,3,)),"")</f>
        <v/>
      </c>
      <c r="E531" s="17" t="str">
        <f>IF($A531&lt;&gt;"",IF(VLOOKUP($A531,Vocabulary!$A:$J,7,)=0,"",VLOOKUP($A531,Vocabulary!$A:$J,7,)),"")</f>
        <v>external terminology:
http://www.w3.org/ns/org#headOf</v>
      </c>
      <c r="F531" s="12" t="str">
        <f>IF($A531&lt;&gt;"",VLOOKUP($A531,Vocabulary!$A:$J,4,),"")</f>
        <v>Organization</v>
      </c>
      <c r="J531" s="9" t="s">
        <v>750</v>
      </c>
    </row>
    <row r="532" spans="1:10" x14ac:dyDescent="0.3">
      <c r="A532" s="9">
        <v>591</v>
      </c>
      <c r="B532" s="13" t="str">
        <f>IFERROR(VLOOKUP(A532,Vocabulary!$A:$J,2,),"")</f>
        <v>houdt</v>
      </c>
      <c r="C532" s="13" t="str">
        <f>IF($A532&lt;&gt;"",VLOOKUP($A532,Vocabulary!$A:$J,10,),"")</f>
        <v>&lt;vl-organisatie-ext:houdt&gt;</v>
      </c>
      <c r="D532" s="17" t="str">
        <f>IF($A532&lt;&gt;"",IF(VLOOKUP($A532,Vocabulary!$A:$J,3,)=0,"",VLOOKUP($A532,Vocabulary!$A:$J,3,)),"")</f>
        <v/>
      </c>
      <c r="E532" s="17" t="str">
        <f>IF($A532&lt;&gt;"",IF(VLOOKUP($A532,Vocabulary!$A:$J,7,)=0,"",VLOOKUP($A532,Vocabulary!$A:$J,7,)),"")</f>
        <v>external terminology:
http://www.w3.org/ns/org#holds</v>
      </c>
      <c r="F532" s="12" t="str">
        <f>IF($A532&lt;&gt;"",VLOOKUP($A532,Vocabulary!$A:$J,4,),"")</f>
        <v>Organization</v>
      </c>
      <c r="J532" s="9" t="s">
        <v>750</v>
      </c>
    </row>
    <row r="533" spans="1:10" x14ac:dyDescent="0.3">
      <c r="A533" s="9">
        <v>592</v>
      </c>
      <c r="B533" s="13" t="str">
        <f>IFERROR(VLOOKUP(A533,Vocabulary!$A:$J,2,),"")</f>
        <v>ingevuldDoor</v>
      </c>
      <c r="C533" s="13" t="str">
        <f>IF($A533&lt;&gt;"",VLOOKUP($A533,Vocabulary!$A:$J,10,),"")</f>
        <v>&lt;vl-organisatie-ext:ingevuldDoor&gt;</v>
      </c>
      <c r="D533" s="17" t="str">
        <f>IF($A533&lt;&gt;"",IF(VLOOKUP($A533,Vocabulary!$A:$J,3,)=0,"",VLOOKUP($A533,Vocabulary!$A:$J,3,)),"")</f>
        <v/>
      </c>
      <c r="E533" s="17" t="str">
        <f>IF($A533&lt;&gt;"",IF(VLOOKUP($A533,Vocabulary!$A:$J,7,)=0,"",VLOOKUP($A533,Vocabulary!$A:$J,7,)),"")</f>
        <v>external terminology:
http://www.w3.org/ns/org#heldBy</v>
      </c>
      <c r="F533" s="12" t="str">
        <f>IF($A533&lt;&gt;"",VLOOKUP($A533,Vocabulary!$A:$J,4,),"")</f>
        <v>Organization</v>
      </c>
      <c r="J533" s="9" t="s">
        <v>750</v>
      </c>
    </row>
    <row r="534" spans="1:10" x14ac:dyDescent="0.3">
      <c r="A534" s="9">
        <v>593</v>
      </c>
      <c r="B534" s="13" t="str">
        <f>IFERROR(VLOOKUP(A534,Vocabulary!$A:$J,2,),"")</f>
        <v>isLidmaatschapBij</v>
      </c>
      <c r="C534" s="13" t="str">
        <f>IF($A534&lt;&gt;"",VLOOKUP($A534,Vocabulary!$A:$J,10,),"")</f>
        <v>&lt;vl-organisatie-ext:isLidmaatschapBij&gt;</v>
      </c>
      <c r="D534" s="17" t="str">
        <f>IF($A534&lt;&gt;"",IF(VLOOKUP($A534,Vocabulary!$A:$J,3,)=0,"",VLOOKUP($A534,Vocabulary!$A:$J,3,)),"")</f>
        <v/>
      </c>
      <c r="E534" s="17" t="str">
        <f>IF($A534&lt;&gt;"",IF(VLOOKUP($A534,Vocabulary!$A:$J,7,)=0,"",VLOOKUP($A534,Vocabulary!$A:$J,7,)),"")</f>
        <v>external terminology:
http://www.w3.org/ns/org#organization</v>
      </c>
      <c r="F534" s="12" t="str">
        <f>IF($A534&lt;&gt;"",VLOOKUP($A534,Vocabulary!$A:$J,4,),"")</f>
        <v>Organization</v>
      </c>
      <c r="J534" s="9" t="s">
        <v>750</v>
      </c>
    </row>
    <row r="535" spans="1:10" x14ac:dyDescent="0.3">
      <c r="A535" s="9">
        <v>594</v>
      </c>
      <c r="B535" s="13" t="str">
        <f>IFERROR(VLOOKUP(A535,Vocabulary!$A:$J,2,),"")</f>
        <v>lid</v>
      </c>
      <c r="C535" s="13" t="str">
        <f>IF($A535&lt;&gt;"",VLOOKUP($A535,Vocabulary!$A:$J,10,),"")</f>
        <v>&lt;vl-organisatie-ext:lid&gt;</v>
      </c>
      <c r="D535" s="17" t="str">
        <f>IF($A535&lt;&gt;"",IF(VLOOKUP($A535,Vocabulary!$A:$J,3,)=0,"",VLOOKUP($A535,Vocabulary!$A:$J,3,)),"")</f>
        <v/>
      </c>
      <c r="E535" s="17" t="str">
        <f>IF($A535&lt;&gt;"",IF(VLOOKUP($A535,Vocabulary!$A:$J,7,)=0,"",VLOOKUP($A535,Vocabulary!$A:$J,7,)),"")</f>
        <v>external terminology:
http://www.w3.org/ns/org#member</v>
      </c>
      <c r="F535" s="12" t="str">
        <f>IF($A535&lt;&gt;"",VLOOKUP($A535,Vocabulary!$A:$J,4,),"")</f>
        <v>Organization</v>
      </c>
      <c r="J535" s="9" t="s">
        <v>750</v>
      </c>
    </row>
    <row r="536" spans="1:10" x14ac:dyDescent="0.3">
      <c r="A536" s="9">
        <v>595</v>
      </c>
      <c r="B536" s="13" t="str">
        <f>IFERROR(VLOOKUP(A536,Vocabulary!$A:$J,2,),"")</f>
        <v>lidGedurende</v>
      </c>
      <c r="C536" s="13" t="str">
        <f>IF($A536&lt;&gt;"",VLOOKUP($A536,Vocabulary!$A:$J,10,),"")</f>
        <v>&lt;vl-organisatie-ext:lidGedurende&gt;</v>
      </c>
      <c r="D536" s="17" t="str">
        <f>IF($A536&lt;&gt;"",IF(VLOOKUP($A536,Vocabulary!$A:$J,3,)=0,"",VLOOKUP($A536,Vocabulary!$A:$J,3,)),"")</f>
        <v/>
      </c>
      <c r="E536" s="17" t="str">
        <f>IF($A536&lt;&gt;"",IF(VLOOKUP($A536,Vocabulary!$A:$J,7,)=0,"",VLOOKUP($A536,Vocabulary!$A:$J,7,)),"")</f>
        <v>external terminology:
http://www.w3.org/ns/org#memberDuring</v>
      </c>
      <c r="F536" s="12" t="str">
        <f>IF($A536&lt;&gt;"",VLOOKUP($A536,Vocabulary!$A:$J,4,),"")</f>
        <v>Organization</v>
      </c>
      <c r="J536" s="9" t="s">
        <v>750</v>
      </c>
    </row>
    <row r="537" spans="1:10" x14ac:dyDescent="0.3">
      <c r="A537" s="9">
        <v>596</v>
      </c>
      <c r="B537" s="13" t="str">
        <f>IFERROR(VLOOKUP(A537,Vocabulary!$A:$J,2,),"")</f>
        <v>lidVan</v>
      </c>
      <c r="C537" s="13" t="str">
        <f>IF($A537&lt;&gt;"",VLOOKUP($A537,Vocabulary!$A:$J,10,),"")</f>
        <v>&lt;vl-organisatie-ext:lidVan&gt;</v>
      </c>
      <c r="D537" s="17" t="str">
        <f>IF($A537&lt;&gt;"",IF(VLOOKUP($A537,Vocabulary!$A:$J,3,)=0,"",VLOOKUP($A537,Vocabulary!$A:$J,3,)),"")</f>
        <v/>
      </c>
      <c r="E537" s="17" t="str">
        <f>IF($A537&lt;&gt;"",IF(VLOOKUP($A537,Vocabulary!$A:$J,7,)=0,"",VLOOKUP($A537,Vocabulary!$A:$J,7,)),"")</f>
        <v>external terminology:
http://www.w3.org/ns/org#memberOf</v>
      </c>
      <c r="F537" s="12" t="str">
        <f>IF($A537&lt;&gt;"",VLOOKUP($A537,Vocabulary!$A:$J,4,),"")</f>
        <v>Organization</v>
      </c>
      <c r="J537" s="9" t="s">
        <v>750</v>
      </c>
    </row>
    <row r="538" spans="1:10" x14ac:dyDescent="0.3">
      <c r="A538" s="9">
        <v>597</v>
      </c>
      <c r="B538" s="13" t="str">
        <f>IFERROR(VLOOKUP(A538,Vocabulary!$A:$J,2,),"")</f>
        <v>Lidmaatschap</v>
      </c>
      <c r="C538" s="13" t="str">
        <f>IF($A538&lt;&gt;"",VLOOKUP($A538,Vocabulary!$A:$J,10,),"")</f>
        <v>&lt;vl-organisatie-ext:Lidmaatschap&gt;</v>
      </c>
      <c r="D538" s="17" t="str">
        <f>IF($A538&lt;&gt;"",IF(VLOOKUP($A538,Vocabulary!$A:$J,3,)=0,"",VLOOKUP($A538,Vocabulary!$A:$J,3,)),"")</f>
        <v/>
      </c>
      <c r="E538" s="17" t="str">
        <f>IF($A538&lt;&gt;"",IF(VLOOKUP($A538,Vocabulary!$A:$J,7,)=0,"",VLOOKUP($A538,Vocabulary!$A:$J,7,)),"")</f>
        <v>external terminology:
http://www.w3.org/ns/org#Membership</v>
      </c>
      <c r="F538" s="12" t="str">
        <f>IF($A538&lt;&gt;"",VLOOKUP($A538,Vocabulary!$A:$J,4,),"")</f>
        <v>Organization</v>
      </c>
      <c r="J538" s="9" t="s">
        <v>750</v>
      </c>
    </row>
    <row r="539" spans="1:10" x14ac:dyDescent="0.3">
      <c r="A539" s="9">
        <v>598</v>
      </c>
      <c r="B539" s="13" t="str">
        <f>IFERROR(VLOOKUP(A539,Vocabulary!$A:$J,2,),"")</f>
        <v>logo</v>
      </c>
      <c r="C539" s="13" t="str">
        <f>IF($A539&lt;&gt;"",VLOOKUP($A539,Vocabulary!$A:$J,10,),"")</f>
        <v>&lt;vl-organisatie-ext:logo&gt;</v>
      </c>
      <c r="D539" s="17" t="str">
        <f>IF($A539&lt;&gt;"",IF(VLOOKUP($A539,Vocabulary!$A:$J,3,)=0,"",VLOOKUP($A539,Vocabulary!$A:$J,3,)),"")</f>
        <v/>
      </c>
      <c r="E539" s="17" t="str">
        <f>IF($A539&lt;&gt;"",IF(VLOOKUP($A539,Vocabulary!$A:$J,7,)=0,"",VLOOKUP($A539,Vocabulary!$A:$J,7,)),"")</f>
        <v>external terminology:
http://schema.org/logo</v>
      </c>
      <c r="F539" s="12" t="str">
        <f>IF($A539&lt;&gt;"",VLOOKUP($A539,Vocabulary!$A:$J,4,),"")</f>
        <v>Organization</v>
      </c>
      <c r="J539" s="9" t="s">
        <v>750</v>
      </c>
    </row>
    <row r="540" spans="1:10" x14ac:dyDescent="0.3">
      <c r="A540" s="9">
        <v>599</v>
      </c>
      <c r="B540" s="13" t="str">
        <f>IFERROR(VLOOKUP(A540,Vocabulary!$A:$J,2,),"")</f>
        <v>Oprichtingsgebeurtenis</v>
      </c>
      <c r="C540" s="13" t="str">
        <f>IF($A540&lt;&gt;"",VLOOKUP($A540,Vocabulary!$A:$J,10,),"")</f>
        <v>&lt;vl-organisatie-ext:Oprichtingsgebeurtenis&gt;</v>
      </c>
      <c r="D540" s="17" t="str">
        <f>IF($A540&lt;&gt;"",IF(VLOOKUP($A540,Vocabulary!$A:$J,3,)=0,"",VLOOKUP($A540,Vocabulary!$A:$J,3,)),"")</f>
        <v/>
      </c>
      <c r="E540" s="17" t="str">
        <f>IF($A540&lt;&gt;"",IF(VLOOKUP($A540,Vocabulary!$A:$J,7,)=0,"",VLOOKUP($A540,Vocabulary!$A:$J,7,)),"")</f>
        <v>external terminology:
http://data.europa.eu/m8g/FoundationEvent</v>
      </c>
      <c r="F540" s="12" t="str">
        <f>IF($A540&lt;&gt;"",VLOOKUP($A540,Vocabulary!$A:$J,4,),"")</f>
        <v>Organization</v>
      </c>
      <c r="J540" s="9" t="s">
        <v>750</v>
      </c>
    </row>
    <row r="541" spans="1:10" x14ac:dyDescent="0.3">
      <c r="A541" s="9">
        <v>600</v>
      </c>
      <c r="B541" s="13" t="str">
        <f>IFERROR(VLOOKUP(A541,Vocabulary!$A:$J,2,),"")</f>
        <v>Organisatie</v>
      </c>
      <c r="C541" s="13" t="str">
        <f>IF($A541&lt;&gt;"",VLOOKUP($A541,Vocabulary!$A:$J,10,),"")</f>
        <v>&lt;vl-organisatie-ext:Organisatie&gt;</v>
      </c>
      <c r="D541" s="17" t="str">
        <f>IF($A541&lt;&gt;"",IF(VLOOKUP($A541,Vocabulary!$A:$J,3,)=0,"",VLOOKUP($A541,Vocabulary!$A:$J,3,)),"")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1" s="17" t="str">
        <f>IF($A541&lt;&gt;"",IF(VLOOKUP($A541,Vocabulary!$A:$J,7,)=0,"",VLOOKUP($A541,Vocabulary!$A:$J,7,)),"")</f>
        <v>external terminology:
http://www.w3.org/ns/org#Organization</v>
      </c>
      <c r="F541" s="12" t="str">
        <f>IF($A541&lt;&gt;"",VLOOKUP($A541,Vocabulary!$A:$J,4,),"")</f>
        <v>Organization</v>
      </c>
      <c r="J541" s="9" t="s">
        <v>750</v>
      </c>
    </row>
    <row r="542" spans="1:10" x14ac:dyDescent="0.3">
      <c r="A542" s="9">
        <v>601</v>
      </c>
      <c r="B542" s="13" t="str">
        <f>IFERROR(VLOOKUP(A542,Vocabulary!$A:$J,2,),"")</f>
        <v>organisatieactiviteit</v>
      </c>
      <c r="C542" s="13" t="str">
        <f>IF($A542&lt;&gt;"",VLOOKUP($A542,Vocabulary!$A:$J,10,),"")</f>
        <v>&lt;vl-organisatie-ext:organisatieactiviteit&gt;</v>
      </c>
      <c r="D542" s="17" t="str">
        <f>IF($A542&lt;&gt;"",IF(VLOOKUP($A542,Vocabulary!$A:$J,3,)=0,"",VLOOKUP($A542,Vocabulary!$A:$J,3,)),"")</f>
        <v/>
      </c>
      <c r="E542" s="17" t="str">
        <f>IF($A542&lt;&gt;"",IF(VLOOKUP($A542,Vocabulary!$A:$J,7,)=0,"",VLOOKUP($A542,Vocabulary!$A:$J,7,)),"")</f>
        <v>external terminology:
http://www.w3.org/ns/regorg#orgActivity</v>
      </c>
      <c r="F542" s="12" t="str">
        <f>IF($A542&lt;&gt;"",VLOOKUP($A542,Vocabulary!$A:$J,4,),"")</f>
        <v>Organization</v>
      </c>
      <c r="J542" s="9" t="s">
        <v>750</v>
      </c>
    </row>
    <row r="543" spans="1:10" x14ac:dyDescent="0.3">
      <c r="A543" s="9">
        <v>602</v>
      </c>
      <c r="B543" s="13" t="str">
        <f>IFERROR(VLOOKUP(A543,Vocabulary!$A:$J,2,),"")</f>
        <v>Organisatie-eenheid</v>
      </c>
      <c r="C543" s="13" t="str">
        <f>IF($A543&lt;&gt;"",VLOOKUP($A543,Vocabulary!$A:$J,10,),"")</f>
        <v>&lt;vl-organisatie-ext:Organisatie-eenheid&gt;</v>
      </c>
      <c r="D543" s="17" t="str">
        <f>IF($A543&lt;&gt;"",IF(VLOOKUP($A543,Vocabulary!$A:$J,3,)=0,"",VLOOKUP($A543,Vocabulary!$A:$J,3,)),"")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3" s="17" t="str">
        <f>IF($A543&lt;&gt;"",IF(VLOOKUP($A543,Vocabulary!$A:$J,7,)=0,"",VLOOKUP($A543,Vocabulary!$A:$J,7,)),"")</f>
        <v>external terminology:
http://www.w3.org/ns/org#OrganizationalUnit</v>
      </c>
      <c r="F543" s="12" t="str">
        <f>IF($A543&lt;&gt;"",VLOOKUP($A543,Vocabulary!$A:$J,4,),"")</f>
        <v>Organization</v>
      </c>
      <c r="J543" s="9" t="s">
        <v>750</v>
      </c>
    </row>
    <row r="544" spans="1:10" x14ac:dyDescent="0.3">
      <c r="A544" s="9">
        <v>603</v>
      </c>
      <c r="B544" s="13" t="str">
        <f>IFERROR(VLOOKUP(A544,Vocabulary!$A:$J,2,),"")</f>
        <v>organisatiestatus</v>
      </c>
      <c r="C544" s="13" t="str">
        <f>IF($A544&lt;&gt;"",VLOOKUP($A544,Vocabulary!$A:$J,10,),"")</f>
        <v>&lt;vl-organisatie-ext:organisatiestatus&gt;</v>
      </c>
      <c r="D544" s="17" t="str">
        <f>IF($A544&lt;&gt;"",IF(VLOOKUP($A544,Vocabulary!$A:$J,3,)=0,"",VLOOKUP($A544,Vocabulary!$A:$J,3,)),"")</f>
        <v/>
      </c>
      <c r="E544" s="17" t="str">
        <f>IF($A544&lt;&gt;"",IF(VLOOKUP($A544,Vocabulary!$A:$J,7,)=0,"",VLOOKUP($A544,Vocabulary!$A:$J,7,)),"")</f>
        <v>external terminology:
http://www.w3.org/ns/regorg#orgStatus</v>
      </c>
      <c r="F544" s="12" t="str">
        <f>IF($A544&lt;&gt;"",VLOOKUP($A544,Vocabulary!$A:$J,4,),"")</f>
        <v>Organization</v>
      </c>
      <c r="J544" s="9" t="s">
        <v>750</v>
      </c>
    </row>
    <row r="545" spans="1:10" x14ac:dyDescent="0.3">
      <c r="A545" s="9">
        <v>604</v>
      </c>
      <c r="B545" s="13" t="str">
        <f>IFERROR(VLOOKUP(A545,Vocabulary!$A:$J,2,),"")</f>
        <v>organisatietype</v>
      </c>
      <c r="C545" s="13" t="str">
        <f>IF($A545&lt;&gt;"",VLOOKUP($A545,Vocabulary!$A:$J,10,),"")</f>
        <v>&lt;vl-organisatie-ext:organisatietype&gt;</v>
      </c>
      <c r="D545" s="17" t="str">
        <f>IF($A545&lt;&gt;"",IF(VLOOKUP($A545,Vocabulary!$A:$J,3,)=0,"",VLOOKUP($A545,Vocabulary!$A:$J,3,)),"")</f>
        <v/>
      </c>
      <c r="E545" s="17" t="str">
        <f>IF($A545&lt;&gt;"",IF(VLOOKUP($A545,Vocabulary!$A:$J,7,)=0,"",VLOOKUP($A545,Vocabulary!$A:$J,7,)),"")</f>
        <v>external terminology:
http://www.w3.org/ns/regorg#orgType</v>
      </c>
      <c r="F545" s="12" t="str">
        <f>IF($A545&lt;&gt;"",VLOOKUP($A545,Vocabulary!$A:$J,4,),"")</f>
        <v>Organization</v>
      </c>
      <c r="J545" s="9" t="s">
        <v>750</v>
      </c>
    </row>
    <row r="546" spans="1:10" x14ac:dyDescent="0.3">
      <c r="A546" s="9">
        <v>605</v>
      </c>
      <c r="B546" s="13" t="str">
        <f>IFERROR(VLOOKUP(A546,Vocabulary!$A:$J,2,),"")</f>
        <v>origineleOrganisatie</v>
      </c>
      <c r="C546" s="13" t="str">
        <f>IF($A546&lt;&gt;"",VLOOKUP($A546,Vocabulary!$A:$J,10,),"")</f>
        <v>&lt;vl-organisatie-ext:origineleOrganisatie&gt;</v>
      </c>
      <c r="D546" s="17" t="str">
        <f>IF($A546&lt;&gt;"",IF(VLOOKUP($A546,Vocabulary!$A:$J,3,)=0,"",VLOOKUP($A546,Vocabulary!$A:$J,3,)),"")</f>
        <v/>
      </c>
      <c r="E546" s="17" t="str">
        <f>IF($A546&lt;&gt;"",IF(VLOOKUP($A546,Vocabulary!$A:$J,7,)=0,"",VLOOKUP($A546,Vocabulary!$A:$J,7,)),"")</f>
        <v>external terminology:
http://www.w3.org/ns/org#originalOrganization</v>
      </c>
      <c r="F546" s="12" t="str">
        <f>IF($A546&lt;&gt;"",VLOOKUP($A546,Vocabulary!$A:$J,4,),"")</f>
        <v>Organization</v>
      </c>
      <c r="J546" s="9" t="s">
        <v>750</v>
      </c>
    </row>
    <row r="547" spans="1:10" x14ac:dyDescent="0.3">
      <c r="A547" s="9">
        <v>606</v>
      </c>
      <c r="B547" s="13" t="str">
        <f>IFERROR(VLOOKUP(A547,Vocabulary!$A:$J,2,),"")</f>
        <v>Positie</v>
      </c>
      <c r="C547" s="13" t="str">
        <f>IF($A547&lt;&gt;"",VLOOKUP($A547,Vocabulary!$A:$J,10,),"")</f>
        <v>&lt;vl-organisatie-ext:Positie&gt;</v>
      </c>
      <c r="D547" s="17" t="str">
        <f>IF($A547&lt;&gt;"",IF(VLOOKUP($A547,Vocabulary!$A:$J,3,)=0,"",VLOOKUP($A547,Vocabulary!$A:$J,3,)),"")</f>
        <v/>
      </c>
      <c r="E547" s="17" t="str">
        <f>IF($A547&lt;&gt;"",IF(VLOOKUP($A547,Vocabulary!$A:$J,7,)=0,"",VLOOKUP($A547,Vocabulary!$A:$J,7,)),"")</f>
        <v>external terminology:
http://www.w3.org/ns/org#Post</v>
      </c>
      <c r="F547" s="12" t="str">
        <f>IF($A547&lt;&gt;"",VLOOKUP($A547,Vocabulary!$A:$J,4,),"")</f>
        <v>Organization</v>
      </c>
      <c r="J547" s="9" t="s">
        <v>750</v>
      </c>
    </row>
    <row r="548" spans="1:10" x14ac:dyDescent="0.3">
      <c r="A548" s="9">
        <v>607</v>
      </c>
      <c r="B548" s="13" t="str">
        <f>IFERROR(VLOOKUP(A548,Vocabulary!$A:$J,2,),"")</f>
        <v>positieBij</v>
      </c>
      <c r="C548" s="13" t="str">
        <f>IF($A548&lt;&gt;"",VLOOKUP($A548,Vocabulary!$A:$J,10,),"")</f>
        <v>&lt;vl-organisatie-ext:positieBij&gt;</v>
      </c>
      <c r="D548" s="17" t="str">
        <f>IF($A548&lt;&gt;"",IF(VLOOKUP($A548,Vocabulary!$A:$J,3,)=0,"",VLOOKUP($A548,Vocabulary!$A:$J,3,)),"")</f>
        <v/>
      </c>
      <c r="E548" s="17" t="str">
        <f>IF($A548&lt;&gt;"",IF(VLOOKUP($A548,Vocabulary!$A:$J,7,)=0,"",VLOOKUP($A548,Vocabulary!$A:$J,7,)),"")</f>
        <v>external terminology:
http://www.w3.org/ns/org#postIn</v>
      </c>
      <c r="F548" s="12" t="str">
        <f>IF($A548&lt;&gt;"",VLOOKUP($A548,Vocabulary!$A:$J,4,),"")</f>
        <v>Organization</v>
      </c>
      <c r="J548" s="9" t="s">
        <v>750</v>
      </c>
    </row>
    <row r="549" spans="1:10" x14ac:dyDescent="0.3">
      <c r="A549" s="9">
        <v>608</v>
      </c>
      <c r="B549" s="13" t="str">
        <f>IFERROR(VLOOKUP(A549,Vocabulary!$A:$J,2,),"")</f>
        <v>PubliekeOrganisatie</v>
      </c>
      <c r="C549" s="13" t="str">
        <f>IF($A549&lt;&gt;"",VLOOKUP($A549,Vocabulary!$A:$J,10,),"")</f>
        <v>&lt;vl-organisatie-ext:PubliekeOrganisatie&gt;</v>
      </c>
      <c r="D549" s="17" t="str">
        <f>IF($A549&lt;&gt;"",IF(VLOOKUP($A549,Vocabulary!$A:$J,3,)=0,"",VLOOKUP($A549,Vocabulary!$A:$J,3,)),"")</f>
        <v/>
      </c>
      <c r="E549" s="17" t="str">
        <f>IF($A549&lt;&gt;"",IF(VLOOKUP($A549,Vocabulary!$A:$J,7,)=0,"",VLOOKUP($A549,Vocabulary!$A:$J,7,)),"")</f>
        <v>external terminology:
http://data.europa.eu/m8g/PublicOrganisation</v>
      </c>
      <c r="F549" s="12" t="str">
        <f>IF($A549&lt;&gt;"",VLOOKUP($A549,Vocabulary!$A:$J,4,),"")</f>
        <v>Organization</v>
      </c>
      <c r="J549" s="9" t="s">
        <v>750</v>
      </c>
    </row>
    <row r="550" spans="1:10" x14ac:dyDescent="0.3">
      <c r="A550" s="9">
        <v>609</v>
      </c>
      <c r="B550" s="13" t="str">
        <f>IFERROR(VLOOKUP(A550,Vocabulary!$A:$J,2,),"")</f>
        <v>rapporteertAan</v>
      </c>
      <c r="C550" s="13" t="str">
        <f>IF($A550&lt;&gt;"",VLOOKUP($A550,Vocabulary!$A:$J,10,),"")</f>
        <v>&lt;vl-organisatie-ext:rapporteertAan&gt;</v>
      </c>
      <c r="D550" s="17" t="str">
        <f>IF($A550&lt;&gt;"",IF(VLOOKUP($A550,Vocabulary!$A:$J,3,)=0,"",VLOOKUP($A550,Vocabulary!$A:$J,3,)),"")</f>
        <v/>
      </c>
      <c r="E550" s="17" t="str">
        <f>IF($A550&lt;&gt;"",IF(VLOOKUP($A550,Vocabulary!$A:$J,7,)=0,"",VLOOKUP($A550,Vocabulary!$A:$J,7,)),"")</f>
        <v>external terminology:
http://www.w3.org/ns/org#reportsTo</v>
      </c>
      <c r="F550" s="12" t="str">
        <f>IF($A550&lt;&gt;"",VLOOKUP($A550,Vocabulary!$A:$J,4,),"")</f>
        <v>Organization</v>
      </c>
      <c r="J550" s="9" t="s">
        <v>750</v>
      </c>
    </row>
    <row r="551" spans="1:10" x14ac:dyDescent="0.3">
      <c r="A551" s="9">
        <v>610</v>
      </c>
      <c r="B551" s="13" t="str">
        <f>IFERROR(VLOOKUP(A551,Vocabulary!$A:$J,2,),"")</f>
        <v>registratie</v>
      </c>
      <c r="C551" s="13" t="str">
        <f>IF($A551&lt;&gt;"",VLOOKUP($A551,Vocabulary!$A:$J,10,),"")</f>
        <v>&lt;vl-organisatie-ext:registratie&gt;</v>
      </c>
      <c r="D551" s="17" t="str">
        <f>IF($A551&lt;&gt;"",IF(VLOOKUP($A551,Vocabulary!$A:$J,3,)=0,"",VLOOKUP($A551,Vocabulary!$A:$J,3,)),"")</f>
        <v/>
      </c>
      <c r="E551" s="17" t="str">
        <f>IF($A551&lt;&gt;"",IF(VLOOKUP($A551,Vocabulary!$A:$J,7,)=0,"",VLOOKUP($A551,Vocabulary!$A:$J,7,)),"")</f>
        <v>external terminology:
http://www.w3.org/ns/regorg#registration</v>
      </c>
      <c r="F551" s="12" t="str">
        <f>IF($A551&lt;&gt;"",VLOOKUP($A551,Vocabulary!$A:$J,4,),"")</f>
        <v>Organization</v>
      </c>
      <c r="J551" s="9" t="s">
        <v>750</v>
      </c>
    </row>
    <row r="552" spans="1:10" x14ac:dyDescent="0.3">
      <c r="A552" s="9">
        <v>611</v>
      </c>
      <c r="B552" s="13" t="str">
        <f>IFERROR(VLOOKUP(A552,Vocabulary!$A:$J,2,),"")</f>
        <v>resulterendeOrganisatie</v>
      </c>
      <c r="C552" s="13" t="str">
        <f>IF($A552&lt;&gt;"",VLOOKUP($A552,Vocabulary!$A:$J,10,),"")</f>
        <v>&lt;vl-organisatie-ext:resulterendeOrganisatie&gt;</v>
      </c>
      <c r="D552" s="17" t="str">
        <f>IF($A552&lt;&gt;"",IF(VLOOKUP($A552,Vocabulary!$A:$J,3,)=0,"",VLOOKUP($A552,Vocabulary!$A:$J,3,)),"")</f>
        <v/>
      </c>
      <c r="E552" s="17" t="str">
        <f>IF($A552&lt;&gt;"",IF(VLOOKUP($A552,Vocabulary!$A:$J,7,)=0,"",VLOOKUP($A552,Vocabulary!$A:$J,7,)),"")</f>
        <v>external terminology:
http://www.w3.org/ns/org#resultingOrganization</v>
      </c>
      <c r="F552" s="12" t="str">
        <f>IF($A552&lt;&gt;"",VLOOKUP($A552,Vocabulary!$A:$J,4,),"")</f>
        <v>Organization</v>
      </c>
      <c r="J552" s="9" t="s">
        <v>750</v>
      </c>
    </row>
    <row r="553" spans="1:10" x14ac:dyDescent="0.3">
      <c r="A553" s="9">
        <v>612</v>
      </c>
      <c r="B553" s="13" t="str">
        <f>IFERROR(VLOOKUP(A553,Vocabulary!$A:$J,2,),"")</f>
        <v>Rol</v>
      </c>
      <c r="C553" s="13" t="str">
        <f>IF($A553&lt;&gt;"",VLOOKUP($A553,Vocabulary!$A:$J,10,),"")</f>
        <v>&lt;vl-organisatie-ext:Rol&gt;</v>
      </c>
      <c r="D553" s="17" t="str">
        <f>IF($A553&lt;&gt;"",IF(VLOOKUP($A553,Vocabulary!$A:$J,3,)=0,"",VLOOKUP($A553,Vocabulary!$A:$J,3,)),"")</f>
        <v/>
      </c>
      <c r="E553" s="17" t="str">
        <f>IF($A553&lt;&gt;"",IF(VLOOKUP($A553,Vocabulary!$A:$J,7,)=0,"",VLOOKUP($A553,Vocabulary!$A:$J,7,)),"")</f>
        <v>external terminology:
http://www.w3.org/ns/org#Role</v>
      </c>
      <c r="F553" s="12" t="str">
        <f>IF($A553&lt;&gt;"",VLOOKUP($A553,Vocabulary!$A:$J,4,),"")</f>
        <v>Organization</v>
      </c>
      <c r="J553" s="9" t="s">
        <v>750</v>
      </c>
    </row>
    <row r="554" spans="1:10" x14ac:dyDescent="0.3">
      <c r="A554" s="9">
        <v>613</v>
      </c>
      <c r="B554" s="13" t="str">
        <f>IFERROR(VLOOKUP(A554,Vocabulary!$A:$J,2,),"")</f>
        <v>rol</v>
      </c>
      <c r="C554" s="13" t="str">
        <f>IF($A554&lt;&gt;"",VLOOKUP($A554,Vocabulary!$A:$J,10,),"")</f>
        <v>&lt;vl-organisatie-ext:rol&gt;</v>
      </c>
      <c r="D554" s="17" t="str">
        <f>IF($A554&lt;&gt;"",IF(VLOOKUP($A554,Vocabulary!$A:$J,3,)=0,"",VLOOKUP($A554,Vocabulary!$A:$J,3,)),"")</f>
        <v/>
      </c>
      <c r="E554" s="17" t="str">
        <f>IF($A554&lt;&gt;"",IF(VLOOKUP($A554,Vocabulary!$A:$J,7,)=0,"",VLOOKUP($A554,Vocabulary!$A:$J,7,)),"")</f>
        <v>external terminology:
http://www.w3.org/ns/org#role</v>
      </c>
      <c r="F554" s="12" t="str">
        <f>IF($A554&lt;&gt;"",VLOOKUP($A554,Vocabulary!$A:$J,4,),"")</f>
        <v>Organization</v>
      </c>
      <c r="J554" s="9" t="s">
        <v>750</v>
      </c>
    </row>
    <row r="555" spans="1:10" x14ac:dyDescent="0.3">
      <c r="A555" s="9">
        <v>614</v>
      </c>
      <c r="B555" s="13" t="str">
        <f>IFERROR(VLOOKUP(A555,Vocabulary!$A:$J,2,),"")</f>
        <v>ruimtelijk</v>
      </c>
      <c r="C555" s="13" t="str">
        <f>IF($A555&lt;&gt;"",VLOOKUP($A555,Vocabulary!$A:$J,10,),"")</f>
        <v>&lt;vl-organisatie-ext:ruimtelijk&gt;</v>
      </c>
      <c r="D555" s="17" t="str">
        <f>IF($A555&lt;&gt;"",IF(VLOOKUP($A555,Vocabulary!$A:$J,3,)=0,"",VLOOKUP($A555,Vocabulary!$A:$J,3,)),"")</f>
        <v/>
      </c>
      <c r="E555" s="17" t="str">
        <f>IF($A555&lt;&gt;"",IF(VLOOKUP($A555,Vocabulary!$A:$J,7,)=0,"",VLOOKUP($A555,Vocabulary!$A:$J,7,)),"")</f>
        <v>external terminology:
http://purl.org/dc/terms/spatial</v>
      </c>
      <c r="F555" s="12" t="str">
        <f>IF($A555&lt;&gt;"",VLOOKUP($A555,Vocabulary!$A:$J,4,),"")</f>
        <v>Organization</v>
      </c>
      <c r="J555" s="9" t="s">
        <v>750</v>
      </c>
    </row>
    <row r="556" spans="1:10" ht="28.8" x14ac:dyDescent="0.3">
      <c r="A556" s="9">
        <v>615</v>
      </c>
      <c r="B556" s="13" t="str">
        <f>IFERROR(VLOOKUP(A556,Vocabulary!$A:$J,2,),"")</f>
        <v>SamenwerkingVanOrganisaties</v>
      </c>
      <c r="C556" s="13" t="str">
        <f>IF($A556&lt;&gt;"",VLOOKUP($A556,Vocabulary!$A:$J,10,),"")</f>
        <v>&lt;vl-organisatie-ext:SamenwerkingVanOrganisaties&gt;</v>
      </c>
      <c r="D556" s="17" t="str">
        <f>IF($A556&lt;&gt;"",IF(VLOOKUP($A556,Vocabulary!$A:$J,3,)=0,"",VLOOKUP($A556,Vocabulary!$A:$J,3,)),"")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56" s="17" t="str">
        <f>IF($A556&lt;&gt;"",IF(VLOOKUP($A556,Vocabulary!$A:$J,7,)=0,"",VLOOKUP($A556,Vocabulary!$A:$J,7,)),"")</f>
        <v>external terminology:
http://www.w3.org/ns/org#OrganizationalCollaboration</v>
      </c>
      <c r="F556" s="12" t="str">
        <f>IF($A556&lt;&gt;"",VLOOKUP($A556,Vocabulary!$A:$J,4,),"")</f>
        <v>Organization</v>
      </c>
      <c r="J556" s="9" t="s">
        <v>750</v>
      </c>
    </row>
    <row r="557" spans="1:10" x14ac:dyDescent="0.3">
      <c r="A557" s="9">
        <v>616</v>
      </c>
      <c r="B557" s="13" t="str">
        <f>IFERROR(VLOOKUP(A557,Vocabulary!$A:$J,2,),"")</f>
        <v>suborganisatieVan</v>
      </c>
      <c r="C557" s="13" t="str">
        <f>IF($A557&lt;&gt;"",VLOOKUP($A557,Vocabulary!$A:$J,10,),"")</f>
        <v>&lt;vl-organisatie-ext:suborganisatieVan&gt;</v>
      </c>
      <c r="D557" s="17" t="str">
        <f>IF($A557&lt;&gt;"",IF(VLOOKUP($A557,Vocabulary!$A:$J,3,)=0,"",VLOOKUP($A557,Vocabulary!$A:$J,3,)),"")</f>
        <v/>
      </c>
      <c r="E557" s="17" t="str">
        <f>IF($A557&lt;&gt;"",IF(VLOOKUP($A557,Vocabulary!$A:$J,7,)=0,"",VLOOKUP($A557,Vocabulary!$A:$J,7,)),"")</f>
        <v>external terminology:
http://www.w3.org/ns/org#subOrganizationOf</v>
      </c>
      <c r="F557" s="12" t="str">
        <f>IF($A557&lt;&gt;"",VLOOKUP($A557,Vocabulary!$A:$J,4,),"")</f>
        <v>Organization</v>
      </c>
      <c r="J557" s="9" t="s">
        <v>750</v>
      </c>
    </row>
    <row r="558" spans="1:10" x14ac:dyDescent="0.3">
      <c r="A558" s="9">
        <v>617</v>
      </c>
      <c r="B558" s="13" t="str">
        <f>IFERROR(VLOOKUP(A558,Vocabulary!$A:$J,2,),"")</f>
        <v>veranderdDoor</v>
      </c>
      <c r="C558" s="13" t="str">
        <f>IF($A558&lt;&gt;"",VLOOKUP($A558,Vocabulary!$A:$J,10,),"")</f>
        <v>&lt;vl-organisatie-ext:veranderdDoor&gt;</v>
      </c>
      <c r="D558" s="17" t="str">
        <f>IF($A558&lt;&gt;"",IF(VLOOKUP($A558,Vocabulary!$A:$J,3,)=0,"",VLOOKUP($A558,Vocabulary!$A:$J,3,)),"")</f>
        <v/>
      </c>
      <c r="E558" s="17" t="str">
        <f>IF($A558&lt;&gt;"",IF(VLOOKUP($A558,Vocabulary!$A:$J,7,)=0,"",VLOOKUP($A558,Vocabulary!$A:$J,7,)),"")</f>
        <v>external terminology:
http://www.w3.org/ns/org#changedBy</v>
      </c>
      <c r="F558" s="12" t="str">
        <f>IF($A558&lt;&gt;"",VLOOKUP($A558,Vocabulary!$A:$J,4,),"")</f>
        <v>Organization</v>
      </c>
      <c r="J558" s="9" t="s">
        <v>750</v>
      </c>
    </row>
    <row r="559" spans="1:10" x14ac:dyDescent="0.3">
      <c r="A559" s="9">
        <v>618</v>
      </c>
      <c r="B559" s="13" t="str">
        <f>IFERROR(VLOOKUP(A559,Vocabulary!$A:$J,2,),"")</f>
        <v>Veranderingsgebeurtenis</v>
      </c>
      <c r="C559" s="13" t="str">
        <f>IF($A559&lt;&gt;"",VLOOKUP($A559,Vocabulary!$A:$J,10,),"")</f>
        <v>&lt;vl-organisatie-ext:Veranderingsgebeurtenis&gt;</v>
      </c>
      <c r="D559" s="17" t="str">
        <f>IF($A559&lt;&gt;"",IF(VLOOKUP($A559,Vocabulary!$A:$J,3,)=0,"",VLOOKUP($A559,Vocabulary!$A:$J,3,)),"")</f>
        <v/>
      </c>
      <c r="E559" s="17" t="str">
        <f>IF($A559&lt;&gt;"",IF(VLOOKUP($A559,Vocabulary!$A:$J,7,)=0,"",VLOOKUP($A559,Vocabulary!$A:$J,7,)),"")</f>
        <v>external terminology:
http://www.w3.org/ns/org#ChangeEvent</v>
      </c>
      <c r="F559" s="12" t="str">
        <f>IF($A559&lt;&gt;"",VLOOKUP($A559,Vocabulary!$A:$J,4,),"")</f>
        <v>Organization</v>
      </c>
      <c r="J559" s="9" t="s">
        <v>750</v>
      </c>
    </row>
    <row r="560" spans="1:10" x14ac:dyDescent="0.3">
      <c r="A560" s="9">
        <v>619</v>
      </c>
      <c r="B560" s="13" t="str">
        <f>IFERROR(VLOOKUP(A560,Vocabulary!$A:$J,2,),"")</f>
        <v>Vestiging</v>
      </c>
      <c r="C560" s="13" t="str">
        <f>IF($A560&lt;&gt;"",VLOOKUP($A560,Vocabulary!$A:$J,10,),"")</f>
        <v>&lt;vl-organisatie-ext:Vestiging&gt;</v>
      </c>
      <c r="D560" s="17" t="str">
        <f>IF($A560&lt;&gt;"",IF(VLOOKUP($A560,Vocabulary!$A:$J,3,)=0,"",VLOOKUP($A560,Vocabulary!$A:$J,3,)),"")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0" s="17" t="str">
        <f>IF($A560&lt;&gt;"",IF(VLOOKUP($A560,Vocabulary!$A:$J,7,)=0,"",VLOOKUP($A560,Vocabulary!$A:$J,7,)),"")</f>
        <v>external terminology:
http://www.w3.org/ns/org#Site</v>
      </c>
      <c r="F560" s="12" t="str">
        <f>IF($A560&lt;&gt;"",VLOOKUP($A560,Vocabulary!$A:$J,4,),"")</f>
        <v>Organization</v>
      </c>
      <c r="J560" s="9" t="s">
        <v>750</v>
      </c>
    </row>
    <row r="561" spans="1:10" x14ac:dyDescent="0.3">
      <c r="A561" s="9">
        <v>620</v>
      </c>
      <c r="B561" s="13" t="str">
        <f>IFERROR(VLOOKUP(A561,Vocabulary!$A:$J,2,),"")</f>
        <v>vestigingsadres</v>
      </c>
      <c r="C561" s="13" t="str">
        <f>IF($A561&lt;&gt;"",VLOOKUP($A561,Vocabulary!$A:$J,10,),"")</f>
        <v>&lt;vl-organisatie-ext:vestigingsadres&gt;</v>
      </c>
      <c r="D561" s="17" t="str">
        <f>IF($A561&lt;&gt;"",IF(VLOOKUP($A561,Vocabulary!$A:$J,3,)=0,"",VLOOKUP($A561,Vocabulary!$A:$J,3,)),"")</f>
        <v/>
      </c>
      <c r="E561" s="17" t="str">
        <f>IF($A561&lt;&gt;"",IF(VLOOKUP($A561,Vocabulary!$A:$J,7,)=0,"",VLOOKUP($A561,Vocabulary!$A:$J,7,)),"")</f>
        <v>external terminology:
http://www.w3.org/ns/org#siteAddress</v>
      </c>
      <c r="F561" s="12" t="str">
        <f>IF($A561&lt;&gt;"",VLOOKUP($A561,Vocabulary!$A:$J,4,),"")</f>
        <v>Organization</v>
      </c>
      <c r="J561" s="9" t="s">
        <v>750</v>
      </c>
    </row>
    <row r="562" spans="1:10" x14ac:dyDescent="0.3">
      <c r="A562" s="9">
        <v>621</v>
      </c>
      <c r="B562" s="13" t="str">
        <f>IFERROR(VLOOKUP(A562,Vocabulary!$A:$J,2,),"")</f>
        <v>voorkeurslabel</v>
      </c>
      <c r="C562" s="13" t="str">
        <f>IF($A562&lt;&gt;"",VLOOKUP($A562,Vocabulary!$A:$J,10,),"")</f>
        <v>&lt;vl-organisatie-ext:voorkeurslabel&gt;</v>
      </c>
      <c r="D562" s="17" t="str">
        <f>IF($A562&lt;&gt;"",IF(VLOOKUP($A562,Vocabulary!$A:$J,3,)=0,"",VLOOKUP($A562,Vocabulary!$A:$J,3,)),"")</f>
        <v/>
      </c>
      <c r="E562" s="17" t="str">
        <f>IF($A562&lt;&gt;"",IF(VLOOKUP($A562,Vocabulary!$A:$J,7,)=0,"",VLOOKUP($A562,Vocabulary!$A:$J,7,)),"")</f>
        <v>external terminology:
http://www.w3.org/2004/02/skos/core#prefLabel</v>
      </c>
      <c r="F562" s="12" t="str">
        <f>IF($A562&lt;&gt;"",VLOOKUP($A562,Vocabulary!$A:$J,4,),"")</f>
        <v>Organization</v>
      </c>
      <c r="J562" s="9" t="s">
        <v>750</v>
      </c>
    </row>
    <row r="563" spans="1:10" x14ac:dyDescent="0.3">
      <c r="A563" s="9">
        <v>622</v>
      </c>
      <c r="B563" s="13" t="str">
        <f>IFERROR(VLOOKUP(A563,Vocabulary!$A:$J,2,),"")</f>
        <v>wettelijkeNaam</v>
      </c>
      <c r="C563" s="13" t="str">
        <f>IF($A563&lt;&gt;"",VLOOKUP($A563,Vocabulary!$A:$J,10,),"")</f>
        <v>&lt;vl-organisatie-ext:wettelijkeNaam&gt;</v>
      </c>
      <c r="D563" s="17" t="str">
        <f>IF($A563&lt;&gt;"",IF(VLOOKUP($A563,Vocabulary!$A:$J,3,)=0,"",VLOOKUP($A563,Vocabulary!$A:$J,3,)),"")</f>
        <v/>
      </c>
      <c r="E563" s="17" t="str">
        <f>IF($A563&lt;&gt;"",IF(VLOOKUP($A563,Vocabulary!$A:$J,7,)=0,"",VLOOKUP($A563,Vocabulary!$A:$J,7,)),"")</f>
        <v>external terminology:
http://www.w3.org/ns/regorg#legalName</v>
      </c>
      <c r="F563" s="12" t="str">
        <f>IF($A563&lt;&gt;"",VLOOKUP($A563,Vocabulary!$A:$J,4,),"")</f>
        <v>Organization</v>
      </c>
      <c r="J563" s="9" t="s">
        <v>750</v>
      </c>
    </row>
    <row r="564" spans="1:10" x14ac:dyDescent="0.3">
      <c r="A564" s="9">
        <v>623</v>
      </c>
      <c r="B564" s="13" t="str">
        <f>IFERROR(VLOOKUP(A564,Vocabulary!$A:$J,2,),"")</f>
        <v>Object</v>
      </c>
      <c r="C564" s="13" t="str">
        <f>IF($A564&lt;&gt;"",VLOOKUP($A564,Vocabulary!$A:$J,10,),"")</f>
        <v>&lt;vl-generiek:Object&gt;</v>
      </c>
      <c r="D564" s="17" t="str">
        <f>IF($A564&lt;&gt;"",IF(VLOOKUP($A564,Vocabulary!$A:$J,3,)=0,"",VLOOKUP($A564,Vocabulary!$A:$J,3,)),"")</f>
        <v/>
      </c>
      <c r="E564" s="17" t="str">
        <f>IF($A564&lt;&gt;"",IF(VLOOKUP($A564,Vocabulary!$A:$J,7,)=0,"",VLOOKUP($A564,Vocabulary!$A:$J,7,)),"")</f>
        <v/>
      </c>
      <c r="F564" s="12" t="str">
        <f>IF($A564&lt;&gt;"",VLOOKUP($A564,Vocabulary!$A:$J,4,),"")</f>
        <v>Generic</v>
      </c>
      <c r="J564" s="9" t="s">
        <v>750</v>
      </c>
    </row>
    <row r="565" spans="1:10" x14ac:dyDescent="0.3">
      <c r="A565" s="9">
        <v>624</v>
      </c>
      <c r="B565" s="13" t="str">
        <f>IFERROR(VLOOKUP(A565,Vocabulary!$A:$J,2,),"")</f>
        <v>ContactInfo</v>
      </c>
      <c r="C565" s="13" t="str">
        <f>IF($A565&lt;&gt;"",VLOOKUP($A565,Vocabulary!$A:$J,10,),"")</f>
        <v>&lt;vl-generiek:ContactInfo&gt;</v>
      </c>
      <c r="D565" s="17" t="str">
        <f>IF($A565&lt;&gt;"",IF(VLOOKUP($A565,Vocabulary!$A:$J,3,)=0,"",VLOOKUP($A565,Vocabulary!$A:$J,3,)),"")</f>
        <v/>
      </c>
      <c r="E565" s="17" t="str">
        <f>IF($A565&lt;&gt;"",IF(VLOOKUP($A565,Vocabulary!$A:$J,7,)=0,"",VLOOKUP($A565,Vocabulary!$A:$J,7,)),"")</f>
        <v/>
      </c>
      <c r="F565" s="12" t="str">
        <f>IF($A565&lt;&gt;"",VLOOKUP($A565,Vocabulary!$A:$J,4,),"")</f>
        <v>Generic</v>
      </c>
      <c r="J565" s="9" t="s">
        <v>750</v>
      </c>
    </row>
    <row r="566" spans="1:10" x14ac:dyDescent="0.3">
      <c r="A566" s="9">
        <v>625</v>
      </c>
      <c r="B566" s="13" t="str">
        <f>IFERROR(VLOOKUP(A566,Vocabulary!$A:$J,2,),"")</f>
        <v>Perceel</v>
      </c>
      <c r="C566" s="13" t="str">
        <f>IF($A566&lt;&gt;"",VLOOKUP($A566,Vocabulary!$A:$J,10,),"")</f>
        <v>&lt;vl-adres:Perceel&gt;</v>
      </c>
      <c r="D566" s="17" t="str">
        <f>IF($A566&lt;&gt;"",IF(VLOOKUP($A566,Vocabulary!$A:$J,3,)=0,"",VLOOKUP($A566,Vocabulary!$A:$J,3,)),"")</f>
        <v/>
      </c>
      <c r="E566" s="17" t="str">
        <f>IF($A566&lt;&gt;"",IF(VLOOKUP($A566,Vocabulary!$A:$J,7,)=0,"",VLOOKUP($A566,Vocabulary!$A:$J,7,)),"")</f>
        <v/>
      </c>
      <c r="F566" s="12" t="str">
        <f>IF($A566&lt;&gt;"",VLOOKUP($A566,Vocabulary!$A:$J,4,),"")</f>
        <v>Location</v>
      </c>
      <c r="J566" s="9" t="s">
        <v>750</v>
      </c>
    </row>
    <row r="567" spans="1:10" x14ac:dyDescent="0.3">
      <c r="A567" s="9">
        <v>626</v>
      </c>
      <c r="B567" s="13" t="str">
        <f>IFERROR(VLOOKUP(A567,Vocabulary!$A:$J,2,),"")</f>
        <v>Gebouw</v>
      </c>
      <c r="C567" s="13" t="str">
        <f>IF($A567&lt;&gt;"",VLOOKUP($A567,Vocabulary!$A:$J,10,),"")</f>
        <v>&lt;vl-adres:Gebouw&gt;</v>
      </c>
      <c r="D567" s="17" t="str">
        <f>IF($A567&lt;&gt;"",IF(VLOOKUP($A567,Vocabulary!$A:$J,3,)=0,"",VLOOKUP($A567,Vocabulary!$A:$J,3,)),"")</f>
        <v/>
      </c>
      <c r="E567" s="17" t="str">
        <f>IF($A567&lt;&gt;"",IF(VLOOKUP($A567,Vocabulary!$A:$J,7,)=0,"",VLOOKUP($A567,Vocabulary!$A:$J,7,)),"")</f>
        <v/>
      </c>
      <c r="F567" s="12" t="str">
        <f>IF($A567&lt;&gt;"",VLOOKUP($A567,Vocabulary!$A:$J,4,),"")</f>
        <v>Location</v>
      </c>
      <c r="J567" s="9" t="s">
        <v>750</v>
      </c>
    </row>
    <row r="568" spans="1:10" x14ac:dyDescent="0.3">
      <c r="A568" s="9">
        <v>627</v>
      </c>
      <c r="B568" s="13" t="str">
        <f>IFERROR(VLOOKUP(A568,Vocabulary!$A:$J,2,),"")</f>
        <v>Gebouweenheid</v>
      </c>
      <c r="C568" s="13" t="str">
        <f>IF($A568&lt;&gt;"",VLOOKUP($A568,Vocabulary!$A:$J,10,),"")</f>
        <v>&lt;vl-adres:Gebouweenheid&gt;</v>
      </c>
      <c r="D568" s="17" t="str">
        <f>IF($A568&lt;&gt;"",IF(VLOOKUP($A568,Vocabulary!$A:$J,3,)=0,"",VLOOKUP($A568,Vocabulary!$A:$J,3,)),"")</f>
        <v/>
      </c>
      <c r="E568" s="17" t="str">
        <f>IF($A568&lt;&gt;"",IF(VLOOKUP($A568,Vocabulary!$A:$J,7,)=0,"",VLOOKUP($A568,Vocabulary!$A:$J,7,)),"")</f>
        <v/>
      </c>
      <c r="F568" s="12" t="str">
        <f>IF($A568&lt;&gt;"",VLOOKUP($A568,Vocabulary!$A:$J,4,),"")</f>
        <v>Location</v>
      </c>
      <c r="J568" s="9" t="s">
        <v>750</v>
      </c>
    </row>
    <row r="569" spans="1:10" x14ac:dyDescent="0.3">
      <c r="A569" s="9">
        <v>628</v>
      </c>
      <c r="B569" s="13" t="str">
        <f>IFERROR(VLOOKUP(A569,Vocabulary!$A:$J,2,),"")</f>
        <v>Standplaats</v>
      </c>
      <c r="C569" s="13" t="str">
        <f>IF($A569&lt;&gt;"",VLOOKUP($A569,Vocabulary!$A:$J,10,),"")</f>
        <v>&lt;vl-adres:Standplaats&gt;</v>
      </c>
      <c r="D569" s="17" t="str">
        <f>IF($A569&lt;&gt;"",IF(VLOOKUP($A569,Vocabulary!$A:$J,3,)=0,"",VLOOKUP($A569,Vocabulary!$A:$J,3,)),"")</f>
        <v/>
      </c>
      <c r="E569" s="17" t="str">
        <f>IF($A569&lt;&gt;"",IF(VLOOKUP($A569,Vocabulary!$A:$J,7,)=0,"",VLOOKUP($A569,Vocabulary!$A:$J,7,)),"")</f>
        <v/>
      </c>
      <c r="F569" s="12" t="str">
        <f>IF($A569&lt;&gt;"",VLOOKUP($A569,Vocabulary!$A:$J,4,),"")</f>
        <v>Location</v>
      </c>
      <c r="J569" s="9" t="s">
        <v>750</v>
      </c>
    </row>
    <row r="570" spans="1:10" x14ac:dyDescent="0.3">
      <c r="A570" s="9">
        <v>629</v>
      </c>
      <c r="B570" s="13" t="str">
        <f>IFERROR(VLOOKUP(A570,Vocabulary!$A:$J,2,),"")</f>
        <v>Ligplaats</v>
      </c>
      <c r="C570" s="13" t="str">
        <f>IF($A570&lt;&gt;"",VLOOKUP($A570,Vocabulary!$A:$J,10,),"")</f>
        <v>&lt;vl-adres:Ligplaats&gt;</v>
      </c>
      <c r="D570" s="17" t="str">
        <f>IF($A570&lt;&gt;"",IF(VLOOKUP($A570,Vocabulary!$A:$J,3,)=0,"",VLOOKUP($A570,Vocabulary!$A:$J,3,)),"")</f>
        <v/>
      </c>
      <c r="E570" s="17" t="str">
        <f>IF($A570&lt;&gt;"",IF(VLOOKUP($A570,Vocabulary!$A:$J,7,)=0,"",VLOOKUP($A570,Vocabulary!$A:$J,7,)),"")</f>
        <v/>
      </c>
      <c r="F570" s="12" t="str">
        <f>IF($A570&lt;&gt;"",VLOOKUP($A570,Vocabulary!$A:$J,4,),"")</f>
        <v>Location</v>
      </c>
      <c r="J570" s="9" t="s">
        <v>750</v>
      </c>
    </row>
    <row r="571" spans="1:10" x14ac:dyDescent="0.3">
      <c r="A571" s="9">
        <v>630</v>
      </c>
      <c r="B571" s="13" t="str">
        <f>IFERROR(VLOOKUP(A571,Vocabulary!$A:$J,2,),"")</f>
        <v>heeftRelatieMet</v>
      </c>
      <c r="C571" s="13" t="str">
        <f>IF($A571&lt;&gt;"",VLOOKUP($A571,Vocabulary!$A:$J,10,),"")</f>
        <v>&lt;vl-persoon:heeftRelatieMet&gt;</v>
      </c>
      <c r="D571" s="17" t="str">
        <f>IF($A571&lt;&gt;"",IF(VLOOKUP($A571,Vocabulary!$A:$J,3,)=0,"",VLOOKUP($A571,Vocabulary!$A:$J,3,)),"")</f>
        <v/>
      </c>
      <c r="E571" s="17" t="str">
        <f>IF($A571&lt;&gt;"",IF(VLOOKUP($A571,Vocabulary!$A:$J,7,)=0,"",VLOOKUP($A571,Vocabulary!$A:$J,7,)),"")</f>
        <v/>
      </c>
      <c r="F571" s="12" t="str">
        <f>IF($A571&lt;&gt;"",VLOOKUP($A571,Vocabulary!$A:$J,4,),"")</f>
        <v>Person</v>
      </c>
      <c r="J571" s="9" t="s">
        <v>750</v>
      </c>
    </row>
    <row r="572" spans="1:10" x14ac:dyDescent="0.3">
      <c r="A572" s="9">
        <v>631</v>
      </c>
      <c r="B572" s="13" t="str">
        <f>IFERROR(VLOOKUP(A572,Vocabulary!$A:$J,2,),"")</f>
        <v>alternatieveNaam</v>
      </c>
      <c r="C572" s="13" t="str">
        <f>IF($A572&lt;&gt;"",VLOOKUP($A572,Vocabulary!$A:$J,10,),"")</f>
        <v>&lt;vl-organisatie-ext:alternatieveNaam&gt;</v>
      </c>
      <c r="D572" s="17" t="str">
        <f>IF($A572&lt;&gt;"",IF(VLOOKUP($A572,Vocabulary!$A:$J,3,)=0,"",VLOOKUP($A572,Vocabulary!$A:$J,3,)),"")</f>
        <v>alternative label</v>
      </c>
      <c r="E572" s="17" t="str">
        <f>IF($A572&lt;&gt;"",IF(VLOOKUP($A572,Vocabulary!$A:$J,7,)=0,"",VLOOKUP($A572,Vocabulary!$A:$J,7,)),"")</f>
        <v>&lt;skos:altLabel&gt;</v>
      </c>
      <c r="F572" s="12" t="str">
        <f>IF($A572&lt;&gt;"",VLOOKUP($A572,Vocabulary!$A:$J,4,),"")</f>
        <v>Organization</v>
      </c>
      <c r="J572" s="9" t="s">
        <v>750</v>
      </c>
    </row>
    <row r="573" spans="1:10" x14ac:dyDescent="0.3">
      <c r="A573" s="9">
        <v>632</v>
      </c>
      <c r="B573" s="13" t="str">
        <f>IFERROR(VLOOKUP(A573,Vocabulary!$A:$J,2,),"")</f>
        <v>website</v>
      </c>
      <c r="C573" s="13" t="str">
        <f>IF($A573&lt;&gt;"",VLOOKUP($A573,Vocabulary!$A:$J,10,),"")</f>
        <v>&lt;vl-generiek-ext:website&gt;</v>
      </c>
      <c r="D573" s="17" t="str">
        <f>IF($A573&lt;&gt;"",IF(VLOOKUP($A573,Vocabulary!$A:$J,3,)=0,"",VLOOKUP($A573,Vocabulary!$A:$J,3,)),"")</f>
        <v/>
      </c>
      <c r="E573" s="17" t="str">
        <f>IF($A573&lt;&gt;"",IF(VLOOKUP($A573,Vocabulary!$A:$J,7,)=0,"",VLOOKUP($A573,Vocabulary!$A:$J,7,)),"")</f>
        <v/>
      </c>
      <c r="F573" s="12" t="str">
        <f>IF($A573&lt;&gt;"",VLOOKUP($A573,Vocabulary!$A:$J,4,),"")</f>
        <v>Generic</v>
      </c>
      <c r="J573" s="9" t="s">
        <v>750</v>
      </c>
    </row>
    <row r="574" spans="1:10" x14ac:dyDescent="0.3">
      <c r="A574" s="9">
        <v>633</v>
      </c>
      <c r="B574" s="13" t="str">
        <f>IFERROR(VLOOKUP(A574,Vocabulary!$A:$J,2,),"")</f>
        <v>Rechtsvormtype</v>
      </c>
      <c r="C574" s="13" t="str">
        <f>IF($A574&lt;&gt;"",VLOOKUP($A574,Vocabulary!$A:$J,10,),"")</f>
        <v>&lt;vl-organisatie:Rechtsvormtype&gt;</v>
      </c>
      <c r="D574" s="17" t="str">
        <f>IF($A574&lt;&gt;"",IF(VLOOKUP($A574,Vocabulary!$A:$J,3,)=0,"",VLOOKUP($A574,Vocabulary!$A:$J,3,)),"")</f>
        <v/>
      </c>
      <c r="E574" s="17" t="str">
        <f>IF($A574&lt;&gt;"",IF(VLOOKUP($A574,Vocabulary!$A:$J,7,)=0,"",VLOOKUP($A574,Vocabulary!$A:$J,7,)),"")</f>
        <v/>
      </c>
      <c r="F574" s="12" t="str">
        <f>IF($A574&lt;&gt;"",VLOOKUP($A574,Vocabulary!$A:$J,4,),"")</f>
        <v>Organization</v>
      </c>
      <c r="J574" s="9" t="s">
        <v>750</v>
      </c>
    </row>
    <row r="575" spans="1:10" x14ac:dyDescent="0.3">
      <c r="A575" s="9">
        <v>634</v>
      </c>
      <c r="B575" s="13" t="str">
        <f>IFERROR(VLOOKUP(A575,Vocabulary!$A:$J,2,),"")</f>
        <v>Rechtstoestandtype</v>
      </c>
      <c r="C575" s="13" t="str">
        <f>IF($A575&lt;&gt;"",VLOOKUP($A575,Vocabulary!$A:$J,10,),"")</f>
        <v>&lt;vl-organisatie:Rechtstoestandtype&gt;</v>
      </c>
      <c r="D575" s="17" t="str">
        <f>IF($A575&lt;&gt;"",IF(VLOOKUP($A575,Vocabulary!$A:$J,3,)=0,"",VLOOKUP($A575,Vocabulary!$A:$J,3,)),"")</f>
        <v/>
      </c>
      <c r="E575" s="17" t="str">
        <f>IF($A575&lt;&gt;"",IF(VLOOKUP($A575,Vocabulary!$A:$J,7,)=0,"",VLOOKUP($A575,Vocabulary!$A:$J,7,)),"")</f>
        <v/>
      </c>
      <c r="F575" s="12" t="str">
        <f>IF($A575&lt;&gt;"",VLOOKUP($A575,Vocabulary!$A:$J,4,),"")</f>
        <v>Organization</v>
      </c>
      <c r="J575" s="9" t="s">
        <v>750</v>
      </c>
    </row>
    <row r="576" spans="1:10" x14ac:dyDescent="0.3">
      <c r="A576" s="9">
        <v>635</v>
      </c>
      <c r="B576" s="13" t="str">
        <f>IFERROR(VLOOKUP(A576,Vocabulary!$A:$J,2,),"")</f>
        <v>Rechtspersoonlijkheidtype</v>
      </c>
      <c r="C576" s="13" t="str">
        <f>IF($A576&lt;&gt;"",VLOOKUP($A576,Vocabulary!$A:$J,10,),"")</f>
        <v>&lt;vl-organisatie:Rechtspersoonlijkheidtype&gt;</v>
      </c>
      <c r="D576" s="17" t="str">
        <f>IF($A576&lt;&gt;"",IF(VLOOKUP($A576,Vocabulary!$A:$J,3,)=0,"",VLOOKUP($A576,Vocabulary!$A:$J,3,)),"")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76" s="17" t="str">
        <f>IF($A576&lt;&gt;"",IF(VLOOKUP($A576,Vocabulary!$A:$J,7,)=0,"",VLOOKUP($A576,Vocabulary!$A:$J,7,)),"")</f>
        <v/>
      </c>
      <c r="F576" s="12" t="str">
        <f>IF($A576&lt;&gt;"",VLOOKUP($A576,Vocabulary!$A:$J,4,),"")</f>
        <v>Organization</v>
      </c>
      <c r="J576" s="9" t="s">
        <v>750</v>
      </c>
    </row>
    <row r="577" spans="1:10" x14ac:dyDescent="0.3">
      <c r="A577" s="9">
        <v>636</v>
      </c>
      <c r="B577" s="13" t="str">
        <f>IFERROR(VLOOKUP(A577,Vocabulary!$A:$J,2,),"")</f>
        <v>Statuswaarde</v>
      </c>
      <c r="C577" s="13" t="str">
        <f>IF($A577&lt;&gt;"",VLOOKUP($A577,Vocabulary!$A:$J,10,),"")</f>
        <v>&lt;vl-adres:Statuswaarde&gt;</v>
      </c>
      <c r="D577" s="17" t="str">
        <f>IF($A577&lt;&gt;"",IF(VLOOKUP($A577,Vocabulary!$A:$J,3,)=0,"",VLOOKUP($A577,Vocabulary!$A:$J,3,)),"")</f>
        <v/>
      </c>
      <c r="E577" s="17" t="str">
        <f>IF($A577&lt;&gt;"",IF(VLOOKUP($A577,Vocabulary!$A:$J,7,)=0,"",VLOOKUP($A577,Vocabulary!$A:$J,7,)),"")</f>
        <v/>
      </c>
      <c r="F577" s="12" t="str">
        <f>IF($A577&lt;&gt;"",VLOOKUP($A577,Vocabulary!$A:$J,4,),"")</f>
        <v>Location</v>
      </c>
      <c r="J577" s="9" t="s">
        <v>750</v>
      </c>
    </row>
    <row r="578" spans="1:10" x14ac:dyDescent="0.3">
      <c r="A578" s="9">
        <v>637</v>
      </c>
      <c r="B578" s="13" t="str">
        <f>IFERROR(VLOOKUP(A578,Vocabulary!$A:$J,2,),"")</f>
        <v>achternaam</v>
      </c>
      <c r="C578" s="13" t="str">
        <f>IF($A578&lt;&gt;"",VLOOKUP($A578,Vocabulary!$A:$J,10,),"")</f>
        <v>&lt;vl-persoon-ext:achternaam&gt;</v>
      </c>
      <c r="D578" s="17" t="str">
        <f>IF($A578&lt;&gt;"",IF(VLOOKUP($A578,Vocabulary!$A:$J,3,)=0,"",VLOOKUP($A578,Vocabulary!$A:$J,3,)),"")</f>
        <v/>
      </c>
      <c r="E578" s="17" t="str">
        <f>IF($A578&lt;&gt;"",IF(VLOOKUP($A578,Vocabulary!$A:$J,7,)=0,"",VLOOKUP($A578,Vocabulary!$A:$J,7,)),"")</f>
        <v/>
      </c>
      <c r="F578" s="12" t="str">
        <f>IF($A578&lt;&gt;"",VLOOKUP($A578,Vocabulary!$A:$J,4,),"")</f>
        <v>Person</v>
      </c>
      <c r="J578" s="9" t="s">
        <v>750</v>
      </c>
    </row>
    <row r="579" spans="1:10" x14ac:dyDescent="0.3">
      <c r="A579" s="9">
        <v>638</v>
      </c>
      <c r="B579" s="13" t="str">
        <f>IFERROR(VLOOKUP(A579,Vocabulary!$A:$J,2,),"")</f>
        <v>voornaam</v>
      </c>
      <c r="C579" s="13" t="str">
        <f>IF($A579&lt;&gt;"",VLOOKUP($A579,Vocabulary!$A:$J,10,),"")</f>
        <v>&lt;vl-persoon-ext:voornaam&gt;</v>
      </c>
      <c r="D579" s="17" t="str">
        <f>IF($A579&lt;&gt;"",IF(VLOOKUP($A579,Vocabulary!$A:$J,3,)=0,"",VLOOKUP($A579,Vocabulary!$A:$J,3,)),"")</f>
        <v/>
      </c>
      <c r="E579" s="17" t="str">
        <f>IF($A579&lt;&gt;"",IF(VLOOKUP($A579,Vocabulary!$A:$J,7,)=0,"",VLOOKUP($A579,Vocabulary!$A:$J,7,)),"")</f>
        <v/>
      </c>
      <c r="F579" s="12" t="str">
        <f>IF($A579&lt;&gt;"",VLOOKUP($A579,Vocabulary!$A:$J,4,),"")</f>
        <v>Person</v>
      </c>
      <c r="J579" s="9" t="s">
        <v>750</v>
      </c>
    </row>
    <row r="580" spans="1:10" x14ac:dyDescent="0.3">
      <c r="A580" s="9">
        <v>639</v>
      </c>
      <c r="B580" s="13" t="str">
        <f>IFERROR(VLOOKUP(A580,Vocabulary!$A:$J,2,),"")</f>
        <v>Geslacht</v>
      </c>
      <c r="C580" s="13" t="str">
        <f>IF($A580&lt;&gt;"",VLOOKUP($A580,Vocabulary!$A:$J,10,),"")</f>
        <v>&lt;vl-persoon:Geslacht&gt;</v>
      </c>
      <c r="D580" s="17" t="str">
        <f>IF($A580&lt;&gt;"",IF(VLOOKUP($A580,Vocabulary!$A:$J,3,)=0,"",VLOOKUP($A580,Vocabulary!$A:$J,3,)),"")</f>
        <v/>
      </c>
      <c r="E580" s="17" t="str">
        <f>IF($A580&lt;&gt;"",IF(VLOOKUP($A580,Vocabulary!$A:$J,7,)=0,"",VLOOKUP($A580,Vocabulary!$A:$J,7,)),"")</f>
        <v/>
      </c>
      <c r="F580" s="12" t="str">
        <f>IF($A580&lt;&gt;"",VLOOKUP($A580,Vocabulary!$A:$J,4,),"")</f>
        <v>Person</v>
      </c>
      <c r="J580" s="9" t="s">
        <v>750</v>
      </c>
    </row>
    <row r="581" spans="1:10" x14ac:dyDescent="0.3">
      <c r="A581" s="9">
        <v>640</v>
      </c>
      <c r="B581" s="13" t="str">
        <f>IFERROR(VLOOKUP(A581,Vocabulary!$A:$J,2,),"")</f>
        <v>BurgerlijkeStaatType</v>
      </c>
      <c r="C581" s="13" t="str">
        <f>IF($A581&lt;&gt;"",VLOOKUP($A581,Vocabulary!$A:$J,10,),"")</f>
        <v>&lt;vl-persoon:BurgerlijkeStaatType&gt;</v>
      </c>
      <c r="D581" s="17" t="str">
        <f>IF($A581&lt;&gt;"",IF(VLOOKUP($A581,Vocabulary!$A:$J,3,)=0,"",VLOOKUP($A581,Vocabulary!$A:$J,3,)),"")</f>
        <v/>
      </c>
      <c r="E581" s="17" t="str">
        <f>IF($A581&lt;&gt;"",IF(VLOOKUP($A581,Vocabulary!$A:$J,7,)=0,"",VLOOKUP($A581,Vocabulary!$A:$J,7,)),"")</f>
        <v/>
      </c>
      <c r="F581" s="12" t="str">
        <f>IF($A581&lt;&gt;"",VLOOKUP($A581,Vocabulary!$A:$J,4,),"")</f>
        <v>Person</v>
      </c>
      <c r="J581" s="9" t="s">
        <v>750</v>
      </c>
    </row>
    <row r="582" spans="1:10" x14ac:dyDescent="0.3">
      <c r="A582" s="9">
        <v>641</v>
      </c>
      <c r="B582" s="13" t="str">
        <f>IFERROR(VLOOKUP(A582,Vocabulary!$A:$J,2,),"")</f>
        <v>Afstammingstype</v>
      </c>
      <c r="C582" s="13" t="str">
        <f>IF($A582&lt;&gt;"",VLOOKUP($A582,Vocabulary!$A:$J,10,),"")</f>
        <v>&lt;vl-persoon:Afstammingstype&gt;</v>
      </c>
      <c r="D582" s="17" t="str">
        <f>IF($A582&lt;&gt;"",IF(VLOOKUP($A582,Vocabulary!$A:$J,3,)=0,"",VLOOKUP($A582,Vocabulary!$A:$J,3,)),"")</f>
        <v/>
      </c>
      <c r="E582" s="17" t="str">
        <f>IF($A582&lt;&gt;"",IF(VLOOKUP($A582,Vocabulary!$A:$J,7,)=0,"",VLOOKUP($A582,Vocabulary!$A:$J,7,)),"")</f>
        <v/>
      </c>
      <c r="F582" s="12" t="str">
        <f>IF($A582&lt;&gt;"",VLOOKUP($A582,Vocabulary!$A:$J,4,),"")</f>
        <v>Person</v>
      </c>
      <c r="J582" s="9" t="s">
        <v>750</v>
      </c>
    </row>
    <row r="583" spans="1:10" x14ac:dyDescent="0.3">
      <c r="A583" s="9">
        <v>642</v>
      </c>
      <c r="B583" s="13" t="str">
        <f>IFERROR(VLOOKUP(A583,Vocabulary!$A:$J,2,),"")</f>
        <v>Gezinsrelatietype</v>
      </c>
      <c r="C583" s="13" t="str">
        <f>IF($A583&lt;&gt;"",VLOOKUP($A583,Vocabulary!$A:$J,10,),"")</f>
        <v>&lt;vl-persoon:Gezinsrelatietype&gt;</v>
      </c>
      <c r="D583" s="17" t="str">
        <f>IF($A583&lt;&gt;"",IF(VLOOKUP($A583,Vocabulary!$A:$J,3,)=0,"",VLOOKUP($A583,Vocabulary!$A:$J,3,)),"")</f>
        <v/>
      </c>
      <c r="E583" s="17" t="str">
        <f>IF($A583&lt;&gt;"",IF(VLOOKUP($A583,Vocabulary!$A:$J,7,)=0,"",VLOOKUP($A583,Vocabulary!$A:$J,7,)),"")</f>
        <v/>
      </c>
      <c r="F583" s="12" t="str">
        <f>IF($A583&lt;&gt;"",VLOOKUP($A583,Vocabulary!$A:$J,4,),"")</f>
        <v>Person</v>
      </c>
      <c r="J583" s="9" t="s">
        <v>750</v>
      </c>
    </row>
    <row r="584" spans="1:10" x14ac:dyDescent="0.3">
      <c r="A584" s="9">
        <v>643</v>
      </c>
      <c r="B584" s="13" t="str">
        <f>IFERROR(VLOOKUP(A584,Vocabulary!$A:$J,2,),"")</f>
        <v>isHetResultaatVan</v>
      </c>
      <c r="C584" s="13" t="str">
        <f>IF($A584&lt;&gt;"",VLOOKUP($A584,Vocabulary!$A:$J,10,),"")</f>
        <v>&lt;vl-organisatie:isHetResultaatVan&gt;</v>
      </c>
      <c r="D584" s="17" t="str">
        <f>IF($A584&lt;&gt;"",IF(VLOOKUP($A584,Vocabulary!$A:$J,3,)=0,"",VLOOKUP($A584,Vocabulary!$A:$J,3,)),"")</f>
        <v/>
      </c>
      <c r="E584" s="17" t="str">
        <f>IF($A584&lt;&gt;"",IF(VLOOKUP($A584,Vocabulary!$A:$J,7,)=0,"",VLOOKUP($A584,Vocabulary!$A:$J,7,)),"")</f>
        <v/>
      </c>
      <c r="F584" s="12" t="str">
        <f>IF($A584&lt;&gt;"",VLOOKUP($A584,Vocabulary!$A:$J,4,),"")</f>
        <v>Organization</v>
      </c>
      <c r="J584" s="9" t="s">
        <v>750</v>
      </c>
    </row>
    <row r="585" spans="1:10" x14ac:dyDescent="0.3">
      <c r="A585" s="9">
        <v>644</v>
      </c>
      <c r="B585" s="13" t="str">
        <f>IFERROR(VLOOKUP(A585,Vocabulary!$A:$J,2,),"")</f>
        <v>person2</v>
      </c>
      <c r="C585" s="13" t="str">
        <f>IF($A585&lt;&gt;"",VLOOKUP($A585,Vocabulary!$A:$J,10,),"")</f>
        <v>&lt;fed-per:person2&gt;</v>
      </c>
      <c r="D585" s="17" t="str">
        <f>IF($A585&lt;&gt;"",IF(VLOOKUP($A585,Vocabulary!$A:$J,3,)=0,"",VLOOKUP($A585,Vocabulary!$A:$J,3,)),"")</f>
        <v>Second person in a relation of 2 persons.</v>
      </c>
      <c r="E585" s="17" t="str">
        <f>IF($A585&lt;&gt;"",IF(VLOOKUP($A585,Vocabulary!$A:$J,7,)=0,"",VLOOKUP($A585,Vocabulary!$A:$J,7,)),"")</f>
        <v/>
      </c>
      <c r="F585" s="12" t="str">
        <f>IF($A585&lt;&gt;"",VLOOKUP($A585,Vocabulary!$A:$J,4,),"")</f>
        <v>Person</v>
      </c>
      <c r="H585" s="9" t="s">
        <v>750</v>
      </c>
    </row>
    <row r="586" spans="1:10" x14ac:dyDescent="0.3">
      <c r="A586" s="9">
        <v>645</v>
      </c>
      <c r="B586" s="13" t="str">
        <f>IFERROR(VLOOKUP(A586,Vocabulary!$A:$J,2,),"")</f>
        <v>Location</v>
      </c>
      <c r="C586" s="13" t="str">
        <f>IF($A586&lt;&gt;"",VLOOKUP($A586,Vocabulary!$A:$J,10,),"")</f>
        <v>&lt;dcterms:Location&gt;</v>
      </c>
      <c r="D586" s="17" t="str">
        <f>IF($A586&lt;&gt;"",IF(VLOOKUP($A586,Vocabulary!$A:$J,3,)=0,"",VLOOKUP($A586,Vocabulary!$A:$J,3,)),"")</f>
        <v>An identifiable geographic place.</v>
      </c>
      <c r="E586" s="17" t="str">
        <f>IF($A586&lt;&gt;"",IF(VLOOKUP($A586,Vocabulary!$A:$J,7,)=0,"",VLOOKUP($A586,Vocabulary!$A:$J,7,)),"")</f>
        <v/>
      </c>
      <c r="F586" s="12" t="str">
        <f>IF($A586&lt;&gt;"",VLOOKUP($A586,Vocabulary!$A:$J,4,),"")</f>
        <v>Location</v>
      </c>
      <c r="H586" s="9" t="s">
        <v>750</v>
      </c>
    </row>
    <row r="587" spans="1:10" x14ac:dyDescent="0.3">
      <c r="A587" s="9">
        <v>648</v>
      </c>
      <c r="B587" s="13" t="str">
        <f>IFERROR(VLOOKUP(A587,Vocabulary!$A:$J,2,),"")</f>
        <v>Site</v>
      </c>
      <c r="C587" s="13" t="str">
        <f>IF($A587&lt;&gt;"",VLOOKUP($A587,Vocabulary!$A:$J,10,),"")</f>
        <v>&lt;org:Site&gt;</v>
      </c>
      <c r="D587" s="17" t="str">
        <f>IF($A587&lt;&gt;"",IF(VLOOKUP($A587,Vocabulary!$A:$J,3,)=0,"",VLOOKUP($A587,Vocabulary!$A:$J,3,)),"")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87" s="17" t="str">
        <f>IF($A587&lt;&gt;"",IF(VLOOKUP($A587,Vocabulary!$A:$J,7,)=0,"",VLOOKUP($A587,Vocabulary!$A:$J,7,)),"")</f>
        <v xml:space="preserve">
Belgian context: KBO uses the terminology "EstablishmentUnit".</v>
      </c>
      <c r="F587" s="12" t="str">
        <f>IF($A587&lt;&gt;"",VLOOKUP($A587,Vocabulary!$A:$J,4,),"")</f>
        <v>Organization</v>
      </c>
      <c r="H587" s="9" t="s">
        <v>750</v>
      </c>
    </row>
    <row r="588" spans="1:10" x14ac:dyDescent="0.3">
      <c r="A588" s="9">
        <v>649</v>
      </c>
      <c r="B588" s="13" t="str">
        <f>IFERROR(VLOOKUP(A588,Vocabulary!$A:$J,2,),"")</f>
        <v>postName</v>
      </c>
      <c r="C588" s="13" t="str">
        <f>IF($A588&lt;&gt;"",VLOOKUP($A588,Vocabulary!$A:$J,10,),"")</f>
        <v>&lt;inspire-ad:PostalDescriptor.postName&gt;</v>
      </c>
      <c r="D588" s="17" t="str">
        <f>IF($A588&lt;&gt;"",IF(VLOOKUP($A588,Vocabulary!$A:$J,3,)=0,"",VLOOKUP($A588,Vocabulary!$A:$J,3,)),"")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88" s="17" t="str">
        <f>IF($A588&lt;&gt;"",IF(VLOOKUP($A588,Vocabulary!$A:$J,7,)=0,"",VLOOKUP($A588,Vocabulary!$A:$J,7,)),"")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88" s="12" t="str">
        <f>IF($A588&lt;&gt;"",VLOOKUP($A588,Vocabulary!$A:$J,4,),"")</f>
        <v>Location</v>
      </c>
      <c r="H588" s="9" t="s">
        <v>750</v>
      </c>
    </row>
    <row r="589" spans="1:10" x14ac:dyDescent="0.3">
      <c r="A589" s="9">
        <v>650</v>
      </c>
      <c r="B589" s="13" t="str">
        <f>IFERROR(VLOOKUP(A589,Vocabulary!$A:$J,2,),"")</f>
        <v>geographicName</v>
      </c>
      <c r="C589" s="13" t="str">
        <f>IF($A589&lt;&gt;"",VLOOKUP($A589,Vocabulary!$A:$J,10,),"")</f>
        <v>&lt;locn:geographicName&gt;</v>
      </c>
      <c r="D589" s="17" t="str">
        <f>IF($A589&lt;&gt;"",IF(VLOOKUP($A589,Vocabulary!$A:$J,3,)=0,"",VLOOKUP($A589,Vocabulary!$A:$J,3,)),"")</f>
        <v>A proper noun applied to a spatial object.</v>
      </c>
      <c r="E589" s="17" t="str">
        <f>IF($A589&lt;&gt;"",IF(VLOOKUP($A589,Vocabulary!$A:$J,7,)=0,"",VLOOKUP($A589,Vocabulary!$A:$J,7,)),"")</f>
        <v/>
      </c>
      <c r="F589" s="12" t="str">
        <f>IF($A589&lt;&gt;"",VLOOKUP($A589,Vocabulary!$A:$J,4,),"")</f>
        <v>Location</v>
      </c>
      <c r="H589" s="9" t="s">
        <v>750</v>
      </c>
    </row>
    <row r="590" spans="1:10" x14ac:dyDescent="0.3">
      <c r="A590" s="9">
        <v>651</v>
      </c>
      <c r="B590" s="13" t="str">
        <f>IFERROR(VLOOKUP(A590,Vocabulary!$A:$J,2,),"")</f>
        <v>adminUnitL1</v>
      </c>
      <c r="C590" s="13" t="str">
        <f>IF($A590&lt;&gt;"",VLOOKUP($A590,Vocabulary!$A:$J,10,),"")</f>
        <v>&lt;locn:adminUnitL1&gt;</v>
      </c>
      <c r="D590" s="17" t="str">
        <f>IF($A590&lt;&gt;"",IF(VLOOKUP($A590,Vocabulary!$A:$J,3,)=0,"",VLOOKUP($A590,Vocabulary!$A:$J,3,)),"")</f>
        <v>The uppermost administrative unit for the address, almost always a country.</v>
      </c>
      <c r="E590" s="17" t="str">
        <f>IF($A590&lt;&gt;"",IF(VLOOKUP($A590,Vocabulary!$A:$J,7,)=0,"",VLOOKUP($A590,Vocabulary!$A:$J,7,)),"")</f>
        <v/>
      </c>
      <c r="F590" s="12" t="str">
        <f>IF($A590&lt;&gt;"",VLOOKUP($A590,Vocabulary!$A:$J,4,),"")</f>
        <v>Location</v>
      </c>
      <c r="H590" s="9" t="s">
        <v>750</v>
      </c>
    </row>
    <row r="591" spans="1:10" x14ac:dyDescent="0.3">
      <c r="A591" s="9">
        <v>652</v>
      </c>
      <c r="B591" s="13" t="str">
        <f>IFERROR(VLOOKUP(A591,Vocabulary!$A:$J,2,),"")</f>
        <v>adminUnitL2</v>
      </c>
      <c r="C591" s="13" t="str">
        <f>IF($A591&lt;&gt;"",VLOOKUP($A591,Vocabulary!$A:$J,10,),"")</f>
        <v>&lt;locn:adminUnitL2&gt;</v>
      </c>
      <c r="D591" s="17" t="str">
        <f>IF($A591&lt;&gt;"",IF(VLOOKUP($A591,Vocabulary!$A:$J,3,)=0,"",VLOOKUP($A591,Vocabulary!$A:$J,3,)),"")</f>
        <v>The region of the address, usually a county, state or other such area that typically encompasses several localities.</v>
      </c>
      <c r="E591" s="17" t="str">
        <f>IF($A591&lt;&gt;"",IF(VLOOKUP($A591,Vocabulary!$A:$J,7,)=0,"",VLOOKUP($A591,Vocabulary!$A:$J,7,)),"")</f>
        <v/>
      </c>
      <c r="F591" s="12" t="str">
        <f>IF($A591&lt;&gt;"",VLOOKUP($A591,Vocabulary!$A:$J,4,),"")</f>
        <v>Location</v>
      </c>
      <c r="H591" s="9" t="s">
        <v>750</v>
      </c>
    </row>
    <row r="592" spans="1:10" x14ac:dyDescent="0.3">
      <c r="A592" s="9">
        <v>653</v>
      </c>
      <c r="B592" s="13" t="str">
        <f>IFERROR(VLOOKUP(A592,Vocabulary!$A:$J,2,),"")</f>
        <v>addressArea</v>
      </c>
      <c r="C592" s="13" t="str">
        <f>IF($A592&lt;&gt;"",VLOOKUP($A592,Vocabulary!$A:$J,10,),"")</f>
        <v>&lt;locn:addressArea&gt;</v>
      </c>
      <c r="D592" s="17" t="str">
        <f>IF($A592&lt;&gt;"",IF(VLOOKUP($A592,Vocabulary!$A:$J,3,)=0,"",VLOOKUP($A592,Vocabulary!$A:$J,3,)),"")</f>
        <v xml:space="preserve">The name or names of a geographic area or locality that groups a number of addressable objects for addressing purposes, without being an administrative unit. This would typically be part of a city, a neighbourhood or village. </v>
      </c>
      <c r="E592" s="17" t="str">
        <f>IF($A592&lt;&gt;"",IF(VLOOKUP($A592,Vocabulary!$A:$J,7,)=0,"",VLOOKUP($A592,Vocabulary!$A:$J,7,)),"")</f>
        <v/>
      </c>
      <c r="F592" s="12" t="str">
        <f>IF($A592&lt;&gt;"",VLOOKUP($A592,Vocabulary!$A:$J,4,),"")</f>
        <v>Location</v>
      </c>
      <c r="H592" s="9" t="s">
        <v>749</v>
      </c>
    </row>
    <row r="593" spans="1:8" x14ac:dyDescent="0.3">
      <c r="A593" s="9">
        <v>654</v>
      </c>
      <c r="B593" s="13" t="str">
        <f>IFERROR(VLOOKUP(A593,Vocabulary!$A:$J,2,),"")</f>
        <v>locatorName</v>
      </c>
      <c r="C593" s="13" t="str">
        <f>IF($A593&lt;&gt;"",VLOOKUP($A593,Vocabulary!$A:$J,10,),"")</f>
        <v>&lt;locn:locatorName&gt;</v>
      </c>
      <c r="D593" s="17" t="str">
        <f>IF($A593&lt;&gt;"",IF(VLOOKUP($A593,Vocabulary!$A:$J,3,)=0,"",VLOOKUP($A593,Vocabulary!$A:$J,3,)),"")</f>
        <v>Proper noun(s) applied to the real world entity identified by the locator. The locator name could be the name of the property or complex, of the building or part of the building, or it could be the name of a room inside a building.</v>
      </c>
      <c r="E593" s="17" t="str">
        <f>IF($A593&lt;&gt;"",IF(VLOOKUP($A593,Vocabulary!$A:$J,7,)=0,"",VLOOKUP($A593,Vocabulary!$A:$J,7,)),"")</f>
        <v/>
      </c>
      <c r="F593" s="12" t="str">
        <f>IF($A593&lt;&gt;"",VLOOKUP($A593,Vocabulary!$A:$J,4,),"")</f>
        <v>Location</v>
      </c>
      <c r="H593" s="9" t="s">
        <v>749</v>
      </c>
    </row>
    <row r="594" spans="1:8" x14ac:dyDescent="0.3">
      <c r="A594" s="9">
        <v>655</v>
      </c>
      <c r="B594" s="13" t="str">
        <f>IFERROR(VLOOKUP(A594,Vocabulary!$A:$J,2,),"")</f>
        <v>siteOf</v>
      </c>
      <c r="C594" s="13" t="str">
        <f>IF($A594&lt;&gt;"",VLOOKUP($A594,Vocabulary!$A:$J,10,),"")</f>
        <v>&lt;org:siteOf&gt;</v>
      </c>
      <c r="D594" s="17" t="str">
        <f>IF($A594&lt;&gt;"",IF(VLOOKUP($A594,Vocabulary!$A:$J,3,)=0,"",VLOOKUP($A594,Vocabulary!$A:$J,3,)),"")</f>
        <v>Indicates an Organization which has some presence at the given site. This is the inverse of `org:hasSite`.</v>
      </c>
      <c r="E594" s="17" t="str">
        <f>IF($A594&lt;&gt;"",IF(VLOOKUP($A594,Vocabulary!$A:$J,7,)=0,"",VLOOKUP($A594,Vocabulary!$A:$J,7,)),"")</f>
        <v/>
      </c>
      <c r="F594" s="12" t="str">
        <f>IF($A594&lt;&gt;"",VLOOKUP($A594,Vocabulary!$A:$J,4,),"")</f>
        <v>Organization</v>
      </c>
      <c r="H594" s="9" t="s">
        <v>750</v>
      </c>
    </row>
    <row r="595" spans="1:8" x14ac:dyDescent="0.3">
      <c r="A595" s="9">
        <v>656</v>
      </c>
      <c r="B595" s="13" t="str">
        <f>IFERROR(VLOOKUP(A595,Vocabulary!$A:$J,2,),"")</f>
        <v>subOrganizationOf</v>
      </c>
      <c r="C595" s="13" t="str">
        <f>IF($A595&lt;&gt;"",VLOOKUP($A595,Vocabulary!$A:$J,10,),"")</f>
        <v>&lt;org:subOrganizationOf&gt;</v>
      </c>
      <c r="D595" s="17" t="str">
        <f>IF($A595&lt;&gt;"",IF(VLOOKUP($A595,Vocabulary!$A:$J,3,)=0,"",VLOOKUP($A595,Vocabulary!$A:$J,3,)),"")</f>
        <v>Represents hierarchical containment of Organizations or OrganizationalUnits; indicates an Organization which contains this Organization. Inverse of `org:hasSubOrganization`.
(context: relation between mother and daughter companies)</v>
      </c>
      <c r="E595" s="17" t="str">
        <f>IF($A595&lt;&gt;"",IF(VLOOKUP($A595,Vocabulary!$A:$J,7,)=0,"",VLOOKUP($A595,Vocabulary!$A:$J,7,)),"")</f>
        <v/>
      </c>
      <c r="F595" s="12" t="str">
        <f>IF($A595&lt;&gt;"",VLOOKUP($A595,Vocabulary!$A:$J,4,),"")</f>
        <v>Organization</v>
      </c>
      <c r="H595" s="9" t="s">
        <v>750</v>
      </c>
    </row>
    <row r="596" spans="1:8" x14ac:dyDescent="0.3">
      <c r="A596" s="9">
        <v>657</v>
      </c>
      <c r="B596" s="13" t="str">
        <f>IFERROR(VLOOKUP(A596,Vocabulary!$A:$J,2,),"")</f>
        <v>hasSubOrganization</v>
      </c>
      <c r="C596" s="13" t="str">
        <f>IF($A596&lt;&gt;"",VLOOKUP($A596,Vocabulary!$A:$J,10,),"")</f>
        <v>&lt;org:hasSubOrganization&gt;</v>
      </c>
      <c r="D596" s="17" t="str">
        <f>IF($A596&lt;&gt;"",IF(VLOOKUP($A596,Vocabulary!$A:$J,3,)=0,"",VLOOKUP($A596,Vocabulary!$A:$J,3,)),"")</f>
        <v>Represents hierarchical containment of Organizations or Organizational Units; indicates an organization which is a sub-part or child of this organization.  Inverse of `org:subOrganizationOf`.
(context: relation between mother and daughter companies)</v>
      </c>
      <c r="E596" s="17" t="str">
        <f>IF($A596&lt;&gt;"",IF(VLOOKUP($A596,Vocabulary!$A:$J,7,)=0,"",VLOOKUP($A596,Vocabulary!$A:$J,7,)),"")</f>
        <v/>
      </c>
      <c r="F596" s="12" t="str">
        <f>IF($A596&lt;&gt;"",VLOOKUP($A596,Vocabulary!$A:$J,4,),"")</f>
        <v>Organization</v>
      </c>
      <c r="H596" s="9" t="s">
        <v>750</v>
      </c>
    </row>
    <row r="597" spans="1:8" x14ac:dyDescent="0.3">
      <c r="A597" s="9">
        <v>658</v>
      </c>
      <c r="B597" s="13" t="str">
        <f>IFERROR(VLOOKUP(A597,Vocabulary!$A:$J,2,),"")</f>
        <v>FormalOrganization</v>
      </c>
      <c r="C597" s="13" t="str">
        <f>IF($A597&lt;&gt;"",VLOOKUP($A597,Vocabulary!$A:$J,10,),"")</f>
        <v>&lt;org:FormalOrganization&gt;</v>
      </c>
      <c r="D597" s="17" t="str">
        <f>IF($A597&lt;&gt;"",IF(VLOOKUP($A597,Vocabulary!$A:$J,3,)=0,"",VLOOKUP($A597,Vocabulary!$A:$J,3,)),"")</f>
        <v xml:space="preserve">An Organization which is recognized in the world at large, in particular in legal jurisdictions, with associated rights and responsibilities. Examples include a Corporation, Charity, Government or Church. </v>
      </c>
      <c r="E597" s="17" t="str">
        <f>IF($A597&lt;&gt;"",IF(VLOOKUP($A597,Vocabulary!$A:$J,7,)=0,"",VLOOKUP($A597,Vocabulary!$A:$J,7,)),"")</f>
        <v/>
      </c>
      <c r="F597" s="12" t="str">
        <f>IF($A597&lt;&gt;"",VLOOKUP($A597,Vocabulary!$A:$J,4,),"")</f>
        <v>Organization</v>
      </c>
      <c r="H597" s="9" t="s">
        <v>750</v>
      </c>
    </row>
    <row r="598" spans="1:8" x14ac:dyDescent="0.3">
      <c r="A598" s="9">
        <v>659</v>
      </c>
      <c r="B598" s="13" t="str">
        <f>IFERROR(VLOOKUP(A598,Vocabulary!$A:$J,2,),"")</f>
        <v>RegisteredOrganization</v>
      </c>
      <c r="C598" s="13" t="str">
        <f>IF($A598&lt;&gt;"",VLOOKUP($A598,Vocabulary!$A:$J,10,),"")</f>
        <v>&lt;rov:RegisteredOrganization&gt;</v>
      </c>
      <c r="D598" s="17" t="str">
        <f>IF($A598&lt;&gt;"",IF(VLOOKUP($A598,Vocabulary!$A:$J,3,)=0,"",VLOOKUP($A598,Vocabulary!$A:$J,3,)),"")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98" s="17" t="str">
        <f>IF($A598&lt;&gt;"",IF(VLOOKUP($A598,Vocabulary!$A:$J,7,)=0,"",VLOOKUP($A598,Vocabulary!$A:$J,7,)),"")</f>
        <v>Belgian context: KBO uses the terminology "Enterprise/RegisteredEntity/Entity".</v>
      </c>
      <c r="F598" s="12" t="str">
        <f>IF($A598&lt;&gt;"",VLOOKUP($A598,Vocabulary!$A:$J,4,),"")</f>
        <v>Organization</v>
      </c>
      <c r="H598" s="9" t="s">
        <v>750</v>
      </c>
    </row>
    <row r="599" spans="1:8" x14ac:dyDescent="0.3">
      <c r="A599" s="9">
        <v>660</v>
      </c>
      <c r="B599" s="13" t="str">
        <f>IFERROR(VLOOKUP(A599,Vocabulary!$A:$J,2,),"")</f>
        <v>hasUnit</v>
      </c>
      <c r="C599" s="13" t="str">
        <f>IF($A599&lt;&gt;"",VLOOKUP($A599,Vocabulary!$A:$J,10,),"")</f>
        <v>&lt;org:hasUnit&gt;</v>
      </c>
      <c r="D599" s="17" t="str">
        <f>IF($A599&lt;&gt;"",IF(VLOOKUP($A599,Vocabulary!$A:$J,3,)=0,"",VLOOKUP($A599,Vocabulary!$A:$J,3,)),"")</f>
        <v>Indicates a unit which is part of this Organization, e.g. a Department within a larger FormalOrganization. 
Inverse of `org:unitOf`.</v>
      </c>
      <c r="E599" s="17" t="str">
        <f>IF($A599&lt;&gt;"",IF(VLOOKUP($A599,Vocabulary!$A:$J,7,)=0,"",VLOOKUP($A599,Vocabulary!$A:$J,7,)),"")</f>
        <v/>
      </c>
      <c r="F599" s="12" t="str">
        <f>IF($A599&lt;&gt;"",VLOOKUP($A599,Vocabulary!$A:$J,4,),"")</f>
        <v>Organization</v>
      </c>
      <c r="H599" s="9" t="s">
        <v>750</v>
      </c>
    </row>
    <row r="600" spans="1:8" x14ac:dyDescent="0.3">
      <c r="A600" s="9">
        <v>661</v>
      </c>
      <c r="B600" s="13" t="str">
        <f>IFERROR(VLOOKUP(A600,Vocabulary!$A:$J,2,),"")</f>
        <v>unitOf</v>
      </c>
      <c r="C600" s="13" t="str">
        <f>IF($A600&lt;&gt;"",VLOOKUP($A600,Vocabulary!$A:$J,10,),"")</f>
        <v>&lt;org:unitOf&gt;</v>
      </c>
      <c r="D600" s="17" t="str">
        <f>IF($A600&lt;&gt;"",IF(VLOOKUP($A600,Vocabulary!$A:$J,3,)=0,"",VLOOKUP($A600,Vocabulary!$A:$J,3,)),"")</f>
        <v>Indicates an Organization of which this Unit is a part, e.g. a Department within a larger FormalOrganization. This is the inverse of `org:hasUnit`.</v>
      </c>
      <c r="E600" s="17" t="str">
        <f>IF($A600&lt;&gt;"",IF(VLOOKUP($A600,Vocabulary!$A:$J,7,)=0,"",VLOOKUP($A600,Vocabulary!$A:$J,7,)),"")</f>
        <v/>
      </c>
      <c r="F600" s="12" t="str">
        <f>IF($A600&lt;&gt;"",VLOOKUP($A600,Vocabulary!$A:$J,4,),"")</f>
        <v>Organization</v>
      </c>
      <c r="H600" s="9" t="s">
        <v>750</v>
      </c>
    </row>
    <row r="601" spans="1:8" x14ac:dyDescent="0.3">
      <c r="A601" s="9">
        <v>662</v>
      </c>
      <c r="B601" s="13" t="str">
        <f>IFERROR(VLOOKUP(A601,Vocabulary!$A:$J,2,),"")</f>
        <v>StreetName</v>
      </c>
      <c r="C601" s="13" t="str">
        <f>IF($A601&lt;&gt;"",VLOOKUP($A601,Vocabulary!$A:$J,10,),"")</f>
        <v>&lt;inspire-ad:ThoroughfareName&gt;</v>
      </c>
      <c r="D601" s="17" t="str">
        <f>IF($A601&lt;&gt;"",IF(VLOOKUP($A601,Vocabulary!$A:$J,3,)=0,"",VLOOKUP($A601,Vocabulary!$A:$J,3,)),"")</f>
        <v xml:space="preserve">An address component that represents the name of a passage or way through from one location to another. A thoroughfare is not necessarily a road, it might be a waterway or some other feature. </v>
      </c>
      <c r="E601" s="17" t="str">
        <f>IF($A601&lt;&gt;"",IF(VLOOKUP($A601,Vocabulary!$A:$J,7,)=0,"",VLOOKUP($A601,Vocabulary!$A:$J,7,)),"")</f>
        <v>BEST: Address component with the name officially assigned to a street (runway, passage, square) or to a hamlet and to which addresses can be linked.
BEST = Belgian standard for adresses.
(also see &lt;locn:Thoroughfare&gt;)</v>
      </c>
      <c r="F601" s="12" t="str">
        <f>IF($A601&lt;&gt;"",VLOOKUP($A601,Vocabulary!$A:$J,4,),"")</f>
        <v>Location</v>
      </c>
      <c r="H601" s="9" t="s">
        <v>750</v>
      </c>
    </row>
    <row r="602" spans="1:8" x14ac:dyDescent="0.3">
      <c r="A602" s="9">
        <v>663</v>
      </c>
      <c r="B602" s="13" t="str">
        <f>IFERROR(VLOOKUP(A602,Vocabulary!$A:$J,2,),"")</f>
        <v>houseNumber</v>
      </c>
      <c r="C602" s="13" t="str">
        <f>IF($A602&lt;&gt;"",VLOOKUP($A602,Vocabulary!$A:$J,10,),"")</f>
        <v>&lt;locn:locatorDesignator&gt;</v>
      </c>
      <c r="D602" s="17" t="str">
        <f>IF($A602&lt;&gt;"",IF(VLOOKUP($A602,Vocabulary!$A:$J,3,)=0,"",VLOOKUP($A602,Vocabulary!$A:$J,3,)),"")</f>
        <v>A number or a sequence of characters that uniquely identifies the locator within the relevant scope(s). The full identification of the locator could include one or more locator designators.</v>
      </c>
      <c r="E602" s="17" t="str">
        <f>IF($A602&lt;&gt;"",IF(VLOOKUP($A602,Vocabulary!$A:$J,7,)=0,"",VLOOKUP($A602,Vocabulary!$A:$J,7,)),"")</f>
        <v xml:space="preserve">
Alphanumeric code officially assigned to building units (house number), mooring places, stands or parcels.
See https://github.com/belgif/fedvoc/wiki/Mapping-of-a-Belgian-(BEST)-address-on-an-international-address</v>
      </c>
      <c r="F602" s="12" t="str">
        <f>IF($A602&lt;&gt;"",VLOOKUP($A602,Vocabulary!$A:$J,4,),"")</f>
        <v>Location</v>
      </c>
      <c r="H602" s="9" t="s">
        <v>750</v>
      </c>
    </row>
    <row r="603" spans="1:8" x14ac:dyDescent="0.3">
      <c r="A603" s="9">
        <v>664</v>
      </c>
      <c r="B603" s="13" t="str">
        <f>IFERROR(VLOOKUP(A603,Vocabulary!$A:$J,2,),"")</f>
        <v>streetName</v>
      </c>
      <c r="C603" s="13" t="str">
        <f>IF($A603&lt;&gt;"",VLOOKUP($A603,Vocabulary!$A:$J,10,),"")</f>
        <v>&lt;inspire-ad:ThoroughfareName.name&gt;</v>
      </c>
      <c r="D603" s="17" t="str">
        <f>IF($A603&lt;&gt;"",IF(VLOOKUP($A603,Vocabulary!$A:$J,3,)=0,"",VLOOKUP($A603,Vocabulary!$A:$J,3,)),"")</f>
        <v>The name of a passage or way through from one location to another. A thoroughfare is not necessarily a road, it might be a waterway or some other feature. 
Name of the street  (in the sense of spelling, possibly in several languages).</v>
      </c>
      <c r="E603" s="17" t="str">
        <f>IF($A603&lt;&gt;"",IF(VLOOKUP($A603,Vocabulary!$A:$J,7,)=0,"",VLOOKUP($A603,Vocabulary!$A:$J,7,)),"")</f>
        <v>Name of the street  (in the sense of spelling, possibly in several languages).
See https://github.com/belgif/fedvoc/wiki/Mapping-of-a-Belgian-(BEST)-address-on-an-international-address</v>
      </c>
      <c r="F603" s="12" t="str">
        <f>IF($A603&lt;&gt;"",VLOOKUP($A603,Vocabulary!$A:$J,4,),"")</f>
        <v>Location</v>
      </c>
      <c r="H603" s="9" t="s">
        <v>750</v>
      </c>
    </row>
    <row r="604" spans="1:8" x14ac:dyDescent="0.3">
      <c r="A604" s="9">
        <v>666</v>
      </c>
      <c r="B604" s="13" t="str">
        <f>IFERROR(VLOOKUP(A604,Vocabulary!$A:$J,2,),"")</f>
        <v>streetNameStatus</v>
      </c>
      <c r="C604" s="13" t="str">
        <f>IF($A604&lt;&gt;"",VLOOKUP($A604,Vocabulary!$A:$J,10,),"")</f>
        <v>&lt;fed-loc:streetNameStatus&gt;</v>
      </c>
      <c r="D604" s="17" t="str">
        <f>IF($A604&lt;&gt;"",IF(VLOOKUP($A604,Vocabulary!$A:$J,3,)=0,"",VLOOKUP($A604,Vocabulary!$A:$J,3,)),"")</f>
        <v>Current state of the streetname.</v>
      </c>
      <c r="E604" s="17" t="str">
        <f>IF($A604&lt;&gt;"",IF(VLOOKUP($A604,Vocabulary!$A:$J,7,)=0,"",VLOOKUP($A604,Vocabulary!$A:$J,7,)),"")</f>
        <v/>
      </c>
      <c r="F604" s="12" t="str">
        <f>IF($A604&lt;&gt;"",VLOOKUP($A604,Vocabulary!$A:$J,4,),"")</f>
        <v>Location</v>
      </c>
      <c r="H604" s="9" t="s">
        <v>750</v>
      </c>
    </row>
    <row r="605" spans="1:8" x14ac:dyDescent="0.3">
      <c r="A605" s="9">
        <v>667</v>
      </c>
      <c r="B605" s="13" t="str">
        <f>IFERROR(VLOOKUP(A605,Vocabulary!$A:$J,2,),"")</f>
        <v>streetNameType</v>
      </c>
      <c r="C605" s="13" t="str">
        <f>IF($A605&lt;&gt;"",VLOOKUP($A605,Vocabulary!$A:$J,10,),"")</f>
        <v>&lt;fed-loc:streetNameType&gt;</v>
      </c>
      <c r="D605" s="17" t="str">
        <f>IF($A605&lt;&gt;"",IF(VLOOKUP($A605,Vocabulary!$A:$J,3,)=0,"",VLOOKUP($A605,Vocabulary!$A:$J,3,)),"")</f>
        <v>Nature of the streetname (see code list).</v>
      </c>
      <c r="E605" s="17" t="str">
        <f>IF($A605&lt;&gt;"",IF(VLOOKUP($A605,Vocabulary!$A:$J,7,)=0,"",VLOOKUP($A605,Vocabulary!$A:$J,7,)),"")</f>
        <v/>
      </c>
      <c r="F605" s="12" t="str">
        <f>IF($A605&lt;&gt;"",VLOOKUP($A605,Vocabulary!$A:$J,4,),"")</f>
        <v>Location</v>
      </c>
      <c r="H605" s="9" t="s">
        <v>750</v>
      </c>
    </row>
    <row r="606" spans="1:8" x14ac:dyDescent="0.3">
      <c r="A606" s="9">
        <v>668</v>
      </c>
      <c r="B606" s="13" t="str">
        <f>IFERROR(VLOOKUP(A606,Vocabulary!$A:$J,2,),"")</f>
        <v>StreetNameStatus</v>
      </c>
      <c r="C606" s="13" t="str">
        <f>IF($A606&lt;&gt;"",VLOOKUP($A606,Vocabulary!$A:$J,10,),"")</f>
        <v>&lt;inspire-code:StatusValue&gt;</v>
      </c>
      <c r="D606" s="17" t="str">
        <f>IF($A606&lt;&gt;"",IF(VLOOKUP($A606,Vocabulary!$A:$J,3,)=0,"",VLOOKUP($A606,Vocabulary!$A:$J,3,)),"")</f>
        <v>Current state of the streetname.</v>
      </c>
      <c r="E606" s="17" t="str">
        <f>IF($A606&lt;&gt;"",IF(VLOOKUP($A606,Vocabulary!$A:$J,7,)=0,"",VLOOKUP($A606,Vocabulary!$A:$J,7,)),"")</f>
        <v/>
      </c>
      <c r="F606" s="12" t="str">
        <f>IF($A606&lt;&gt;"",VLOOKUP($A606,Vocabulary!$A:$J,4,),"")</f>
        <v>Location</v>
      </c>
      <c r="H606" s="9" t="s">
        <v>750</v>
      </c>
    </row>
    <row r="607" spans="1:8" x14ac:dyDescent="0.3">
      <c r="A607" s="9">
        <v>669</v>
      </c>
      <c r="B607" s="13" t="str">
        <f>IFERROR(VLOOKUP(A607,Vocabulary!$A:$J,2,),"")</f>
        <v>StreetNameType</v>
      </c>
      <c r="C607" s="13" t="str">
        <f>IF($A607&lt;&gt;"",VLOOKUP($A607,Vocabulary!$A:$J,10,),"")</f>
        <v>&lt;fed-thesaurus:streetnametype#id&gt;</v>
      </c>
      <c r="D607" s="17" t="str">
        <f>IF($A607&lt;&gt;"",IF(VLOOKUP($A607,Vocabulary!$A:$J,3,)=0,"",VLOOKUP($A607,Vocabulary!$A:$J,3,)),"")</f>
        <v>Nature of the streetname (see code list).</v>
      </c>
      <c r="E607" s="17" t="str">
        <f>IF($A607&lt;&gt;"",IF(VLOOKUP($A607,Vocabulary!$A:$J,7,)=0,"",VLOOKUP($A607,Vocabulary!$A:$J,7,)),"")</f>
        <v/>
      </c>
      <c r="F607" s="12" t="str">
        <f>IF($A607&lt;&gt;"",VLOOKUP($A607,Vocabulary!$A:$J,4,),"")</f>
        <v>Location</v>
      </c>
      <c r="H607" s="9" t="s">
        <v>750</v>
      </c>
    </row>
    <row r="608" spans="1:8" x14ac:dyDescent="0.3">
      <c r="A608" s="9">
        <v>670</v>
      </c>
      <c r="B608" s="13" t="str">
        <f>IFERROR(VLOOKUP(A608,Vocabulary!$A:$J,2,),"")</f>
        <v>Agent</v>
      </c>
      <c r="C608" s="13" t="str">
        <f>IF($A608&lt;&gt;"",VLOOKUP($A608,Vocabulary!$A:$J,10,),"")</f>
        <v>&lt;dcterms:Agent&gt;</v>
      </c>
      <c r="D608" s="17" t="str">
        <f>IF($A608&lt;&gt;"",IF(VLOOKUP($A608,Vocabulary!$A:$J,3,)=0,"",VLOOKUP($A608,Vocabulary!$A:$J,3,)),"")</f>
        <v>An entity that is able to carry out actions.
Typically either a natural person or an organization.</v>
      </c>
      <c r="E608" s="17" t="str">
        <f>IF($A608&lt;&gt;"",IF(VLOOKUP($A608,Vocabulary!$A:$J,7,)=0,"",VLOOKUP($A608,Vocabulary!$A:$J,7,)),"")</f>
        <v/>
      </c>
      <c r="F608" s="12" t="str">
        <f>IF($A608&lt;&gt;"",VLOOKUP($A608,Vocabulary!$A:$J,4,),"")</f>
        <v>Other</v>
      </c>
      <c r="H608" s="9" t="s">
        <v>750</v>
      </c>
    </row>
    <row r="609" spans="1:14" x14ac:dyDescent="0.3">
      <c r="A609" s="9">
        <v>673</v>
      </c>
      <c r="B609" s="13" t="str">
        <f>IFERROR(VLOOKUP(A609,Vocabulary!$A:$J,2,),"")</f>
        <v>orgActivity</v>
      </c>
      <c r="C609" s="13" t="str">
        <f>IF($A609&lt;&gt;"",VLOOKUP($A609,Vocabulary!$A:$J,10,),"")</f>
        <v>&lt;rov:orgActivity&gt;</v>
      </c>
      <c r="D609" s="17" t="str">
        <f>IF($A609&lt;&gt;"",IF(VLOOKUP($A609,Vocabulary!$A:$J,3,)=0,"",VLOOKUP($A609,Vocabulary!$A:$J,3,)),"")</f>
        <v>The activity of an organization should be recorded using a controlled vocabulary. The preferred choice for European interoperability is NACE. 
Activity codes should be expressed as SKOS Concept Schemes.</v>
      </c>
      <c r="E609" s="17" t="str">
        <f>IF($A609&lt;&gt;"",IF(VLOOKUP($A609,Vocabulary!$A:$J,7,)=0,"",VLOOKUP($A609,Vocabulary!$A:$J,7,)),"")</f>
        <v/>
      </c>
      <c r="F609" s="12" t="str">
        <f>IF($A609&lt;&gt;"",VLOOKUP($A609,Vocabulary!$A:$J,4,),"")</f>
        <v>Organization</v>
      </c>
      <c r="H609" s="9" t="s">
        <v>749</v>
      </c>
    </row>
    <row r="610" spans="1:14" x14ac:dyDescent="0.3">
      <c r="A610" s="9">
        <v>674</v>
      </c>
      <c r="B610" s="13" t="str">
        <f>IFERROR(VLOOKUP(A610,Vocabulary!$A:$J,2,),"")</f>
        <v>residency</v>
      </c>
      <c r="C610" s="13" t="str">
        <f>IF($A610&lt;&gt;"",VLOOKUP($A610,Vocabulary!$A:$J,10,),"")</f>
        <v>&lt;person:residency&gt;</v>
      </c>
      <c r="D610" s="17" t="str">
        <f>IF($A610&lt;&gt;"",IF(VLOOKUP($A610,Vocabulary!$A:$J,3,)=0,"",VLOOKUP($A610,Vocabulary!$A:$J,3,)),"")</f>
        <v>Residency typically provides an individual with a subset of the rights of a citizen.</v>
      </c>
      <c r="E610" s="17" t="str">
        <f>IF($A610&lt;&gt;"",IF(VLOOKUP($A610,Vocabulary!$A:$J,7,)=0,"",VLOOKUP($A610,Vocabulary!$A:$J,7,)),"")</f>
        <v/>
      </c>
      <c r="F610" s="12" t="str">
        <f>IF($A610&lt;&gt;"",VLOOKUP($A610,Vocabulary!$A:$J,4,),"")</f>
        <v>Person</v>
      </c>
      <c r="H610" s="9" t="s">
        <v>749</v>
      </c>
    </row>
    <row r="611" spans="1:14" x14ac:dyDescent="0.3">
      <c r="A611" s="9">
        <v>675</v>
      </c>
      <c r="B611" s="13" t="str">
        <f>IFERROR(VLOOKUP(A611,Vocabulary!$A:$J,2,),"")</f>
        <v>citizenship</v>
      </c>
      <c r="C611" s="13" t="str">
        <f>IF($A611&lt;&gt;"",VLOOKUP($A611,Vocabulary!$A:$J,10,),"")</f>
        <v>&lt;person:citizenship&gt;</v>
      </c>
      <c r="D611" s="17" t="str">
        <f>IF($A611&lt;&gt;"",IF(VLOOKUP($A611,Vocabulary!$A:$J,3,)=0,"",VLOOKUP($A611,Vocabulary!$A:$J,3,)),"")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1" s="17" t="str">
        <f>IF($A611&lt;&gt;"",IF(VLOOKUP($A611,Vocabulary!$A:$J,7,)=0,"",VLOOKUP($A611,Vocabulary!$A:$J,7,)),"")</f>
        <v/>
      </c>
      <c r="F611" s="12" t="str">
        <f>IF($A611&lt;&gt;"",VLOOKUP($A611,Vocabulary!$A:$J,4,),"")</f>
        <v>Person</v>
      </c>
      <c r="H611" s="9" t="s">
        <v>749</v>
      </c>
    </row>
    <row r="612" spans="1:14" x14ac:dyDescent="0.3">
      <c r="A612" s="9">
        <v>676</v>
      </c>
      <c r="B612" s="13" t="str">
        <f>IFERROR(VLOOKUP(A612,Vocabulary!$A:$J,2,),"")</f>
        <v>Jurisdiction</v>
      </c>
      <c r="C612" s="13" t="str">
        <f>IF($A612&lt;&gt;"",VLOOKUP($A612,Vocabulary!$A:$J,10,),"")</f>
        <v>&lt;dcterms:Jurisdiction&gt;</v>
      </c>
      <c r="D612" s="17" t="str">
        <f>IF($A612&lt;&gt;"",IF(VLOOKUP($A612,Vocabulary!$A:$J,3,)=0,"",VLOOKUP($A612,Vocabulary!$A:$J,3,)),"")</f>
        <v>The extent or range of judicial, law enforcement, or other authority.</v>
      </c>
      <c r="E612" s="17" t="str">
        <f>IF($A612&lt;&gt;"",IF(VLOOKUP($A612,Vocabulary!$A:$J,7,)=0,"",VLOOKUP($A612,Vocabulary!$A:$J,7,)),"")</f>
        <v/>
      </c>
      <c r="F612" s="12" t="str">
        <f>IF($A612&lt;&gt;"",VLOOKUP($A612,Vocabulary!$A:$J,4,),"")</f>
        <v>Person</v>
      </c>
      <c r="H612" s="9" t="s">
        <v>749</v>
      </c>
    </row>
    <row r="613" spans="1:14" x14ac:dyDescent="0.3">
      <c r="A613" s="9">
        <v>677</v>
      </c>
      <c r="B613" s="13" t="str">
        <f>IFERROR(VLOOKUP(A613,Vocabulary!$A:$J,2,),"")</f>
        <v>countryOfBirth</v>
      </c>
      <c r="C613" s="13" t="str">
        <f>IF($A613&lt;&gt;"",VLOOKUP($A613,Vocabulary!$A:$J,10,),"")</f>
        <v>&lt;person:countryOfBirth&gt;</v>
      </c>
      <c r="D613" s="17" t="str">
        <f>IF($A613&lt;&gt;"",IF(VLOOKUP($A613,Vocabulary!$A:$J,3,)=0,"",VLOOKUP($A613,Vocabulary!$A:$J,3,)),"")</f>
        <v>The country in which a Person was born.</v>
      </c>
      <c r="E613" s="17" t="str">
        <f>IF($A613&lt;&gt;"",IF(VLOOKUP($A613,Vocabulary!$A:$J,7,)=0,"",VLOOKUP($A613,Vocabulary!$A:$J,7,)),"")</f>
        <v>CBSS: country (NIS code) + municipality (string)
NR: NIS code municipality/country</v>
      </c>
      <c r="F613" s="12" t="str">
        <f>IF($A613&lt;&gt;"",VLOOKUP($A613,Vocabulary!$A:$J,4,),"")</f>
        <v>Person</v>
      </c>
      <c r="H613" s="9" t="s">
        <v>750</v>
      </c>
    </row>
    <row r="614" spans="1:14" x14ac:dyDescent="0.3">
      <c r="A614" s="9">
        <v>678</v>
      </c>
      <c r="B614" s="13" t="str">
        <f>IFERROR(VLOOKUP(A614,Vocabulary!$A:$J,2,),"")</f>
        <v>countryOfDeath</v>
      </c>
      <c r="C614" s="13" t="str">
        <f>IF($A614&lt;&gt;"",VLOOKUP($A614,Vocabulary!$A:$J,10,),"")</f>
        <v>&lt;person:countryOfDeath&gt;</v>
      </c>
      <c r="D614" s="17" t="str">
        <f>IF($A614&lt;&gt;"",IF(VLOOKUP($A614,Vocabulary!$A:$J,3,)=0,"",VLOOKUP($A614,Vocabulary!$A:$J,3,)),"")</f>
        <v>The country in which a Person died.</v>
      </c>
      <c r="E614" s="17" t="str">
        <f>IF($A614&lt;&gt;"",IF(VLOOKUP($A614,Vocabulary!$A:$J,7,)=0,"",VLOOKUP($A614,Vocabulary!$A:$J,7,)),"")</f>
        <v>CBSS: country (NIS code) + municipality (string)
NR: NIS code municipality/country</v>
      </c>
      <c r="F614" s="12" t="str">
        <f>IF($A614&lt;&gt;"",VLOOKUP($A614,Vocabulary!$A:$J,4,),"")</f>
        <v>Person</v>
      </c>
      <c r="H614" s="9" t="s">
        <v>750</v>
      </c>
    </row>
    <row r="615" spans="1:14" x14ac:dyDescent="0.3">
      <c r="A615" s="9">
        <v>679</v>
      </c>
      <c r="B615" s="13" t="str">
        <f>IFERROR(VLOOKUP(A615,Vocabulary!$A:$J,2,),"")</f>
        <v>identifier</v>
      </c>
      <c r="C615" s="13" t="str">
        <f>IF($A615&lt;&gt;"",VLOOKUP($A615,Vocabulary!$A:$J,10,),"")</f>
        <v>&lt;adms:identifier&gt;</v>
      </c>
      <c r="D615" s="17" t="str">
        <f>IF($A615&lt;&gt;"",IF(VLOOKUP($A615,Vocabulary!$A:$J,3,)=0,"",VLOOKUP($A615,Vocabulary!$A:$J,3,)),"")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5" s="17" t="str">
        <f>IF($A615&lt;&gt;"",IF(VLOOKUP($A615,Vocabulary!$A:$J,7,)=0,"",VLOOKUP($A615,Vocabulary!$A:$J,7,)),"")</f>
        <v/>
      </c>
      <c r="F615" s="12" t="str">
        <f>IF($A615&lt;&gt;"",VLOOKUP($A615,Vocabulary!$A:$J,4,),"")</f>
        <v>Generic</v>
      </c>
      <c r="H615" s="9" t="s">
        <v>750</v>
      </c>
    </row>
    <row r="616" spans="1:14" x14ac:dyDescent="0.3">
      <c r="A616" s="9">
        <v>680</v>
      </c>
      <c r="B616" s="13" t="str">
        <f>IFERROR(VLOOKUP(A616,Vocabulary!$A:$J,2,),"")</f>
        <v>identifier</v>
      </c>
      <c r="C616" s="13" t="str">
        <f>IF($A616&lt;&gt;"",VLOOKUP($A616,Vocabulary!$A:$J,10,),"")</f>
        <v>&lt;dcterms:identifier&gt;</v>
      </c>
      <c r="D616" s="17" t="str">
        <f>IF($A616&lt;&gt;"",IF(VLOOKUP($A616,Vocabulary!$A:$J,3,)=0,"",VLOOKUP($A616,Vocabulary!$A:$J,3,)),"")</f>
        <v>Recommended best practice is to identify the resource by means of a string conforming to a formal identification system. 
An unambiguous reference to the resource within a given context.</v>
      </c>
      <c r="E616" s="17" t="str">
        <f>IF($A616&lt;&gt;"",IF(VLOOKUP($A616,Vocabulary!$A:$J,7,)=0,"",VLOOKUP($A616,Vocabulary!$A:$J,7,)),"")</f>
        <v/>
      </c>
      <c r="F616" s="12" t="str">
        <f>IF($A616&lt;&gt;"",VLOOKUP($A616,Vocabulary!$A:$J,4,),"")</f>
        <v>Generic</v>
      </c>
      <c r="H616" s="9" t="s">
        <v>750</v>
      </c>
    </row>
    <row r="617" spans="1:14" s="7" customFormat="1" x14ac:dyDescent="0.3">
      <c r="A617" s="31">
        <v>681</v>
      </c>
      <c r="B617" s="13" t="str">
        <f>IFERROR(VLOOKUP(A617,Vocabulary!$A:$J,2,),"")</f>
        <v>Quality</v>
      </c>
      <c r="C617" s="54" t="str">
        <f>IF($A617&lt;&gt;"",VLOOKUP($A617,Vocabulary!$A:$J,10,),"")</f>
        <v>&lt;fed-thesaurus:quality#id&gt;</v>
      </c>
      <c r="D617" s="55" t="str">
        <f>IF($A617&lt;&gt;"",IF(VLOOKUP($A617,Vocabulary!$A:$J,3,)=0,"",VLOOKUP($A617,Vocabulary!$A:$J,3,)),"")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17" s="55" t="str">
        <f>IF($A617&lt;&gt;"",IF(VLOOKUP($A617,Vocabulary!$A:$J,7,)=0,"",VLOOKUP($A617,Vocabulary!$A:$J,7,)),"")</f>
        <v>see https://economie.fgov.be/en/themes/enterprises/crossroads-bank-enterprises/services-administrations/tables-codes (KBO-codes-quality-aut-activities.xls, tab 'Quality' )</v>
      </c>
      <c r="F617" s="56" t="str">
        <f>IF($A617&lt;&gt;"",VLOOKUP($A617,Vocabulary!$A:$J,4,),"")</f>
        <v>Organization</v>
      </c>
      <c r="G617" s="31"/>
      <c r="H617" s="31" t="s">
        <v>750</v>
      </c>
      <c r="I617" s="31"/>
      <c r="J617" s="31"/>
      <c r="K617" s="31"/>
      <c r="L617" s="31"/>
      <c r="M617" s="31"/>
      <c r="N617" s="2"/>
    </row>
    <row r="618" spans="1:14" s="7" customFormat="1" x14ac:dyDescent="0.3">
      <c r="A618" s="31">
        <v>682</v>
      </c>
      <c r="B618" s="13" t="str">
        <f>IFERROR(VLOOKUP(A618,Vocabulary!$A:$J,2,),"")</f>
        <v>quality</v>
      </c>
      <c r="C618" s="54" t="str">
        <f>IF($A618&lt;&gt;"",VLOOKUP($A618,Vocabulary!$A:$J,10,),"")</f>
        <v>&lt;fed-thesaurus:quality&gt;</v>
      </c>
      <c r="D618" s="55" t="str">
        <f>IF($A618&lt;&gt;"",IF(VLOOKUP($A618,Vocabulary!$A:$J,3,)=0,"",VLOOKUP($A618,Vocabulary!$A:$J,3,)),"")</f>
        <v>A qualities is allowed by the administration to a company.
A quality that the company is known to, can be VAT-liable, "Employer"...
The quality can be in different stages: 'in application', 'refused', 'awarded', ...</v>
      </c>
      <c r="E618" s="55" t="str">
        <f>IF($A618&lt;&gt;"",IF(VLOOKUP($A618,Vocabulary!$A:$J,7,)=0,"",VLOOKUP($A618,Vocabulary!$A:$J,7,)),"")</f>
        <v/>
      </c>
      <c r="F618" s="56" t="str">
        <f>IF($A618&lt;&gt;"",VLOOKUP($A618,Vocabulary!$A:$J,4,),"")</f>
        <v>Organization</v>
      </c>
      <c r="G618" s="31"/>
      <c r="H618" s="31" t="s">
        <v>749</v>
      </c>
      <c r="I618" s="31"/>
      <c r="J618" s="31"/>
      <c r="K618" s="31"/>
      <c r="L618" s="31"/>
      <c r="M618" s="31"/>
      <c r="N618" s="2"/>
    </row>
    <row r="619" spans="1:14" s="7" customFormat="1" x14ac:dyDescent="0.3">
      <c r="A619" s="31">
        <v>683</v>
      </c>
      <c r="B619" s="13" t="str">
        <f>IFERROR(VLOOKUP(A619,Vocabulary!$A:$J,2,),"")</f>
        <v>administrativeStatus</v>
      </c>
      <c r="C619" s="54" t="str">
        <f>IF($A619&lt;&gt;"",VLOOKUP($A619,Vocabulary!$A:$J,10,),"")</f>
        <v>&lt;fed-per:administrativeStatus&gt;</v>
      </c>
      <c r="D619" s="55" t="str">
        <f>IF($A619&lt;&gt;"",IF(VLOOKUP($A619,Vocabulary!$A:$J,3,)=0,"",VLOOKUP($A619,Vocabulary!$A:$J,3,)),"")</f>
        <v>Administrative status.</v>
      </c>
      <c r="E619" s="55" t="str">
        <f>IF($A619&lt;&gt;"",IF(VLOOKUP($A619,Vocabulary!$A:$J,7,)=0,"",VLOOKUP($A619,Vocabulary!$A:$J,7,)),"")</f>
        <v/>
      </c>
      <c r="F619" s="56" t="str">
        <f>IF($A619&lt;&gt;"",VLOOKUP($A619,Vocabulary!$A:$J,4,),"")</f>
        <v>Person</v>
      </c>
      <c r="G619" s="31"/>
      <c r="H619" s="31" t="s">
        <v>749</v>
      </c>
      <c r="I619" s="31"/>
      <c r="J619" s="31"/>
      <c r="K619" s="31"/>
      <c r="L619" s="31"/>
      <c r="M619" s="31"/>
      <c r="N619" s="2"/>
    </row>
    <row r="620" spans="1:14" s="7" customFormat="1" x14ac:dyDescent="0.3">
      <c r="A620" s="31">
        <v>684</v>
      </c>
      <c r="B620" s="13" t="str">
        <f>IFERROR(VLOOKUP(A620,Vocabulary!$A:$J,2,),"")</f>
        <v>AddressComponent</v>
      </c>
      <c r="C620" s="54" t="str">
        <f>IF($A620&lt;&gt;"",VLOOKUP($A620,Vocabulary!$A:$J,10,),"")</f>
        <v>&lt;inspire-ad:AddressComponent&gt;</v>
      </c>
      <c r="D620" s="55" t="str">
        <f>IF($A620&lt;&gt;"",IF(VLOOKUP($A620,Vocabulary!$A:$J,3,)=0,"",VLOOKUP($A620,Vocabulary!$A:$J,3,)),"")</f>
        <v>Identifier or geographic name of a specific geographic area, location, or other spatial object which defines the scope of an address.</v>
      </c>
      <c r="E620" s="55" t="str">
        <f>IF($A620&lt;&gt;"",IF(VLOOKUP($A620,Vocabulary!$A:$J,7,)=0,"",VLOOKUP($A620,Vocabulary!$A:$J,7,)),"")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0" s="56" t="str">
        <f>IF($A620&lt;&gt;"",VLOOKUP($A620,Vocabulary!$A:$J,4,),"")</f>
        <v>Location</v>
      </c>
      <c r="G620" s="31"/>
      <c r="H620" s="9" t="s">
        <v>750</v>
      </c>
      <c r="I620" s="31"/>
      <c r="J620" s="31"/>
      <c r="K620" s="31"/>
      <c r="L620" s="31"/>
      <c r="M620" s="31"/>
      <c r="N620" s="2"/>
    </row>
    <row r="621" spans="1:14" s="7" customFormat="1" x14ac:dyDescent="0.3">
      <c r="A621" s="31">
        <v>685</v>
      </c>
      <c r="B621" s="13" t="str">
        <f>IFERROR(VLOOKUP(A621,Vocabulary!$A:$J,2,),"")</f>
        <v>iban</v>
      </c>
      <c r="C621" s="54" t="str">
        <f>IF($A621&lt;&gt;"",VLOOKUP($A621,Vocabulary!$A:$J,10,),"")</f>
        <v>&lt;dcterms:identifier&gt;</v>
      </c>
      <c r="D621" s="55" t="str">
        <f>IF($A621&lt;&gt;"",IF(VLOOKUP($A621,Vocabulary!$A:$J,3,)=0,"",VLOOKUP($A621,Vocabulary!$A:$J,3,)),"")</f>
        <v>International Bank Account Number, as defined in ISO 13616:2007</v>
      </c>
      <c r="E621" s="55" t="str">
        <f>IF($A621&lt;&gt;"",IF(VLOOKUP($A621,Vocabulary!$A:$J,7,)=0,"",VLOOKUP($A621,Vocabulary!$A:$J,7,)),"")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1" s="56" t="str">
        <f>IF($A621&lt;&gt;"",VLOOKUP($A621,Vocabulary!$A:$J,4,),"")</f>
        <v>Generic</v>
      </c>
      <c r="G621" s="31"/>
      <c r="H621" s="31" t="s">
        <v>750</v>
      </c>
      <c r="I621" s="31"/>
      <c r="J621" s="31"/>
      <c r="K621" s="31"/>
      <c r="L621" s="31"/>
      <c r="M621" s="31"/>
      <c r="N621" s="2"/>
    </row>
    <row r="622" spans="1:14" s="7" customFormat="1" x14ac:dyDescent="0.3">
      <c r="A622" s="31">
        <v>686</v>
      </c>
      <c r="B622" s="13" t="str">
        <f>IFERROR(VLOOKUP(A622,Vocabulary!$A:$J,2,),"")</f>
        <v>municipalityCode</v>
      </c>
      <c r="C622" s="54" t="str">
        <f>IF($A622&lt;&gt;"",VLOOKUP($A622,Vocabulary!$A:$J,10,),"")</f>
        <v>&lt;dcterms:identifier&gt;</v>
      </c>
      <c r="D622" s="55" t="str">
        <f>IF($A622&lt;&gt;"",IF(VLOOKUP($A622,Vocabulary!$A:$J,3,)=0,"",VLOOKUP($A622,Vocabulary!$A:$J,3,)),"")</f>
        <v>Numeric code to identify a Belgian municipality.</v>
      </c>
      <c r="E622" s="55" t="str">
        <f>IF($A622&lt;&gt;"",IF(VLOOKUP($A622,Vocabulary!$A:$J,7,)=0,"",VLOOKUP($A622,Vocabulary!$A:$J,7,)),"")</f>
        <v>This code is part of the BEST identifier for a Belgian municipality.
Same value as the NIS municipality code from statbel.
5 digits long</v>
      </c>
      <c r="F622" s="56" t="str">
        <f>IF($A622&lt;&gt;"",VLOOKUP($A622,Vocabulary!$A:$J,4,),"")</f>
        <v>Location</v>
      </c>
      <c r="G622" s="31"/>
      <c r="H622" s="31" t="s">
        <v>750</v>
      </c>
      <c r="I622" s="31"/>
      <c r="J622" s="31"/>
      <c r="K622" s="31"/>
      <c r="L622" s="31"/>
      <c r="M622" s="31"/>
      <c r="N622" s="2"/>
    </row>
    <row r="623" spans="1:14" s="7" customFormat="1" x14ac:dyDescent="0.3">
      <c r="A623" s="31">
        <v>687</v>
      </c>
      <c r="B623" s="13" t="str">
        <f>IFERROR(VLOOKUP(A623,Vocabulary!$A:$J,2,),"")</f>
        <v>bic</v>
      </c>
      <c r="C623" s="54" t="str">
        <f>IF($A623&lt;&gt;"",VLOOKUP($A623,Vocabulary!$A:$J,10,),"")</f>
        <v>&lt;dcterms:identifier&gt;</v>
      </c>
      <c r="D623" s="55" t="str">
        <f>IF($A623&lt;&gt;"",IF(VLOOKUP($A623,Vocabulary!$A:$J,3,)=0,"",VLOOKUP($A623,Vocabulary!$A:$J,3,)),"")</f>
        <v>Business Identifier Code, also known as Swift Code. International identifier for financial and non-financial institutions, commonly used for international bank transfers.</v>
      </c>
      <c r="E623" s="55" t="str">
        <f>IF($A623&lt;&gt;"",IF(VLOOKUP($A623,Vocabulary!$A:$J,7,)=0,"",VLOOKUP($A623,Vocabulary!$A:$J,7,)),"")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3" s="56" t="str">
        <f>IF($A623&lt;&gt;"",VLOOKUP($A623,Vocabulary!$A:$J,4,),"")</f>
        <v>Generic</v>
      </c>
      <c r="G623" s="31"/>
      <c r="H623" s="31" t="s">
        <v>750</v>
      </c>
      <c r="I623" s="31"/>
      <c r="J623" s="31"/>
      <c r="K623" s="31"/>
      <c r="L623" s="31"/>
      <c r="M623" s="31"/>
      <c r="N623" s="2"/>
    </row>
    <row r="624" spans="1:14" s="7" customFormat="1" x14ac:dyDescent="0.3">
      <c r="A624" s="4">
        <v>691</v>
      </c>
      <c r="B624" s="13" t="str">
        <f>IFERROR(VLOOKUP(A624,Vocabulary!$A:$J,2,),"")</f>
        <v>employerId</v>
      </c>
      <c r="C624" s="53" t="str">
        <f>IF($A624&lt;&gt;"",VLOOKUP($A624,Vocabulary!$A:$J,10,),"")</f>
        <v>&lt;dcterms:identifier&gt;</v>
      </c>
      <c r="D624" s="58" t="str">
        <f>IF($A624&lt;&gt;"",IF(VLOOKUP($A624,Vocabulary!$A:$J,3,)=0,"",VLOOKUP($A624,Vocabulary!$A:$J,3,)),"")</f>
        <v>Definitive or provisional NSSO number, assigned to each registered employer or local or provincial administration.</v>
      </c>
      <c r="E624" s="58" t="str">
        <f>IF($A624&lt;&gt;"",IF(VLOOKUP($A624,Vocabulary!$A:$J,7,)=0,"",VLOOKUP($A624,Vocabulary!$A:$J,7,)),"")</f>
        <v>It includes the nssoNumber, the pplNumber and the provisionalNssoNumber</v>
      </c>
      <c r="F624" s="12" t="str">
        <f>IF($A624&lt;&gt;"",VLOOKUP($A624,Vocabulary!$A:$J,4,),"")</f>
        <v>Organization</v>
      </c>
      <c r="G624" s="9"/>
      <c r="H624" s="31" t="s">
        <v>750</v>
      </c>
      <c r="I624" s="9"/>
      <c r="J624" s="9"/>
      <c r="K624" s="9"/>
      <c r="L624" s="9"/>
      <c r="M624" s="9"/>
      <c r="N624" s="2"/>
    </row>
    <row r="625" spans="1:14" s="7" customFormat="1" x14ac:dyDescent="0.3">
      <c r="A625" s="4">
        <v>692</v>
      </c>
      <c r="B625" s="13" t="str">
        <f>IFERROR(VLOOKUP(A625,Vocabulary!$A:$J,2,),"")</f>
        <v>nssoNumber</v>
      </c>
      <c r="C625" s="53" t="str">
        <f>IF($A625&lt;&gt;"",VLOOKUP($A625,Vocabulary!$A:$J,10,),"")</f>
        <v>&lt;dcterms:identifier&gt;</v>
      </c>
      <c r="D625" s="58" t="str">
        <f>IF($A625&lt;&gt;"",IF(VLOOKUP($A625,Vocabulary!$A:$J,3,)=0,"",VLOOKUP($A625,Vocabulary!$A:$J,3,)),"")</f>
        <v>Recommended best practice is to identify the resource by means of a string conforming to a formal identification system. 
An unambiguous reference to the resource within a given context.</v>
      </c>
      <c r="E625" s="58" t="str">
        <f>IF($A625&lt;&gt;"",IF(VLOOKUP($A625,Vocabulary!$A:$J,7,)=0,"",VLOOKUP($A625,Vocabulary!$A:$J,7,)),"")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5" s="12" t="str">
        <f>IF($A625&lt;&gt;"",VLOOKUP($A625,Vocabulary!$A:$J,4,),"")</f>
        <v>Organization</v>
      </c>
      <c r="G625" s="9"/>
      <c r="H625" s="31" t="s">
        <v>750</v>
      </c>
      <c r="I625" s="9"/>
      <c r="J625" s="9"/>
      <c r="K625" s="9"/>
      <c r="L625" s="9"/>
      <c r="M625" s="9"/>
      <c r="N625" s="2"/>
    </row>
    <row r="626" spans="1:14" s="7" customFormat="1" x14ac:dyDescent="0.3">
      <c r="A626" s="4">
        <v>693</v>
      </c>
      <c r="B626" s="13" t="str">
        <f>IFERROR(VLOOKUP(A626,Vocabulary!$A:$J,2,),"")</f>
        <v>pplNumber</v>
      </c>
      <c r="C626" s="53" t="str">
        <f>IF($A626&lt;&gt;"",VLOOKUP($A626,Vocabulary!$A:$J,10,),"")</f>
        <v>&lt;dcterms:identifier&gt;</v>
      </c>
      <c r="D626" s="58" t="str">
        <f>IF($A626&lt;&gt;"",IF(VLOOKUP($A626,Vocabulary!$A:$J,3,)=0,"",VLOOKUP($A626,Vocabulary!$A:$J,3,)),"")</f>
        <v>Recommended best practice is to identify the resource by means of a string conforming to a formal identification system. 
An unambiguous reference to the resource within a given context.</v>
      </c>
      <c r="E626" s="58" t="str">
        <f>IF($A626&lt;&gt;"",IF(VLOOKUP($A626,Vocabulary!$A:$J,7,)=0,"",VLOOKUP($A626,Vocabulary!$A:$J,7,)),"")</f>
        <v xml:space="preserve">Number allocated to any local or provincial administration employing personnel and who must be registered at the NSSO.
Integer and element of [00000197; 99999926] </v>
      </c>
      <c r="F626" s="12" t="str">
        <f>IF($A626&lt;&gt;"",VLOOKUP($A626,Vocabulary!$A:$J,4,),"")</f>
        <v>Organization</v>
      </c>
      <c r="G626" s="9"/>
      <c r="H626" s="31" t="s">
        <v>750</v>
      </c>
      <c r="I626" s="9"/>
      <c r="J626" s="9"/>
      <c r="K626" s="9"/>
      <c r="L626" s="9"/>
      <c r="M626" s="9"/>
      <c r="N626" s="2"/>
    </row>
    <row r="627" spans="1:14" s="7" customFormat="1" x14ac:dyDescent="0.3">
      <c r="A627" s="32">
        <v>694</v>
      </c>
      <c r="B627" s="13" t="str">
        <f>IFERROR(VLOOKUP(A627,Vocabulary!$A:$J,2,),"")</f>
        <v>provisionalNssoNumber</v>
      </c>
      <c r="C627" s="54" t="str">
        <f>IF($A627&lt;&gt;"",VLOOKUP($A627,Vocabulary!$A:$J,10,),"")</f>
        <v>&lt;dcterms:identifier&gt;</v>
      </c>
      <c r="D627" s="55" t="str">
        <f>IF($A627&lt;&gt;"",IF(VLOOKUP($A627,Vocabulary!$A:$J,3,)=0,"",VLOOKUP($A627,Vocabulary!$A:$J,3,)),"")</f>
        <v>Recommended best practice is to identify the resource by means of a string conforming to a formal identification system. 
An unambiguous reference to the resource within a given context.</v>
      </c>
      <c r="E627" s="55" t="str">
        <f>IF($A627&lt;&gt;"",IF(VLOOKUP($A627,Vocabulary!$A:$J,7,)=0,"",VLOOKUP($A627,Vocabulary!$A:$J,7,)),"")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27" s="56" t="str">
        <f>IF($A627&lt;&gt;"",VLOOKUP($A627,Vocabulary!$A:$J,4,),"")</f>
        <v>Organization</v>
      </c>
      <c r="G627" s="31"/>
      <c r="H627" s="31" t="s">
        <v>750</v>
      </c>
      <c r="I627" s="31"/>
      <c r="J627" s="31"/>
      <c r="K627" s="31"/>
      <c r="L627" s="31"/>
      <c r="M627" s="31"/>
      <c r="N627" s="2"/>
    </row>
    <row r="628" spans="1:14" s="7" customFormat="1" x14ac:dyDescent="0.3">
      <c r="A628" s="31">
        <v>695</v>
      </c>
      <c r="B628" s="13" t="str">
        <f>IFERROR(VLOOKUP(A628,Vocabulary!$A:$J,2,),"")</f>
        <v>vatNumber</v>
      </c>
      <c r="C628" s="54" t="str">
        <f>IF($A628&lt;&gt;"",VLOOKUP($A628,Vocabulary!$A:$J,10,),"")</f>
        <v>&lt;dcterms:identifier&gt;</v>
      </c>
      <c r="D628" s="55" t="str">
        <f>IF($A628&lt;&gt;"",IF(VLOOKUP($A628,Vocabulary!$A:$J,3,)=0,"",VLOOKUP($A628,Vocabulary!$A:$J,3,)),"")</f>
        <v>Recommended best practice is to identify the resource by means of a string conforming to a formal identification system. 
An unambiguous reference to the resource within a given context.</v>
      </c>
      <c r="E628" s="55" t="str">
        <f>IF($A628&lt;&gt;"",IF(VLOOKUP($A628,Vocabulary!$A:$J,7,)=0,"",VLOOKUP($A628,Vocabulary!$A:$J,7,)),"")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28" s="56" t="str">
        <f>IF($A628&lt;&gt;"",VLOOKUP($A628,Vocabulary!$A:$J,4,),"")</f>
        <v>Organization</v>
      </c>
      <c r="G628" s="31"/>
      <c r="H628" s="31" t="s">
        <v>749</v>
      </c>
      <c r="I628" s="31"/>
      <c r="J628" s="31"/>
      <c r="K628" s="31"/>
      <c r="L628" s="31"/>
      <c r="M628" s="31"/>
      <c r="N628" s="2"/>
    </row>
    <row r="629" spans="1:14" s="7" customFormat="1" x14ac:dyDescent="0.3">
      <c r="A629" s="31">
        <v>696</v>
      </c>
      <c r="B629" s="13" t="str">
        <f>IFERROR(VLOOKUP(A629,Vocabulary!$A:$J,2,),"")</f>
        <v>plateNumber</v>
      </c>
      <c r="C629" s="54" t="str">
        <f>IF($A629&lt;&gt;"",VLOOKUP($A629,Vocabulary!$A:$J,10,),"")</f>
        <v>&lt;dcterms:identifier&gt;</v>
      </c>
      <c r="D629" s="55" t="str">
        <f>IF($A629&lt;&gt;"",IF(VLOOKUP($A629,Vocabulary!$A:$J,3,)=0,"",VLOOKUP($A629,Vocabulary!$A:$J,3,)),"")</f>
        <v>Recommended best practice is to identify the resource by means of a string conforming to a formal identification system. 
An unambiguous reference to the resource within a given context.</v>
      </c>
      <c r="E629" s="55" t="str">
        <f>IF($A629&lt;&gt;"",IF(VLOOKUP($A629,Vocabulary!$A:$J,7,)=0,"",VLOOKUP($A629,Vocabulary!$A:$J,7,)),"")</f>
        <v>The official set of numbers and letters shown on the front and back of a road vehicle</v>
      </c>
      <c r="F629" s="56" t="str">
        <f>IF($A629&lt;&gt;"",VLOOKUP($A629,Vocabulary!$A:$J,4,),"")</f>
        <v>Other</v>
      </c>
      <c r="G629" s="31"/>
      <c r="H629" s="31" t="s">
        <v>749</v>
      </c>
      <c r="I629" s="31"/>
      <c r="J629" s="31"/>
      <c r="K629" s="31"/>
      <c r="L629" s="31"/>
      <c r="M629" s="31"/>
      <c r="N629" s="2"/>
    </row>
    <row r="630" spans="1:14" s="7" customFormat="1" x14ac:dyDescent="0.3">
      <c r="A630" s="31">
        <v>697</v>
      </c>
      <c r="B630" s="13" t="str">
        <f>IFERROR(VLOOKUP(A630,Vocabulary!$A:$J,2,),"")</f>
        <v>ipAddress</v>
      </c>
      <c r="C630" s="54" t="str">
        <f>IF($A630&lt;&gt;"",VLOOKUP($A630,Vocabulary!$A:$J,10,),"")</f>
        <v>&lt;dcterms:identifier&gt;</v>
      </c>
      <c r="D630" s="55" t="str">
        <f>IF($A630&lt;&gt;"",IF(VLOOKUP($A630,Vocabulary!$A:$J,3,)=0,"",VLOOKUP($A630,Vocabulary!$A:$J,3,)),"")</f>
        <v>Recommended best practice is to identify the resource by means of a string conforming to a formal identification system. 
An unambiguous reference to the resource within a given context.</v>
      </c>
      <c r="E630" s="55" t="str">
        <f>IF($A630&lt;&gt;"",IF(VLOOKUP($A630,Vocabulary!$A:$J,7,)=0,"",VLOOKUP($A630,Vocabulary!$A:$J,7,)),"")</f>
        <v>An Internet Protocol address (IP address) is a numerical label assigned to each device connected to a computer network that uses the Internet Protocol for communication.</v>
      </c>
      <c r="F630" s="56" t="str">
        <f>IF($A630&lt;&gt;"",VLOOKUP($A630,Vocabulary!$A:$J,4,),"")</f>
        <v>Other</v>
      </c>
      <c r="G630" s="31"/>
      <c r="H630" s="31" t="s">
        <v>749</v>
      </c>
      <c r="I630" s="31"/>
      <c r="J630" s="31"/>
      <c r="K630" s="31"/>
      <c r="L630" s="31"/>
      <c r="M630" s="31"/>
      <c r="N630" s="2"/>
    </row>
    <row r="631" spans="1:14" s="7" customFormat="1" x14ac:dyDescent="0.3">
      <c r="A631" s="31">
        <v>698</v>
      </c>
      <c r="B631" s="13" t="str">
        <f>IFERROR(VLOOKUP(A631,Vocabulary!$A:$J,2,),"")</f>
        <v>region</v>
      </c>
      <c r="C631" s="54" t="str">
        <f>IF($A631&lt;&gt;"",VLOOKUP($A631,Vocabulary!$A:$J,10,),"")</f>
        <v>&lt;fed-thesaurus:region&gt;</v>
      </c>
      <c r="D631" s="55" t="str">
        <f>IF($A631&lt;&gt;"",IF(VLOOKUP($A631,Vocabulary!$A:$J,3,)=0,"",VLOOKUP($A631,Vocabulary!$A:$J,3,)),"")</f>
        <v>Concept corresponding to a region code in a country.</v>
      </c>
      <c r="E631" s="55" t="str">
        <f>IF($A631&lt;&gt;"",IF(VLOOKUP($A631,Vocabulary!$A:$J,7,)=0,"",VLOOKUP($A631,Vocabulary!$A:$J,7,)),"")</f>
        <v>See https://en.wikipedia.org/wiki/ISO_3166-2:BE
(BE-BRU, BE-VLG, BE-WAL)</v>
      </c>
      <c r="F631" s="56" t="str">
        <f>IF($A631&lt;&gt;"",VLOOKUP($A631,Vocabulary!$A:$J,4,),"")</f>
        <v>Location</v>
      </c>
      <c r="G631" s="31"/>
      <c r="H631" s="31" t="s">
        <v>750</v>
      </c>
      <c r="I631" s="31"/>
      <c r="J631" s="31"/>
      <c r="K631" s="31"/>
      <c r="L631" s="31"/>
      <c r="M631" s="31"/>
      <c r="N631" s="2"/>
    </row>
    <row r="632" spans="1:14" s="7" customFormat="1" x14ac:dyDescent="0.3">
      <c r="A632" s="31">
        <v>699</v>
      </c>
      <c r="B632" s="13" t="str">
        <f>IFERROR(VLOOKUP(A632,Vocabulary!$A:$J,2,),"")</f>
        <v>RegionCode</v>
      </c>
      <c r="C632" s="54" t="str">
        <f>IF($A632&lt;&gt;"",VLOOKUP($A632,Vocabulary!$A:$J,10,),"")</f>
        <v>&lt;fed-thesaurus:regioncode#id&gt;</v>
      </c>
      <c r="D632" s="55" t="str">
        <f>IF($A632&lt;&gt;"",IF(VLOOKUP($A632,Vocabulary!$A:$J,3,)=0,"",VLOOKUP($A632,Vocabulary!$A:$J,3,)),"")</f>
        <v>Conceptscheme for region codes in a country.</v>
      </c>
      <c r="E632" s="55" t="str">
        <f>IF($A632&lt;&gt;"",IF(VLOOKUP($A632,Vocabulary!$A:$J,7,)=0,"",VLOOKUP($A632,Vocabulary!$A:$J,7,)),"")</f>
        <v>See https://en.wikipedia.org/wiki/ISO_3166-2:BE
(BE-BRU, BE-VLG, BE-WAL)</v>
      </c>
      <c r="F632" s="56" t="str">
        <f>IF($A632&lt;&gt;"",VLOOKUP($A632,Vocabulary!$A:$J,4,),"")</f>
        <v>Location</v>
      </c>
      <c r="G632" s="31"/>
      <c r="H632" s="31" t="s">
        <v>750</v>
      </c>
      <c r="I632" s="31"/>
      <c r="J632" s="31"/>
      <c r="K632" s="31"/>
      <c r="L632" s="31"/>
      <c r="M632" s="31"/>
      <c r="N632" s="2"/>
    </row>
    <row r="633" spans="1:14" s="7" customFormat="1" x14ac:dyDescent="0.3">
      <c r="A633" s="31">
        <v>700</v>
      </c>
      <c r="B633" s="13" t="str">
        <f>IFERROR(VLOOKUP(A633,Vocabulary!$A:$J,2,),"")</f>
        <v>nace2008</v>
      </c>
      <c r="C633" s="54" t="str">
        <f>IF($A633&lt;&gt;"",VLOOKUP($A633,Vocabulary!$A:$J,10,),"")</f>
        <v>&lt;fed-thesaurus:nace2008&gt;</v>
      </c>
      <c r="D633" s="55" t="str">
        <f>IF($A633&lt;&gt;"",IF(VLOOKUP($A633,Vocabulary!$A:$J,3,)=0,"",VLOOKUP($A633,Vocabulary!$A:$J,3,)),"")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3" s="55" t="str">
        <f>IF($A633&lt;&gt;"",IF(VLOOKUP($A633,Vocabulary!$A:$J,7,)=0,"",VLOOKUP($A633,Vocabulary!$A:$J,7,)),"")</f>
        <v>see https://economie.fgov.be/en/themes/enterprises/crossroads-bank-enterprises/services-administrations/tables-codes (code NACE version 2008)</v>
      </c>
      <c r="F633" s="56" t="str">
        <f>IF($A633&lt;&gt;"",VLOOKUP($A633,Vocabulary!$A:$J,4,),"")</f>
        <v>Organization</v>
      </c>
      <c r="G633" s="31"/>
      <c r="H633" s="9" t="s">
        <v>750</v>
      </c>
      <c r="I633" s="31"/>
      <c r="J633" s="31"/>
      <c r="K633" s="31"/>
      <c r="L633" s="31"/>
      <c r="M633" s="31"/>
      <c r="N633" s="2"/>
    </row>
    <row r="634" spans="1:14" s="7" customFormat="1" x14ac:dyDescent="0.3">
      <c r="A634" s="31">
        <v>701</v>
      </c>
      <c r="B634" s="13" t="str">
        <f>IFERROR(VLOOKUP(A634,Vocabulary!$A:$J,2,),"")</f>
        <v>CountryNisCode</v>
      </c>
      <c r="C634" s="54" t="str">
        <f>IF($A634&lt;&gt;"",VLOOKUP($A634,Vocabulary!$A:$J,10,),"")</f>
        <v>&lt;fed-thesaurus:CountryNisCode&gt;</v>
      </c>
      <c r="D634" s="55" t="str">
        <f>IF($A634&lt;&gt;"",IF(VLOOKUP($A634,Vocabulary!$A:$J,3,)=0,"",VLOOKUP($A634,Vocabulary!$A:$J,3,)),"")</f>
        <v>NIS code representing a country as defined by statbel.fgov.be</v>
      </c>
      <c r="E634" s="55" t="str">
        <f>IF($A634&lt;&gt;"",IF(VLOOKUP($A634,Vocabulary!$A:$J,7,)=0,"",VLOOKUP($A634,Vocabulary!$A:$J,7,)),"")</f>
        <v>Possible values are in range from 100 to 999</v>
      </c>
      <c r="F634" s="56" t="str">
        <f>IF($A634&lt;&gt;"",VLOOKUP($A634,Vocabulary!$A:$J,4,),"")</f>
        <v>Location</v>
      </c>
      <c r="G634" s="31"/>
      <c r="H634" s="31" t="s">
        <v>750</v>
      </c>
      <c r="I634" s="31"/>
      <c r="J634" s="31"/>
      <c r="K634" s="31"/>
      <c r="L634" s="31"/>
      <c r="M634" s="31"/>
      <c r="N634" s="2"/>
    </row>
    <row r="635" spans="1:14" s="7" customFormat="1" x14ac:dyDescent="0.3">
      <c r="A635" s="31">
        <v>702</v>
      </c>
      <c r="B635" s="13" t="str">
        <f>IFERROR(VLOOKUP(A635,Vocabulary!$A:$J,2,),"")</f>
        <v>StreetRrnCode</v>
      </c>
      <c r="C635" s="54" t="str">
        <f>IF($A635&lt;&gt;"",VLOOKUP($A635,Vocabulary!$A:$J,10,),"")</f>
        <v>&lt;fed-thesaurus:StreetRrnCode&gt;</v>
      </c>
      <c r="D635" s="55" t="str">
        <f>IF($A635&lt;&gt;"",IF(VLOOKUP($A635,Vocabulary!$A:$J,3,)=0,"",VLOOKUP($A635,Vocabulary!$A:$J,3,)),"")</f>
        <v>Street code assigned by National Registry</v>
      </c>
      <c r="E635" s="55" t="str">
        <f>IF($A635&lt;&gt;"",IF(VLOOKUP($A635,Vocabulary!$A:$J,7,)=0,"",VLOOKUP($A635,Vocabulary!$A:$J,7,)),"")</f>
        <v>4 digits long. Unique within a municipality.
(more info: https://www.ibz.rrn.fgov.be/fileadmin/user_upload/nl/rr/instructies/IST_Codificatie_straten.pdf)
Will be replaced by the BEST street identifier.</v>
      </c>
      <c r="F635" s="56" t="str">
        <f>IF($A635&lt;&gt;"",VLOOKUP($A635,Vocabulary!$A:$J,4,),"")</f>
        <v>Location</v>
      </c>
      <c r="G635" s="31"/>
      <c r="H635" s="31" t="s">
        <v>750</v>
      </c>
      <c r="I635" s="31"/>
      <c r="J635" s="31"/>
      <c r="K635" s="31"/>
      <c r="L635" s="31"/>
      <c r="M635" s="31"/>
      <c r="N635" s="2"/>
    </row>
    <row r="636" spans="1:14" s="7" customFormat="1" x14ac:dyDescent="0.3">
      <c r="A636" s="31">
        <v>703</v>
      </c>
      <c r="B636" s="13" t="str">
        <f>IFERROR(VLOOKUP(A636,Vocabulary!$A:$J,2,),"")</f>
        <v>Mandate</v>
      </c>
      <c r="C636" s="53" t="str">
        <f>IF($A636&lt;&gt;"",VLOOKUP($A636,Vocabulary!$A:$J,10,),"")</f>
        <v>&lt;org:Mandate&gt;</v>
      </c>
      <c r="D636" s="58" t="str">
        <f>IF($A636&lt;&gt;"",IF(VLOOKUP($A636,Vocabulary!$A:$J,3,)=0,"",VLOOKUP($A636,Vocabulary!$A:$J,3,)),"")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36" s="58" t="str">
        <f>IF($A636&lt;&gt;"",IF(VLOOKUP($A636,Vocabulary!$A:$J,7,)=0,"",VLOOKUP($A636,Vocabulary!$A:$J,7,)),"")</f>
        <v>see Class Agent</v>
      </c>
      <c r="F636" s="12" t="str">
        <f>IF($A636&lt;&gt;"",VLOOKUP($A636,Vocabulary!$A:$J,4,),"")</f>
        <v>Generic</v>
      </c>
      <c r="G636" s="9"/>
      <c r="H636" s="31" t="s">
        <v>750</v>
      </c>
      <c r="I636" s="9"/>
      <c r="J636" s="9"/>
      <c r="K636" s="9"/>
      <c r="L636" s="9"/>
      <c r="M636" s="9"/>
      <c r="N636" s="2"/>
    </row>
    <row r="637" spans="1:14" s="7" customFormat="1" x14ac:dyDescent="0.3">
      <c r="A637" s="31">
        <v>705</v>
      </c>
      <c r="B637" s="13" t="str">
        <f>IFERROR(VLOOKUP(A637,Vocabulary!$A:$J,2,),"")</f>
        <v>mandatary</v>
      </c>
      <c r="C637" s="53" t="str">
        <f>IF($A637&lt;&gt;"",VLOOKUP($A637,Vocabulary!$A:$J,10,),"")</f>
        <v>&lt;org:mandatary&gt;</v>
      </c>
      <c r="D637" s="58" t="str">
        <f>IF($A637&lt;&gt;"",IF(VLOOKUP($A637,Vocabulary!$A:$J,3,)=0,"",VLOOKUP($A637,Vocabulary!$A:$J,3,)),"")</f>
        <v>The Agent that receives a mandate from another Agent. 
The mandatary must be unambiguously identified in an authentic source.</v>
      </c>
      <c r="E637" s="58" t="str">
        <f>IF($A637&lt;&gt;"",IF(VLOOKUP($A637,Vocabulary!$A:$J,7,)=0,"",VLOOKUP($A637,Vocabulary!$A:$J,7,)),"")</f>
        <v>see Class Agent</v>
      </c>
      <c r="F637" s="12" t="str">
        <f>IF($A637&lt;&gt;"",VLOOKUP($A637,Vocabulary!$A:$J,4,),"")</f>
        <v>Generic</v>
      </c>
      <c r="G637" s="9"/>
      <c r="H637" s="31" t="s">
        <v>750</v>
      </c>
      <c r="I637" s="9"/>
      <c r="J637" s="9"/>
      <c r="K637" s="9"/>
      <c r="L637" s="9"/>
      <c r="M637" s="9"/>
      <c r="N637" s="2"/>
    </row>
    <row r="638" spans="1:14" s="7" customFormat="1" x14ac:dyDescent="0.3">
      <c r="A638" s="31">
        <v>706</v>
      </c>
      <c r="B638" s="13" t="str">
        <f>IFERROR(VLOOKUP(A638,Vocabulary!$A:$J,2,),"")</f>
        <v>mandator</v>
      </c>
      <c r="C638" s="53" t="str">
        <f>IF($A638&lt;&gt;"",VLOOKUP($A638,Vocabulary!$A:$J,10,),"")</f>
        <v>&lt;org:mandator&gt;</v>
      </c>
      <c r="D638" s="58" t="str">
        <f>IF($A638&lt;&gt;"",IF(VLOOKUP($A638,Vocabulary!$A:$J,3,)=0,"",VLOOKUP($A638,Vocabulary!$A:$J,3,)),"")</f>
        <v>The Agent that gives a mandate to another Agent. 
The mandator must be uniquely identified in an authentic source</v>
      </c>
      <c r="E638" s="58" t="str">
        <f>IF($A638&lt;&gt;"",IF(VLOOKUP($A638,Vocabulary!$A:$J,7,)=0,"",VLOOKUP($A638,Vocabulary!$A:$J,7,)),"")</f>
        <v>see Class Agent</v>
      </c>
      <c r="F638" s="12" t="str">
        <f>IF($A638&lt;&gt;"",VLOOKUP($A638,Vocabulary!$A:$J,4,),"")</f>
        <v>Generic</v>
      </c>
      <c r="G638" s="9"/>
      <c r="H638" s="31" t="s">
        <v>750</v>
      </c>
      <c r="I638" s="9"/>
      <c r="J638" s="9"/>
      <c r="K638" s="9"/>
      <c r="L638" s="9"/>
      <c r="M638" s="9"/>
      <c r="N638" s="2"/>
    </row>
    <row r="639" spans="1:14" s="7" customFormat="1" x14ac:dyDescent="0.3">
      <c r="A639" s="31">
        <v>707</v>
      </c>
      <c r="B639" s="13" t="str">
        <f>IFERROR(VLOOKUP(A639,Vocabulary!$A:$J,2,),"")</f>
        <v>CountryIsoCode</v>
      </c>
      <c r="C639" s="53" t="str">
        <f>IF($A639&lt;&gt;"",VLOOKUP($A639,Vocabulary!$A:$J,10,),"")</f>
        <v>&lt;fed-thesaurus:CountryIsoCode&gt;</v>
      </c>
      <c r="D639" s="58" t="str">
        <f>IF($A639&lt;&gt;"",IF(VLOOKUP($A639,Vocabulary!$A:$J,3,)=0,"",VLOOKUP($A639,Vocabulary!$A:$J,3,)),"")</f>
        <v>Representation of a country by an ISO 3166-1 alpha-2 code.</v>
      </c>
      <c r="E639" s="58" t="str">
        <f>IF($A639&lt;&gt;"",IF(VLOOKUP($A639,Vocabulary!$A:$J,7,)=0,"",VLOOKUP($A639,Vocabulary!$A:$J,7,)),"")</f>
        <v>pattern: "^[A-Z]{2}$"</v>
      </c>
      <c r="F639" s="12" t="str">
        <f>IF($A639&lt;&gt;"",VLOOKUP($A639,Vocabulary!$A:$J,4,),"")</f>
        <v>Location</v>
      </c>
      <c r="G639" s="9"/>
      <c r="H639" s="31" t="s">
        <v>750</v>
      </c>
      <c r="I639" s="9"/>
      <c r="J639" s="9"/>
      <c r="K639" s="9"/>
      <c r="L639" s="9"/>
      <c r="M639" s="9"/>
      <c r="N639" s="2"/>
    </row>
    <row r="640" spans="1:14" s="7" customFormat="1" x14ac:dyDescent="0.3">
      <c r="A640" s="31">
        <v>708</v>
      </c>
      <c r="B640" s="13" t="str">
        <f>IFERROR(VLOOKUP(A640,Vocabulary!$A:$J,2,),"")</f>
        <v>CountryWithHistoricIsoCode</v>
      </c>
      <c r="C640" s="53" t="str">
        <f>IF($A640&lt;&gt;"",VLOOKUP($A640,Vocabulary!$A:$J,10,),"")</f>
        <v>&lt;fed-thesaurus:CountryWithHistoricIsoCode&gt;</v>
      </c>
      <c r="D640" s="58" t="str">
        <f>IF($A640&lt;&gt;"",IF(VLOOKUP($A640,Vocabulary!$A:$J,3,)=0,"",VLOOKUP($A640,Vocabulary!$A:$J,3,)),"")</f>
        <v>Representation of a country by an ISO 3166-1 alpha-2 (current country) or ISO 3166-3 alpha-4 (former country) code.</v>
      </c>
      <c r="E640" s="58" t="str">
        <f>IF($A640&lt;&gt;"",IF(VLOOKUP($A640,Vocabulary!$A:$J,7,)=0,"",VLOOKUP($A640,Vocabulary!$A:$J,7,)),"")</f>
        <v>pattern: "^[A-Z]{2}([A-Z]{2})?$"</v>
      </c>
      <c r="F640" s="12" t="str">
        <f>IF($A640&lt;&gt;"",VLOOKUP($A640,Vocabulary!$A:$J,4,),"")</f>
        <v>Location</v>
      </c>
      <c r="G640" s="9"/>
      <c r="H640" s="31" t="s">
        <v>750</v>
      </c>
      <c r="I640" s="9"/>
      <c r="J640" s="9"/>
      <c r="K640" s="9"/>
      <c r="L640" s="9"/>
      <c r="M640" s="9"/>
      <c r="N640" s="2"/>
    </row>
    <row r="641" spans="1:14" s="7" customFormat="1" x14ac:dyDescent="0.3">
      <c r="A641" s="31">
        <v>710</v>
      </c>
      <c r="B641" s="13" t="str">
        <f>IFERROR(VLOOKUP(A641,Vocabulary!$A:$J,2,),"")</f>
        <v>Country</v>
      </c>
      <c r="C641" s="53" t="str">
        <f>IF($A641&lt;&gt;"",VLOOKUP($A641,Vocabulary!$A:$J,10,),"")</f>
        <v>&lt;fed-loc:Country&gt;</v>
      </c>
      <c r="D641" s="58" t="str">
        <f>IF($A641&lt;&gt;"",IF(VLOOKUP($A641,Vocabulary!$A:$J,3,)=0,"",VLOOKUP($A641,Vocabulary!$A:$J,3,)),"")</f>
        <v>A country is a political state, nation, or territory which is controlled. It is often referred to as the land of an individual's birth, residence, or citizenship.</v>
      </c>
      <c r="E641" s="58" t="str">
        <f>IF($A641&lt;&gt;"",IF(VLOOKUP($A641,Vocabulary!$A:$J,7,)=0,"",VLOOKUP($A641,Vocabulary!$A:$J,7,)),"")</f>
        <v/>
      </c>
      <c r="F641" s="12" t="str">
        <f>IF($A641&lt;&gt;"",VLOOKUP($A641,Vocabulary!$A:$J,4,),"")</f>
        <v>Location</v>
      </c>
      <c r="G641" s="9"/>
      <c r="H641" s="31" t="s">
        <v>749</v>
      </c>
      <c r="I641" s="9"/>
      <c r="J641" s="9"/>
      <c r="K641" s="9"/>
      <c r="L641" s="9"/>
      <c r="M641" s="9"/>
      <c r="N641" s="2"/>
    </row>
    <row r="642" spans="1:14" s="7" customFormat="1" x14ac:dyDescent="0.3">
      <c r="A642" s="31">
        <v>713</v>
      </c>
      <c r="B642" s="13" t="str">
        <f>IFERROR(VLOOKUP(A642,Vocabulary!$A:$J,2,),"")</f>
        <v>MunicipalityCode</v>
      </c>
      <c r="C642" s="53" t="str">
        <f>IF($A642&lt;&gt;"",VLOOKUP($A642,Vocabulary!$A:$J,10,),"")</f>
        <v>&lt;fed-thesaurus:municipalitycode#id&gt;</v>
      </c>
      <c r="D642" s="58" t="str">
        <f>IF($A642&lt;&gt;"",IF(VLOOKUP($A642,Vocabulary!$A:$J,3,)=0,"",VLOOKUP($A642,Vocabulary!$A:$J,3,)),"")</f>
        <v>The conceptscheme "MunicipalityCode" contains municipalities represented by a NIS code.</v>
      </c>
      <c r="E642" s="58" t="str">
        <f>IF($A642&lt;&gt;"",IF(VLOOKUP($A642,Vocabulary!$A:$J,7,)=0,"",VLOOKUP($A642,Vocabulary!$A:$J,7,)),"")</f>
        <v/>
      </c>
      <c r="F642" s="12" t="str">
        <f>IF($A642&lt;&gt;"",VLOOKUP($A642,Vocabulary!$A:$J,4,),"")</f>
        <v>Location</v>
      </c>
      <c r="G642" s="9"/>
      <c r="H642" s="31" t="s">
        <v>749</v>
      </c>
      <c r="I642" s="9"/>
      <c r="J642" s="9"/>
      <c r="K642" s="9"/>
      <c r="L642" s="9"/>
      <c r="M642" s="9"/>
      <c r="N642" s="2"/>
    </row>
    <row r="643" spans="1:14" s="7" customFormat="1" x14ac:dyDescent="0.3">
      <c r="A643" s="9">
        <v>716</v>
      </c>
      <c r="B643" s="13" t="str">
        <f>IFERROR(VLOOKUP(A643,Vocabulary!$A:$J,2,),"")</f>
        <v>CountryIsoAlpha3Code</v>
      </c>
      <c r="C643" s="53" t="str">
        <f>IF($A643&lt;&gt;"",VLOOKUP($A643,Vocabulary!$A:$J,10,),"")</f>
        <v>&lt;fed-thesaurus:countryisocode#id&gt;</v>
      </c>
      <c r="D643" s="58" t="str">
        <f>IF($A643&lt;&gt;"",IF(VLOOKUP($A643,Vocabulary!$A:$J,3,)=0,"",VLOOKUP($A643,Vocabulary!$A:$J,3,)),"")</f>
        <v>Representation of a country by an ISO 3166-1 alpha-3 code.</v>
      </c>
      <c r="E643" s="58" t="str">
        <f>IF($A643&lt;&gt;"",IF(VLOOKUP($A643,Vocabulary!$A:$J,7,)=0,"",VLOOKUP($A643,Vocabulary!$A:$J,7,)),"")</f>
        <v>pattern: "^[A-Z]{3}$"</v>
      </c>
      <c r="F643" s="12" t="str">
        <f>IF($A643&lt;&gt;"",VLOOKUP($A643,Vocabulary!$A:$J,4,),"")</f>
        <v>Location</v>
      </c>
      <c r="G643" s="9"/>
      <c r="H643" s="31" t="s">
        <v>750</v>
      </c>
      <c r="I643" s="9"/>
      <c r="J643" s="9"/>
      <c r="K643" s="9"/>
      <c r="L643" s="9"/>
      <c r="M643" s="9"/>
      <c r="N643" s="2"/>
    </row>
    <row r="644" spans="1:14" s="7" customFormat="1" x14ac:dyDescent="0.3">
      <c r="A644" s="9">
        <v>718</v>
      </c>
      <c r="B644" s="13" t="str">
        <f>IFERROR(VLOOKUP(A644,Vocabulary!$A:$J,2,),"")</f>
        <v>CountryIsoNum3Code</v>
      </c>
      <c r="C644" s="53" t="str">
        <f>IF($A644&lt;&gt;"",VLOOKUP($A644,Vocabulary!$A:$J,10,),"")</f>
        <v>&lt;fed-thesaurus:countryisocode#id&gt;</v>
      </c>
      <c r="D644" s="58" t="str">
        <f>IF($A644&lt;&gt;"",IF(VLOOKUP($A644,Vocabulary!$A:$J,3,)=0,"",VLOOKUP($A644,Vocabulary!$A:$J,3,)),"")</f>
        <v>Representation of a country by an ISO 3166-1 num-3 code.</v>
      </c>
      <c r="E644" s="58" t="str">
        <f>IF($A644&lt;&gt;"",IF(VLOOKUP($A644,Vocabulary!$A:$J,7,)=0,"",VLOOKUP($A644,Vocabulary!$A:$J,7,)),"")</f>
        <v>pattern: "^[0-9]{3}$"</v>
      </c>
      <c r="F644" s="12" t="str">
        <f>IF($A644&lt;&gt;"",VLOOKUP($A644,Vocabulary!$A:$J,4,),"")</f>
        <v>Location</v>
      </c>
      <c r="G644" s="9"/>
      <c r="H644" s="31" t="s">
        <v>750</v>
      </c>
      <c r="I644" s="9"/>
      <c r="J644" s="9"/>
      <c r="K644" s="9"/>
      <c r="L644" s="9"/>
      <c r="M644" s="9"/>
      <c r="N644" s="2"/>
    </row>
    <row r="645" spans="1:14" s="7" customFormat="1" x14ac:dyDescent="0.3">
      <c r="A645" s="9">
        <v>720</v>
      </c>
      <c r="B645" s="13" t="str">
        <f>IFERROR(VLOOKUP(A645,Vocabulary!$A:$J,2,),"")</f>
        <v>CbeRegisteredEntity</v>
      </c>
      <c r="C645" s="53" t="str">
        <f>IF($A645&lt;&gt;"",VLOOKUP($A645,Vocabulary!$A:$J,10,),"")</f>
        <v>&lt;fed-org:CbeRegisteredEntity&gt;</v>
      </c>
      <c r="D645" s="58" t="str">
        <f>IF($A645&lt;&gt;"",IF(VLOOKUP($A645,Vocabulary!$A:$J,3,)=0,"",VLOOKUP($A645,Vocabulary!$A:$J,3,)),"")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45" s="58" t="str">
        <f>IF($A645&lt;&gt;"",IF(VLOOKUP($A645,Vocabulary!$A:$J,7,)=0,"",VLOOKUP($A645,Vocabulary!$A:$J,7,)),"")</f>
        <v/>
      </c>
      <c r="F645" s="12" t="str">
        <f>IF($A645&lt;&gt;"",VLOOKUP($A645,Vocabulary!$A:$J,4,),"")</f>
        <v>Organization</v>
      </c>
      <c r="G645" s="9"/>
      <c r="H645" s="31" t="s">
        <v>749</v>
      </c>
      <c r="I645" s="9"/>
      <c r="J645" s="9"/>
      <c r="K645" s="9"/>
      <c r="L645" s="9"/>
      <c r="M645" s="9"/>
      <c r="N645" s="2"/>
    </row>
    <row r="646" spans="1:14" s="7" customFormat="1" x14ac:dyDescent="0.3">
      <c r="A646" s="31">
        <v>721</v>
      </c>
      <c r="B646" s="13" t="str">
        <f>IFERROR(VLOOKUP(A646,Vocabulary!$A:$J,2,),"")</f>
        <v>EstablishmentUnit</v>
      </c>
      <c r="C646" s="53" t="str">
        <f>IF($A646&lt;&gt;"",VLOOKUP($A646,Vocabulary!$A:$J,10,),"")</f>
        <v>&lt;fed-org:EstablishmentUnit&gt;</v>
      </c>
      <c r="D646" s="58" t="str">
        <f>IF($A646&lt;&gt;"",IF(VLOOKUP($A646,Vocabulary!$A:$J,3,)=0,"",VLOOKUP($A646,Vocabulary!$A:$J,3,)),"")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46" s="58" t="str">
        <f>IF($A646&lt;&gt;"",IF(VLOOKUP($A646,Vocabulary!$A:$J,7,)=0,"",VLOOKUP($A646,Vocabulary!$A:$J,7,)),"")</f>
        <v>EstablishmentUnit is a specialization of class Site.</v>
      </c>
      <c r="F646" s="12" t="str">
        <f>IF($A646&lt;&gt;"",VLOOKUP($A646,Vocabulary!$A:$J,4,),"")</f>
        <v>Organization</v>
      </c>
      <c r="G646" s="9"/>
      <c r="H646" s="31" t="s">
        <v>749</v>
      </c>
      <c r="I646" s="9"/>
      <c r="J646" s="9"/>
      <c r="K646" s="9"/>
      <c r="L646" s="9"/>
      <c r="M646" s="9"/>
      <c r="N646" s="2"/>
    </row>
    <row r="647" spans="1:14" s="7" customFormat="1" x14ac:dyDescent="0.3">
      <c r="A647" s="9">
        <v>722</v>
      </c>
      <c r="B647" s="13" t="str">
        <f>IFERROR(VLOOKUP(A647,Vocabulary!$A:$J,2,),"")</f>
        <v>Currency</v>
      </c>
      <c r="C647" s="53" t="str">
        <f>IF($A647&lt;&gt;"",VLOOKUP($A647,Vocabulary!$A:$J,10,),"")</f>
        <v>&lt;eupub:currency&gt;</v>
      </c>
      <c r="D647" s="58" t="str">
        <f>IF($A647&lt;&gt;"",IF(VLOOKUP($A647,Vocabulary!$A:$J,3,)=0,"",VLOOKUP($A647,Vocabulary!$A:$J,3,)),"")</f>
        <v>A currency represented by its ISO 4217 alpha code.</v>
      </c>
      <c r="E647" s="58" t="str">
        <f>IF($A647&lt;&gt;"",IF(VLOOKUP($A647,Vocabulary!$A:$J,7,)=0,"",VLOOKUP($A647,Vocabulary!$A:$J,7,)),"")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47" s="12" t="str">
        <f>IF($A647&lt;&gt;"",VLOOKUP($A647,Vocabulary!$A:$J,4,),"")</f>
        <v>Generic</v>
      </c>
      <c r="G647" s="9"/>
      <c r="H647" s="31" t="s">
        <v>750</v>
      </c>
      <c r="I647" s="9"/>
      <c r="J647" s="9"/>
      <c r="K647" s="9"/>
      <c r="L647" s="9"/>
      <c r="M647" s="9"/>
      <c r="N647" s="2"/>
    </row>
    <row r="648" spans="1:14" s="7" customFormat="1" x14ac:dyDescent="0.3">
      <c r="A648" s="31">
        <v>723</v>
      </c>
      <c r="B648" s="13" t="str">
        <f>IFERROR(VLOOKUP(A648,Vocabulary!$A:$J,2,),"")</f>
        <v>currency</v>
      </c>
      <c r="C648" s="53" t="str">
        <f>IF($A648&lt;&gt;"",VLOOKUP($A648,Vocabulary!$A:$J,10,),"")</f>
        <v>&lt;eupub:currency&gt;</v>
      </c>
      <c r="D648" s="58" t="str">
        <f>IF($A648&lt;&gt;"",IF(VLOOKUP($A648,Vocabulary!$A:$J,3,)=0,"",VLOOKUP($A648,Vocabulary!$A:$J,3,)),"")</f>
        <v>The currency in which the monetary amount is expressed.</v>
      </c>
      <c r="E648" s="58" t="str">
        <f>IF($A648&lt;&gt;"",IF(VLOOKUP($A648,Vocabulary!$A:$J,7,)=0,"",VLOOKUP($A648,Vocabulary!$A:$J,7,)),"")</f>
        <v>Use of Currency ConceptScheme is recommended (ISO 4217 currency format).</v>
      </c>
      <c r="F648" s="12" t="str">
        <f>IF($A648&lt;&gt;"",VLOOKUP($A648,Vocabulary!$A:$J,4,),"")</f>
        <v>Generic</v>
      </c>
      <c r="G648" s="9"/>
      <c r="H648" s="31" t="s">
        <v>750</v>
      </c>
      <c r="I648" s="9"/>
      <c r="J648" s="9"/>
      <c r="K648" s="9"/>
      <c r="L648" s="9"/>
      <c r="M648" s="9"/>
      <c r="N648" s="2"/>
    </row>
    <row r="649" spans="1:14" s="7" customFormat="1" x14ac:dyDescent="0.3">
      <c r="A649" s="9">
        <v>724</v>
      </c>
      <c r="B649" s="13" t="str">
        <f>IFERROR(VLOOKUP(A649,Vocabulary!$A:$J,2,),"")</f>
        <v>MonetaryAmount</v>
      </c>
      <c r="C649" s="53" t="str">
        <f>IF($A649&lt;&gt;"",VLOOKUP($A649,Vocabulary!$A:$J,10,),"")</f>
        <v>&lt;schema:MonetaryAmount&gt;</v>
      </c>
      <c r="D649" s="58" t="str">
        <f>IF($A649&lt;&gt;"",IF(VLOOKUP($A649,Vocabulary!$A:$J,3,)=0,"",VLOOKUP($A649,Vocabulary!$A:$J,3,)),"")</f>
        <v>A monetary value in a specified currency.</v>
      </c>
      <c r="E649" s="58" t="str">
        <f>IF($A649&lt;&gt;"",IF(VLOOKUP($A649,Vocabulary!$A:$J,7,)=0,"",VLOOKUP($A649,Vocabulary!$A:$J,7,)),"")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F649" s="12" t="str">
        <f>IF($A649&lt;&gt;"",VLOOKUP($A649,Vocabulary!$A:$J,4,),"")</f>
        <v>Generic</v>
      </c>
      <c r="G649" s="9"/>
      <c r="H649" s="31" t="s">
        <v>750</v>
      </c>
      <c r="I649" s="9"/>
      <c r="J649" s="9"/>
      <c r="K649" s="9"/>
      <c r="L649" s="9"/>
      <c r="M649" s="9"/>
      <c r="N649" s="2"/>
    </row>
    <row r="650" spans="1:14" s="7" customFormat="1" x14ac:dyDescent="0.3">
      <c r="A650" s="31">
        <v>725</v>
      </c>
      <c r="B650" s="13" t="str">
        <f>IFERROR(VLOOKUP(A650,Vocabulary!$A:$J,2,),"")</f>
        <v>amount</v>
      </c>
      <c r="C650" s="53" t="str">
        <f>IF($A650&lt;&gt;"",VLOOKUP($A650,Vocabulary!$A:$J,10,),"")</f>
        <v>&lt;schema:amount&gt;</v>
      </c>
      <c r="D650" s="58" t="str">
        <f>IF($A650&lt;&gt;"",IF(VLOOKUP($A650,Vocabulary!$A:$J,3,)=0,"",VLOOKUP($A650,Vocabulary!$A:$J,3,)),"")</f>
        <v>The amount of money.</v>
      </c>
      <c r="E650" s="58" t="str">
        <f>IF($A650&lt;&gt;"",IF(VLOOKUP($A650,Vocabulary!$A:$J,7,)=0,"",VLOOKUP($A650,Vocabulary!$A:$J,7,)),"")</f>
        <v>Recommended to express as MonetaryAmount.</v>
      </c>
      <c r="F650" s="12" t="str">
        <f>IF($A650&lt;&gt;"",VLOOKUP($A650,Vocabulary!$A:$J,4,),"")</f>
        <v>Generic</v>
      </c>
      <c r="G650" s="9"/>
      <c r="H650" s="31" t="s">
        <v>750</v>
      </c>
      <c r="I650" s="9"/>
      <c r="J650" s="9"/>
      <c r="K650" s="9"/>
      <c r="L650" s="9"/>
      <c r="M650" s="9"/>
      <c r="N650" s="2"/>
    </row>
    <row r="651" spans="1:14" s="7" customFormat="1" x14ac:dyDescent="0.3">
      <c r="A651" s="31">
        <v>726</v>
      </c>
      <c r="B651" s="13" t="str">
        <f>IFERROR(VLOOKUP(A651,Vocabulary!$A:$J,2,),"")</f>
        <v>Employer</v>
      </c>
      <c r="C651" s="54" t="str">
        <f>IF($A651&lt;&gt;"",VLOOKUP($A651,Vocabulary!$A:$J,10,),"")</f>
        <v>&lt;fed-org:Employer&gt;</v>
      </c>
      <c r="D651" s="55" t="str">
        <f>IF($A651&lt;&gt;"",IF(VLOOKUP($A651,Vocabulary!$A:$J,3,)=0,"",VLOOKUP($A651,Vocabulary!$A:$J,3,)),"")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51" s="55" t="str">
        <f>IF($A651&lt;&gt;"",IF(VLOOKUP($A651,Vocabulary!$A:$J,7,)=0,"",VLOOKUP($A651,Vocabulary!$A:$J,7,)),"")</f>
        <v>Belgian employers can be identified by an nssoNumber, a pplNumber or a provisionalNssoNumber.</v>
      </c>
      <c r="F651" s="56" t="str">
        <f>IF($A651&lt;&gt;"",VLOOKUP($A651,Vocabulary!$A:$J,4,),"")</f>
        <v>Organization</v>
      </c>
      <c r="G651" s="31"/>
      <c r="H651" s="31" t="s">
        <v>750</v>
      </c>
      <c r="I651" s="31"/>
      <c r="J651" s="31"/>
      <c r="K651" s="31"/>
      <c r="L651" s="31"/>
      <c r="M651" s="31"/>
      <c r="N651" s="2"/>
    </row>
    <row r="652" spans="1:14" s="7" customFormat="1" x14ac:dyDescent="0.3">
      <c r="A652" s="31">
        <v>727</v>
      </c>
      <c r="B652" s="13" t="str">
        <f>IFERROR(VLOOKUP(A652,Vocabulary!$A:$J,2,),"")</f>
        <v>value</v>
      </c>
      <c r="C652" s="54" t="str">
        <f>IF($A652&lt;&gt;"",VLOOKUP($A652,Vocabulary!$A:$J,10,),"")</f>
        <v>&lt;schema:value&gt;</v>
      </c>
      <c r="D652" s="55" t="str">
        <f>IF($A652&lt;&gt;"",IF(VLOOKUP($A652,Vocabulary!$A:$J,3,)=0,"",VLOOKUP($A652,Vocabulary!$A:$J,3,)),"")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52" s="55" t="str">
        <f>IF($A652&lt;&gt;"",IF(VLOOKUP($A652,Vocabulary!$A:$J,7,)=0,"",VLOOKUP($A652,Vocabulary!$A:$J,7,)),"")</f>
        <v>When used in MonetaryAmount, do not use any readability separators (spaces, commas).</v>
      </c>
      <c r="F652" s="56" t="str">
        <f>IF($A652&lt;&gt;"",VLOOKUP($A652,Vocabulary!$A:$J,4,),"")</f>
        <v>Generic</v>
      </c>
      <c r="G652" s="31"/>
      <c r="H652" s="31" t="s">
        <v>750</v>
      </c>
      <c r="I652" s="31"/>
      <c r="J652" s="31"/>
      <c r="K652" s="31"/>
      <c r="L652" s="31"/>
      <c r="M652" s="31"/>
      <c r="N652" s="2"/>
    </row>
    <row r="653" spans="1:14" s="7" customFormat="1" x14ac:dyDescent="0.3">
      <c r="A653" s="31">
        <v>728</v>
      </c>
      <c r="B653" s="13" t="str">
        <f>IFERROR(VLOOKUP(A653,Vocabulary!$A:$J,2,),"")</f>
        <v>Function</v>
      </c>
      <c r="C653" s="54" t="str">
        <f>IF($A653&lt;&gt;"",VLOOKUP($A653,Vocabulary!$A:$J,10,),"")</f>
        <v>&lt;fed-org:function#id&gt;</v>
      </c>
      <c r="D653" s="55" t="str">
        <f>IF($A653&lt;&gt;"",IF(VLOOKUP($A653,Vocabulary!$A:$J,3,)=0,"",VLOOKUP($A653,Vocabulary!$A:$J,3,)),"")</f>
        <v>Role played by a person or an organization in a given organization.
E.g. founder, manager, member of the management committee, ...</v>
      </c>
      <c r="E653" s="55" t="str">
        <f>IF($A653&lt;&gt;"",IF(VLOOKUP($A653,Vocabulary!$A:$J,7,)=0,"",VLOOKUP($A653,Vocabulary!$A:$J,7,)),"")</f>
        <v/>
      </c>
      <c r="F653" s="56" t="str">
        <f>IF($A653&lt;&gt;"",VLOOKUP($A653,Vocabulary!$A:$J,4,),"")</f>
        <v>Organization</v>
      </c>
      <c r="G653" s="31"/>
      <c r="H653" s="31" t="s">
        <v>749</v>
      </c>
      <c r="I653" s="31"/>
      <c r="J653" s="31"/>
      <c r="K653" s="31"/>
      <c r="L653" s="31"/>
      <c r="M653" s="31"/>
      <c r="N653" s="2"/>
    </row>
    <row r="654" spans="1:14" s="7" customFormat="1" x14ac:dyDescent="0.3">
      <c r="A654" s="31">
        <v>729</v>
      </c>
      <c r="B654" s="13" t="str">
        <f>IFERROR(VLOOKUP(A654,Vocabulary!$A:$J,2,),"")</f>
        <v>country</v>
      </c>
      <c r="C654" s="54" t="str">
        <f>IF($A654&lt;&gt;"",VLOOKUP($A654,Vocabulary!$A:$J,10,),"")</f>
        <v>&lt;fed-loc:country&gt;</v>
      </c>
      <c r="D654" s="55" t="str">
        <f>IF($A654&lt;&gt;"",IF(VLOOKUP($A654,Vocabulary!$A:$J,3,)=0,"",VLOOKUP($A654,Vocabulary!$A:$J,3,)),"")</f>
        <v>Country represented by a country code.</v>
      </c>
      <c r="E654" s="55" t="str">
        <f>IF($A654&lt;&gt;"",IF(VLOOKUP($A654,Vocabulary!$A:$J,7,)=0,"",VLOOKUP($A654,Vocabulary!$A:$J,7,)),"")</f>
        <v>See ConceptScheme Country.</v>
      </c>
      <c r="F654" s="56" t="str">
        <f>IF($A654&lt;&gt;"",VLOOKUP($A654,Vocabulary!$A:$J,4,),"")</f>
        <v>Location</v>
      </c>
      <c r="G654" s="31"/>
      <c r="H654" s="31" t="s">
        <v>750</v>
      </c>
      <c r="I654" s="31"/>
      <c r="J654" s="31"/>
      <c r="K654" s="31"/>
      <c r="L654" s="31"/>
      <c r="M654" s="31"/>
      <c r="N654" s="2"/>
    </row>
    <row r="655" spans="1:14" s="7" customFormat="1" x14ac:dyDescent="0.3">
      <c r="A655" s="31">
        <v>730</v>
      </c>
      <c r="B655" s="13" t="str">
        <f>IFERROR(VLOOKUP(A655,Vocabulary!$A:$J,2,),"")</f>
        <v>Language</v>
      </c>
      <c r="C655" s="54" t="str">
        <f>IF($A655&lt;&gt;"",VLOOKUP($A655,Vocabulary!$A:$J,10,),"")</f>
        <v>&lt;oeaw:iso6391/Schema&gt;</v>
      </c>
      <c r="D655" s="55" t="str">
        <f>IF($A655&lt;&gt;"",IF(VLOOKUP($A655,Vocabulary!$A:$J,3,)=0,"",VLOOKUP($A655,Vocabulary!$A:$J,3,)),"")</f>
        <v>Language listed in ISO 639-1</v>
      </c>
      <c r="E655" s="55" t="str">
        <f>IF($A655&lt;&gt;"",IF(VLOOKUP($A655,Vocabulary!$A:$J,7,)=0,"",VLOOKUP($A655,Vocabulary!$A:$J,7,)),"")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F655" s="56" t="str">
        <f>IF($A655&lt;&gt;"",VLOOKUP($A655,Vocabulary!$A:$J,4,),"")</f>
        <v>Generic</v>
      </c>
      <c r="G655" s="31"/>
      <c r="H655" s="31" t="s">
        <v>751</v>
      </c>
      <c r="I655" s="31"/>
      <c r="J655" s="31"/>
      <c r="K655" s="31"/>
      <c r="L655" s="31"/>
      <c r="M655" s="31"/>
      <c r="N655" s="2"/>
    </row>
    <row r="656" spans="1:14" s="7" customFormat="1" x14ac:dyDescent="0.3">
      <c r="A656" s="31">
        <v>731</v>
      </c>
      <c r="B656" s="13" t="str">
        <f>IFERROR(VLOOKUP(A656,Vocabulary!$A:$J,2,),"")</f>
        <v>remittanceInformation</v>
      </c>
      <c r="C656" s="54" t="str">
        <f>IF($A656&lt;&gt;"",VLOOKUP($A656,Vocabulary!$A:$J,10,),"")</f>
        <v>&lt;fed-gen:remittanceInformation&gt;</v>
      </c>
      <c r="D656" s="55" t="str">
        <f>IF($A656&lt;&gt;"",IF(VLOOKUP($A656,Vocabulary!$A:$J,3,)=0,"",VLOOKUP($A656,Vocabulary!$A:$J,3,)),"")</f>
        <v>Information provided with a bank transfer meant for its beneficiary.</v>
      </c>
      <c r="E656" s="55" t="str">
        <f>IF($A656&lt;&gt;"",IF(VLOOKUP($A656,Vocabulary!$A:$J,7,)=0,"",VLOOKUP($A656,Vocabulary!$A:$J,7,)),"")</f>
        <v>For Belgian remittances, either an unstructured remittance information of 140 characters, or a structured one of 12 digits is used. The latter one is commonly represented as +++ 3 digits / 4 digits / 5 digits +++ (example: +++010/8068/17183+++)</v>
      </c>
      <c r="F656" s="56" t="str">
        <f>IF($A656&lt;&gt;"",VLOOKUP($A656,Vocabulary!$A:$J,4,),"")</f>
        <v>Generic</v>
      </c>
      <c r="G656" s="31"/>
      <c r="H656" s="31" t="s">
        <v>750</v>
      </c>
      <c r="I656" s="31"/>
      <c r="J656" s="31"/>
      <c r="K656" s="31"/>
      <c r="L656" s="31"/>
      <c r="M656" s="31"/>
      <c r="N656" s="2"/>
    </row>
    <row r="657" spans="1:14" s="7" customFormat="1" x14ac:dyDescent="0.3">
      <c r="A657" s="31">
        <v>732</v>
      </c>
      <c r="B657" s="13" t="str">
        <f>IFERROR(VLOOKUP(A657,Vocabulary!$A:$J,2,),"")</f>
        <v>Nationality</v>
      </c>
      <c r="C657" s="54" t="str">
        <f>IF($A657&lt;&gt;"",VLOOKUP($A657,Vocabulary!$A:$J,10,),"")</f>
        <v>&lt;fed-thesaurus:nationality#id&gt;</v>
      </c>
      <c r="D657" s="55" t="str">
        <f>IF($A657&lt;&gt;"",IF(VLOOKUP($A657,Vocabulary!$A:$J,3,)=0,"",VLOOKUP($A657,Vocabulary!$A:$J,3,)),"")</f>
        <v>Former or current nationalities  recognized by Belgium</v>
      </c>
      <c r="E657" s="55" t="str">
        <f>IF($A657&lt;&gt;"",IF(VLOOKUP($A657,Vocabulary!$A:$J,7,)=0,"",VLOOKUP($A657,Vocabulary!$A:$J,7,)),"")</f>
        <v>Reference: https://statbel.fgov.be/nl/over-statbel/methodologie/classificaties/landencodes (Nationalities). 
A nationality can be represented by multiple data types (see Tab "Datamodels"), of which CountryIsoCode and CountryWithHistoricIsoCode are recommended.</v>
      </c>
      <c r="F657" s="56" t="str">
        <f>IF($A657&lt;&gt;"",VLOOKUP($A657,Vocabulary!$A:$J,4,),"")</f>
        <v>Location</v>
      </c>
      <c r="G657" s="31"/>
      <c r="H657" s="31" t="s">
        <v>750</v>
      </c>
      <c r="I657" s="31"/>
      <c r="J657" s="31"/>
      <c r="K657" s="31"/>
      <c r="L657" s="31"/>
      <c r="M657" s="31"/>
      <c r="N657" s="2"/>
    </row>
    <row r="658" spans="1:14" s="7" customFormat="1" x14ac:dyDescent="0.3">
      <c r="A658" s="31">
        <v>733</v>
      </c>
      <c r="B658" s="13" t="str">
        <f>IFERROR(VLOOKUP(A658,Vocabulary!$A:$J,2,),"")</f>
        <v>Country</v>
      </c>
      <c r="C658" s="54" t="str">
        <f>IF($A658&lt;&gt;"",VLOOKUP($A658,Vocabulary!$A:$J,10,),"")</f>
        <v>&lt;fed-loc:country#id&gt;</v>
      </c>
      <c r="D658" s="55" t="str">
        <f>IF($A658&lt;&gt;"",IF(VLOOKUP($A658,Vocabulary!$A:$J,3,)=0,"",VLOOKUP($A658,Vocabulary!$A:$J,3,)),"")</f>
        <v>Former or current countries  recognized by Belgium</v>
      </c>
      <c r="E658" s="55" t="str">
        <f>IF($A658&lt;&gt;"",IF(VLOOKUP($A658,Vocabulary!$A:$J,7,)=0,"",VLOOKUP($A658,Vocabulary!$A:$J,7,)),"")</f>
        <v>Reference: https://statbel.fgov.be/nl/over-statbel/methodologie/classificaties/landencodes. 
A country can be represented by multiple data types
(see Tab "Datamodels"), of which CountryIsoCode and CountryWithHistoricIsoCode are recommended.</v>
      </c>
      <c r="F658" s="56" t="str">
        <f>IF($A658&lt;&gt;"",VLOOKUP($A658,Vocabulary!$A:$J,4,),"")</f>
        <v>Location</v>
      </c>
      <c r="G658" s="31"/>
      <c r="H658" s="31" t="s">
        <v>750</v>
      </c>
      <c r="I658" s="31"/>
      <c r="J658" s="31"/>
      <c r="K658" s="31"/>
      <c r="L658" s="31"/>
      <c r="M658" s="31"/>
      <c r="N658" s="2"/>
    </row>
    <row r="659" spans="1:14" s="7" customFormat="1" x14ac:dyDescent="0.3">
      <c r="A659" s="29"/>
      <c r="B659" s="29"/>
      <c r="C659" s="28"/>
      <c r="D659" s="40"/>
      <c r="E659" s="40"/>
      <c r="F659" s="29"/>
      <c r="G659" s="29"/>
      <c r="H659" s="29"/>
      <c r="I659" s="29"/>
      <c r="J659" s="29"/>
      <c r="K659" s="29"/>
      <c r="L659" s="29"/>
      <c r="M659" s="29"/>
    </row>
    <row r="660" spans="1:14" s="7" customFormat="1" x14ac:dyDescent="0.3">
      <c r="A660" s="29"/>
      <c r="B660" s="29"/>
      <c r="C660" s="28"/>
      <c r="D660" s="40"/>
      <c r="E660" s="40"/>
      <c r="F660" s="29"/>
      <c r="G660" s="29"/>
      <c r="H660" s="29"/>
      <c r="I660" s="29"/>
      <c r="J660" s="29"/>
      <c r="K660" s="29"/>
      <c r="L660" s="29"/>
      <c r="M660" s="29"/>
    </row>
    <row r="661" spans="1:14" s="7" customFormat="1" x14ac:dyDescent="0.3">
      <c r="A661" s="29"/>
      <c r="B661" s="29"/>
      <c r="C661" s="28"/>
      <c r="D661" s="40"/>
      <c r="E661" s="40"/>
      <c r="F661" s="29"/>
      <c r="G661" s="29"/>
      <c r="H661" s="29"/>
      <c r="I661" s="29"/>
      <c r="J661" s="29"/>
      <c r="K661" s="29"/>
      <c r="L661" s="29"/>
      <c r="M661" s="29"/>
    </row>
    <row r="662" spans="1:14" s="7" customFormat="1" x14ac:dyDescent="0.3">
      <c r="A662" s="29"/>
      <c r="B662" s="29"/>
      <c r="C662" s="28"/>
      <c r="D662" s="40"/>
      <c r="E662" s="40"/>
      <c r="F662" s="29"/>
      <c r="G662" s="29"/>
      <c r="H662" s="29"/>
      <c r="I662" s="29"/>
      <c r="J662" s="29"/>
      <c r="K662" s="29"/>
      <c r="L662" s="29"/>
      <c r="M662" s="29"/>
    </row>
    <row r="663" spans="1:14" s="7" customFormat="1" x14ac:dyDescent="0.3">
      <c r="A663" s="29"/>
      <c r="B663" s="29"/>
      <c r="C663" s="28"/>
      <c r="D663" s="40"/>
      <c r="E663" s="40"/>
      <c r="F663" s="29"/>
      <c r="G663" s="29"/>
      <c r="H663" s="29"/>
      <c r="I663" s="29"/>
      <c r="J663" s="29"/>
      <c r="K663" s="29"/>
      <c r="L663" s="29"/>
      <c r="M663" s="29"/>
    </row>
    <row r="664" spans="1:14" s="7" customFormat="1" x14ac:dyDescent="0.3">
      <c r="A664" s="29"/>
      <c r="B664" s="29"/>
      <c r="C664" s="28"/>
      <c r="D664" s="40"/>
      <c r="E664" s="40"/>
      <c r="F664" s="29"/>
      <c r="G664" s="29"/>
      <c r="H664" s="29"/>
      <c r="I664" s="29"/>
      <c r="J664" s="29"/>
      <c r="K664" s="29"/>
      <c r="L664" s="29"/>
      <c r="M664" s="29"/>
    </row>
    <row r="665" spans="1:14" s="7" customFormat="1" x14ac:dyDescent="0.3">
      <c r="A665" s="29"/>
      <c r="B665" s="29"/>
      <c r="C665" s="28"/>
      <c r="D665" s="40"/>
      <c r="E665" s="40"/>
      <c r="F665" s="29"/>
      <c r="G665" s="29"/>
      <c r="H665" s="29"/>
      <c r="I665" s="29"/>
      <c r="J665" s="29"/>
      <c r="K665" s="29"/>
      <c r="L665" s="29"/>
      <c r="M665" s="29"/>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x14ac:dyDescent="0.3">
      <c r="A963" s="29"/>
      <c r="B963" s="29"/>
      <c r="C963" s="28"/>
      <c r="D963" s="40"/>
      <c r="E963" s="40"/>
      <c r="F963" s="29"/>
      <c r="G963" s="29"/>
      <c r="H963" s="29"/>
      <c r="I963" s="29"/>
      <c r="J963" s="29"/>
      <c r="K963" s="29"/>
      <c r="L963" s="29"/>
      <c r="M963" s="29"/>
    </row>
    <row r="964" spans="1:13" x14ac:dyDescent="0.3">
      <c r="A964" s="29"/>
      <c r="B964" s="29"/>
      <c r="C964" s="28"/>
      <c r="D964" s="40"/>
      <c r="E964" s="40"/>
      <c r="F964" s="29"/>
      <c r="G964" s="29"/>
      <c r="H964" s="29"/>
      <c r="I964" s="29"/>
      <c r="J964" s="29"/>
      <c r="K964" s="29"/>
      <c r="L964" s="29"/>
      <c r="M964" s="29"/>
    </row>
    <row r="965" spans="1:13" x14ac:dyDescent="0.3">
      <c r="A965" s="29"/>
      <c r="B965" s="29"/>
      <c r="C965" s="28"/>
      <c r="D965" s="40"/>
      <c r="E965" s="40"/>
      <c r="F965" s="29"/>
      <c r="G965" s="29"/>
      <c r="H965" s="29"/>
      <c r="I965" s="29"/>
      <c r="J965" s="29"/>
      <c r="K965" s="29"/>
      <c r="L965" s="29"/>
      <c r="M965" s="29"/>
    </row>
    <row r="966" spans="1:13" x14ac:dyDescent="0.3">
      <c r="A966" s="29"/>
      <c r="B966" s="29"/>
      <c r="C966" s="28"/>
      <c r="D966" s="40"/>
      <c r="E966" s="40"/>
      <c r="F966" s="29"/>
      <c r="G966" s="29"/>
      <c r="H966" s="29"/>
      <c r="I966" s="29"/>
      <c r="J966" s="29"/>
      <c r="K966" s="29"/>
      <c r="L966" s="29"/>
      <c r="M966" s="29"/>
    </row>
    <row r="967" spans="1:13" x14ac:dyDescent="0.3">
      <c r="A967" s="29"/>
      <c r="B967" s="29"/>
      <c r="C967" s="28"/>
      <c r="D967" s="40"/>
      <c r="E967" s="40"/>
      <c r="F967" s="29"/>
      <c r="G967" s="29"/>
      <c r="H967" s="29"/>
      <c r="I967" s="29"/>
      <c r="J967" s="29"/>
      <c r="K967" s="29"/>
      <c r="L967" s="29"/>
      <c r="M967" s="29"/>
    </row>
    <row r="968" spans="1:13" x14ac:dyDescent="0.3">
      <c r="A968" s="29"/>
      <c r="B968" s="29"/>
      <c r="C968" s="28"/>
      <c r="D968" s="40"/>
      <c r="E968" s="40"/>
      <c r="F968" s="29"/>
      <c r="G968" s="29"/>
      <c r="H968" s="29"/>
      <c r="I968" s="29"/>
      <c r="J968" s="29"/>
      <c r="K968" s="29"/>
      <c r="L968" s="29"/>
      <c r="M968" s="29"/>
    </row>
    <row r="969" spans="1:13" x14ac:dyDescent="0.3">
      <c r="A969" s="29"/>
      <c r="B969" s="29"/>
      <c r="C969" s="28"/>
      <c r="D969" s="40"/>
      <c r="E969" s="40"/>
      <c r="F969" s="29"/>
      <c r="G969" s="29"/>
      <c r="H969" s="29"/>
      <c r="I969" s="29"/>
      <c r="J969" s="29"/>
      <c r="K969" s="29"/>
      <c r="L969" s="29"/>
      <c r="M969" s="29"/>
    </row>
    <row r="970" spans="1:13" x14ac:dyDescent="0.3">
      <c r="A970" s="29"/>
      <c r="B970" s="29"/>
      <c r="C970" s="28"/>
      <c r="D970" s="40"/>
      <c r="E970" s="40"/>
      <c r="F970" s="29"/>
      <c r="G970" s="29"/>
      <c r="H970" s="29"/>
      <c r="I970" s="29"/>
      <c r="J970" s="29"/>
      <c r="K970" s="29"/>
      <c r="L970" s="29"/>
      <c r="M970" s="29"/>
    </row>
    <row r="971" spans="1:13" x14ac:dyDescent="0.3">
      <c r="A971" s="29"/>
      <c r="B971" s="29"/>
      <c r="C971" s="28"/>
      <c r="D971" s="40"/>
      <c r="E971" s="40"/>
      <c r="F971" s="29"/>
      <c r="G971" s="29"/>
      <c r="H971" s="29"/>
      <c r="I971" s="29"/>
      <c r="J971" s="29"/>
      <c r="K971" s="29"/>
      <c r="L971" s="29"/>
      <c r="M971" s="29"/>
    </row>
    <row r="972" spans="1:13"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sheetData>
  <sortState xmlns:xlrd2="http://schemas.microsoft.com/office/spreadsheetml/2017/richdata2" ref="A2:M608">
    <sortCondition ref="A2:A608"/>
  </sortState>
  <conditionalFormatting sqref="G606:G607 I606:M607 H605:H607 G608:M622 G624:G627 I624:M627 G1:M604 G628:M1048576">
    <cfRule type="cellIs" dxfId="12" priority="59" operator="equal">
      <formula>"Draft"</formula>
    </cfRule>
    <cfRule type="cellIs" dxfId="11" priority="60" operator="equal">
      <formula>"Standard"</formula>
    </cfRule>
  </conditionalFormatting>
  <conditionalFormatting sqref="G606:G607 I606:M607 H605:H607 G608:M622 G624:G627 I624:M627 G1:M604 G628:M1048576">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05 I605:M605">
    <cfRule type="cellIs" dxfId="7" priority="5" operator="equal">
      <formula>"Draft"</formula>
    </cfRule>
    <cfRule type="cellIs" dxfId="6" priority="6" operator="equal">
      <formula>"Standard"</formula>
    </cfRule>
  </conditionalFormatting>
  <conditionalFormatting sqref="G605 I605:M605">
    <cfRule type="cellIs" dxfId="5" priority="4" operator="equal">
      <formula>"Proposed standard"</formula>
    </cfRule>
  </conditionalFormatting>
  <conditionalFormatting sqref="G623:M623 H624:H627">
    <cfRule type="cellIs" dxfId="4" priority="2" operator="equal">
      <formula>"Draft"</formula>
    </cfRule>
    <cfRule type="cellIs" dxfId="3" priority="3" operator="equal">
      <formula>"Standard"</formula>
    </cfRule>
  </conditionalFormatting>
  <conditionalFormatting sqref="G623:M623 H624:H627">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61"/>
  <sheetViews>
    <sheetView workbookViewId="0">
      <pane ySplit="1" topLeftCell="A233" activePane="bottomLeft" state="frozen"/>
      <selection activeCell="G655" sqref="G655:S655"/>
      <selection pane="bottomLeft" activeCell="G655" sqref="G655:S655"/>
    </sheetView>
  </sheetViews>
  <sheetFormatPr defaultRowHeight="14.4" x14ac:dyDescent="0.3"/>
  <cols>
    <col min="1" max="1" width="17.109375" style="19" customWidth="1"/>
    <col min="2" max="2" width="19.109375" style="19" customWidth="1"/>
    <col min="3" max="3" width="11" style="11" customWidth="1"/>
    <col min="4" max="4" width="17.44140625" style="9" bestFit="1" customWidth="1"/>
    <col min="5" max="5" width="26.44140625" style="13" customWidth="1"/>
    <col min="6" max="6" width="15.88671875" style="4" customWidth="1"/>
    <col min="7" max="7" width="27.6640625" style="19" customWidth="1"/>
    <col min="8" max="8" width="35.33203125" style="4" customWidth="1"/>
    <col min="9" max="9" width="38.5546875" style="4" customWidth="1"/>
    <col min="10" max="10" width="39.44140625" style="4" customWidth="1"/>
    <col min="11" max="12" width="12" style="9" customWidth="1"/>
    <col min="13" max="13" width="27" style="21" customWidth="1"/>
    <col min="14" max="14" width="2.6640625" style="2" customWidth="1"/>
  </cols>
  <sheetData>
    <row r="1" spans="1:13" s="1" customFormat="1" x14ac:dyDescent="0.3">
      <c r="A1" s="18" t="s">
        <v>1947</v>
      </c>
      <c r="B1" s="18" t="s">
        <v>1948</v>
      </c>
      <c r="C1" s="1" t="s">
        <v>732</v>
      </c>
      <c r="D1" s="1" t="s">
        <v>1521</v>
      </c>
      <c r="E1" s="6" t="s">
        <v>738</v>
      </c>
      <c r="F1" s="6" t="s">
        <v>733</v>
      </c>
      <c r="G1" s="18" t="s">
        <v>740</v>
      </c>
      <c r="H1" s="6" t="s">
        <v>760</v>
      </c>
      <c r="I1" s="6" t="s">
        <v>761</v>
      </c>
      <c r="J1" s="6" t="s">
        <v>734</v>
      </c>
      <c r="K1" s="1" t="s">
        <v>737</v>
      </c>
      <c r="L1" s="1" t="s">
        <v>739</v>
      </c>
      <c r="M1" s="20" t="s">
        <v>756</v>
      </c>
    </row>
    <row r="2" spans="1:13" x14ac:dyDescent="0.3">
      <c r="A2" s="19" t="str">
        <f>CONCATENATE(K2,F2)</f>
        <v>220subClassOf</v>
      </c>
      <c r="B2" s="19" t="str">
        <f>CONCATENATE(F2,L2)</f>
        <v>subClassOf221</v>
      </c>
      <c r="C2" s="11" t="s">
        <v>722</v>
      </c>
      <c r="D2" s="9" t="s">
        <v>68</v>
      </c>
      <c r="E2" s="13" t="str">
        <f>IF(K2,VLOOKUP(K2,Vocabulary!$A:$J,2,),"")</f>
        <v>OrganizationalUnit</v>
      </c>
      <c r="F2" s="4" t="s">
        <v>735</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722</v>
      </c>
      <c r="D3" s="9" t="s">
        <v>31</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722</v>
      </c>
      <c r="D4" s="9" t="s">
        <v>31</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722</v>
      </c>
      <c r="D5" s="9" t="s">
        <v>31</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722</v>
      </c>
      <c r="D6" s="9" t="s">
        <v>31</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722</v>
      </c>
      <c r="D7" s="9" t="s">
        <v>31</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722</v>
      </c>
      <c r="D8" s="9" t="s">
        <v>31</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722</v>
      </c>
      <c r="D9" s="9" t="s">
        <v>31</v>
      </c>
      <c r="E9" s="13" t="str">
        <f>IF(K9,VLOOKUP(K9,Vocabulary!$A:$J,2,),"")</f>
        <v>homonymAddition</v>
      </c>
      <c r="F9" s="4" t="s">
        <v>0</v>
      </c>
      <c r="G9" s="19" t="str">
        <f>IF(L9&lt;&gt;"",VLOOKUP(L9,Vocabulary!$A:$J,2,),IF(M9&lt;&gt;"",M9,""))</f>
        <v>StreetName</v>
      </c>
      <c r="K9" s="9">
        <v>278</v>
      </c>
      <c r="L9" s="9">
        <v>662</v>
      </c>
    </row>
    <row r="10" spans="1:13" x14ac:dyDescent="0.3">
      <c r="A10" s="19" t="str">
        <f t="shared" ref="A10:A70" si="2">CONCATENATE(K10,F10)</f>
        <v>663domain</v>
      </c>
      <c r="B10" s="19" t="str">
        <f t="shared" ref="B10:B70" si="3">CONCATENATE(F10,L10)</f>
        <v>domain249</v>
      </c>
      <c r="C10" s="11" t="s">
        <v>722</v>
      </c>
      <c r="D10" s="9" t="s">
        <v>31</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722</v>
      </c>
      <c r="D11" s="9" t="s">
        <v>31</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722</v>
      </c>
      <c r="D12" s="9" t="s">
        <v>31</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722</v>
      </c>
      <c r="D13" s="9" t="s">
        <v>763</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722</v>
      </c>
      <c r="D14" s="9" t="s">
        <v>763</v>
      </c>
      <c r="E14" s="13" t="str">
        <f>IF(K14,VLOOKUP(K14,Vocabulary!$A:$J,2,),"")</f>
        <v>objectId</v>
      </c>
      <c r="F14" s="4" t="s">
        <v>0</v>
      </c>
      <c r="G14" s="19" t="str">
        <f>IF(L14&lt;&gt;"",VLOOKUP(L14,Vocabulary!$A:$J,2,),IF(M14&lt;&gt;"",M14,""))</f>
        <v>Identifier</v>
      </c>
      <c r="K14" s="9">
        <v>294</v>
      </c>
      <c r="L14" s="9">
        <v>256</v>
      </c>
    </row>
    <row r="15" spans="1:13" x14ac:dyDescent="0.3">
      <c r="A15" s="19" t="str">
        <f t="shared" si="2"/>
        <v>297domain</v>
      </c>
      <c r="B15" s="19" t="str">
        <f t="shared" si="3"/>
        <v>domain261</v>
      </c>
      <c r="C15" s="11" t="s">
        <v>722</v>
      </c>
      <c r="D15" s="9" t="s">
        <v>31</v>
      </c>
      <c r="E15" s="13" t="str">
        <f>IF(K15,VLOOKUP(K15,Vocabulary!$A:$J,2,),"")</f>
        <v>partOfMunicipalityName</v>
      </c>
      <c r="F15" s="4" t="s">
        <v>0</v>
      </c>
      <c r="G15" s="19" t="str">
        <f>IF(L15&lt;&gt;"",VLOOKUP(L15,Vocabulary!$A:$J,2,),IF(M15&lt;&gt;"",M15,""))</f>
        <v>PartOfMunicipality</v>
      </c>
      <c r="K15" s="9">
        <v>297</v>
      </c>
      <c r="L15" s="9">
        <v>261</v>
      </c>
    </row>
    <row r="16" spans="1:13" x14ac:dyDescent="0.3">
      <c r="A16" s="19" t="str">
        <f t="shared" si="2"/>
        <v>299domain</v>
      </c>
      <c r="B16" s="19" t="str">
        <f t="shared" si="3"/>
        <v>domain255</v>
      </c>
      <c r="C16" s="11" t="s">
        <v>722</v>
      </c>
      <c r="D16" s="9" t="s">
        <v>31</v>
      </c>
      <c r="E16" s="13" t="str">
        <f>IF(K16,VLOOKUP(K16,Vocabulary!$A:$J,2,),"")</f>
        <v>pointGeometry</v>
      </c>
      <c r="F16" s="4" t="s">
        <v>0</v>
      </c>
      <c r="G16" s="19" t="str">
        <f>IF(L16&lt;&gt;"",VLOOKUP(L16,Vocabulary!$A:$J,2,),IF(M16&lt;&gt;"",M16,""))</f>
        <v>GeographicalPosition</v>
      </c>
      <c r="K16" s="9">
        <v>299</v>
      </c>
      <c r="L16" s="9">
        <v>255</v>
      </c>
    </row>
    <row r="17" spans="1:12" x14ac:dyDescent="0.3">
      <c r="A17" s="19" t="str">
        <f t="shared" si="2"/>
        <v>300domain</v>
      </c>
      <c r="B17" s="19" t="str">
        <f t="shared" si="3"/>
        <v>domain255</v>
      </c>
      <c r="C17" s="11" t="s">
        <v>722</v>
      </c>
      <c r="D17" s="9" t="s">
        <v>31</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722</v>
      </c>
      <c r="D18" s="9" t="s">
        <v>31</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722</v>
      </c>
      <c r="D19" s="9" t="s">
        <v>31</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722</v>
      </c>
      <c r="D20" s="9" t="s">
        <v>31</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722</v>
      </c>
      <c r="D21" s="9" t="s">
        <v>31</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722</v>
      </c>
      <c r="D22" s="9" t="s">
        <v>31</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722</v>
      </c>
      <c r="D23" s="9" t="s">
        <v>31</v>
      </c>
      <c r="E23" s="13" t="str">
        <f>IF(K23,VLOOKUP(K23,Vocabulary!$A:$J,2,),"")</f>
        <v>streetNameType</v>
      </c>
      <c r="F23" s="4" t="s">
        <v>0</v>
      </c>
      <c r="G23" s="19" t="str">
        <f>IF(L23&lt;&gt;"",VLOOKUP(L23,Vocabulary!$A:$J,2,),IF(M23&lt;&gt;"",M23,""))</f>
        <v>StreetName</v>
      </c>
      <c r="K23" s="9">
        <v>667</v>
      </c>
      <c r="L23" s="9">
        <v>662</v>
      </c>
    </row>
    <row r="24" spans="1:12" x14ac:dyDescent="0.3">
      <c r="A24" s="19" t="str">
        <f t="shared" si="2"/>
        <v>311domain</v>
      </c>
      <c r="B24" s="19" t="str">
        <f t="shared" si="3"/>
        <v>domain256</v>
      </c>
      <c r="C24" s="11" t="s">
        <v>722</v>
      </c>
      <c r="D24" s="9" t="s">
        <v>763</v>
      </c>
      <c r="E24" s="13" t="str">
        <f>IF(K24,VLOOKUP(K24,Vocabulary!$A:$J,2,),"")</f>
        <v>versionId</v>
      </c>
      <c r="F24" s="4" t="s">
        <v>0</v>
      </c>
      <c r="G24" s="19" t="str">
        <f>IF(L24&lt;&gt;"",VLOOKUP(L24,Vocabulary!$A:$J,2,),IF(M24&lt;&gt;"",M24,""))</f>
        <v>Identifier</v>
      </c>
      <c r="K24" s="9">
        <v>311</v>
      </c>
      <c r="L24" s="9">
        <v>256</v>
      </c>
    </row>
    <row r="25" spans="1:12" x14ac:dyDescent="0.3">
      <c r="A25" s="19" t="str">
        <f t="shared" si="2"/>
        <v>352domain</v>
      </c>
      <c r="B25" s="19" t="str">
        <f t="shared" si="3"/>
        <v>domain249</v>
      </c>
      <c r="C25" s="11" t="s">
        <v>722</v>
      </c>
      <c r="D25" s="9" t="s">
        <v>31</v>
      </c>
      <c r="E25" s="13" t="str">
        <f>IF(K25,VLOOKUP(K25,Vocabulary!$A:$J,2,),"")</f>
        <v>endDate</v>
      </c>
      <c r="F25" s="4" t="s">
        <v>0</v>
      </c>
      <c r="G25" s="19" t="str">
        <f>IF(L25&lt;&gt;"",VLOOKUP(L25,Vocabulary!$A:$J,2,),IF(M25&lt;&gt;"",M25,""))</f>
        <v>BelgianAddress</v>
      </c>
      <c r="K25" s="9">
        <v>352</v>
      </c>
      <c r="L25" s="9">
        <v>249</v>
      </c>
    </row>
    <row r="26" spans="1:12" x14ac:dyDescent="0.3">
      <c r="A26" s="19" t="str">
        <f t="shared" si="2"/>
        <v>352domain</v>
      </c>
      <c r="B26" s="19" t="str">
        <f t="shared" si="3"/>
        <v>domain662</v>
      </c>
      <c r="C26" s="11" t="s">
        <v>722</v>
      </c>
      <c r="D26" s="9" t="s">
        <v>31</v>
      </c>
      <c r="E26" s="13" t="str">
        <f>IF(K26,VLOOKUP(K26,Vocabulary!$A:$J,2,),"")</f>
        <v>endDate</v>
      </c>
      <c r="F26" s="4" t="s">
        <v>0</v>
      </c>
      <c r="G26" s="19" t="str">
        <f>IF(L26&lt;&gt;"",VLOOKUP(L26,Vocabulary!$A:$J,2,),IF(M26&lt;&gt;"",M26,""))</f>
        <v>StreetName</v>
      </c>
      <c r="K26" s="9">
        <v>352</v>
      </c>
      <c r="L26" s="9">
        <v>662</v>
      </c>
    </row>
    <row r="27" spans="1:12" x14ac:dyDescent="0.3">
      <c r="A27" s="19" t="str">
        <f t="shared" si="2"/>
        <v>355domain</v>
      </c>
      <c r="B27" s="19" t="str">
        <f t="shared" si="3"/>
        <v>domain249</v>
      </c>
      <c r="C27" s="11" t="s">
        <v>722</v>
      </c>
      <c r="D27" s="9" t="s">
        <v>31</v>
      </c>
      <c r="E27" s="13" t="str">
        <f>IF(K27,VLOOKUP(K27,Vocabulary!$A:$J,2,),"")</f>
        <v>startDate</v>
      </c>
      <c r="F27" s="4" t="s">
        <v>0</v>
      </c>
      <c r="G27" s="19" t="str">
        <f>IF(L27&lt;&gt;"",VLOOKUP(L27,Vocabulary!$A:$J,2,),IF(M27&lt;&gt;"",M27,""))</f>
        <v>BelgianAddress</v>
      </c>
      <c r="K27" s="9">
        <v>355</v>
      </c>
      <c r="L27" s="9">
        <v>249</v>
      </c>
    </row>
    <row r="28" spans="1:12" x14ac:dyDescent="0.3">
      <c r="A28" s="19" t="str">
        <f t="shared" si="2"/>
        <v>355domain</v>
      </c>
      <c r="B28" s="19" t="str">
        <f t="shared" si="3"/>
        <v>domain662</v>
      </c>
      <c r="C28" s="11" t="s">
        <v>722</v>
      </c>
      <c r="D28" s="9" t="s">
        <v>31</v>
      </c>
      <c r="E28" s="13" t="str">
        <f>IF(K28,VLOOKUP(K28,Vocabulary!$A:$J,2,),"")</f>
        <v>startDate</v>
      </c>
      <c r="F28" s="4" t="s">
        <v>0</v>
      </c>
      <c r="G28" s="19" t="str">
        <f>IF(L28&lt;&gt;"",VLOOKUP(L28,Vocabulary!$A:$J,2,),IF(M28&lt;&gt;"",M28,""))</f>
        <v>StreetName</v>
      </c>
      <c r="K28" s="9">
        <v>355</v>
      </c>
      <c r="L28" s="9">
        <v>662</v>
      </c>
    </row>
    <row r="29" spans="1:12" x14ac:dyDescent="0.3">
      <c r="A29" s="19" t="str">
        <f t="shared" si="2"/>
        <v>653domain</v>
      </c>
      <c r="B29" s="19" t="str">
        <f t="shared" si="3"/>
        <v>domain251</v>
      </c>
      <c r="C29" s="11" t="s">
        <v>722</v>
      </c>
      <c r="D29" s="9" t="s">
        <v>31</v>
      </c>
      <c r="E29" s="13" t="str">
        <f>IF(K29,VLOOKUP(K29,Vocabulary!$A:$J,2,),"")</f>
        <v>addressArea</v>
      </c>
      <c r="F29" s="4" t="s">
        <v>0</v>
      </c>
      <c r="G29" s="19" t="str">
        <f>IF(L29&lt;&gt;"",VLOOKUP(L29,Vocabulary!$A:$J,2,),IF(M29&lt;&gt;"",M29,""))</f>
        <v>Address</v>
      </c>
      <c r="K29" s="9">
        <v>653</v>
      </c>
      <c r="L29" s="9">
        <v>251</v>
      </c>
    </row>
    <row r="30" spans="1:12" x14ac:dyDescent="0.3">
      <c r="A30" s="19" t="str">
        <f t="shared" si="2"/>
        <v>679domain</v>
      </c>
      <c r="B30" s="19" t="str">
        <f t="shared" si="3"/>
        <v>domain251</v>
      </c>
      <c r="C30" s="11" t="s">
        <v>722</v>
      </c>
      <c r="D30" s="9" t="s">
        <v>31</v>
      </c>
      <c r="E30" s="13" t="str">
        <f>IF(K30,VLOOKUP(K30,Vocabulary!$A:$J,2,),"")</f>
        <v>identifier</v>
      </c>
      <c r="F30" s="4" t="s">
        <v>0</v>
      </c>
      <c r="G30" s="19" t="str">
        <f>IF(L30&lt;&gt;"",VLOOKUP(L30,Vocabulary!$A:$J,2,),IF(M30&lt;&gt;"",M30,""))</f>
        <v>Address</v>
      </c>
      <c r="K30" s="9">
        <v>679</v>
      </c>
      <c r="L30" s="9">
        <v>251</v>
      </c>
    </row>
    <row r="31" spans="1:12" x14ac:dyDescent="0.3">
      <c r="A31" s="19" t="str">
        <f t="shared" si="2"/>
        <v>651domain</v>
      </c>
      <c r="B31" s="19" t="str">
        <f t="shared" si="3"/>
        <v>domain251</v>
      </c>
      <c r="C31" s="11" t="s">
        <v>722</v>
      </c>
      <c r="D31" s="9" t="s">
        <v>31</v>
      </c>
      <c r="E31" s="13" t="str">
        <f>IF(K31,VLOOKUP(K31,Vocabulary!$A:$J,2,),"")</f>
        <v>adminUnitL1</v>
      </c>
      <c r="F31" s="4" t="s">
        <v>0</v>
      </c>
      <c r="G31" s="19" t="str">
        <f>IF(L31&lt;&gt;"",VLOOKUP(L31,Vocabulary!$A:$J,2,),IF(M31&lt;&gt;"",M31,""))</f>
        <v>Address</v>
      </c>
      <c r="K31" s="9">
        <v>651</v>
      </c>
      <c r="L31" s="9">
        <v>251</v>
      </c>
    </row>
    <row r="32" spans="1:12" x14ac:dyDescent="0.3">
      <c r="A32" s="19" t="str">
        <f t="shared" si="2"/>
        <v>652domain</v>
      </c>
      <c r="B32" s="19" t="str">
        <f t="shared" si="3"/>
        <v>domain251</v>
      </c>
      <c r="C32" s="11" t="s">
        <v>722</v>
      </c>
      <c r="D32" s="9" t="s">
        <v>31</v>
      </c>
      <c r="E32" s="13" t="str">
        <f>IF(K32,VLOOKUP(K32,Vocabulary!$A:$J,2,),"")</f>
        <v>adminUnitL2</v>
      </c>
      <c r="F32" s="4" t="s">
        <v>0</v>
      </c>
      <c r="G32" s="19" t="str">
        <f>IF(L32&lt;&gt;"",VLOOKUP(L32,Vocabulary!$A:$J,2,),IF(M32&lt;&gt;"",M32,""))</f>
        <v>Address</v>
      </c>
      <c r="K32" s="9">
        <v>652</v>
      </c>
      <c r="L32" s="9">
        <v>251</v>
      </c>
    </row>
    <row r="33" spans="1:13" x14ac:dyDescent="0.3">
      <c r="A33" s="19" t="str">
        <f t="shared" si="2"/>
        <v>272domain</v>
      </c>
      <c r="B33" s="19" t="str">
        <f t="shared" si="3"/>
        <v>domain251</v>
      </c>
      <c r="C33" s="11" t="s">
        <v>722</v>
      </c>
      <c r="D33" s="9" t="s">
        <v>31</v>
      </c>
      <c r="E33" s="13" t="str">
        <f>IF(K33,VLOOKUP(K33,Vocabulary!$A:$J,2,),"")</f>
        <v>fullAddress</v>
      </c>
      <c r="F33" s="4" t="s">
        <v>0</v>
      </c>
      <c r="G33" s="19" t="str">
        <f>IF(L33&lt;&gt;"",VLOOKUP(L33,Vocabulary!$A:$J,2,),IF(M33&lt;&gt;"",M33,""))</f>
        <v>Address</v>
      </c>
      <c r="K33" s="9">
        <v>272</v>
      </c>
      <c r="L33" s="9">
        <v>251</v>
      </c>
    </row>
    <row r="34" spans="1:13" x14ac:dyDescent="0.3">
      <c r="A34" s="19" t="str">
        <f t="shared" si="2"/>
        <v>654domain</v>
      </c>
      <c r="B34" s="19" t="str">
        <f t="shared" si="3"/>
        <v>domain251</v>
      </c>
      <c r="C34" s="11" t="s">
        <v>722</v>
      </c>
      <c r="D34" s="9" t="s">
        <v>31</v>
      </c>
      <c r="E34" s="13" t="str">
        <f>IF(K34,VLOOKUP(K34,Vocabulary!$A:$J,2,),"")</f>
        <v>locatorName</v>
      </c>
      <c r="F34" s="4" t="s">
        <v>0</v>
      </c>
      <c r="G34" s="19" t="str">
        <f>IF(L34&lt;&gt;"",VLOOKUP(L34,Vocabulary!$A:$J,2,),IF(M34&lt;&gt;"",M34,""))</f>
        <v>Address</v>
      </c>
      <c r="K34" s="9">
        <v>654</v>
      </c>
      <c r="L34" s="9">
        <v>251</v>
      </c>
    </row>
    <row r="35" spans="1:13" x14ac:dyDescent="0.3">
      <c r="A35" s="19" t="str">
        <f t="shared" si="2"/>
        <v>298domain</v>
      </c>
      <c r="B35" s="19" t="str">
        <f t="shared" si="3"/>
        <v>domain249</v>
      </c>
      <c r="C35" s="11" t="s">
        <v>722</v>
      </c>
      <c r="D35" s="9" t="s">
        <v>31</v>
      </c>
      <c r="E35" s="13" t="str">
        <f>IF(K35,VLOOKUP(K35,Vocabulary!$A:$J,2,),"")</f>
        <v>boxNumber</v>
      </c>
      <c r="F35" s="4" t="s">
        <v>0</v>
      </c>
      <c r="G35" s="19" t="str">
        <f>IF(L35&lt;&gt;"",VLOOKUP(L35,Vocabulary!$A:$J,2,),IF(M35&lt;&gt;"",M35,""))</f>
        <v>BelgianAddress</v>
      </c>
      <c r="K35" s="9">
        <v>298</v>
      </c>
      <c r="L35" s="9">
        <v>249</v>
      </c>
    </row>
    <row r="36" spans="1:13" x14ac:dyDescent="0.3">
      <c r="A36" s="19" t="str">
        <f t="shared" si="2"/>
        <v>303domain</v>
      </c>
      <c r="B36" s="19" t="str">
        <f t="shared" si="3"/>
        <v>domain251</v>
      </c>
      <c r="C36" s="11" t="s">
        <v>722</v>
      </c>
      <c r="D36" s="9" t="s">
        <v>31</v>
      </c>
      <c r="E36" s="13" t="str">
        <f>IF(K36,VLOOKUP(K36,Vocabulary!$A:$J,2,),"")</f>
        <v>postCode</v>
      </c>
      <c r="F36" s="4" t="s">
        <v>0</v>
      </c>
      <c r="G36" s="19" t="str">
        <f>IF(L36&lt;&gt;"",VLOOKUP(L36,Vocabulary!$A:$J,2,),IF(M36&lt;&gt;"",M36,""))</f>
        <v>Address</v>
      </c>
      <c r="K36" s="9">
        <v>303</v>
      </c>
      <c r="L36" s="9">
        <v>251</v>
      </c>
    </row>
    <row r="37" spans="1:13" x14ac:dyDescent="0.3">
      <c r="A37" s="19" t="str">
        <f t="shared" si="2"/>
        <v>649domain</v>
      </c>
      <c r="B37" s="19" t="str">
        <f t="shared" si="3"/>
        <v>domain262</v>
      </c>
      <c r="C37" s="11" t="s">
        <v>722</v>
      </c>
      <c r="D37" s="9" t="s">
        <v>31</v>
      </c>
      <c r="E37" s="13" t="str">
        <f>IF(K37,VLOOKUP(K37,Vocabulary!$A:$J,2,),"")</f>
        <v>postName</v>
      </c>
      <c r="F37" s="4" t="s">
        <v>0</v>
      </c>
      <c r="G37" s="19" t="str">
        <f>IF(L37&lt;&gt;"",VLOOKUP(L37,Vocabulary!$A:$J,2,),IF(M37&lt;&gt;"",M37,""))</f>
        <v>PostalInfo</v>
      </c>
      <c r="K37" s="9">
        <v>649</v>
      </c>
      <c r="L37" s="9">
        <v>262</v>
      </c>
    </row>
    <row r="38" spans="1:13" x14ac:dyDescent="0.3">
      <c r="A38" s="19" t="str">
        <f t="shared" si="2"/>
        <v>649domain</v>
      </c>
      <c r="B38" s="19" t="str">
        <f t="shared" si="3"/>
        <v>domain251</v>
      </c>
      <c r="C38" s="11" t="s">
        <v>722</v>
      </c>
      <c r="D38" s="9" t="s">
        <v>31</v>
      </c>
      <c r="E38" s="13" t="str">
        <f>IF(K38,VLOOKUP(K38,Vocabulary!$A:$J,2,),"")</f>
        <v>postName</v>
      </c>
      <c r="F38" s="4" t="s">
        <v>0</v>
      </c>
      <c r="G38" s="19" t="str">
        <f>IF(L38&lt;&gt;"",VLOOKUP(L38,Vocabulary!$A:$J,2,),IF(M38&lt;&gt;"",M38,""))</f>
        <v>Address</v>
      </c>
      <c r="K38" s="9">
        <v>649</v>
      </c>
      <c r="L38" s="9">
        <v>251</v>
      </c>
    </row>
    <row r="39" spans="1:13" x14ac:dyDescent="0.3">
      <c r="A39" s="19" t="str">
        <f t="shared" si="2"/>
        <v>664domain</v>
      </c>
      <c r="B39" s="19" t="str">
        <f t="shared" si="3"/>
        <v>domain662</v>
      </c>
      <c r="C39" s="11" t="s">
        <v>722</v>
      </c>
      <c r="D39" s="9" t="s">
        <v>31</v>
      </c>
      <c r="E39" s="13" t="str">
        <f>IF(K39,VLOOKUP(K39,Vocabulary!$A:$J,2,),"")</f>
        <v>streetName</v>
      </c>
      <c r="F39" s="4" t="s">
        <v>0</v>
      </c>
      <c r="G39" s="19" t="str">
        <f>IF(L39&lt;&gt;"",VLOOKUP(L39,Vocabulary!$A:$J,2,),IF(M39&lt;&gt;"",M39,""))</f>
        <v>StreetName</v>
      </c>
      <c r="K39" s="9">
        <v>664</v>
      </c>
      <c r="L39" s="9">
        <v>662</v>
      </c>
    </row>
    <row r="40" spans="1:13" x14ac:dyDescent="0.3">
      <c r="A40" s="19" t="str">
        <f t="shared" si="2"/>
        <v>360hasConcept</v>
      </c>
      <c r="B40" s="19" t="str">
        <f t="shared" si="3"/>
        <v>hasConcept</v>
      </c>
      <c r="C40" s="11" t="s">
        <v>722</v>
      </c>
      <c r="D40" s="9" t="s">
        <v>31</v>
      </c>
      <c r="E40" s="13" t="str">
        <f>IF(K40,VLOOKUP(K40,Vocabulary!$A:$J,2,),"")</f>
        <v>AddressStatus</v>
      </c>
      <c r="F40" s="4" t="s">
        <v>758</v>
      </c>
      <c r="G40" s="19" t="str">
        <f>IF(L40&lt;&gt;"",VLOOKUP(L40,Vocabulary!$A:$J,2,),IF(M40&lt;&gt;"",M40,""))</f>
        <v>current</v>
      </c>
      <c r="H40" s="4" t="s">
        <v>202</v>
      </c>
      <c r="I40" s="4" t="s">
        <v>203</v>
      </c>
      <c r="K40" s="9">
        <v>360</v>
      </c>
      <c r="M40" s="21" t="s">
        <v>212</v>
      </c>
    </row>
    <row r="41" spans="1:13" x14ac:dyDescent="0.3">
      <c r="A41" s="19" t="str">
        <f t="shared" si="2"/>
        <v>360hasConcept</v>
      </c>
      <c r="B41" s="19" t="str">
        <f t="shared" si="3"/>
        <v>hasConcept</v>
      </c>
      <c r="C41" s="11" t="s">
        <v>722</v>
      </c>
      <c r="D41" s="9" t="s">
        <v>31</v>
      </c>
      <c r="E41" s="13" t="str">
        <f>IF(K41,VLOOKUP(K41,Vocabulary!$A:$J,2,),"")</f>
        <v>AddressStatus</v>
      </c>
      <c r="F41" s="4" t="s">
        <v>758</v>
      </c>
      <c r="G41" s="19" t="str">
        <f>IF(L41&lt;&gt;"",VLOOKUP(L41,Vocabulary!$A:$J,2,),IF(M41&lt;&gt;"",M41,""))</f>
        <v>proposed</v>
      </c>
      <c r="H41" s="4" t="s">
        <v>205</v>
      </c>
      <c r="I41" s="4" t="s">
        <v>204</v>
      </c>
      <c r="K41" s="9">
        <v>360</v>
      </c>
      <c r="M41" s="21" t="s">
        <v>213</v>
      </c>
    </row>
    <row r="42" spans="1:13" x14ac:dyDescent="0.3">
      <c r="A42" s="19" t="str">
        <f t="shared" si="2"/>
        <v>360hasConcept</v>
      </c>
      <c r="B42" s="19" t="str">
        <f t="shared" si="3"/>
        <v>hasConcept</v>
      </c>
      <c r="C42" s="11" t="s">
        <v>722</v>
      </c>
      <c r="D42" s="9" t="s">
        <v>31</v>
      </c>
      <c r="E42" s="13" t="str">
        <f>IF(K42,VLOOKUP(K42,Vocabulary!$A:$J,2,),"")</f>
        <v>AddressStatus</v>
      </c>
      <c r="F42" s="4" t="s">
        <v>758</v>
      </c>
      <c r="G42" s="19" t="str">
        <f>IF(L42&lt;&gt;"",VLOOKUP(L42,Vocabulary!$A:$J,2,),IF(M42&lt;&gt;"",M42,""))</f>
        <v>reserved</v>
      </c>
      <c r="H42" s="4" t="s">
        <v>206</v>
      </c>
      <c r="I42" s="4" t="s">
        <v>207</v>
      </c>
      <c r="K42" s="9">
        <v>360</v>
      </c>
      <c r="M42" s="21" t="s">
        <v>214</v>
      </c>
    </row>
    <row r="43" spans="1:13" x14ac:dyDescent="0.3">
      <c r="A43" s="19" t="str">
        <f t="shared" si="2"/>
        <v>360hasConcept</v>
      </c>
      <c r="B43" s="19" t="str">
        <f t="shared" si="3"/>
        <v>hasConcept</v>
      </c>
      <c r="C43" s="11" t="s">
        <v>722</v>
      </c>
      <c r="D43" s="9" t="s">
        <v>31</v>
      </c>
      <c r="E43" s="13" t="str">
        <f>IF(K43,VLOOKUP(K43,Vocabulary!$A:$J,2,),"")</f>
        <v>AddressStatus</v>
      </c>
      <c r="F43" s="4" t="s">
        <v>758</v>
      </c>
      <c r="G43" s="19" t="str">
        <f>IF(L43&lt;&gt;"",VLOOKUP(L43,Vocabulary!$A:$J,2,),IF(M43&lt;&gt;"",M43,""))</f>
        <v>retired</v>
      </c>
      <c r="H43" s="4" t="s">
        <v>208</v>
      </c>
      <c r="I43" s="4" t="s">
        <v>209</v>
      </c>
      <c r="K43" s="9">
        <v>360</v>
      </c>
      <c r="M43" s="21" t="s">
        <v>215</v>
      </c>
    </row>
    <row r="44" spans="1:13" x14ac:dyDescent="0.3">
      <c r="A44" s="19" t="str">
        <f t="shared" si="2"/>
        <v>378hasConcept</v>
      </c>
      <c r="B44" s="19" t="str">
        <f t="shared" si="3"/>
        <v>hasConcept</v>
      </c>
      <c r="C44" s="11" t="s">
        <v>722</v>
      </c>
      <c r="D44" s="9" t="s">
        <v>31</v>
      </c>
      <c r="E44" s="13" t="str">
        <f>IF(K44,VLOOKUP(K44,Vocabulary!$A:$J,2,),"")</f>
        <v>PositionGeometryMethod</v>
      </c>
      <c r="F44" s="4" t="s">
        <v>758</v>
      </c>
      <c r="G44" s="19" t="str">
        <f>IF(L44&lt;&gt;"",VLOOKUP(L44,Vocabulary!$A:$J,2,),IF(M44&lt;&gt;"",M44,""))</f>
        <v>assignedByAdministrator</v>
      </c>
      <c r="H44" s="4" t="s">
        <v>218</v>
      </c>
      <c r="I44" s="4" t="s">
        <v>219</v>
      </c>
      <c r="K44" s="9">
        <v>378</v>
      </c>
      <c r="M44" s="21" t="s">
        <v>216</v>
      </c>
    </row>
    <row r="45" spans="1:13" x14ac:dyDescent="0.3">
      <c r="A45" s="19" t="str">
        <f t="shared" si="2"/>
        <v>378hasConcept</v>
      </c>
      <c r="B45" s="19" t="str">
        <f t="shared" si="3"/>
        <v>hasConcept</v>
      </c>
      <c r="C45" s="11" t="s">
        <v>722</v>
      </c>
      <c r="D45" s="9" t="s">
        <v>31</v>
      </c>
      <c r="E45" s="13" t="str">
        <f>IF(K45,VLOOKUP(K45,Vocabulary!$A:$J,2,),"")</f>
        <v>PositionGeometryMethod</v>
      </c>
      <c r="F45" s="4" t="s">
        <v>758</v>
      </c>
      <c r="G45" s="19" t="str">
        <f>IF(L45&lt;&gt;"",VLOOKUP(L45,Vocabulary!$A:$J,2,),IF(M45&lt;&gt;"",M45,""))</f>
        <v>derivedFromObject</v>
      </c>
      <c r="H45" s="4" t="s">
        <v>220</v>
      </c>
      <c r="I45" s="4" t="s">
        <v>221</v>
      </c>
      <c r="K45" s="9">
        <v>378</v>
      </c>
      <c r="M45" s="21" t="s">
        <v>217</v>
      </c>
    </row>
    <row r="46" spans="1:13" x14ac:dyDescent="0.3">
      <c r="A46" s="19" t="str">
        <f t="shared" si="2"/>
        <v>379hasConcept</v>
      </c>
      <c r="B46" s="19" t="str">
        <f t="shared" si="3"/>
        <v>hasConcept</v>
      </c>
      <c r="C46" s="11" t="s">
        <v>722</v>
      </c>
      <c r="D46" s="9" t="s">
        <v>31</v>
      </c>
      <c r="E46" s="13" t="str">
        <f>IF(K46,VLOOKUP(K46,Vocabulary!$A:$J,2,),"")</f>
        <v>PositionSpecification</v>
      </c>
      <c r="F46" s="4" t="s">
        <v>758</v>
      </c>
      <c r="G46" s="19" t="str">
        <f>IF(L46&lt;&gt;"",VLOOKUP(L46,Vocabulary!$A:$J,2,),IF(M46&lt;&gt;"",M46,""))</f>
        <v>building</v>
      </c>
      <c r="H46" s="4" t="s">
        <v>194</v>
      </c>
      <c r="I46" s="4" t="s">
        <v>195</v>
      </c>
      <c r="K46" s="9">
        <v>379</v>
      </c>
      <c r="M46" s="21" t="s">
        <v>222</v>
      </c>
    </row>
    <row r="47" spans="1:13" x14ac:dyDescent="0.3">
      <c r="A47" s="19" t="str">
        <f t="shared" si="2"/>
        <v>379hasConcept</v>
      </c>
      <c r="B47" s="19" t="str">
        <f t="shared" si="3"/>
        <v>hasConcept</v>
      </c>
      <c r="C47" s="11" t="s">
        <v>722</v>
      </c>
      <c r="D47" s="9" t="s">
        <v>31</v>
      </c>
      <c r="E47" s="13" t="str">
        <f>IF(K47,VLOOKUP(K47,Vocabulary!$A:$J,2,),"")</f>
        <v>PositionSpecification</v>
      </c>
      <c r="F47" s="4" t="s">
        <v>758</v>
      </c>
      <c r="G47" s="19" t="str">
        <f>IF(L47&lt;&gt;"",VLOOKUP(L47,Vocabulary!$A:$J,2,),IF(M47&lt;&gt;"",M47,""))</f>
        <v>buildingUnit</v>
      </c>
      <c r="H47" s="4" t="s">
        <v>230</v>
      </c>
      <c r="I47" s="4" t="s">
        <v>231</v>
      </c>
      <c r="K47" s="9">
        <v>379</v>
      </c>
      <c r="M47" s="21" t="s">
        <v>223</v>
      </c>
    </row>
    <row r="48" spans="1:13" x14ac:dyDescent="0.3">
      <c r="A48" s="19" t="str">
        <f t="shared" si="2"/>
        <v>379hasConcept</v>
      </c>
      <c r="B48" s="19" t="str">
        <f t="shared" si="3"/>
        <v>hasConcept</v>
      </c>
      <c r="C48" s="11" t="s">
        <v>722</v>
      </c>
      <c r="D48" s="9" t="s">
        <v>31</v>
      </c>
      <c r="E48" s="13" t="str">
        <f>IF(K48,VLOOKUP(K48,Vocabulary!$A:$J,2,),"")</f>
        <v>PositionSpecification</v>
      </c>
      <c r="F48" s="4" t="s">
        <v>758</v>
      </c>
      <c r="G48" s="19" t="str">
        <f>IF(L48&lt;&gt;"",VLOOKUP(L48,Vocabulary!$A:$J,2,),IF(M48&lt;&gt;"",M48,""))</f>
        <v>entrance</v>
      </c>
      <c r="H48" s="4" t="s">
        <v>232</v>
      </c>
      <c r="I48" s="4" t="s">
        <v>233</v>
      </c>
      <c r="K48" s="9">
        <v>379</v>
      </c>
      <c r="M48" s="21" t="s">
        <v>224</v>
      </c>
    </row>
    <row r="49" spans="1:13" x14ac:dyDescent="0.3">
      <c r="A49" s="19" t="str">
        <f t="shared" si="2"/>
        <v>379hasConcept</v>
      </c>
      <c r="B49" s="19" t="str">
        <f t="shared" si="3"/>
        <v>hasConcept</v>
      </c>
      <c r="C49" s="11" t="s">
        <v>722</v>
      </c>
      <c r="D49" s="9" t="s">
        <v>31</v>
      </c>
      <c r="E49" s="13" t="str">
        <f>IF(K49,VLOOKUP(K49,Vocabulary!$A:$J,2,),"")</f>
        <v>PositionSpecification</v>
      </c>
      <c r="F49" s="4" t="s">
        <v>758</v>
      </c>
      <c r="G49" s="19" t="str">
        <f>IF(L49&lt;&gt;"",VLOOKUP(L49,Vocabulary!$A:$J,2,),IF(M49&lt;&gt;"",M49,""))</f>
        <v>mooringPlace</v>
      </c>
      <c r="H49" s="4" t="s">
        <v>199</v>
      </c>
      <c r="I49" s="4" t="s">
        <v>200</v>
      </c>
      <c r="K49" s="9">
        <v>379</v>
      </c>
      <c r="M49" s="21" t="s">
        <v>225</v>
      </c>
    </row>
    <row r="50" spans="1:13" x14ac:dyDescent="0.3">
      <c r="A50" s="19" t="str">
        <f t="shared" si="2"/>
        <v>379hasConcept</v>
      </c>
      <c r="B50" s="19" t="str">
        <f t="shared" si="3"/>
        <v>hasConcept</v>
      </c>
      <c r="C50" s="11" t="s">
        <v>722</v>
      </c>
      <c r="D50" s="9" t="s">
        <v>31</v>
      </c>
      <c r="E50" s="13" t="str">
        <f>IF(K50,VLOOKUP(K50,Vocabulary!$A:$J,2,),"")</f>
        <v>PositionSpecification</v>
      </c>
      <c r="F50" s="4" t="s">
        <v>758</v>
      </c>
      <c r="G50" s="19" t="str">
        <f>IF(L50&lt;&gt;"",VLOOKUP(L50,Vocabulary!$A:$J,2,),IF(M50&lt;&gt;"",M50,""))</f>
        <v>municipality</v>
      </c>
      <c r="H50" s="4" t="s">
        <v>38</v>
      </c>
      <c r="I50" s="4" t="s">
        <v>39</v>
      </c>
      <c r="K50" s="9">
        <v>379</v>
      </c>
      <c r="M50" s="21" t="s">
        <v>226</v>
      </c>
    </row>
    <row r="51" spans="1:13" x14ac:dyDescent="0.3">
      <c r="A51" s="19" t="str">
        <f t="shared" si="2"/>
        <v>379hasConcept</v>
      </c>
      <c r="B51" s="19" t="str">
        <f t="shared" si="3"/>
        <v>hasConcept</v>
      </c>
      <c r="C51" s="11" t="s">
        <v>722</v>
      </c>
      <c r="D51" s="9" t="s">
        <v>31</v>
      </c>
      <c r="E51" s="13" t="str">
        <f>IF(K51,VLOOKUP(K51,Vocabulary!$A:$J,2,),"")</f>
        <v>PositionSpecification</v>
      </c>
      <c r="F51" s="4" t="s">
        <v>758</v>
      </c>
      <c r="G51" s="19" t="str">
        <f>IF(L51&lt;&gt;"",VLOOKUP(L51,Vocabulary!$A:$J,2,),IF(M51&lt;&gt;"",M51,""))</f>
        <v>parcel</v>
      </c>
      <c r="H51" s="4" t="s">
        <v>196</v>
      </c>
      <c r="I51" s="4" t="s">
        <v>197</v>
      </c>
      <c r="K51" s="9">
        <v>379</v>
      </c>
      <c r="M51" s="21" t="s">
        <v>227</v>
      </c>
    </row>
    <row r="52" spans="1:13" x14ac:dyDescent="0.3">
      <c r="A52" s="19" t="str">
        <f t="shared" si="2"/>
        <v>379hasConcept</v>
      </c>
      <c r="B52" s="19" t="str">
        <f t="shared" si="3"/>
        <v>hasConcept</v>
      </c>
      <c r="C52" s="11" t="s">
        <v>722</v>
      </c>
      <c r="D52" s="9" t="s">
        <v>31</v>
      </c>
      <c r="E52" s="13" t="str">
        <f>IF(K52,VLOOKUP(K52,Vocabulary!$A:$J,2,),"")</f>
        <v>PositionSpecification</v>
      </c>
      <c r="F52" s="4" t="s">
        <v>758</v>
      </c>
      <c r="G52" s="19" t="str">
        <f>IF(L52&lt;&gt;"",VLOOKUP(L52,Vocabulary!$A:$J,2,),IF(M52&lt;&gt;"",M52,""))</f>
        <v>plot</v>
      </c>
      <c r="H52" s="4" t="s">
        <v>234</v>
      </c>
      <c r="I52" s="4" t="s">
        <v>234</v>
      </c>
      <c r="K52" s="9">
        <v>379</v>
      </c>
      <c r="M52" s="21" t="s">
        <v>228</v>
      </c>
    </row>
    <row r="53" spans="1:13" x14ac:dyDescent="0.3">
      <c r="A53" s="19" t="str">
        <f t="shared" si="2"/>
        <v>379hasConcept</v>
      </c>
      <c r="B53" s="19" t="str">
        <f t="shared" si="3"/>
        <v>hasConcept</v>
      </c>
      <c r="C53" s="11" t="s">
        <v>722</v>
      </c>
      <c r="D53" s="9" t="s">
        <v>31</v>
      </c>
      <c r="E53" s="13" t="str">
        <f>IF(K53,VLOOKUP(K53,Vocabulary!$A:$J,2,),"")</f>
        <v>PositionSpecification</v>
      </c>
      <c r="F53" s="4" t="s">
        <v>758</v>
      </c>
      <c r="G53" s="19" t="str">
        <f>IF(L53&lt;&gt;"",VLOOKUP(L53,Vocabulary!$A:$J,2,),IF(M53&lt;&gt;"",M53,""))</f>
        <v>stand</v>
      </c>
      <c r="H53" s="4" t="s">
        <v>198</v>
      </c>
      <c r="I53" s="4" t="s">
        <v>201</v>
      </c>
      <c r="K53" s="9">
        <v>379</v>
      </c>
      <c r="M53" s="21" t="s">
        <v>229</v>
      </c>
    </row>
    <row r="54" spans="1:13" x14ac:dyDescent="0.3">
      <c r="A54" s="19" t="str">
        <f t="shared" si="2"/>
        <v>379hasConcept</v>
      </c>
      <c r="B54" s="19" t="str">
        <f t="shared" si="3"/>
        <v>hasConcept</v>
      </c>
      <c r="C54" s="11" t="s">
        <v>722</v>
      </c>
      <c r="D54" s="9" t="s">
        <v>31</v>
      </c>
      <c r="E54" s="13" t="str">
        <f>IF(K54,VLOOKUP(K54,Vocabulary!$A:$J,2,),"")</f>
        <v>PositionSpecification</v>
      </c>
      <c r="F54" s="4" t="s">
        <v>758</v>
      </c>
      <c r="G54" s="19" t="str">
        <f>IF(L54&lt;&gt;"",VLOOKUP(L54,Vocabulary!$A:$J,2,),IF(M54&lt;&gt;"",M54,""))</f>
        <v>street</v>
      </c>
      <c r="H54" s="4" t="s">
        <v>141</v>
      </c>
      <c r="I54" s="4" t="s">
        <v>35</v>
      </c>
      <c r="K54" s="9">
        <v>379</v>
      </c>
      <c r="M54" s="21" t="s">
        <v>34</v>
      </c>
    </row>
    <row r="55" spans="1:13" x14ac:dyDescent="0.3">
      <c r="A55" s="19" t="str">
        <f t="shared" si="2"/>
        <v>668hasConcept</v>
      </c>
      <c r="B55" s="19" t="str">
        <f t="shared" si="3"/>
        <v>hasConcept</v>
      </c>
      <c r="C55" s="11" t="s">
        <v>722</v>
      </c>
      <c r="D55" s="9" t="s">
        <v>31</v>
      </c>
      <c r="E55" s="13" t="str">
        <f>IF(K55,VLOOKUP(K55,Vocabulary!$A:$J,2,),"")</f>
        <v>StreetNameStatus</v>
      </c>
      <c r="F55" s="4" t="s">
        <v>758</v>
      </c>
      <c r="G55" s="19" t="str">
        <f>IF(L55&lt;&gt;"",VLOOKUP(L55,Vocabulary!$A:$J,2,),IF(M55&lt;&gt;"",M55,""))</f>
        <v>current</v>
      </c>
      <c r="K55" s="9">
        <v>668</v>
      </c>
      <c r="M55" s="21" t="s">
        <v>212</v>
      </c>
    </row>
    <row r="56" spans="1:13" x14ac:dyDescent="0.3">
      <c r="A56" s="19" t="str">
        <f t="shared" si="2"/>
        <v>668hasConcept</v>
      </c>
      <c r="B56" s="19" t="str">
        <f t="shared" si="3"/>
        <v>hasConcept</v>
      </c>
      <c r="C56" s="11" t="s">
        <v>722</v>
      </c>
      <c r="D56" s="9" t="s">
        <v>31</v>
      </c>
      <c r="E56" s="13" t="str">
        <f>IF(K56,VLOOKUP(K56,Vocabulary!$A:$J,2,),"")</f>
        <v>StreetNameStatus</v>
      </c>
      <c r="F56" s="4" t="s">
        <v>758</v>
      </c>
      <c r="G56" s="19" t="str">
        <f>IF(L56&lt;&gt;"",VLOOKUP(L56,Vocabulary!$A:$J,2,),IF(M56&lt;&gt;"",M56,""))</f>
        <v>proposed</v>
      </c>
      <c r="K56" s="9">
        <v>668</v>
      </c>
      <c r="M56" s="21" t="s">
        <v>213</v>
      </c>
    </row>
    <row r="57" spans="1:13" x14ac:dyDescent="0.3">
      <c r="A57" s="19" t="str">
        <f t="shared" si="2"/>
        <v>668hasConcept</v>
      </c>
      <c r="B57" s="19" t="str">
        <f t="shared" si="3"/>
        <v>hasConcept</v>
      </c>
      <c r="C57" s="11" t="s">
        <v>722</v>
      </c>
      <c r="D57" s="9" t="s">
        <v>31</v>
      </c>
      <c r="E57" s="13" t="str">
        <f>IF(K57,VLOOKUP(K57,Vocabulary!$A:$J,2,),"")</f>
        <v>StreetNameStatus</v>
      </c>
      <c r="F57" s="4" t="s">
        <v>758</v>
      </c>
      <c r="G57" s="19" t="str">
        <f>IF(L57&lt;&gt;"",VLOOKUP(L57,Vocabulary!$A:$J,2,),IF(M57&lt;&gt;"",M57,""))</f>
        <v>reserved</v>
      </c>
      <c r="K57" s="9">
        <v>668</v>
      </c>
      <c r="M57" s="21" t="s">
        <v>214</v>
      </c>
    </row>
    <row r="58" spans="1:13" x14ac:dyDescent="0.3">
      <c r="A58" s="19" t="str">
        <f t="shared" si="2"/>
        <v>668hasConcept</v>
      </c>
      <c r="B58" s="19" t="str">
        <f t="shared" si="3"/>
        <v>hasConcept</v>
      </c>
      <c r="C58" s="11" t="s">
        <v>722</v>
      </c>
      <c r="D58" s="9" t="s">
        <v>31</v>
      </c>
      <c r="E58" s="13" t="str">
        <f>IF(K58,VLOOKUP(K58,Vocabulary!$A:$J,2,),"")</f>
        <v>StreetNameStatus</v>
      </c>
      <c r="F58" s="4" t="s">
        <v>758</v>
      </c>
      <c r="G58" s="19" t="str">
        <f>IF(L58&lt;&gt;"",VLOOKUP(L58,Vocabulary!$A:$J,2,),IF(M58&lt;&gt;"",M58,""))</f>
        <v>retired</v>
      </c>
      <c r="K58" s="9">
        <v>668</v>
      </c>
      <c r="M58" s="21" t="s">
        <v>215</v>
      </c>
    </row>
    <row r="59" spans="1:13" x14ac:dyDescent="0.3">
      <c r="A59" s="19" t="str">
        <f t="shared" si="2"/>
        <v>669hasConcept</v>
      </c>
      <c r="B59" s="19" t="str">
        <f t="shared" si="3"/>
        <v>hasConcept</v>
      </c>
      <c r="C59" s="11" t="s">
        <v>722</v>
      </c>
      <c r="D59" s="9" t="s">
        <v>31</v>
      </c>
      <c r="E59" s="13" t="str">
        <f>IF(K59,VLOOKUP(K59,Vocabulary!$A:$J,2,),"")</f>
        <v>StreetNameType</v>
      </c>
      <c r="F59" s="4" t="s">
        <v>758</v>
      </c>
      <c r="G59" s="19" t="str">
        <f>IF(L59&lt;&gt;"",VLOOKUP(L59,Vocabulary!$A:$J,2,),IF(M59&lt;&gt;"",M59,""))</f>
        <v>hamlet</v>
      </c>
      <c r="K59" s="9">
        <v>669</v>
      </c>
      <c r="M59" s="21" t="s">
        <v>210</v>
      </c>
    </row>
    <row r="60" spans="1:13" x14ac:dyDescent="0.3">
      <c r="A60" s="19" t="str">
        <f t="shared" si="2"/>
        <v>669hasConcept</v>
      </c>
      <c r="B60" s="19" t="str">
        <f t="shared" si="3"/>
        <v>hasConcept</v>
      </c>
      <c r="C60" s="11" t="s">
        <v>722</v>
      </c>
      <c r="D60" s="9" t="s">
        <v>31</v>
      </c>
      <c r="E60" s="13" t="str">
        <f>IF(K60,VLOOKUP(K60,Vocabulary!$A:$J,2,),"")</f>
        <v>StreetNameType</v>
      </c>
      <c r="F60" s="4" t="s">
        <v>758</v>
      </c>
      <c r="G60" s="19" t="str">
        <f>IF(L60&lt;&gt;"",VLOOKUP(L60,Vocabulary!$A:$J,2,),IF(M60&lt;&gt;"",M60,""))</f>
        <v>streetname</v>
      </c>
      <c r="K60" s="9">
        <v>669</v>
      </c>
      <c r="M60" s="21" t="s">
        <v>211</v>
      </c>
    </row>
    <row r="61" spans="1:13" x14ac:dyDescent="0.3">
      <c r="A61" s="19" t="str">
        <f t="shared" si="2"/>
        <v>267range</v>
      </c>
      <c r="B61" s="19" t="str">
        <f t="shared" si="3"/>
        <v>range255</v>
      </c>
      <c r="C61" s="11" t="s">
        <v>722</v>
      </c>
      <c r="D61" s="9" t="s">
        <v>31</v>
      </c>
      <c r="E61" s="13" t="str">
        <f>IF(K61,VLOOKUP(K61,Vocabulary!$A:$J,2,),"")</f>
        <v>addressPosition</v>
      </c>
      <c r="F61" s="4" t="s">
        <v>1</v>
      </c>
      <c r="G61" s="19" t="str">
        <f>IF(L61&lt;&gt;"",VLOOKUP(L61,Vocabulary!$A:$J,2,),IF(M61&lt;&gt;"",M61,""))</f>
        <v>GeographicalPosition</v>
      </c>
      <c r="K61" s="9">
        <v>267</v>
      </c>
      <c r="L61" s="9">
        <v>255</v>
      </c>
    </row>
    <row r="62" spans="1:13" x14ac:dyDescent="0.3">
      <c r="A62" s="19" t="str">
        <f t="shared" si="2"/>
        <v>268range</v>
      </c>
      <c r="B62" s="19" t="str">
        <f t="shared" si="3"/>
        <v>range</v>
      </c>
      <c r="C62" s="11" t="s">
        <v>722</v>
      </c>
      <c r="D62" s="9" t="s">
        <v>31</v>
      </c>
      <c r="E62" s="13" t="str">
        <f>IF(K62,VLOOKUP(K62,Vocabulary!$A:$J,2,),"")</f>
        <v>addressSortField</v>
      </c>
      <c r="F62" s="4" t="s">
        <v>1</v>
      </c>
      <c r="G62" s="19" t="str">
        <f>IF(L62&lt;&gt;"",VLOOKUP(L62,Vocabulary!$A:$J,2,),IF(M62&lt;&gt;"",M62,""))</f>
        <v>_langstring</v>
      </c>
      <c r="K62" s="9">
        <v>268</v>
      </c>
      <c r="M62" s="21" t="s">
        <v>108</v>
      </c>
    </row>
    <row r="63" spans="1:13" x14ac:dyDescent="0.3">
      <c r="A63" s="19" t="str">
        <f t="shared" si="2"/>
        <v>269range</v>
      </c>
      <c r="B63" s="19" t="str">
        <f t="shared" si="3"/>
        <v>range</v>
      </c>
      <c r="C63" s="11" t="s">
        <v>722</v>
      </c>
      <c r="D63" s="9" t="s">
        <v>31</v>
      </c>
      <c r="E63" s="13" t="str">
        <f>IF(K63,VLOOKUP(K63,Vocabulary!$A:$J,2,),"")</f>
        <v>addressStatus</v>
      </c>
      <c r="F63" s="4" t="s">
        <v>1</v>
      </c>
      <c r="G63" s="19" t="str">
        <f>IF(L63&lt;&gt;"",VLOOKUP(L63,Vocabulary!$A:$J,2,),IF(M63&lt;&gt;"",M63,""))</f>
        <v>_Concept</v>
      </c>
      <c r="K63" s="9">
        <v>269</v>
      </c>
      <c r="M63" s="21" t="s">
        <v>98</v>
      </c>
    </row>
    <row r="64" spans="1:13" x14ac:dyDescent="0.3">
      <c r="A64" s="19" t="str">
        <f t="shared" si="2"/>
        <v>280range</v>
      </c>
      <c r="B64" s="19" t="str">
        <f t="shared" si="3"/>
        <v>range250</v>
      </c>
      <c r="C64" s="11" t="s">
        <v>722</v>
      </c>
      <c r="D64" s="9" t="s">
        <v>31</v>
      </c>
      <c r="E64" s="13" t="str">
        <f>IF(K64,VLOOKUP(K64,Vocabulary!$A:$J,2,),"")</f>
        <v>assignedTo</v>
      </c>
      <c r="F64" s="4" t="s">
        <v>1</v>
      </c>
      <c r="G64" s="19" t="str">
        <f>IF(L64&lt;&gt;"",VLOOKUP(L64,Vocabulary!$A:$J,2,),IF(M64&lt;&gt;"",M64,""))</f>
        <v>AddressableObject</v>
      </c>
      <c r="K64" s="9">
        <v>280</v>
      </c>
      <c r="L64" s="9">
        <v>250</v>
      </c>
    </row>
    <row r="65" spans="1:13" x14ac:dyDescent="0.3">
      <c r="A65" s="19" t="str">
        <f t="shared" si="2"/>
        <v>276range</v>
      </c>
      <c r="B65" s="19" t="str">
        <f t="shared" si="3"/>
        <v>range258</v>
      </c>
      <c r="C65" s="11" t="s">
        <v>722</v>
      </c>
      <c r="D65" s="9" t="s">
        <v>31</v>
      </c>
      <c r="E65" s="13" t="str">
        <f>IF(K65,VLOOKUP(K65,Vocabulary!$A:$J,2,),"")</f>
        <v>hasComponent</v>
      </c>
      <c r="F65" s="4" t="s">
        <v>1</v>
      </c>
      <c r="G65" s="19" t="str">
        <f>IF(L65&lt;&gt;"",VLOOKUP(L65,Vocabulary!$A:$J,2,),IF(M65&lt;&gt;"",M65,""))</f>
        <v>Municipality</v>
      </c>
      <c r="K65" s="9">
        <v>276</v>
      </c>
      <c r="L65" s="9">
        <v>258</v>
      </c>
    </row>
    <row r="66" spans="1:13" x14ac:dyDescent="0.3">
      <c r="A66" s="19" t="str">
        <f t="shared" si="2"/>
        <v>277range</v>
      </c>
      <c r="B66" s="19" t="str">
        <f t="shared" si="3"/>
        <v>range251</v>
      </c>
      <c r="C66" s="11" t="s">
        <v>722</v>
      </c>
      <c r="D66" s="9" t="s">
        <v>31</v>
      </c>
      <c r="E66" s="13" t="str">
        <f>IF(K66,VLOOKUP(K66,Vocabulary!$A:$J,2,),"")</f>
        <v>hasRepresentation</v>
      </c>
      <c r="F66" s="4" t="s">
        <v>1</v>
      </c>
      <c r="G66" s="19" t="str">
        <f>IF(L66&lt;&gt;"",VLOOKUP(L66,Vocabulary!$A:$J,2,),IF(M66&lt;&gt;"",M66,""))</f>
        <v>Address</v>
      </c>
      <c r="K66" s="9">
        <v>277</v>
      </c>
      <c r="L66" s="9">
        <v>251</v>
      </c>
    </row>
    <row r="67" spans="1:13" x14ac:dyDescent="0.3">
      <c r="A67" s="19" t="str">
        <f t="shared" si="2"/>
        <v>278range</v>
      </c>
      <c r="B67" s="19" t="str">
        <f t="shared" si="3"/>
        <v>range</v>
      </c>
      <c r="C67" s="11" t="s">
        <v>722</v>
      </c>
      <c r="D67" s="9" t="s">
        <v>31</v>
      </c>
      <c r="E67" s="13" t="str">
        <f>IF(K67,VLOOKUP(K67,Vocabulary!$A:$J,2,),"")</f>
        <v>homonymAddition</v>
      </c>
      <c r="F67" s="4" t="s">
        <v>1</v>
      </c>
      <c r="G67" s="19" t="str">
        <f>IF(L67&lt;&gt;"",VLOOKUP(L67,Vocabulary!$A:$J,2,),IF(M67&lt;&gt;"",M67,""))</f>
        <v>_langstring</v>
      </c>
      <c r="K67" s="9">
        <v>278</v>
      </c>
      <c r="M67" s="21" t="s">
        <v>108</v>
      </c>
    </row>
    <row r="68" spans="1:13" x14ac:dyDescent="0.3">
      <c r="A68" s="19" t="str">
        <f t="shared" si="2"/>
        <v>663range</v>
      </c>
      <c r="B68" s="19" t="str">
        <f t="shared" si="3"/>
        <v>range</v>
      </c>
      <c r="C68" s="11" t="s">
        <v>722</v>
      </c>
      <c r="D68" s="9" t="s">
        <v>31</v>
      </c>
      <c r="E68" s="13" t="str">
        <f>IF(K68,VLOOKUP(K68,Vocabulary!$A:$J,2,),"")</f>
        <v>houseNumber</v>
      </c>
      <c r="F68" s="4" t="s">
        <v>1</v>
      </c>
      <c r="G68" s="19" t="str">
        <f>IF(L68&lt;&gt;"",VLOOKUP(L68,Vocabulary!$A:$J,2,),IF(M68&lt;&gt;"",M68,""))</f>
        <v>_string</v>
      </c>
      <c r="K68" s="9">
        <v>663</v>
      </c>
      <c r="M68" s="21" t="s">
        <v>107</v>
      </c>
    </row>
    <row r="69" spans="1:13" x14ac:dyDescent="0.3">
      <c r="A69" s="19" t="str">
        <f t="shared" si="2"/>
        <v>283range</v>
      </c>
      <c r="B69" s="19" t="str">
        <f t="shared" si="3"/>
        <v>range</v>
      </c>
      <c r="C69" s="11" t="s">
        <v>722</v>
      </c>
      <c r="D69" s="9" t="s">
        <v>31</v>
      </c>
      <c r="E69" s="13" t="str">
        <f>IF(K69,VLOOKUP(K69,Vocabulary!$A:$J,2,),"")</f>
        <v>isOfficiallyAssigned</v>
      </c>
      <c r="F69" s="4" t="s">
        <v>1</v>
      </c>
      <c r="G69" s="19" t="str">
        <f>IF(L69&lt;&gt;"",VLOOKUP(L69,Vocabulary!$A:$J,2,),IF(M69&lt;&gt;"",M69,""))</f>
        <v>_boolean</v>
      </c>
      <c r="K69" s="9">
        <v>283</v>
      </c>
      <c r="M69" s="21" t="s">
        <v>109</v>
      </c>
    </row>
    <row r="70" spans="1:13" x14ac:dyDescent="0.3">
      <c r="A70" s="19" t="str">
        <f t="shared" si="2"/>
        <v>289range</v>
      </c>
      <c r="B70" s="19" t="str">
        <f t="shared" si="3"/>
        <v>range</v>
      </c>
      <c r="C70" s="11" t="s">
        <v>722</v>
      </c>
      <c r="D70" s="9" t="s">
        <v>31</v>
      </c>
      <c r="E70" s="13" t="str">
        <f>IF(K70,VLOOKUP(K70,Vocabulary!$A:$J,2,),"")</f>
        <v>municipalityName</v>
      </c>
      <c r="F70" s="4" t="s">
        <v>1</v>
      </c>
      <c r="G70" s="19" t="str">
        <f>IF(L70&lt;&gt;"",VLOOKUP(L70,Vocabulary!$A:$J,2,),IF(M70&lt;&gt;"",M70,""))</f>
        <v>_langstring</v>
      </c>
      <c r="K70" s="9">
        <v>289</v>
      </c>
      <c r="M70" s="21" t="s">
        <v>108</v>
      </c>
    </row>
    <row r="71" spans="1:13" x14ac:dyDescent="0.3">
      <c r="A71" s="19" t="str">
        <f t="shared" ref="A71:A129" si="4">CONCATENATE(K71,F71)</f>
        <v>292range</v>
      </c>
      <c r="B71" s="19" t="str">
        <f t="shared" ref="B71:B129" si="5">CONCATENATE(F71,L71)</f>
        <v>range</v>
      </c>
      <c r="C71" s="11" t="s">
        <v>722</v>
      </c>
      <c r="D71" s="9" t="s">
        <v>31</v>
      </c>
      <c r="E71" s="13" t="str">
        <f>IF(K71,VLOOKUP(K71,Vocabulary!$A:$J,2,),"")</f>
        <v>nameSpace</v>
      </c>
      <c r="F71" s="4" t="s">
        <v>1</v>
      </c>
      <c r="G71" s="19" t="str">
        <f>IF(L71&lt;&gt;"",VLOOKUP(L71,Vocabulary!$A:$J,2,),IF(M71&lt;&gt;"",M71,""))</f>
        <v>_string</v>
      </c>
      <c r="K71" s="9">
        <v>292</v>
      </c>
      <c r="M71" s="21" t="s">
        <v>107</v>
      </c>
    </row>
    <row r="72" spans="1:13" x14ac:dyDescent="0.3">
      <c r="A72" s="19" t="str">
        <f t="shared" si="4"/>
        <v>294range</v>
      </c>
      <c r="B72" s="19" t="str">
        <f t="shared" si="5"/>
        <v>range</v>
      </c>
      <c r="C72" s="11" t="s">
        <v>722</v>
      </c>
      <c r="D72" s="9" t="s">
        <v>31</v>
      </c>
      <c r="E72" s="13" t="str">
        <f>IF(K72,VLOOKUP(K72,Vocabulary!$A:$J,2,),"")</f>
        <v>objectId</v>
      </c>
      <c r="F72" s="4" t="s">
        <v>1</v>
      </c>
      <c r="G72" s="19" t="str">
        <f>IF(L72&lt;&gt;"",VLOOKUP(L72,Vocabulary!$A:$J,2,),IF(M72&lt;&gt;"",M72,""))</f>
        <v>_string</v>
      </c>
      <c r="K72" s="9">
        <v>294</v>
      </c>
      <c r="M72" s="21" t="s">
        <v>107</v>
      </c>
    </row>
    <row r="73" spans="1:13" x14ac:dyDescent="0.3">
      <c r="A73" s="19" t="str">
        <f t="shared" si="4"/>
        <v>297range</v>
      </c>
      <c r="B73" s="19" t="str">
        <f t="shared" si="5"/>
        <v>range</v>
      </c>
      <c r="C73" s="11" t="s">
        <v>722</v>
      </c>
      <c r="D73" s="9" t="s">
        <v>31</v>
      </c>
      <c r="E73" s="13" t="str">
        <f>IF(K73,VLOOKUP(K73,Vocabulary!$A:$J,2,),"")</f>
        <v>partOfMunicipalityName</v>
      </c>
      <c r="F73" s="4" t="s">
        <v>1</v>
      </c>
      <c r="G73" s="19" t="str">
        <f>IF(L73&lt;&gt;"",VLOOKUP(L73,Vocabulary!$A:$J,2,),IF(M73&lt;&gt;"",M73,""))</f>
        <v>_langstring</v>
      </c>
      <c r="K73" s="9">
        <v>297</v>
      </c>
      <c r="M73" s="21" t="s">
        <v>108</v>
      </c>
    </row>
    <row r="74" spans="1:13" x14ac:dyDescent="0.3">
      <c r="A74" s="19" t="str">
        <f t="shared" si="4"/>
        <v>300range</v>
      </c>
      <c r="B74" s="19" t="str">
        <f t="shared" si="5"/>
        <v>range</v>
      </c>
      <c r="C74" s="11" t="s">
        <v>722</v>
      </c>
      <c r="D74" s="9" t="s">
        <v>31</v>
      </c>
      <c r="E74" s="13" t="str">
        <f>IF(K74,VLOOKUP(K74,Vocabulary!$A:$J,2,),"")</f>
        <v>positionGeometryMethod</v>
      </c>
      <c r="F74" s="4" t="s">
        <v>1</v>
      </c>
      <c r="G74" s="19" t="str">
        <f>IF(L74&lt;&gt;"",VLOOKUP(L74,Vocabulary!$A:$J,2,),IF(M74&lt;&gt;"",M74,""))</f>
        <v>_Concept</v>
      </c>
      <c r="K74" s="9">
        <v>300</v>
      </c>
      <c r="M74" s="21" t="s">
        <v>98</v>
      </c>
    </row>
    <row r="75" spans="1:13" x14ac:dyDescent="0.3">
      <c r="A75" s="19" t="str">
        <f t="shared" si="4"/>
        <v>301range</v>
      </c>
      <c r="B75" s="19" t="str">
        <f t="shared" si="5"/>
        <v>range</v>
      </c>
      <c r="C75" s="11" t="s">
        <v>722</v>
      </c>
      <c r="D75" s="9" t="s">
        <v>31</v>
      </c>
      <c r="E75" s="13" t="str">
        <f>IF(K75,VLOOKUP(K75,Vocabulary!$A:$J,2,),"")</f>
        <v>positionSpecification</v>
      </c>
      <c r="F75" s="4" t="s">
        <v>1</v>
      </c>
      <c r="G75" s="19" t="str">
        <f>IF(L75&lt;&gt;"",VLOOKUP(L75,Vocabulary!$A:$J,2,),IF(M75&lt;&gt;"",M75,""))</f>
        <v>_Concept</v>
      </c>
      <c r="K75" s="9">
        <v>301</v>
      </c>
      <c r="M75" s="21" t="s">
        <v>98</v>
      </c>
    </row>
    <row r="76" spans="1:13" x14ac:dyDescent="0.3">
      <c r="A76" s="19" t="str">
        <f t="shared" si="4"/>
        <v>285range</v>
      </c>
      <c r="B76" s="19" t="str">
        <f t="shared" si="5"/>
        <v>range258</v>
      </c>
      <c r="C76" s="11" t="s">
        <v>722</v>
      </c>
      <c r="D76" s="9" t="s">
        <v>31</v>
      </c>
      <c r="E76" s="13" t="str">
        <f>IF(K76,VLOOKUP(K76,Vocabulary!$A:$J,2,),"")</f>
        <v>situatedIn</v>
      </c>
      <c r="F76" s="4" t="s">
        <v>1</v>
      </c>
      <c r="G76" s="19" t="str">
        <f>IF(L76&lt;&gt;"",VLOOKUP(L76,Vocabulary!$A:$J,2,),IF(M76&lt;&gt;"",M76,""))</f>
        <v>Municipality</v>
      </c>
      <c r="K76" s="9">
        <v>285</v>
      </c>
      <c r="L76" s="9">
        <v>258</v>
      </c>
    </row>
    <row r="77" spans="1:13" x14ac:dyDescent="0.3">
      <c r="A77" s="19" t="str">
        <f t="shared" si="4"/>
        <v>285range</v>
      </c>
      <c r="B77" s="19" t="str">
        <f t="shared" si="5"/>
        <v>range261</v>
      </c>
      <c r="C77" s="11" t="s">
        <v>722</v>
      </c>
      <c r="D77" s="9" t="s">
        <v>31</v>
      </c>
      <c r="E77" s="13" t="str">
        <f>IF(K77,VLOOKUP(K77,Vocabulary!$A:$J,2,),"")</f>
        <v>situatedIn</v>
      </c>
      <c r="F77" s="4" t="s">
        <v>1</v>
      </c>
      <c r="G77" s="19" t="str">
        <f>IF(L77&lt;&gt;"",VLOOKUP(L77,Vocabulary!$A:$J,2,),IF(M77&lt;&gt;"",M77,""))</f>
        <v>PartOfMunicipality</v>
      </c>
      <c r="K77" s="9">
        <v>285</v>
      </c>
      <c r="L77" s="9">
        <v>261</v>
      </c>
    </row>
    <row r="78" spans="1:13" x14ac:dyDescent="0.3">
      <c r="A78" s="19" t="str">
        <f t="shared" si="4"/>
        <v>666range</v>
      </c>
      <c r="B78" s="19" t="str">
        <f t="shared" si="5"/>
        <v>range</v>
      </c>
      <c r="C78" s="11" t="s">
        <v>722</v>
      </c>
      <c r="D78" s="9" t="s">
        <v>31</v>
      </c>
      <c r="E78" s="13" t="str">
        <f>IF(K78,VLOOKUP(K78,Vocabulary!$A:$J,2,),"")</f>
        <v>streetNameStatus</v>
      </c>
      <c r="F78" s="4" t="s">
        <v>1</v>
      </c>
      <c r="G78" s="19" t="str">
        <f>IF(L78&lt;&gt;"",VLOOKUP(L78,Vocabulary!$A:$J,2,),IF(M78&lt;&gt;"",M78,""))</f>
        <v>_Concept</v>
      </c>
      <c r="K78" s="9">
        <v>666</v>
      </c>
      <c r="M78" s="21" t="s">
        <v>98</v>
      </c>
    </row>
    <row r="79" spans="1:13" x14ac:dyDescent="0.3">
      <c r="A79" s="19" t="str">
        <f t="shared" si="4"/>
        <v>667range</v>
      </c>
      <c r="B79" s="19" t="str">
        <f t="shared" si="5"/>
        <v>range</v>
      </c>
      <c r="C79" s="11" t="s">
        <v>722</v>
      </c>
      <c r="D79" s="9" t="s">
        <v>31</v>
      </c>
      <c r="E79" s="13" t="str">
        <f>IF(K79,VLOOKUP(K79,Vocabulary!$A:$J,2,),"")</f>
        <v>streetNameType</v>
      </c>
      <c r="F79" s="4" t="s">
        <v>1</v>
      </c>
      <c r="G79" s="19" t="str">
        <f>IF(L79&lt;&gt;"",VLOOKUP(L79,Vocabulary!$A:$J,2,),IF(M79&lt;&gt;"",M79,""))</f>
        <v>_Concept</v>
      </c>
      <c r="K79" s="9">
        <v>667</v>
      </c>
      <c r="M79" s="21" t="s">
        <v>98</v>
      </c>
    </row>
    <row r="80" spans="1:13" x14ac:dyDescent="0.3">
      <c r="A80" s="19" t="str">
        <f t="shared" si="4"/>
        <v>311range</v>
      </c>
      <c r="B80" s="19" t="str">
        <f t="shared" si="5"/>
        <v>range</v>
      </c>
      <c r="C80" s="11" t="s">
        <v>722</v>
      </c>
      <c r="D80" s="9" t="s">
        <v>31</v>
      </c>
      <c r="E80" s="13" t="str">
        <f>IF(K80,VLOOKUP(K80,Vocabulary!$A:$J,2,),"")</f>
        <v>versionId</v>
      </c>
      <c r="F80" s="4" t="s">
        <v>1</v>
      </c>
      <c r="G80" s="19" t="str">
        <f>IF(L80&lt;&gt;"",VLOOKUP(L80,Vocabulary!$A:$J,2,),IF(M80&lt;&gt;"",M80,""))</f>
        <v>_string</v>
      </c>
      <c r="K80" s="9">
        <v>311</v>
      </c>
      <c r="M80" s="21" t="s">
        <v>107</v>
      </c>
    </row>
    <row r="81" spans="1:13" x14ac:dyDescent="0.3">
      <c r="A81" s="19" t="str">
        <f t="shared" si="4"/>
        <v>653range</v>
      </c>
      <c r="B81" s="19" t="str">
        <f t="shared" si="5"/>
        <v>range</v>
      </c>
      <c r="C81" s="11" t="s">
        <v>722</v>
      </c>
      <c r="D81" s="9" t="s">
        <v>31</v>
      </c>
      <c r="E81" s="13" t="str">
        <f>IF(K81,VLOOKUP(K81,Vocabulary!$A:$J,2,),"")</f>
        <v>addressArea</v>
      </c>
      <c r="F81" s="4" t="s">
        <v>1</v>
      </c>
      <c r="G81" s="19" t="str">
        <f>IF(L81&lt;&gt;"",VLOOKUP(L81,Vocabulary!$A:$J,2,),IF(M81&lt;&gt;"",M81,""))</f>
        <v>_langstring</v>
      </c>
      <c r="K81" s="9">
        <v>653</v>
      </c>
      <c r="M81" s="21" t="s">
        <v>108</v>
      </c>
    </row>
    <row r="82" spans="1:13" x14ac:dyDescent="0.3">
      <c r="A82" s="19" t="str">
        <f t="shared" si="4"/>
        <v>652range</v>
      </c>
      <c r="B82" s="19" t="str">
        <f t="shared" si="5"/>
        <v>range</v>
      </c>
      <c r="C82" s="11" t="s">
        <v>722</v>
      </c>
      <c r="D82" s="9" t="s">
        <v>31</v>
      </c>
      <c r="E82" s="13" t="str">
        <f>IF(K82,VLOOKUP(K82,Vocabulary!$A:$J,2,),"")</f>
        <v>adminUnitL2</v>
      </c>
      <c r="F82" s="4" t="s">
        <v>1</v>
      </c>
      <c r="G82" s="19" t="str">
        <f>IF(L82&lt;&gt;"",VLOOKUP(L82,Vocabulary!$A:$J,2,),IF(M82&lt;&gt;"",M82,""))</f>
        <v>_langstring</v>
      </c>
      <c r="K82" s="9">
        <v>652</v>
      </c>
      <c r="M82" s="21" t="s">
        <v>108</v>
      </c>
    </row>
    <row r="83" spans="1:13" x14ac:dyDescent="0.3">
      <c r="A83" s="19" t="str">
        <f t="shared" si="4"/>
        <v>272range</v>
      </c>
      <c r="B83" s="19" t="str">
        <f t="shared" si="5"/>
        <v>range</v>
      </c>
      <c r="C83" s="11" t="s">
        <v>722</v>
      </c>
      <c r="D83" s="9" t="s">
        <v>31</v>
      </c>
      <c r="E83" s="13" t="str">
        <f>IF(K83,VLOOKUP(K83,Vocabulary!$A:$J,2,),"")</f>
        <v>fullAddress</v>
      </c>
      <c r="F83" s="4" t="s">
        <v>1</v>
      </c>
      <c r="G83" s="19" t="str">
        <f>IF(L83&lt;&gt;"",VLOOKUP(L83,Vocabulary!$A:$J,2,),IF(M83&lt;&gt;"",M83,""))</f>
        <v>_langstring</v>
      </c>
      <c r="K83" s="9">
        <v>272</v>
      </c>
      <c r="M83" s="21" t="s">
        <v>108</v>
      </c>
    </row>
    <row r="84" spans="1:13" x14ac:dyDescent="0.3">
      <c r="A84" s="19" t="str">
        <f t="shared" si="4"/>
        <v>650range</v>
      </c>
      <c r="B84" s="19" t="str">
        <f t="shared" si="5"/>
        <v>range</v>
      </c>
      <c r="C84" s="11" t="s">
        <v>722</v>
      </c>
      <c r="D84" s="9" t="s">
        <v>31</v>
      </c>
      <c r="E84" s="13" t="str">
        <f>IF(K84,VLOOKUP(K84,Vocabulary!$A:$J,2,),"")</f>
        <v>geographicName</v>
      </c>
      <c r="F84" s="4" t="s">
        <v>1</v>
      </c>
      <c r="G84" s="19" t="str">
        <f>IF(L84&lt;&gt;"",VLOOKUP(L84,Vocabulary!$A:$J,2,),IF(M84&lt;&gt;"",M84,""))</f>
        <v>_langstring</v>
      </c>
      <c r="K84" s="9">
        <v>650</v>
      </c>
      <c r="M84" s="21" t="s">
        <v>108</v>
      </c>
    </row>
    <row r="85" spans="1:13" x14ac:dyDescent="0.3">
      <c r="A85" s="19" t="str">
        <f t="shared" si="4"/>
        <v>654range</v>
      </c>
      <c r="B85" s="19" t="str">
        <f t="shared" si="5"/>
        <v>range</v>
      </c>
      <c r="C85" s="11" t="s">
        <v>722</v>
      </c>
      <c r="D85" s="9" t="s">
        <v>31</v>
      </c>
      <c r="E85" s="13" t="str">
        <f>IF(K85,VLOOKUP(K85,Vocabulary!$A:$J,2,),"")</f>
        <v>locatorName</v>
      </c>
      <c r="F85" s="4" t="s">
        <v>1</v>
      </c>
      <c r="G85" s="19" t="str">
        <f>IF(L85&lt;&gt;"",VLOOKUP(L85,Vocabulary!$A:$J,2,),IF(M85&lt;&gt;"",M85,""))</f>
        <v>_langstring</v>
      </c>
      <c r="K85" s="9">
        <v>654</v>
      </c>
      <c r="M85" s="21" t="s">
        <v>108</v>
      </c>
    </row>
    <row r="86" spans="1:13" x14ac:dyDescent="0.3">
      <c r="A86" s="19" t="str">
        <f t="shared" si="4"/>
        <v>298range</v>
      </c>
      <c r="B86" s="19" t="str">
        <f t="shared" si="5"/>
        <v>range</v>
      </c>
      <c r="C86" s="11" t="s">
        <v>722</v>
      </c>
      <c r="D86" s="9" t="s">
        <v>31</v>
      </c>
      <c r="E86" s="13" t="str">
        <f>IF(K86,VLOOKUP(K86,Vocabulary!$A:$J,2,),"")</f>
        <v>boxNumber</v>
      </c>
      <c r="F86" s="4" t="s">
        <v>1</v>
      </c>
      <c r="G86" s="19" t="str">
        <f>IF(L86&lt;&gt;"",VLOOKUP(L86,Vocabulary!$A:$J,2,),IF(M86&lt;&gt;"",M86,""))</f>
        <v>_string</v>
      </c>
      <c r="K86" s="9">
        <v>298</v>
      </c>
      <c r="M86" s="21" t="s">
        <v>107</v>
      </c>
    </row>
    <row r="87" spans="1:13" x14ac:dyDescent="0.3">
      <c r="A87" s="19" t="str">
        <f t="shared" si="4"/>
        <v>303range</v>
      </c>
      <c r="B87" s="19" t="str">
        <f t="shared" si="5"/>
        <v>range</v>
      </c>
      <c r="C87" s="11" t="s">
        <v>722</v>
      </c>
      <c r="D87" s="9" t="s">
        <v>31</v>
      </c>
      <c r="E87" s="13" t="str">
        <f>IF(K87,VLOOKUP(K87,Vocabulary!$A:$J,2,),"")</f>
        <v>postCode</v>
      </c>
      <c r="F87" s="4" t="s">
        <v>1</v>
      </c>
      <c r="G87" s="19" t="str">
        <f>IF(L87&lt;&gt;"",VLOOKUP(L87,Vocabulary!$A:$J,2,),IF(M87&lt;&gt;"",M87,""))</f>
        <v>_string</v>
      </c>
      <c r="K87" s="9">
        <v>303</v>
      </c>
      <c r="M87" s="21" t="s">
        <v>107</v>
      </c>
    </row>
    <row r="88" spans="1:13" x14ac:dyDescent="0.3">
      <c r="A88" s="19" t="str">
        <f t="shared" si="4"/>
        <v>649range</v>
      </c>
      <c r="B88" s="19" t="str">
        <f t="shared" si="5"/>
        <v>range</v>
      </c>
      <c r="C88" s="11" t="s">
        <v>722</v>
      </c>
      <c r="D88" s="9" t="s">
        <v>31</v>
      </c>
      <c r="E88" s="13" t="str">
        <f>IF(K88,VLOOKUP(K88,Vocabulary!$A:$J,2,),"")</f>
        <v>postName</v>
      </c>
      <c r="F88" s="4" t="s">
        <v>1</v>
      </c>
      <c r="G88" s="19" t="str">
        <f>IF(L88&lt;&gt;"",VLOOKUP(L88,Vocabulary!$A:$J,2,),IF(M88&lt;&gt;"",M88,""))</f>
        <v>_langstring</v>
      </c>
      <c r="K88" s="9">
        <v>649</v>
      </c>
      <c r="M88" s="21" t="s">
        <v>108</v>
      </c>
    </row>
    <row r="89" spans="1:13" x14ac:dyDescent="0.3">
      <c r="A89" s="19" t="str">
        <f t="shared" si="4"/>
        <v>664range</v>
      </c>
      <c r="B89" s="19" t="str">
        <f t="shared" si="5"/>
        <v>range</v>
      </c>
      <c r="C89" s="11" t="s">
        <v>722</v>
      </c>
      <c r="D89" s="9" t="s">
        <v>31</v>
      </c>
      <c r="E89" s="13" t="str">
        <f>IF(K89,VLOOKUP(K89,Vocabulary!$A:$J,2,),"")</f>
        <v>streetName</v>
      </c>
      <c r="F89" s="4" t="s">
        <v>1</v>
      </c>
      <c r="G89" s="19" t="str">
        <f>IF(L89&lt;&gt;"",VLOOKUP(L89,Vocabulary!$A:$J,2,),IF(M89&lt;&gt;"",M89,""))</f>
        <v>_langstring</v>
      </c>
      <c r="K89" s="9">
        <v>664</v>
      </c>
      <c r="M89" s="21" t="s">
        <v>108</v>
      </c>
    </row>
    <row r="90" spans="1:13" x14ac:dyDescent="0.3">
      <c r="A90" s="19" t="str">
        <f t="shared" si="4"/>
        <v>352range</v>
      </c>
      <c r="B90" s="19" t="str">
        <f t="shared" si="5"/>
        <v>range</v>
      </c>
      <c r="C90" s="11" t="s">
        <v>722</v>
      </c>
      <c r="D90" s="9" t="s">
        <v>31</v>
      </c>
      <c r="E90" s="13" t="str">
        <f>IF(K90,VLOOKUP(K90,Vocabulary!$A:$J,2,),"")</f>
        <v>endDate</v>
      </c>
      <c r="F90" s="4" t="s">
        <v>1</v>
      </c>
      <c r="G90" s="19" t="str">
        <f>IF(L90&lt;&gt;"",VLOOKUP(L90,Vocabulary!$A:$J,2,),IF(M90&lt;&gt;"",M90,""))</f>
        <v>_date</v>
      </c>
      <c r="K90" s="9">
        <v>352</v>
      </c>
      <c r="M90" s="21" t="s">
        <v>110</v>
      </c>
    </row>
    <row r="91" spans="1:13" x14ac:dyDescent="0.3">
      <c r="A91" s="19" t="str">
        <f t="shared" si="4"/>
        <v>355range</v>
      </c>
      <c r="B91" s="19" t="str">
        <f t="shared" si="5"/>
        <v>range</v>
      </c>
      <c r="C91" s="11" t="s">
        <v>722</v>
      </c>
      <c r="D91" s="9" t="s">
        <v>31</v>
      </c>
      <c r="E91" s="13" t="str">
        <f>IF(K91,VLOOKUP(K91,Vocabulary!$A:$J,2,),"")</f>
        <v>startDate</v>
      </c>
      <c r="F91" s="4" t="s">
        <v>1</v>
      </c>
      <c r="G91" s="19" t="str">
        <f>IF(L91&lt;&gt;"",VLOOKUP(L91,Vocabulary!$A:$J,2,),IF(M91&lt;&gt;"",M91,""))</f>
        <v>_date</v>
      </c>
      <c r="K91" s="9">
        <v>355</v>
      </c>
      <c r="M91" s="21" t="s">
        <v>110</v>
      </c>
    </row>
    <row r="92" spans="1:13" x14ac:dyDescent="0.3">
      <c r="A92" s="19" t="str">
        <f t="shared" si="4"/>
        <v>252subClassOf</v>
      </c>
      <c r="B92" s="19" t="str">
        <f t="shared" si="5"/>
        <v>subClassOf250</v>
      </c>
      <c r="C92" s="11" t="s">
        <v>722</v>
      </c>
      <c r="D92" s="9" t="s">
        <v>31</v>
      </c>
      <c r="E92" s="13" t="str">
        <f>IF(K92,VLOOKUP(K92,Vocabulary!$A:$J,2,),"")</f>
        <v>BuildingUnit</v>
      </c>
      <c r="F92" s="4" t="s">
        <v>735</v>
      </c>
      <c r="G92" s="19" t="str">
        <f>IF(L92&lt;&gt;"",VLOOKUP(L92,Vocabulary!$A:$J,2,),IF(M92&lt;&gt;"",M92,""))</f>
        <v>AddressableObject</v>
      </c>
      <c r="K92" s="9">
        <v>252</v>
      </c>
      <c r="L92" s="9">
        <v>250</v>
      </c>
    </row>
    <row r="93" spans="1:13" x14ac:dyDescent="0.3">
      <c r="A93" s="19" t="str">
        <f t="shared" si="4"/>
        <v>257subClassOf</v>
      </c>
      <c r="B93" s="19" t="str">
        <f t="shared" si="5"/>
        <v>subClassOf250</v>
      </c>
      <c r="C93" s="11" t="s">
        <v>722</v>
      </c>
      <c r="D93" s="9" t="s">
        <v>31</v>
      </c>
      <c r="E93" s="13" t="str">
        <f>IF(K93,VLOOKUP(K93,Vocabulary!$A:$J,2,),"")</f>
        <v>MooringPlace</v>
      </c>
      <c r="F93" s="4" t="s">
        <v>735</v>
      </c>
      <c r="G93" s="19" t="str">
        <f>IF(L93&lt;&gt;"",VLOOKUP(L93,Vocabulary!$A:$J,2,),IF(M93&lt;&gt;"",M93,""))</f>
        <v>AddressableObject</v>
      </c>
      <c r="K93" s="9">
        <v>257</v>
      </c>
      <c r="L93" s="9">
        <v>250</v>
      </c>
    </row>
    <row r="94" spans="1:13" x14ac:dyDescent="0.3">
      <c r="A94" s="19" t="str">
        <f t="shared" si="4"/>
        <v>260subClassOf</v>
      </c>
      <c r="B94" s="19" t="str">
        <f t="shared" si="5"/>
        <v>subClassOf250</v>
      </c>
      <c r="C94" s="11" t="s">
        <v>722</v>
      </c>
      <c r="D94" s="9" t="s">
        <v>31</v>
      </c>
      <c r="E94" s="13" t="str">
        <f>IF(K94,VLOOKUP(K94,Vocabulary!$A:$J,2,),"")</f>
        <v>Parcel</v>
      </c>
      <c r="F94" s="4" t="s">
        <v>735</v>
      </c>
      <c r="G94" s="19" t="str">
        <f>IF(L94&lt;&gt;"",VLOOKUP(L94,Vocabulary!$A:$J,2,),IF(M94&lt;&gt;"",M94,""))</f>
        <v>AddressableObject</v>
      </c>
      <c r="K94" s="9">
        <v>260</v>
      </c>
      <c r="L94" s="9">
        <v>250</v>
      </c>
    </row>
    <row r="95" spans="1:13" x14ac:dyDescent="0.3">
      <c r="A95" s="19" t="str">
        <f t="shared" si="4"/>
        <v>263subClassOf</v>
      </c>
      <c r="B95" s="19" t="str">
        <f t="shared" si="5"/>
        <v>subClassOf250</v>
      </c>
      <c r="C95" s="11" t="s">
        <v>722</v>
      </c>
      <c r="D95" s="9" t="s">
        <v>31</v>
      </c>
      <c r="E95" s="13" t="str">
        <f>IF(K95,VLOOKUP(K95,Vocabulary!$A:$J,2,),"")</f>
        <v>Stand</v>
      </c>
      <c r="F95" s="4" t="s">
        <v>735</v>
      </c>
      <c r="G95" s="19" t="str">
        <f>IF(L95&lt;&gt;"",VLOOKUP(L95,Vocabulary!$A:$J,2,),IF(M95&lt;&gt;"",M95,""))</f>
        <v>AddressableObject</v>
      </c>
      <c r="K95" s="9">
        <v>263</v>
      </c>
      <c r="L95" s="9">
        <v>250</v>
      </c>
    </row>
    <row r="96" spans="1:13" x14ac:dyDescent="0.3">
      <c r="A96" s="19" t="str">
        <f t="shared" si="4"/>
        <v>269valueInScheme</v>
      </c>
      <c r="B96" s="19" t="str">
        <f t="shared" si="5"/>
        <v>valueInScheme360</v>
      </c>
      <c r="C96" s="11" t="s">
        <v>722</v>
      </c>
      <c r="D96" s="9" t="s">
        <v>31</v>
      </c>
      <c r="E96" s="13" t="str">
        <f>IF(K96,VLOOKUP(K96,Vocabulary!$A:$J,2,),"")</f>
        <v>addressStatus</v>
      </c>
      <c r="F96" s="4" t="s">
        <v>757</v>
      </c>
      <c r="G96" s="19" t="str">
        <f>IF(L96&lt;&gt;"",VLOOKUP(L96,Vocabulary!$A:$J,2,),IF(M96&lt;&gt;"",M96,""))</f>
        <v>AddressStatus</v>
      </c>
      <c r="K96" s="9">
        <v>269</v>
      </c>
      <c r="L96" s="9">
        <v>360</v>
      </c>
    </row>
    <row r="97" spans="1:12" x14ac:dyDescent="0.3">
      <c r="A97" s="19" t="str">
        <f t="shared" si="4"/>
        <v>300valueInScheme</v>
      </c>
      <c r="B97" s="19" t="str">
        <f t="shared" si="5"/>
        <v>valueInScheme378</v>
      </c>
      <c r="C97" s="11" t="s">
        <v>722</v>
      </c>
      <c r="D97" s="9" t="s">
        <v>31</v>
      </c>
      <c r="E97" s="13" t="str">
        <f>IF(K97,VLOOKUP(K97,Vocabulary!$A:$J,2,),"")</f>
        <v>positionGeometryMethod</v>
      </c>
      <c r="F97" s="4" t="s">
        <v>757</v>
      </c>
      <c r="G97" s="19" t="str">
        <f>IF(L97&lt;&gt;"",VLOOKUP(L97,Vocabulary!$A:$J,2,),IF(M97&lt;&gt;"",M97,""))</f>
        <v>PositionGeometryMethod</v>
      </c>
      <c r="K97" s="9">
        <v>300</v>
      </c>
      <c r="L97" s="9">
        <v>378</v>
      </c>
    </row>
    <row r="98" spans="1:12" x14ac:dyDescent="0.3">
      <c r="A98" s="19" t="str">
        <f t="shared" si="4"/>
        <v>301valueInScheme</v>
      </c>
      <c r="B98" s="19" t="str">
        <f t="shared" si="5"/>
        <v>valueInScheme379</v>
      </c>
      <c r="C98" s="11" t="s">
        <v>722</v>
      </c>
      <c r="D98" s="9" t="s">
        <v>31</v>
      </c>
      <c r="E98" s="13" t="str">
        <f>IF(K98,VLOOKUP(K98,Vocabulary!$A:$J,2,),"")</f>
        <v>positionSpecification</v>
      </c>
      <c r="F98" s="4" t="s">
        <v>757</v>
      </c>
      <c r="G98" s="19" t="str">
        <f>IF(L98&lt;&gt;"",VLOOKUP(L98,Vocabulary!$A:$J,2,),IF(M98&lt;&gt;"",M98,""))</f>
        <v>PositionSpecification</v>
      </c>
      <c r="K98" s="9">
        <v>301</v>
      </c>
      <c r="L98" s="9">
        <v>379</v>
      </c>
    </row>
    <row r="99" spans="1:12" x14ac:dyDescent="0.3">
      <c r="A99" s="19" t="str">
        <f t="shared" si="4"/>
        <v>666valueInScheme</v>
      </c>
      <c r="B99" s="19" t="str">
        <f t="shared" si="5"/>
        <v>valueInScheme668</v>
      </c>
      <c r="C99" s="11" t="s">
        <v>722</v>
      </c>
      <c r="D99" s="9" t="s">
        <v>31</v>
      </c>
      <c r="E99" s="13" t="str">
        <f>IF(K99,VLOOKUP(K99,Vocabulary!$A:$J,2,),"")</f>
        <v>streetNameStatus</v>
      </c>
      <c r="F99" s="4" t="s">
        <v>757</v>
      </c>
      <c r="G99" s="19" t="str">
        <f>IF(L99&lt;&gt;"",VLOOKUP(L99,Vocabulary!$A:$J,2,),IF(M99&lt;&gt;"",M99,""))</f>
        <v>StreetNameStatus</v>
      </c>
      <c r="K99" s="9">
        <v>666</v>
      </c>
      <c r="L99" s="9">
        <v>668</v>
      </c>
    </row>
    <row r="100" spans="1:12" x14ac:dyDescent="0.3">
      <c r="A100" s="19" t="str">
        <f t="shared" si="4"/>
        <v>667valueInScheme</v>
      </c>
      <c r="B100" s="19" t="str">
        <f t="shared" si="5"/>
        <v>valueInScheme669</v>
      </c>
      <c r="C100" s="11" t="s">
        <v>722</v>
      </c>
      <c r="D100" s="9" t="s">
        <v>31</v>
      </c>
      <c r="E100" s="13" t="str">
        <f>IF(K100,VLOOKUP(K100,Vocabulary!$A:$J,2,),"")</f>
        <v>streetNameType</v>
      </c>
      <c r="F100" s="4" t="s">
        <v>757</v>
      </c>
      <c r="G100" s="19" t="str">
        <f>IF(L100&lt;&gt;"",VLOOKUP(L100,Vocabulary!$A:$J,2,),IF(M100&lt;&gt;"",M100,""))</f>
        <v>StreetNameType</v>
      </c>
      <c r="K100" s="9">
        <v>667</v>
      </c>
      <c r="L100" s="9">
        <v>669</v>
      </c>
    </row>
    <row r="101" spans="1:12" x14ac:dyDescent="0.3">
      <c r="A101" s="19" t="str">
        <f t="shared" si="4"/>
        <v>651valueInScheme</v>
      </c>
      <c r="B101" s="19" t="str">
        <f t="shared" si="5"/>
        <v>valueInScheme369</v>
      </c>
      <c r="C101" s="11" t="s">
        <v>722</v>
      </c>
      <c r="D101" s="9" t="s">
        <v>31</v>
      </c>
      <c r="E101" s="13" t="str">
        <f>IF(K101,VLOOKUP(K101,Vocabulary!$A:$J,2,),"")</f>
        <v>adminUnitL1</v>
      </c>
      <c r="F101" s="4" t="s">
        <v>757</v>
      </c>
      <c r="G101" s="19" t="e">
        <f>IF(L101&lt;&gt;"",VLOOKUP(L101,Vocabulary!$A:$J,2,),IF(M101&lt;&gt;"",M101,""))</f>
        <v>#N/A</v>
      </c>
      <c r="K101" s="9">
        <v>651</v>
      </c>
      <c r="L101" s="9">
        <v>369</v>
      </c>
    </row>
    <row r="102" spans="1:12" x14ac:dyDescent="0.3">
      <c r="A102" s="19" t="str">
        <f t="shared" si="4"/>
        <v>223domain</v>
      </c>
      <c r="B102" s="19" t="str">
        <f t="shared" si="5"/>
        <v>domain222</v>
      </c>
      <c r="C102" s="11" t="s">
        <v>722</v>
      </c>
      <c r="D102" s="9" t="s">
        <v>68</v>
      </c>
      <c r="E102" s="13" t="str">
        <f>IF(K102,VLOOKUP(K102,Vocabulary!$A:$J,2,),"")</f>
        <v>abbreviatedName</v>
      </c>
      <c r="F102" s="4" t="s">
        <v>0</v>
      </c>
      <c r="G102" s="19" t="str">
        <f>IF(L102&lt;&gt;"",VLOOKUP(L102,Vocabulary!$A:$J,2,),IF(M102&lt;&gt;"",M102,""))</f>
        <v>PublicOrganization</v>
      </c>
      <c r="K102" s="9">
        <v>223</v>
      </c>
      <c r="L102" s="9">
        <v>222</v>
      </c>
    </row>
    <row r="103" spans="1:12" x14ac:dyDescent="0.3">
      <c r="A103" s="19" t="str">
        <f t="shared" si="4"/>
        <v>225domain</v>
      </c>
      <c r="B103" s="19" t="str">
        <f t="shared" si="5"/>
        <v>domain222</v>
      </c>
      <c r="C103" s="11" t="s">
        <v>722</v>
      </c>
      <c r="D103" s="9" t="s">
        <v>68</v>
      </c>
      <c r="E103" s="13" t="str">
        <f>IF(K103,VLOOKUP(K103,Vocabulary!$A:$J,2,),"")</f>
        <v>addressRegisteredOffice</v>
      </c>
      <c r="F103" s="4" t="s">
        <v>0</v>
      </c>
      <c r="G103" s="19" t="str">
        <f>IF(L103&lt;&gt;"",VLOOKUP(L103,Vocabulary!$A:$J,2,),IF(M103&lt;&gt;"",M103,""))</f>
        <v>PublicOrganization</v>
      </c>
      <c r="K103" s="9">
        <v>225</v>
      </c>
      <c r="L103" s="9">
        <v>222</v>
      </c>
    </row>
    <row r="104" spans="1:12" x14ac:dyDescent="0.3">
      <c r="A104" s="19" t="str">
        <f t="shared" si="4"/>
        <v>226domain</v>
      </c>
      <c r="B104" s="19" t="str">
        <f t="shared" si="5"/>
        <v>domain222</v>
      </c>
      <c r="C104" s="11" t="s">
        <v>722</v>
      </c>
      <c r="D104" s="9" t="s">
        <v>68</v>
      </c>
      <c r="E104" s="13" t="str">
        <f>IF(K104,VLOOKUP(K104,Vocabulary!$A:$J,2,),"")</f>
        <v>commercialName</v>
      </c>
      <c r="F104" s="4" t="s">
        <v>0</v>
      </c>
      <c r="G104" s="19" t="str">
        <f>IF(L104&lt;&gt;"",VLOOKUP(L104,Vocabulary!$A:$J,2,),IF(M104&lt;&gt;"",M104,""))</f>
        <v>PublicOrganization</v>
      </c>
      <c r="K104" s="9">
        <v>226</v>
      </c>
      <c r="L104" s="9">
        <v>222</v>
      </c>
    </row>
    <row r="105" spans="1:12" x14ac:dyDescent="0.3">
      <c r="A105" s="19" t="str">
        <f t="shared" si="4"/>
        <v>227domain</v>
      </c>
      <c r="B105" s="19" t="str">
        <f t="shared" si="5"/>
        <v>domain222</v>
      </c>
      <c r="C105" s="11" t="s">
        <v>722</v>
      </c>
      <c r="D105" s="9" t="s">
        <v>68</v>
      </c>
      <c r="E105" s="13" t="str">
        <f>IF(K105,VLOOKUP(K105,Vocabulary!$A:$J,2,),"")</f>
        <v>economicActivity</v>
      </c>
      <c r="F105" s="4" t="s">
        <v>0</v>
      </c>
      <c r="G105" s="19" t="str">
        <f>IF(L105&lt;&gt;"",VLOOKUP(L105,Vocabulary!$A:$J,2,),IF(M105&lt;&gt;"",M105,""))</f>
        <v>PublicOrganization</v>
      </c>
      <c r="K105" s="9">
        <v>227</v>
      </c>
      <c r="L105" s="9">
        <v>222</v>
      </c>
    </row>
    <row r="106" spans="1:12" x14ac:dyDescent="0.3">
      <c r="A106" s="19" t="str">
        <f t="shared" si="4"/>
        <v>230domain</v>
      </c>
      <c r="B106" s="19" t="str">
        <f t="shared" si="5"/>
        <v>domain222</v>
      </c>
      <c r="C106" s="11" t="s">
        <v>722</v>
      </c>
      <c r="D106" s="9" t="s">
        <v>68</v>
      </c>
      <c r="E106" s="13" t="str">
        <f>IF(K106,VLOOKUP(K106,Vocabulary!$A:$J,2,),"")</f>
        <v>endReason</v>
      </c>
      <c r="F106" s="4" t="s">
        <v>0</v>
      </c>
      <c r="G106" s="19" t="str">
        <f>IF(L106&lt;&gt;"",VLOOKUP(L106,Vocabulary!$A:$J,2,),IF(M106&lt;&gt;"",M106,""))</f>
        <v>PublicOrganization</v>
      </c>
      <c r="K106" s="9">
        <v>230</v>
      </c>
      <c r="L106" s="9">
        <v>222</v>
      </c>
    </row>
    <row r="107" spans="1:12" x14ac:dyDescent="0.3">
      <c r="A107" s="19" t="str">
        <f t="shared" si="4"/>
        <v>235domain</v>
      </c>
      <c r="B107" s="19" t="str">
        <f t="shared" si="5"/>
        <v>domain222</v>
      </c>
      <c r="C107" s="11" t="s">
        <v>722</v>
      </c>
      <c r="D107" s="9" t="s">
        <v>68</v>
      </c>
      <c r="E107" s="13" t="str">
        <f>IF(K107,VLOOKUP(K107,Vocabulary!$A:$J,2,),"")</f>
        <v>function</v>
      </c>
      <c r="F107" s="4" t="s">
        <v>0</v>
      </c>
      <c r="G107" s="19" t="str">
        <f>IF(L107&lt;&gt;"",VLOOKUP(L107,Vocabulary!$A:$J,2,),IF(M107&lt;&gt;"",M107,""))</f>
        <v>PublicOrganization</v>
      </c>
      <c r="K107" s="9">
        <v>235</v>
      </c>
      <c r="L107" s="9">
        <v>222</v>
      </c>
    </row>
    <row r="108" spans="1:12" x14ac:dyDescent="0.3">
      <c r="A108" s="19" t="str">
        <f t="shared" si="4"/>
        <v>242domain</v>
      </c>
      <c r="B108" s="19" t="str">
        <f t="shared" si="5"/>
        <v>domain659</v>
      </c>
      <c r="C108" s="11" t="s">
        <v>722</v>
      </c>
      <c r="D108" s="9" t="s">
        <v>68</v>
      </c>
      <c r="E108" s="13" t="str">
        <f>IF(K108,VLOOKUP(K108,Vocabulary!$A:$J,2,),"")</f>
        <v>organizationType</v>
      </c>
      <c r="F108" s="4" t="s">
        <v>0</v>
      </c>
      <c r="G108" s="19" t="str">
        <f>IF(L108&lt;&gt;"",VLOOKUP(L108,Vocabulary!$A:$J,2,),IF(M108&lt;&gt;"",M108,""))</f>
        <v>RegisteredOrganization</v>
      </c>
      <c r="K108" s="9">
        <v>242</v>
      </c>
      <c r="L108" s="9">
        <v>659</v>
      </c>
    </row>
    <row r="109" spans="1:12" x14ac:dyDescent="0.3">
      <c r="A109" s="19" t="str">
        <f t="shared" si="4"/>
        <v>239domain</v>
      </c>
      <c r="B109" s="19" t="str">
        <f t="shared" si="5"/>
        <v>domain222</v>
      </c>
      <c r="C109" s="11" t="s">
        <v>722</v>
      </c>
      <c r="D109" s="9" t="s">
        <v>68</v>
      </c>
      <c r="E109" s="13" t="str">
        <f>IF(K109,VLOOKUP(K109,Vocabulary!$A:$J,2,),"")</f>
        <v>legalStatus</v>
      </c>
      <c r="F109" s="4" t="s">
        <v>0</v>
      </c>
      <c r="G109" s="19" t="str">
        <f>IF(L109&lt;&gt;"",VLOOKUP(L109,Vocabulary!$A:$J,2,),IF(M109&lt;&gt;"",M109,""))</f>
        <v>PublicOrganization</v>
      </c>
      <c r="K109" s="9">
        <v>239</v>
      </c>
      <c r="L109" s="9">
        <v>222</v>
      </c>
    </row>
    <row r="110" spans="1:12" x14ac:dyDescent="0.3">
      <c r="A110" s="19" t="str">
        <f t="shared" si="4"/>
        <v>231domain</v>
      </c>
      <c r="B110" s="19" t="str">
        <f t="shared" si="5"/>
        <v>domain659</v>
      </c>
      <c r="C110" s="11" t="s">
        <v>722</v>
      </c>
      <c r="D110" s="9" t="s">
        <v>68</v>
      </c>
      <c r="E110" s="13" t="str">
        <f>IF(K110,VLOOKUP(K110,Vocabulary!$A:$J,2,),"")</f>
        <v>enterpriseNumber</v>
      </c>
      <c r="F110" s="4" t="s">
        <v>0</v>
      </c>
      <c r="G110" s="19" t="str">
        <f>IF(L110&lt;&gt;"",VLOOKUP(L110,Vocabulary!$A:$J,2,),IF(M110&lt;&gt;"",M110,""))</f>
        <v>RegisteredOrganization</v>
      </c>
      <c r="K110" s="9">
        <v>231</v>
      </c>
      <c r="L110" s="9">
        <v>659</v>
      </c>
    </row>
    <row r="111" spans="1:12" x14ac:dyDescent="0.3">
      <c r="A111" s="19" t="str">
        <f t="shared" si="4"/>
        <v>243domain</v>
      </c>
      <c r="B111" s="19" t="str">
        <f t="shared" si="5"/>
        <v>domain222</v>
      </c>
      <c r="C111" s="11" t="s">
        <v>722</v>
      </c>
      <c r="D111" s="9" t="s">
        <v>68</v>
      </c>
      <c r="E111" s="13" t="str">
        <f>IF(K111,VLOOKUP(K111,Vocabulary!$A:$J,2,),"")</f>
        <v>authorization</v>
      </c>
      <c r="F111" s="4" t="s">
        <v>0</v>
      </c>
      <c r="G111" s="19" t="str">
        <f>IF(L111&lt;&gt;"",VLOOKUP(L111,Vocabulary!$A:$J,2,),IF(M111&lt;&gt;"",M111,""))</f>
        <v>PublicOrganization</v>
      </c>
      <c r="K111" s="9">
        <v>243</v>
      </c>
      <c r="L111" s="9">
        <v>222</v>
      </c>
    </row>
    <row r="112" spans="1:12" x14ac:dyDescent="0.3">
      <c r="A112" s="19" t="str">
        <f t="shared" si="4"/>
        <v>244domain</v>
      </c>
      <c r="B112" s="19" t="str">
        <f t="shared" si="5"/>
        <v>domain222</v>
      </c>
      <c r="C112" s="11" t="s">
        <v>722</v>
      </c>
      <c r="D112" s="9" t="s">
        <v>68</v>
      </c>
      <c r="E112" s="13" t="str">
        <f>IF(K112,VLOOKUP(K112,Vocabulary!$A:$J,2,),"")</f>
        <v>naturalPerson</v>
      </c>
      <c r="F112" s="4" t="s">
        <v>0</v>
      </c>
      <c r="G112" s="19" t="str">
        <f>IF(L112&lt;&gt;"",VLOOKUP(L112,Vocabulary!$A:$J,2,),IF(M112&lt;&gt;"",M112,""))</f>
        <v>PublicOrganization</v>
      </c>
      <c r="K112" s="9">
        <v>244</v>
      </c>
      <c r="L112" s="9">
        <v>222</v>
      </c>
    </row>
    <row r="113" spans="1:12" x14ac:dyDescent="0.3">
      <c r="A113" s="19" t="str">
        <f t="shared" si="4"/>
        <v>232domain</v>
      </c>
      <c r="B113" s="19" t="str">
        <f t="shared" si="5"/>
        <v>domain220</v>
      </c>
      <c r="C113" s="11" t="s">
        <v>722</v>
      </c>
      <c r="D113" s="9" t="s">
        <v>68</v>
      </c>
      <c r="E113" s="13" t="str">
        <f>IF(K113,VLOOKUP(K113,Vocabulary!$A:$J,2,),"")</f>
        <v>establishmentUnitNumber</v>
      </c>
      <c r="F113" s="4" t="s">
        <v>0</v>
      </c>
      <c r="G113" s="19" t="str">
        <f>IF(L113&lt;&gt;"",VLOOKUP(L113,Vocabulary!$A:$J,2,),IF(M113&lt;&gt;"",M113,""))</f>
        <v>OrganizationalUnit</v>
      </c>
      <c r="K113" s="9">
        <v>232</v>
      </c>
      <c r="L113" s="9">
        <v>220</v>
      </c>
    </row>
    <row r="114" spans="1:12" x14ac:dyDescent="0.3">
      <c r="A114" s="19" t="str">
        <f t="shared" si="4"/>
        <v>248domain</v>
      </c>
      <c r="B114" s="19" t="str">
        <f t="shared" si="5"/>
        <v>domain222</v>
      </c>
      <c r="C114" s="11" t="s">
        <v>722</v>
      </c>
      <c r="D114" s="9" t="s">
        <v>68</v>
      </c>
      <c r="E114" s="13" t="str">
        <f>IF(K114,VLOOKUP(K114,Vocabulary!$A:$J,2,),"")</f>
        <v>website</v>
      </c>
      <c r="F114" s="4" t="s">
        <v>0</v>
      </c>
      <c r="G114" s="19" t="str">
        <f>IF(L114&lt;&gt;"",VLOOKUP(L114,Vocabulary!$A:$J,2,),IF(M114&lt;&gt;"",M114,""))</f>
        <v>PublicOrganization</v>
      </c>
      <c r="K114" s="9">
        <v>248</v>
      </c>
      <c r="L114" s="9">
        <v>222</v>
      </c>
    </row>
    <row r="115" spans="1:12" x14ac:dyDescent="0.3">
      <c r="A115" s="19" t="str">
        <f t="shared" si="4"/>
        <v>224domain</v>
      </c>
      <c r="B115" s="19" t="str">
        <f t="shared" si="5"/>
        <v>domain222</v>
      </c>
      <c r="C115" s="11" t="s">
        <v>722</v>
      </c>
      <c r="D115" s="9" t="s">
        <v>68</v>
      </c>
      <c r="E115" s="13" t="str">
        <f>IF(K115,VLOOKUP(K115,Vocabulary!$A:$J,2,),"")</f>
        <v>address</v>
      </c>
      <c r="F115" s="4" t="s">
        <v>0</v>
      </c>
      <c r="G115" s="19" t="str">
        <f>IF(L115&lt;&gt;"",VLOOKUP(L115,Vocabulary!$A:$J,2,),IF(M115&lt;&gt;"",M115,""))</f>
        <v>PublicOrganization</v>
      </c>
      <c r="K115" s="9">
        <v>224</v>
      </c>
      <c r="L115" s="9">
        <v>222</v>
      </c>
    </row>
    <row r="116" spans="1:12" x14ac:dyDescent="0.3">
      <c r="A116" s="19" t="str">
        <f t="shared" si="4"/>
        <v>224domain</v>
      </c>
      <c r="B116" s="19" t="str">
        <f t="shared" si="5"/>
        <v>domain220</v>
      </c>
      <c r="C116" s="11" t="s">
        <v>722</v>
      </c>
      <c r="D116" s="9" t="s">
        <v>68</v>
      </c>
      <c r="E116" s="13" t="str">
        <f>IF(K116,VLOOKUP(K116,Vocabulary!$A:$J,2,),"")</f>
        <v>address</v>
      </c>
      <c r="F116" s="4" t="s">
        <v>0</v>
      </c>
      <c r="G116" s="19" t="str">
        <f>IF(L116&lt;&gt;"",VLOOKUP(L116,Vocabulary!$A:$J,2,),IF(M116&lt;&gt;"",M116,""))</f>
        <v>OrganizationalUnit</v>
      </c>
      <c r="K116" s="9">
        <v>224</v>
      </c>
      <c r="L116" s="9">
        <v>220</v>
      </c>
    </row>
    <row r="117" spans="1:12" x14ac:dyDescent="0.3">
      <c r="A117" s="19" t="str">
        <f t="shared" si="4"/>
        <v>236domain</v>
      </c>
      <c r="B117" s="19" t="str">
        <f t="shared" si="5"/>
        <v>domain221</v>
      </c>
      <c r="C117" s="11" t="s">
        <v>722</v>
      </c>
      <c r="D117" s="9" t="s">
        <v>68</v>
      </c>
      <c r="E117" s="13" t="str">
        <f>IF(K117,VLOOKUP(K117,Vocabulary!$A:$J,2,),"")</f>
        <v>hasSite</v>
      </c>
      <c r="F117" s="4" t="s">
        <v>0</v>
      </c>
      <c r="G117" s="19" t="str">
        <f>IF(L117&lt;&gt;"",VLOOKUP(L117,Vocabulary!$A:$J,2,),IF(M117&lt;&gt;"",M117,""))</f>
        <v>Organization</v>
      </c>
      <c r="K117" s="9">
        <v>236</v>
      </c>
      <c r="L117" s="9">
        <v>221</v>
      </c>
    </row>
    <row r="118" spans="1:12" x14ac:dyDescent="0.3">
      <c r="A118" s="19" t="str">
        <f t="shared" si="4"/>
        <v>657domain</v>
      </c>
      <c r="B118" s="19" t="str">
        <f t="shared" si="5"/>
        <v>domain222</v>
      </c>
      <c r="C118" s="11" t="s">
        <v>722</v>
      </c>
      <c r="D118" s="9" t="s">
        <v>68</v>
      </c>
      <c r="E118" s="13" t="str">
        <f>IF(K118,VLOOKUP(K118,Vocabulary!$A:$J,2,),"")</f>
        <v>hasSubOrganization</v>
      </c>
      <c r="F118" s="4" t="s">
        <v>0</v>
      </c>
      <c r="G118" s="19" t="str">
        <f>IF(L118&lt;&gt;"",VLOOKUP(L118,Vocabulary!$A:$J,2,),IF(M118&lt;&gt;"",M118,""))</f>
        <v>PublicOrganization</v>
      </c>
      <c r="K118" s="9">
        <v>657</v>
      </c>
      <c r="L118" s="9">
        <v>222</v>
      </c>
    </row>
    <row r="119" spans="1:12" x14ac:dyDescent="0.3">
      <c r="A119" s="19" t="str">
        <f t="shared" si="4"/>
        <v>660domain</v>
      </c>
      <c r="B119" s="19" t="str">
        <f t="shared" si="5"/>
        <v>domain221</v>
      </c>
      <c r="C119" s="11" t="s">
        <v>722</v>
      </c>
      <c r="D119" s="9" t="s">
        <v>68</v>
      </c>
      <c r="E119" s="13" t="str">
        <f>IF(K119,VLOOKUP(K119,Vocabulary!$A:$J,2,),"")</f>
        <v>hasUnit</v>
      </c>
      <c r="F119" s="4" t="s">
        <v>0</v>
      </c>
      <c r="G119" s="19" t="str">
        <f>IF(L119&lt;&gt;"",VLOOKUP(L119,Vocabulary!$A:$J,2,),IF(M119&lt;&gt;"",M119,""))</f>
        <v>Organization</v>
      </c>
      <c r="K119" s="9">
        <v>660</v>
      </c>
      <c r="L119" s="9">
        <v>221</v>
      </c>
    </row>
    <row r="120" spans="1:12" x14ac:dyDescent="0.3">
      <c r="A120" s="19" t="str">
        <f t="shared" si="4"/>
        <v>655domain</v>
      </c>
      <c r="B120" s="19" t="str">
        <f t="shared" si="5"/>
        <v>domain648</v>
      </c>
      <c r="C120" s="11" t="s">
        <v>722</v>
      </c>
      <c r="D120" s="9" t="s">
        <v>68</v>
      </c>
      <c r="E120" s="13" t="str">
        <f>IF(K120,VLOOKUP(K120,Vocabulary!$A:$J,2,),"")</f>
        <v>siteOf</v>
      </c>
      <c r="F120" s="4" t="s">
        <v>0</v>
      </c>
      <c r="G120" s="19" t="str">
        <f>IF(L120&lt;&gt;"",VLOOKUP(L120,Vocabulary!$A:$J,2,),IF(M120&lt;&gt;"",M120,""))</f>
        <v>Site</v>
      </c>
      <c r="K120" s="9">
        <v>655</v>
      </c>
      <c r="L120" s="9">
        <v>648</v>
      </c>
    </row>
    <row r="121" spans="1:12" x14ac:dyDescent="0.3">
      <c r="A121" s="19" t="str">
        <f t="shared" si="4"/>
        <v>656domain</v>
      </c>
      <c r="B121" s="19" t="str">
        <f t="shared" si="5"/>
        <v>domain222</v>
      </c>
      <c r="C121" s="11" t="s">
        <v>722</v>
      </c>
      <c r="D121" s="9" t="s">
        <v>68</v>
      </c>
      <c r="E121" s="13" t="str">
        <f>IF(K121,VLOOKUP(K121,Vocabulary!$A:$J,2,),"")</f>
        <v>subOrganizationOf</v>
      </c>
      <c r="F121" s="4" t="s">
        <v>0</v>
      </c>
      <c r="G121" s="19" t="str">
        <f>IF(L121&lt;&gt;"",VLOOKUP(L121,Vocabulary!$A:$J,2,),IF(M121&lt;&gt;"",M121,""))</f>
        <v>PublicOrganization</v>
      </c>
      <c r="K121" s="9">
        <v>656</v>
      </c>
      <c r="L121" s="9">
        <v>222</v>
      </c>
    </row>
    <row r="122" spans="1:12" x14ac:dyDescent="0.3">
      <c r="A122" s="19" t="str">
        <f t="shared" si="4"/>
        <v>661domain</v>
      </c>
      <c r="B122" s="19" t="str">
        <f t="shared" si="5"/>
        <v>domain220</v>
      </c>
      <c r="C122" s="11" t="s">
        <v>722</v>
      </c>
      <c r="D122" s="9" t="s">
        <v>68</v>
      </c>
      <c r="E122" s="13" t="str">
        <f>IF(K122,VLOOKUP(K122,Vocabulary!$A:$J,2,),"")</f>
        <v>unitOf</v>
      </c>
      <c r="F122" s="4" t="s">
        <v>0</v>
      </c>
      <c r="G122" s="19" t="str">
        <f>IF(L122&lt;&gt;"",VLOOKUP(L122,Vocabulary!$A:$J,2,),IF(M122&lt;&gt;"",M122,""))</f>
        <v>OrganizationalUnit</v>
      </c>
      <c r="K122" s="9">
        <v>661</v>
      </c>
      <c r="L122" s="9">
        <v>220</v>
      </c>
    </row>
    <row r="123" spans="1:12" x14ac:dyDescent="0.3">
      <c r="A123" s="19" t="str">
        <f t="shared" si="4"/>
        <v>238domain</v>
      </c>
      <c r="B123" s="19" t="str">
        <f t="shared" si="5"/>
        <v>domain659</v>
      </c>
      <c r="C123" s="11" t="s">
        <v>722</v>
      </c>
      <c r="D123" s="9" t="s">
        <v>68</v>
      </c>
      <c r="E123" s="13" t="str">
        <f>IF(K123,VLOOKUP(K123,Vocabulary!$A:$J,2,),"")</f>
        <v>legalName</v>
      </c>
      <c r="F123" s="4" t="s">
        <v>0</v>
      </c>
      <c r="G123" s="19" t="str">
        <f>IF(L123&lt;&gt;"",VLOOKUP(L123,Vocabulary!$A:$J,2,),IF(M123&lt;&gt;"",M123,""))</f>
        <v>RegisteredOrganization</v>
      </c>
      <c r="K123" s="9">
        <v>238</v>
      </c>
      <c r="L123" s="9">
        <v>659</v>
      </c>
    </row>
    <row r="124" spans="1:12" x14ac:dyDescent="0.3">
      <c r="A124" s="19" t="str">
        <f t="shared" si="4"/>
        <v>237domain</v>
      </c>
      <c r="B124" s="19" t="str">
        <f t="shared" si="5"/>
        <v>domain659</v>
      </c>
      <c r="C124" s="11" t="s">
        <v>722</v>
      </c>
      <c r="D124" s="9" t="s">
        <v>68</v>
      </c>
      <c r="E124" s="13" t="str">
        <f>IF(K124,VLOOKUP(K124,Vocabulary!$A:$J,2,),"")</f>
        <v>legalForm</v>
      </c>
      <c r="F124" s="4" t="s">
        <v>0</v>
      </c>
      <c r="G124" s="19" t="str">
        <f>IF(L124&lt;&gt;"",VLOOKUP(L124,Vocabulary!$A:$J,2,),IF(M124&lt;&gt;"",M124,""))</f>
        <v>RegisteredOrganization</v>
      </c>
      <c r="K124" s="9">
        <v>237</v>
      </c>
      <c r="L124" s="9">
        <v>659</v>
      </c>
    </row>
    <row r="125" spans="1:12" x14ac:dyDescent="0.3">
      <c r="A125" s="19" t="str">
        <f t="shared" si="4"/>
        <v>228domain</v>
      </c>
      <c r="B125" s="19" t="str">
        <f t="shared" si="5"/>
        <v>domain222</v>
      </c>
      <c r="C125" s="11" t="s">
        <v>722</v>
      </c>
      <c r="D125" s="9" t="s">
        <v>68</v>
      </c>
      <c r="E125" s="13" t="str">
        <f>IF(K125,VLOOKUP(K125,Vocabulary!$A:$J,2,),"")</f>
        <v>email</v>
      </c>
      <c r="F125" s="4" t="s">
        <v>0</v>
      </c>
      <c r="G125" s="19" t="str">
        <f>IF(L125&lt;&gt;"",VLOOKUP(L125,Vocabulary!$A:$J,2,),IF(M125&lt;&gt;"",M125,""))</f>
        <v>PublicOrganization</v>
      </c>
      <c r="K125" s="9">
        <v>228</v>
      </c>
      <c r="L125" s="9">
        <v>222</v>
      </c>
    </row>
    <row r="126" spans="1:12" x14ac:dyDescent="0.3">
      <c r="A126" s="19" t="str">
        <f t="shared" si="4"/>
        <v>352domain</v>
      </c>
      <c r="B126" s="19" t="str">
        <f t="shared" si="5"/>
        <v>domain222</v>
      </c>
      <c r="C126" s="11" t="s">
        <v>722</v>
      </c>
      <c r="D126" s="9" t="s">
        <v>68</v>
      </c>
      <c r="E126" s="13" t="str">
        <f>IF(K126,VLOOKUP(K126,Vocabulary!$A:$J,2,),"")</f>
        <v>endDate</v>
      </c>
      <c r="F126" s="4" t="s">
        <v>0</v>
      </c>
      <c r="G126" s="19" t="str">
        <f>IF(L126&lt;&gt;"",VLOOKUP(L126,Vocabulary!$A:$J,2,),IF(M126&lt;&gt;"",M126,""))</f>
        <v>PublicOrganization</v>
      </c>
      <c r="K126" s="9">
        <v>352</v>
      </c>
      <c r="L126" s="9">
        <v>222</v>
      </c>
    </row>
    <row r="127" spans="1:12" x14ac:dyDescent="0.3">
      <c r="A127" s="19" t="str">
        <f t="shared" si="4"/>
        <v>233domain</v>
      </c>
      <c r="B127" s="19" t="str">
        <f t="shared" si="5"/>
        <v>domain222</v>
      </c>
      <c r="C127" s="11" t="s">
        <v>722</v>
      </c>
      <c r="D127" s="9" t="s">
        <v>68</v>
      </c>
      <c r="E127" s="13" t="str">
        <f>IF(K127,VLOOKUP(K127,Vocabulary!$A:$J,2,),"")</f>
        <v>faxNumber</v>
      </c>
      <c r="F127" s="4" t="s">
        <v>0</v>
      </c>
      <c r="G127" s="19" t="str">
        <f>IF(L127&lt;&gt;"",VLOOKUP(L127,Vocabulary!$A:$J,2,),IF(M127&lt;&gt;"",M127,""))</f>
        <v>PublicOrganization</v>
      </c>
      <c r="K127" s="9">
        <v>233</v>
      </c>
      <c r="L127" s="9">
        <v>222</v>
      </c>
    </row>
    <row r="128" spans="1:12" x14ac:dyDescent="0.3">
      <c r="A128" s="19" t="str">
        <f t="shared" si="4"/>
        <v>355domain</v>
      </c>
      <c r="B128" s="19" t="str">
        <f t="shared" si="5"/>
        <v>domain222</v>
      </c>
      <c r="C128" s="11" t="s">
        <v>722</v>
      </c>
      <c r="D128" s="9" t="s">
        <v>68</v>
      </c>
      <c r="E128" s="13" t="str">
        <f>IF(K128,VLOOKUP(K128,Vocabulary!$A:$J,2,),"")</f>
        <v>startDate</v>
      </c>
      <c r="F128" s="4" t="s">
        <v>0</v>
      </c>
      <c r="G128" s="19" t="str">
        <f>IF(L128&lt;&gt;"",VLOOKUP(L128,Vocabulary!$A:$J,2,),IF(M128&lt;&gt;"",M128,""))</f>
        <v>PublicOrganization</v>
      </c>
      <c r="K128" s="9">
        <v>355</v>
      </c>
      <c r="L128" s="9">
        <v>222</v>
      </c>
    </row>
    <row r="129" spans="1:13" x14ac:dyDescent="0.3">
      <c r="A129" s="19" t="str">
        <f t="shared" si="4"/>
        <v>245domain</v>
      </c>
      <c r="B129" s="19" t="str">
        <f t="shared" si="5"/>
        <v>domain222</v>
      </c>
      <c r="C129" s="11" t="s">
        <v>722</v>
      </c>
      <c r="D129" s="9" t="s">
        <v>68</v>
      </c>
      <c r="E129" s="13" t="str">
        <f>IF(K129,VLOOKUP(K129,Vocabulary!$A:$J,2,),"")</f>
        <v>telephone</v>
      </c>
      <c r="F129" s="4" t="s">
        <v>0</v>
      </c>
      <c r="G129" s="19" t="str">
        <f>IF(L129&lt;&gt;"",VLOOKUP(L129,Vocabulary!$A:$J,2,),IF(M129&lt;&gt;"",M129,""))</f>
        <v>PublicOrganization</v>
      </c>
      <c r="K129" s="9">
        <v>245</v>
      </c>
      <c r="L129" s="9">
        <v>222</v>
      </c>
    </row>
    <row r="130" spans="1:13" ht="28.8" x14ac:dyDescent="0.3">
      <c r="A130" s="19" t="str">
        <f t="shared" ref="A130:A189" si="6">CONCATENATE(K130,F130)</f>
        <v>364hasConcept</v>
      </c>
      <c r="B130" s="19" t="str">
        <f t="shared" ref="B130:B189" si="7">CONCATENATE(F130,L130)</f>
        <v>hasConcept</v>
      </c>
      <c r="C130" s="11" t="s">
        <v>722</v>
      </c>
      <c r="D130" s="9" t="s">
        <v>68</v>
      </c>
      <c r="E130" s="13" t="str">
        <f>IF(K130,VLOOKUP(K130,Vocabulary!$A:$J,2,),"")</f>
        <v>Nace2008</v>
      </c>
      <c r="F130" s="4" t="s">
        <v>758</v>
      </c>
      <c r="G130" s="19" t="str">
        <f>IF(L130&lt;&gt;"",VLOOKUP(L130,Vocabulary!$A:$J,2,),IF(M130&lt;&gt;"",M130,""))</f>
        <v>0111001</v>
      </c>
      <c r="H130" s="4" t="s">
        <v>269</v>
      </c>
      <c r="I130" s="4" t="s">
        <v>268</v>
      </c>
      <c r="J130" s="4" t="s">
        <v>759</v>
      </c>
      <c r="K130" s="9">
        <v>364</v>
      </c>
      <c r="M130" s="21" t="s">
        <v>267</v>
      </c>
    </row>
    <row r="131" spans="1:13" x14ac:dyDescent="0.3">
      <c r="A131" s="19" t="str">
        <f t="shared" si="6"/>
        <v>380hasConcept</v>
      </c>
      <c r="B131" s="19" t="str">
        <f t="shared" si="7"/>
        <v>hasConcept</v>
      </c>
      <c r="C131" s="11" t="s">
        <v>722</v>
      </c>
      <c r="D131" s="9" t="s">
        <v>68</v>
      </c>
      <c r="E131" s="13" t="str">
        <f>IF(K131,VLOOKUP(K131,Vocabulary!$A:$J,2,),"")</f>
        <v>EndReason</v>
      </c>
      <c r="F131" s="4" t="s">
        <v>758</v>
      </c>
      <c r="G131" s="19" t="str">
        <f>IF(L131&lt;&gt;"",VLOOKUP(L131,Vocabulary!$A:$J,2,),IF(M131&lt;&gt;"",M131,""))</f>
        <v>053</v>
      </c>
      <c r="H131" s="4" t="s">
        <v>282</v>
      </c>
      <c r="I131" s="4" t="s">
        <v>281</v>
      </c>
      <c r="J131" s="4" t="s">
        <v>759</v>
      </c>
      <c r="K131" s="9">
        <v>380</v>
      </c>
      <c r="M131" s="21" t="s">
        <v>280</v>
      </c>
    </row>
    <row r="132" spans="1:13" x14ac:dyDescent="0.3">
      <c r="A132" s="19" t="str">
        <f t="shared" si="6"/>
        <v>367hasConcept</v>
      </c>
      <c r="B132" s="19" t="str">
        <f t="shared" si="7"/>
        <v>hasConcept</v>
      </c>
      <c r="C132" s="11" t="s">
        <v>722</v>
      </c>
      <c r="D132" s="9" t="s">
        <v>68</v>
      </c>
      <c r="E132" s="13" t="str">
        <f>IF(K132,VLOOKUP(K132,Vocabulary!$A:$J,2,),"")</f>
        <v>Function</v>
      </c>
      <c r="F132" s="4" t="s">
        <v>758</v>
      </c>
      <c r="G132" s="19" t="str">
        <f>IF(L132&lt;&gt;"",VLOOKUP(L132,Vocabulary!$A:$J,2,),IF(M132&lt;&gt;"",M132,""))</f>
        <v>10007</v>
      </c>
      <c r="H132" s="4" t="s">
        <v>285</v>
      </c>
      <c r="I132" s="4" t="s">
        <v>284</v>
      </c>
      <c r="J132" s="4" t="s">
        <v>759</v>
      </c>
      <c r="K132" s="9">
        <v>367</v>
      </c>
      <c r="M132" s="21" t="s">
        <v>283</v>
      </c>
    </row>
    <row r="133" spans="1:13" x14ac:dyDescent="0.3">
      <c r="A133" s="19" t="str">
        <f t="shared" si="6"/>
        <v>376hasConcept</v>
      </c>
      <c r="B133" s="19" t="str">
        <f t="shared" si="7"/>
        <v>hasConcept</v>
      </c>
      <c r="C133" s="11" t="s">
        <v>722</v>
      </c>
      <c r="D133" s="9" t="s">
        <v>68</v>
      </c>
      <c r="E133" s="13" t="str">
        <f>IF(K133,VLOOKUP(K133,Vocabulary!$A:$J,2,),"")</f>
        <v>OrganizationType</v>
      </c>
      <c r="F133" s="4" t="s">
        <v>758</v>
      </c>
      <c r="G133" s="19">
        <f>IF(L133&lt;&gt;"",VLOOKUP(L133,Vocabulary!$A:$J,2,),IF(M133&lt;&gt;"",M133,""))</f>
        <v>1</v>
      </c>
      <c r="H133" s="4" t="s">
        <v>274</v>
      </c>
      <c r="I133" s="4" t="s">
        <v>273</v>
      </c>
      <c r="K133" s="9">
        <v>376</v>
      </c>
      <c r="M133" s="21">
        <v>1</v>
      </c>
    </row>
    <row r="134" spans="1:13" x14ac:dyDescent="0.3">
      <c r="A134" s="19" t="str">
        <f t="shared" si="6"/>
        <v>376hasConcept</v>
      </c>
      <c r="B134" s="19" t="str">
        <f t="shared" si="7"/>
        <v>hasConcept</v>
      </c>
      <c r="C134" s="11" t="s">
        <v>722</v>
      </c>
      <c r="D134" s="9" t="s">
        <v>68</v>
      </c>
      <c r="E134" s="13" t="str">
        <f>IF(K134,VLOOKUP(K134,Vocabulary!$A:$J,2,),"")</f>
        <v>OrganizationType</v>
      </c>
      <c r="F134" s="4" t="s">
        <v>758</v>
      </c>
      <c r="G134" s="19">
        <f>IF(L134&lt;&gt;"",VLOOKUP(L134,Vocabulary!$A:$J,2,),IF(M134&lt;&gt;"",M134,""))</f>
        <v>2</v>
      </c>
      <c r="H134" s="4" t="s">
        <v>276</v>
      </c>
      <c r="I134" s="4" t="s">
        <v>275</v>
      </c>
      <c r="K134" s="9">
        <v>376</v>
      </c>
      <c r="M134" s="21">
        <v>2</v>
      </c>
    </row>
    <row r="135" spans="1:13" x14ac:dyDescent="0.3">
      <c r="A135" s="19" t="str">
        <f t="shared" si="6"/>
        <v>373hasConcept</v>
      </c>
      <c r="B135" s="19" t="str">
        <f t="shared" si="7"/>
        <v>hasConcept</v>
      </c>
      <c r="C135" s="11" t="s">
        <v>722</v>
      </c>
      <c r="D135" s="9" t="s">
        <v>68</v>
      </c>
      <c r="E135" s="13" t="str">
        <f>IF(K135,VLOOKUP(K135,Vocabulary!$A:$J,2,),"")</f>
        <v>LegalStatus</v>
      </c>
      <c r="F135" s="4" t="s">
        <v>758</v>
      </c>
      <c r="G135" s="19" t="str">
        <f>IF(L135&lt;&gt;"",VLOOKUP(L135,Vocabulary!$A:$J,2,),IF(M135&lt;&gt;"",M135,""))</f>
        <v>000</v>
      </c>
      <c r="H135" s="4" t="s">
        <v>279</v>
      </c>
      <c r="I135" s="4" t="s">
        <v>278</v>
      </c>
      <c r="J135" s="4" t="s">
        <v>759</v>
      </c>
      <c r="K135" s="9">
        <v>373</v>
      </c>
      <c r="M135" s="21" t="s">
        <v>277</v>
      </c>
    </row>
    <row r="136" spans="1:13" x14ac:dyDescent="0.3">
      <c r="A136" s="19" t="str">
        <f t="shared" si="6"/>
        <v>372hasConcept</v>
      </c>
      <c r="B136" s="19" t="str">
        <f t="shared" si="7"/>
        <v>hasConcept</v>
      </c>
      <c r="C136" s="11" t="s">
        <v>722</v>
      </c>
      <c r="D136" s="9" t="s">
        <v>68</v>
      </c>
      <c r="E136" s="13" t="str">
        <f>IF(K136,VLOOKUP(K136,Vocabulary!$A:$J,2,),"")</f>
        <v>LegalForm</v>
      </c>
      <c r="F136" s="4" t="s">
        <v>758</v>
      </c>
      <c r="G136" s="19" t="str">
        <f>IF(L136&lt;&gt;"",VLOOKUP(L136,Vocabulary!$A:$J,2,),IF(M136&lt;&gt;"",M136,""))</f>
        <v>014</v>
      </c>
      <c r="H136" s="4" t="s">
        <v>272</v>
      </c>
      <c r="I136" s="4" t="s">
        <v>271</v>
      </c>
      <c r="J136" s="4" t="s">
        <v>759</v>
      </c>
      <c r="K136" s="9">
        <v>372</v>
      </c>
      <c r="M136" s="21" t="s">
        <v>270</v>
      </c>
    </row>
    <row r="137" spans="1:13" x14ac:dyDescent="0.3">
      <c r="A137" s="19" t="str">
        <f t="shared" si="6"/>
        <v>377hasConcept</v>
      </c>
      <c r="B137" s="19" t="str">
        <f t="shared" si="7"/>
        <v>hasConcept</v>
      </c>
      <c r="C137" s="11" t="s">
        <v>722</v>
      </c>
      <c r="D137" s="9" t="s">
        <v>68</v>
      </c>
      <c r="E137" s="13" t="str">
        <f>IF(K137,VLOOKUP(K137,Vocabulary!$A:$J,2,),"")</f>
        <v>Authorization</v>
      </c>
      <c r="F137" s="4" t="s">
        <v>758</v>
      </c>
      <c r="G137" s="19">
        <f>IF(L137&lt;&gt;"",VLOOKUP(L137,Vocabulary!$A:$J,2,),IF(M137&lt;&gt;"",M137,""))</f>
        <v>61000</v>
      </c>
      <c r="H137" s="4" t="s">
        <v>287</v>
      </c>
      <c r="I137" s="4" t="s">
        <v>286</v>
      </c>
      <c r="J137" s="4" t="s">
        <v>759</v>
      </c>
      <c r="K137" s="9">
        <v>377</v>
      </c>
      <c r="M137" s="21">
        <v>61000</v>
      </c>
    </row>
    <row r="138" spans="1:13" x14ac:dyDescent="0.3">
      <c r="A138" s="19" t="str">
        <f t="shared" si="6"/>
        <v>231pattern</v>
      </c>
      <c r="B138" s="19" t="str">
        <f t="shared" si="7"/>
        <v>pattern</v>
      </c>
      <c r="C138" s="11" t="s">
        <v>722</v>
      </c>
      <c r="D138" s="9" t="s">
        <v>68</v>
      </c>
      <c r="E138" s="13" t="str">
        <f>IF(K138,VLOOKUP(K138,Vocabulary!$A:$J,2,),"")</f>
        <v>enterpriseNumber</v>
      </c>
      <c r="F138" s="4" t="s">
        <v>105</v>
      </c>
      <c r="G138" s="19" t="str">
        <f>IF(L138&lt;&gt;"",VLOOKUP(L138,Vocabulary!$A:$J,2,),IF(M138&lt;&gt;"",M138,""))</f>
        <v>{0,1}\d{9}</v>
      </c>
      <c r="K138" s="9">
        <v>231</v>
      </c>
      <c r="M138" s="21" t="s">
        <v>243</v>
      </c>
    </row>
    <row r="139" spans="1:13" x14ac:dyDescent="0.3">
      <c r="A139" s="19" t="str">
        <f t="shared" si="6"/>
        <v>232pattern</v>
      </c>
      <c r="B139" s="19" t="str">
        <f t="shared" si="7"/>
        <v>pattern</v>
      </c>
      <c r="C139" s="11" t="s">
        <v>722</v>
      </c>
      <c r="D139" s="9" t="s">
        <v>68</v>
      </c>
      <c r="E139" s="13" t="str">
        <f>IF(K139,VLOOKUP(K139,Vocabulary!$A:$J,2,),"")</f>
        <v>establishmentUnitNumber</v>
      </c>
      <c r="F139" s="4" t="s">
        <v>105</v>
      </c>
      <c r="G139" s="19" t="str">
        <f>IF(L139&lt;&gt;"",VLOOKUP(L139,Vocabulary!$A:$J,2,),IF(M139&lt;&gt;"",M139,""))</f>
        <v>[2-8]\d{9}</v>
      </c>
      <c r="K139" s="9">
        <v>232</v>
      </c>
      <c r="M139" s="21" t="s">
        <v>291</v>
      </c>
    </row>
    <row r="140" spans="1:13" x14ac:dyDescent="0.3">
      <c r="A140" s="19" t="str">
        <f t="shared" si="6"/>
        <v>223range</v>
      </c>
      <c r="B140" s="19" t="str">
        <f t="shared" si="7"/>
        <v>range</v>
      </c>
      <c r="C140" s="11" t="s">
        <v>722</v>
      </c>
      <c r="D140" s="9" t="s">
        <v>68</v>
      </c>
      <c r="E140" s="13" t="str">
        <f>IF(K140,VLOOKUP(K140,Vocabulary!$A:$J,2,),"")</f>
        <v>abbreviatedName</v>
      </c>
      <c r="F140" s="4" t="s">
        <v>1</v>
      </c>
      <c r="G140" s="19" t="str">
        <f>IF(L140&lt;&gt;"",VLOOKUP(L140,Vocabulary!$A:$J,2,),IF(M140&lt;&gt;"",M140,""))</f>
        <v>_langstring</v>
      </c>
      <c r="K140" s="9">
        <v>223</v>
      </c>
      <c r="M140" s="21" t="s">
        <v>108</v>
      </c>
    </row>
    <row r="141" spans="1:13" x14ac:dyDescent="0.3">
      <c r="A141" s="19" t="str">
        <f t="shared" si="6"/>
        <v>225range</v>
      </c>
      <c r="B141" s="19" t="str">
        <f t="shared" si="7"/>
        <v>range249</v>
      </c>
      <c r="C141" s="11" t="s">
        <v>722</v>
      </c>
      <c r="D141" s="9" t="s">
        <v>68</v>
      </c>
      <c r="E141" s="13" t="str">
        <f>IF(K141,VLOOKUP(K141,Vocabulary!$A:$J,2,),"")</f>
        <v>addressRegisteredOffice</v>
      </c>
      <c r="F141" s="4" t="s">
        <v>1</v>
      </c>
      <c r="G141" s="19" t="str">
        <f>IF(L141&lt;&gt;"",VLOOKUP(L141,Vocabulary!$A:$J,2,),IF(M141&lt;&gt;"",M141,""))</f>
        <v>BelgianAddress</v>
      </c>
      <c r="K141" s="9">
        <v>225</v>
      </c>
      <c r="L141" s="9">
        <v>249</v>
      </c>
    </row>
    <row r="142" spans="1:13" x14ac:dyDescent="0.3">
      <c r="A142" s="19" t="str">
        <f t="shared" si="6"/>
        <v>226range</v>
      </c>
      <c r="B142" s="19" t="str">
        <f t="shared" si="7"/>
        <v>range</v>
      </c>
      <c r="C142" s="11" t="s">
        <v>722</v>
      </c>
      <c r="D142" s="9" t="s">
        <v>68</v>
      </c>
      <c r="E142" s="13" t="str">
        <f>IF(K142,VLOOKUP(K142,Vocabulary!$A:$J,2,),"")</f>
        <v>commercialName</v>
      </c>
      <c r="F142" s="4" t="s">
        <v>1</v>
      </c>
      <c r="G142" s="19" t="str">
        <f>IF(L142&lt;&gt;"",VLOOKUP(L142,Vocabulary!$A:$J,2,),IF(M142&lt;&gt;"",M142,""))</f>
        <v>_langstring</v>
      </c>
      <c r="K142" s="9">
        <v>226</v>
      </c>
      <c r="M142" s="21" t="s">
        <v>108</v>
      </c>
    </row>
    <row r="143" spans="1:13" x14ac:dyDescent="0.3">
      <c r="A143" s="19" t="str">
        <f t="shared" si="6"/>
        <v>227range</v>
      </c>
      <c r="B143" s="19" t="str">
        <f t="shared" si="7"/>
        <v>range</v>
      </c>
      <c r="C143" s="11" t="s">
        <v>722</v>
      </c>
      <c r="D143" s="9" t="s">
        <v>68</v>
      </c>
      <c r="E143" s="13" t="str">
        <f>IF(K143,VLOOKUP(K143,Vocabulary!$A:$J,2,),"")</f>
        <v>economicActivity</v>
      </c>
      <c r="F143" s="4" t="s">
        <v>1</v>
      </c>
      <c r="G143" s="19" t="str">
        <f>IF(L143&lt;&gt;"",VLOOKUP(L143,Vocabulary!$A:$J,2,),IF(M143&lt;&gt;"",M143,""))</f>
        <v>_Concept</v>
      </c>
      <c r="K143" s="9">
        <v>227</v>
      </c>
      <c r="M143" s="21" t="s">
        <v>98</v>
      </c>
    </row>
    <row r="144" spans="1:13" x14ac:dyDescent="0.3">
      <c r="A144" s="19" t="str">
        <f t="shared" si="6"/>
        <v>230range</v>
      </c>
      <c r="B144" s="19" t="str">
        <f t="shared" si="7"/>
        <v>range</v>
      </c>
      <c r="C144" s="11" t="s">
        <v>722</v>
      </c>
      <c r="D144" s="9" t="s">
        <v>68</v>
      </c>
      <c r="E144" s="13" t="str">
        <f>IF(K144,VLOOKUP(K144,Vocabulary!$A:$J,2,),"")</f>
        <v>endReason</v>
      </c>
      <c r="F144" s="4" t="s">
        <v>1</v>
      </c>
      <c r="G144" s="19" t="str">
        <f>IF(L144&lt;&gt;"",VLOOKUP(L144,Vocabulary!$A:$J,2,),IF(M144&lt;&gt;"",M144,""))</f>
        <v>_Concept</v>
      </c>
      <c r="K144" s="9">
        <v>230</v>
      </c>
      <c r="M144" s="21" t="s">
        <v>98</v>
      </c>
    </row>
    <row r="145" spans="1:13" x14ac:dyDescent="0.3">
      <c r="A145" s="19" t="str">
        <f t="shared" si="6"/>
        <v>235range</v>
      </c>
      <c r="B145" s="19" t="str">
        <f t="shared" si="7"/>
        <v>range323</v>
      </c>
      <c r="C145" s="11" t="s">
        <v>722</v>
      </c>
      <c r="D145" s="9" t="s">
        <v>68</v>
      </c>
      <c r="E145" s="13" t="str">
        <f>IF(K145,VLOOKUP(K145,Vocabulary!$A:$J,2,),"")</f>
        <v>function</v>
      </c>
      <c r="F145" s="4" t="s">
        <v>1</v>
      </c>
      <c r="G145" s="19" t="str">
        <f>IF(L145&lt;&gt;"",VLOOKUP(L145,Vocabulary!$A:$J,2,),IF(M145&lt;&gt;"",M145,""))</f>
        <v>Person</v>
      </c>
      <c r="K145" s="9">
        <v>235</v>
      </c>
      <c r="L145" s="9">
        <v>323</v>
      </c>
    </row>
    <row r="146" spans="1:13" x14ac:dyDescent="0.3">
      <c r="A146" s="19" t="str">
        <f t="shared" si="6"/>
        <v>242range</v>
      </c>
      <c r="B146" s="19" t="str">
        <f t="shared" si="7"/>
        <v>range</v>
      </c>
      <c r="C146" s="11" t="s">
        <v>722</v>
      </c>
      <c r="D146" s="9" t="s">
        <v>68</v>
      </c>
      <c r="E146" s="13" t="str">
        <f>IF(K146,VLOOKUP(K146,Vocabulary!$A:$J,2,),"")</f>
        <v>organizationType</v>
      </c>
      <c r="F146" s="4" t="s">
        <v>1</v>
      </c>
      <c r="G146" s="19" t="str">
        <f>IF(L146&lt;&gt;"",VLOOKUP(L146,Vocabulary!$A:$J,2,),IF(M146&lt;&gt;"",M146,""))</f>
        <v>_Concept</v>
      </c>
      <c r="K146" s="9">
        <v>242</v>
      </c>
      <c r="M146" s="21" t="s">
        <v>98</v>
      </c>
    </row>
    <row r="147" spans="1:13" x14ac:dyDescent="0.3">
      <c r="A147" s="19" t="str">
        <f t="shared" si="6"/>
        <v>239range</v>
      </c>
      <c r="B147" s="19" t="str">
        <f t="shared" si="7"/>
        <v>range</v>
      </c>
      <c r="C147" s="11" t="s">
        <v>722</v>
      </c>
      <c r="D147" s="9" t="s">
        <v>68</v>
      </c>
      <c r="E147" s="13" t="str">
        <f>IF(K147,VLOOKUP(K147,Vocabulary!$A:$J,2,),"")</f>
        <v>legalStatus</v>
      </c>
      <c r="F147" s="4" t="s">
        <v>1</v>
      </c>
      <c r="G147" s="19" t="str">
        <f>IF(L147&lt;&gt;"",VLOOKUP(L147,Vocabulary!$A:$J,2,),IF(M147&lt;&gt;"",M147,""))</f>
        <v>_Concept</v>
      </c>
      <c r="K147" s="9">
        <v>239</v>
      </c>
      <c r="M147" s="21" t="s">
        <v>98</v>
      </c>
    </row>
    <row r="148" spans="1:13" x14ac:dyDescent="0.3">
      <c r="A148" s="19" t="str">
        <f t="shared" si="6"/>
        <v>231range</v>
      </c>
      <c r="B148" s="19" t="str">
        <f t="shared" si="7"/>
        <v>range</v>
      </c>
      <c r="C148" s="11" t="s">
        <v>722</v>
      </c>
      <c r="D148" s="9" t="s">
        <v>68</v>
      </c>
      <c r="E148" s="13" t="str">
        <f>IF(K148,VLOOKUP(K148,Vocabulary!$A:$J,2,),"")</f>
        <v>enterpriseNumber</v>
      </c>
      <c r="F148" s="4" t="s">
        <v>1</v>
      </c>
      <c r="G148" s="19" t="str">
        <f>IF(L148&lt;&gt;"",VLOOKUP(L148,Vocabulary!$A:$J,2,),IF(M148&lt;&gt;"",M148,""))</f>
        <v>_string</v>
      </c>
      <c r="K148" s="9">
        <v>231</v>
      </c>
      <c r="M148" s="21" t="s">
        <v>107</v>
      </c>
    </row>
    <row r="149" spans="1:13" x14ac:dyDescent="0.3">
      <c r="A149" s="19" t="str">
        <f t="shared" si="6"/>
        <v>243range</v>
      </c>
      <c r="B149" s="19" t="str">
        <f t="shared" si="7"/>
        <v>range</v>
      </c>
      <c r="C149" s="11" t="s">
        <v>722</v>
      </c>
      <c r="D149" s="9" t="s">
        <v>68</v>
      </c>
      <c r="E149" s="13" t="str">
        <f>IF(K149,VLOOKUP(K149,Vocabulary!$A:$J,2,),"")</f>
        <v>authorization</v>
      </c>
      <c r="F149" s="4" t="s">
        <v>1</v>
      </c>
      <c r="G149" s="19" t="str">
        <f>IF(L149&lt;&gt;"",VLOOKUP(L149,Vocabulary!$A:$J,2,),IF(M149&lt;&gt;"",M149,""))</f>
        <v>_Concept</v>
      </c>
      <c r="K149" s="9">
        <v>243</v>
      </c>
      <c r="M149" s="21" t="s">
        <v>98</v>
      </c>
    </row>
    <row r="150" spans="1:13" x14ac:dyDescent="0.3">
      <c r="A150" s="19" t="str">
        <f t="shared" si="6"/>
        <v>244range</v>
      </c>
      <c r="B150" s="19" t="str">
        <f t="shared" si="7"/>
        <v>range323</v>
      </c>
      <c r="C150" s="11" t="s">
        <v>722</v>
      </c>
      <c r="D150" s="9" t="s">
        <v>68</v>
      </c>
      <c r="E150" s="13" t="str">
        <f>IF(K150,VLOOKUP(K150,Vocabulary!$A:$J,2,),"")</f>
        <v>naturalPerson</v>
      </c>
      <c r="F150" s="4" t="s">
        <v>1</v>
      </c>
      <c r="G150" s="19" t="str">
        <f>IF(L150&lt;&gt;"",VLOOKUP(L150,Vocabulary!$A:$J,2,),IF(M150&lt;&gt;"",M150,""))</f>
        <v>Person</v>
      </c>
      <c r="K150" s="9">
        <v>244</v>
      </c>
      <c r="L150" s="9">
        <v>323</v>
      </c>
    </row>
    <row r="151" spans="1:13" x14ac:dyDescent="0.3">
      <c r="A151" s="19" t="str">
        <f t="shared" si="6"/>
        <v>232range</v>
      </c>
      <c r="B151" s="19" t="str">
        <f t="shared" si="7"/>
        <v>range</v>
      </c>
      <c r="C151" s="11" t="s">
        <v>722</v>
      </c>
      <c r="D151" s="9" t="s">
        <v>68</v>
      </c>
      <c r="E151" s="13" t="str">
        <f>IF(K151,VLOOKUP(K151,Vocabulary!$A:$J,2,),"")</f>
        <v>establishmentUnitNumber</v>
      </c>
      <c r="F151" s="4" t="s">
        <v>1</v>
      </c>
      <c r="G151" s="19" t="str">
        <f>IF(L151&lt;&gt;"",VLOOKUP(L151,Vocabulary!$A:$J,2,),IF(M151&lt;&gt;"",M151,""))</f>
        <v>_string</v>
      </c>
      <c r="K151" s="9">
        <v>232</v>
      </c>
      <c r="M151" s="21" t="s">
        <v>107</v>
      </c>
    </row>
    <row r="152" spans="1:13" x14ac:dyDescent="0.3">
      <c r="A152" s="19" t="str">
        <f t="shared" si="6"/>
        <v>248range</v>
      </c>
      <c r="B152" s="19" t="str">
        <f t="shared" si="7"/>
        <v>range</v>
      </c>
      <c r="C152" s="11" t="s">
        <v>722</v>
      </c>
      <c r="D152" s="9" t="s">
        <v>68</v>
      </c>
      <c r="E152" s="13" t="str">
        <f>IF(K152,VLOOKUP(K152,Vocabulary!$A:$J,2,),"")</f>
        <v>website</v>
      </c>
      <c r="F152" s="4" t="s">
        <v>1</v>
      </c>
      <c r="G152" s="19" t="str">
        <f>IF(L152&lt;&gt;"",VLOOKUP(L152,Vocabulary!$A:$J,2,),IF(M152&lt;&gt;"",M152,""))</f>
        <v>_string</v>
      </c>
      <c r="K152" s="9">
        <v>248</v>
      </c>
      <c r="M152" s="21" t="s">
        <v>107</v>
      </c>
    </row>
    <row r="153" spans="1:13" x14ac:dyDescent="0.3">
      <c r="A153" s="19" t="str">
        <f t="shared" si="6"/>
        <v>224range</v>
      </c>
      <c r="B153" s="19" t="str">
        <f t="shared" si="7"/>
        <v>range249</v>
      </c>
      <c r="C153" s="11" t="s">
        <v>722</v>
      </c>
      <c r="D153" s="9" t="s">
        <v>68</v>
      </c>
      <c r="E153" s="13" t="str">
        <f>IF(K153,VLOOKUP(K153,Vocabulary!$A:$J,2,),"")</f>
        <v>address</v>
      </c>
      <c r="F153" s="4" t="s">
        <v>1</v>
      </c>
      <c r="G153" s="19" t="str">
        <f>IF(L153&lt;&gt;"",VLOOKUP(L153,Vocabulary!$A:$J,2,),IF(M153&lt;&gt;"",M153,""))</f>
        <v>BelgianAddress</v>
      </c>
      <c r="K153" s="9">
        <v>224</v>
      </c>
      <c r="L153" s="9">
        <v>249</v>
      </c>
    </row>
    <row r="154" spans="1:13" x14ac:dyDescent="0.3">
      <c r="A154" s="19" t="str">
        <f t="shared" si="6"/>
        <v>236range</v>
      </c>
      <c r="B154" s="19" t="str">
        <f t="shared" si="7"/>
        <v>range648</v>
      </c>
      <c r="C154" s="11" t="s">
        <v>722</v>
      </c>
      <c r="D154" s="9" t="s">
        <v>68</v>
      </c>
      <c r="E154" s="13" t="str">
        <f>IF(K154,VLOOKUP(K154,Vocabulary!$A:$J,2,),"")</f>
        <v>hasSite</v>
      </c>
      <c r="F154" s="4" t="s">
        <v>1</v>
      </c>
      <c r="G154" s="19" t="str">
        <f>IF(L154&lt;&gt;"",VLOOKUP(L154,Vocabulary!$A:$J,2,),IF(M154&lt;&gt;"",M154,""))</f>
        <v>Site</v>
      </c>
      <c r="K154" s="9">
        <v>236</v>
      </c>
      <c r="L154" s="9">
        <v>648</v>
      </c>
    </row>
    <row r="155" spans="1:13" x14ac:dyDescent="0.3">
      <c r="A155" s="19" t="str">
        <f t="shared" si="6"/>
        <v>657range</v>
      </c>
      <c r="B155" s="19" t="str">
        <f t="shared" si="7"/>
        <v>range222</v>
      </c>
      <c r="C155" s="11" t="s">
        <v>722</v>
      </c>
      <c r="D155" s="9" t="s">
        <v>68</v>
      </c>
      <c r="E155" s="13" t="str">
        <f>IF(K155,VLOOKUP(K155,Vocabulary!$A:$J,2,),"")</f>
        <v>hasSubOrganization</v>
      </c>
      <c r="F155" s="4" t="s">
        <v>1</v>
      </c>
      <c r="G155" s="19" t="str">
        <f>IF(L155&lt;&gt;"",VLOOKUP(L155,Vocabulary!$A:$J,2,),IF(M155&lt;&gt;"",M155,""))</f>
        <v>PublicOrganization</v>
      </c>
      <c r="K155" s="9">
        <v>657</v>
      </c>
      <c r="L155" s="9">
        <v>222</v>
      </c>
    </row>
    <row r="156" spans="1:13" x14ac:dyDescent="0.3">
      <c r="A156" s="19" t="str">
        <f t="shared" si="6"/>
        <v>660range</v>
      </c>
      <c r="B156" s="19" t="str">
        <f t="shared" si="7"/>
        <v>range220</v>
      </c>
      <c r="C156" s="11" t="s">
        <v>722</v>
      </c>
      <c r="D156" s="9" t="s">
        <v>68</v>
      </c>
      <c r="E156" s="13" t="str">
        <f>IF(K156,VLOOKUP(K156,Vocabulary!$A:$J,2,),"")</f>
        <v>hasUnit</v>
      </c>
      <c r="F156" s="4" t="s">
        <v>1</v>
      </c>
      <c r="G156" s="19" t="str">
        <f>IF(L156&lt;&gt;"",VLOOKUP(L156,Vocabulary!$A:$J,2,),IF(M156&lt;&gt;"",M156,""))</f>
        <v>OrganizationalUnit</v>
      </c>
      <c r="K156" s="9">
        <v>660</v>
      </c>
      <c r="L156" s="9">
        <v>220</v>
      </c>
    </row>
    <row r="157" spans="1:13" x14ac:dyDescent="0.3">
      <c r="A157" s="19" t="str">
        <f t="shared" si="6"/>
        <v>655range</v>
      </c>
      <c r="B157" s="19" t="str">
        <f t="shared" si="7"/>
        <v>range221</v>
      </c>
      <c r="C157" s="11" t="s">
        <v>722</v>
      </c>
      <c r="D157" s="9" t="s">
        <v>68</v>
      </c>
      <c r="E157" s="13" t="str">
        <f>IF(K157,VLOOKUP(K157,Vocabulary!$A:$J,2,),"")</f>
        <v>siteOf</v>
      </c>
      <c r="F157" s="4" t="s">
        <v>1</v>
      </c>
      <c r="G157" s="19" t="str">
        <f>IF(L157&lt;&gt;"",VLOOKUP(L157,Vocabulary!$A:$J,2,),IF(M157&lt;&gt;"",M157,""))</f>
        <v>Organization</v>
      </c>
      <c r="K157" s="9">
        <v>655</v>
      </c>
      <c r="L157" s="9">
        <v>221</v>
      </c>
    </row>
    <row r="158" spans="1:13" x14ac:dyDescent="0.3">
      <c r="A158" s="19" t="str">
        <f t="shared" si="6"/>
        <v>656range</v>
      </c>
      <c r="B158" s="19" t="str">
        <f t="shared" si="7"/>
        <v>range222</v>
      </c>
      <c r="C158" s="11" t="s">
        <v>722</v>
      </c>
      <c r="D158" s="9" t="s">
        <v>68</v>
      </c>
      <c r="E158" s="13" t="str">
        <f>IF(K158,VLOOKUP(K158,Vocabulary!$A:$J,2,),"")</f>
        <v>subOrganizationOf</v>
      </c>
      <c r="F158" s="4" t="s">
        <v>1</v>
      </c>
      <c r="G158" s="19" t="str">
        <f>IF(L158&lt;&gt;"",VLOOKUP(L158,Vocabulary!$A:$J,2,),IF(M158&lt;&gt;"",M158,""))</f>
        <v>PublicOrganization</v>
      </c>
      <c r="K158" s="9">
        <v>656</v>
      </c>
      <c r="L158" s="9">
        <v>222</v>
      </c>
    </row>
    <row r="159" spans="1:13" x14ac:dyDescent="0.3">
      <c r="A159" s="19" t="str">
        <f t="shared" si="6"/>
        <v>661range</v>
      </c>
      <c r="B159" s="19" t="str">
        <f t="shared" si="7"/>
        <v>range221</v>
      </c>
      <c r="C159" s="11" t="s">
        <v>722</v>
      </c>
      <c r="D159" s="9" t="s">
        <v>68</v>
      </c>
      <c r="E159" s="13" t="str">
        <f>IF(K159,VLOOKUP(K159,Vocabulary!$A:$J,2,),"")</f>
        <v>unitOf</v>
      </c>
      <c r="F159" s="4" t="s">
        <v>1</v>
      </c>
      <c r="G159" s="19" t="str">
        <f>IF(L159&lt;&gt;"",VLOOKUP(L159,Vocabulary!$A:$J,2,),IF(M159&lt;&gt;"",M159,""))</f>
        <v>Organization</v>
      </c>
      <c r="K159" s="9">
        <v>661</v>
      </c>
      <c r="L159" s="9">
        <v>221</v>
      </c>
    </row>
    <row r="160" spans="1:13" x14ac:dyDescent="0.3">
      <c r="A160" s="19" t="str">
        <f t="shared" si="6"/>
        <v>238range</v>
      </c>
      <c r="B160" s="19" t="str">
        <f t="shared" si="7"/>
        <v>range</v>
      </c>
      <c r="C160" s="11" t="s">
        <v>722</v>
      </c>
      <c r="D160" s="9" t="s">
        <v>68</v>
      </c>
      <c r="E160" s="13" t="str">
        <f>IF(K160,VLOOKUP(K160,Vocabulary!$A:$J,2,),"")</f>
        <v>legalName</v>
      </c>
      <c r="F160" s="4" t="s">
        <v>1</v>
      </c>
      <c r="G160" s="19" t="str">
        <f>IF(L160&lt;&gt;"",VLOOKUP(L160,Vocabulary!$A:$J,2,),IF(M160&lt;&gt;"",M160,""))</f>
        <v>_langstring</v>
      </c>
      <c r="K160" s="9">
        <v>238</v>
      </c>
      <c r="M160" s="21" t="s">
        <v>108</v>
      </c>
    </row>
    <row r="161" spans="1:13" x14ac:dyDescent="0.3">
      <c r="A161" s="19" t="str">
        <f t="shared" si="6"/>
        <v>237range</v>
      </c>
      <c r="B161" s="19" t="str">
        <f t="shared" si="7"/>
        <v>range</v>
      </c>
      <c r="C161" s="11" t="s">
        <v>722</v>
      </c>
      <c r="D161" s="9" t="s">
        <v>68</v>
      </c>
      <c r="E161" s="13" t="str">
        <f>IF(K161,VLOOKUP(K161,Vocabulary!$A:$J,2,),"")</f>
        <v>legalForm</v>
      </c>
      <c r="F161" s="4" t="s">
        <v>1</v>
      </c>
      <c r="G161" s="19" t="str">
        <f>IF(L161&lt;&gt;"",VLOOKUP(L161,Vocabulary!$A:$J,2,),IF(M161&lt;&gt;"",M161,""))</f>
        <v>_Concept</v>
      </c>
      <c r="K161" s="9">
        <v>237</v>
      </c>
      <c r="M161" s="21" t="s">
        <v>98</v>
      </c>
    </row>
    <row r="162" spans="1:13" x14ac:dyDescent="0.3">
      <c r="A162" s="19" t="str">
        <f t="shared" si="6"/>
        <v>228range</v>
      </c>
      <c r="B162" s="19" t="str">
        <f t="shared" si="7"/>
        <v>range</v>
      </c>
      <c r="C162" s="11" t="s">
        <v>722</v>
      </c>
      <c r="D162" s="9" t="s">
        <v>68</v>
      </c>
      <c r="E162" s="13" t="str">
        <f>IF(K162,VLOOKUP(K162,Vocabulary!$A:$J,2,),"")</f>
        <v>email</v>
      </c>
      <c r="F162" s="4" t="s">
        <v>1</v>
      </c>
      <c r="G162" s="19" t="str">
        <f>IF(L162&lt;&gt;"",VLOOKUP(L162,Vocabulary!$A:$J,2,),IF(M162&lt;&gt;"",M162,""))</f>
        <v>_string</v>
      </c>
      <c r="K162" s="9">
        <v>228</v>
      </c>
      <c r="M162" s="21" t="s">
        <v>107</v>
      </c>
    </row>
    <row r="163" spans="1:13" x14ac:dyDescent="0.3">
      <c r="A163" s="19" t="str">
        <f t="shared" si="6"/>
        <v>233range</v>
      </c>
      <c r="B163" s="19" t="str">
        <f t="shared" si="7"/>
        <v>range</v>
      </c>
      <c r="C163" s="11" t="s">
        <v>722</v>
      </c>
      <c r="D163" s="9" t="s">
        <v>68</v>
      </c>
      <c r="E163" s="13" t="str">
        <f>IF(K163,VLOOKUP(K163,Vocabulary!$A:$J,2,),"")</f>
        <v>faxNumber</v>
      </c>
      <c r="F163" s="4" t="s">
        <v>1</v>
      </c>
      <c r="G163" s="19" t="str">
        <f>IF(L163&lt;&gt;"",VLOOKUP(L163,Vocabulary!$A:$J,2,),IF(M163&lt;&gt;"",M163,""))</f>
        <v>_string</v>
      </c>
      <c r="K163" s="9">
        <v>233</v>
      </c>
      <c r="M163" s="21" t="s">
        <v>107</v>
      </c>
    </row>
    <row r="164" spans="1:13" x14ac:dyDescent="0.3">
      <c r="A164" s="19" t="str">
        <f t="shared" si="6"/>
        <v>245range</v>
      </c>
      <c r="B164" s="19" t="str">
        <f t="shared" si="7"/>
        <v>range</v>
      </c>
      <c r="C164" s="11" t="s">
        <v>722</v>
      </c>
      <c r="D164" s="9" t="s">
        <v>68</v>
      </c>
      <c r="E164" s="13" t="str">
        <f>IF(K164,VLOOKUP(K164,Vocabulary!$A:$J,2,),"")</f>
        <v>telephone</v>
      </c>
      <c r="F164" s="4" t="s">
        <v>1</v>
      </c>
      <c r="G164" s="19" t="str">
        <f>IF(L164&lt;&gt;"",VLOOKUP(L164,Vocabulary!$A:$J,2,),IF(M164&lt;&gt;"",M164,""))</f>
        <v>_string</v>
      </c>
      <c r="K164" s="9">
        <v>245</v>
      </c>
      <c r="M164" s="21" t="s">
        <v>107</v>
      </c>
    </row>
    <row r="165" spans="1:13" x14ac:dyDescent="0.3">
      <c r="A165" s="19" t="str">
        <f t="shared" si="6"/>
        <v>222subClassOf</v>
      </c>
      <c r="B165" s="19" t="str">
        <f t="shared" si="7"/>
        <v>subClassOf221</v>
      </c>
      <c r="C165" s="11" t="s">
        <v>722</v>
      </c>
      <c r="D165" s="9" t="s">
        <v>68</v>
      </c>
      <c r="E165" s="13" t="str">
        <f>IF(K165,VLOOKUP(K165,Vocabulary!$A:$J,2,),"")</f>
        <v>PublicOrganization</v>
      </c>
      <c r="F165" s="4" t="s">
        <v>735</v>
      </c>
      <c r="G165" s="19" t="str">
        <f>IF(L165&lt;&gt;"",VLOOKUP(L165,Vocabulary!$A:$J,2,),IF(M165&lt;&gt;"",M165,""))</f>
        <v>Organization</v>
      </c>
      <c r="K165" s="9">
        <v>222</v>
      </c>
      <c r="L165" s="9">
        <v>221</v>
      </c>
    </row>
    <row r="166" spans="1:13" x14ac:dyDescent="0.3">
      <c r="A166" s="19" t="str">
        <f t="shared" si="6"/>
        <v>658subClassOf</v>
      </c>
      <c r="B166" s="19" t="str">
        <f t="shared" si="7"/>
        <v>subClassOf221</v>
      </c>
      <c r="C166" s="11" t="s">
        <v>722</v>
      </c>
      <c r="D166" s="9" t="s">
        <v>68</v>
      </c>
      <c r="E166" s="13" t="str">
        <f>IF(K166,VLOOKUP(K166,Vocabulary!$A:$J,2,),"")</f>
        <v>FormalOrganization</v>
      </c>
      <c r="F166" s="4" t="s">
        <v>735</v>
      </c>
      <c r="G166" s="19" t="str">
        <f>IF(L166&lt;&gt;"",VLOOKUP(L166,Vocabulary!$A:$J,2,),IF(M166&lt;&gt;"",M166,""))</f>
        <v>Organization</v>
      </c>
      <c r="K166" s="9">
        <v>658</v>
      </c>
      <c r="L166" s="9">
        <v>221</v>
      </c>
    </row>
    <row r="167" spans="1:13" x14ac:dyDescent="0.3">
      <c r="A167" s="19" t="str">
        <f t="shared" si="6"/>
        <v>221subClassOf</v>
      </c>
      <c r="B167" s="19" t="str">
        <f t="shared" si="7"/>
        <v>subClassOf670</v>
      </c>
      <c r="C167" s="11" t="s">
        <v>722</v>
      </c>
      <c r="D167" s="9" t="s">
        <v>68</v>
      </c>
      <c r="E167" s="13" t="str">
        <f>IF(K167,VLOOKUP(K167,Vocabulary!$A:$J,2,),"")</f>
        <v>Organization</v>
      </c>
      <c r="F167" s="4" t="s">
        <v>735</v>
      </c>
      <c r="G167" s="19" t="str">
        <f>IF(L167&lt;&gt;"",VLOOKUP(L167,Vocabulary!$A:$J,2,),IF(M167&lt;&gt;"",M167,""))</f>
        <v>Agent</v>
      </c>
      <c r="K167" s="9">
        <v>221</v>
      </c>
      <c r="L167" s="9">
        <v>670</v>
      </c>
    </row>
    <row r="168" spans="1:13" x14ac:dyDescent="0.3">
      <c r="A168" s="19" t="str">
        <f t="shared" si="6"/>
        <v>659subClassOf</v>
      </c>
      <c r="B168" s="19" t="str">
        <f t="shared" si="7"/>
        <v>subClassOf658</v>
      </c>
      <c r="C168" s="11" t="s">
        <v>722</v>
      </c>
      <c r="D168" s="9" t="s">
        <v>68</v>
      </c>
      <c r="E168" s="13" t="str">
        <f>IF(K168,VLOOKUP(K168,Vocabulary!$A:$J,2,),"")</f>
        <v>RegisteredOrganization</v>
      </c>
      <c r="F168" s="4" t="s">
        <v>735</v>
      </c>
      <c r="G168" s="19" t="str">
        <f>IF(L168&lt;&gt;"",VLOOKUP(L168,Vocabulary!$A:$J,2,),IF(M168&lt;&gt;"",M168,""))</f>
        <v>FormalOrganization</v>
      </c>
      <c r="K168" s="9">
        <v>659</v>
      </c>
      <c r="L168" s="9">
        <v>658</v>
      </c>
    </row>
    <row r="169" spans="1:13" x14ac:dyDescent="0.3">
      <c r="A169" s="19" t="str">
        <f t="shared" si="6"/>
        <v>227valueInScheme</v>
      </c>
      <c r="B169" s="19" t="str">
        <f t="shared" si="7"/>
        <v>valueInScheme364</v>
      </c>
      <c r="C169" s="11" t="s">
        <v>722</v>
      </c>
      <c r="D169" s="9" t="s">
        <v>68</v>
      </c>
      <c r="E169" s="13" t="str">
        <f>IF(K169,VLOOKUP(K169,Vocabulary!$A:$J,2,),"")</f>
        <v>economicActivity</v>
      </c>
      <c r="F169" s="4" t="s">
        <v>757</v>
      </c>
      <c r="G169" s="19" t="str">
        <f>IF(L169&lt;&gt;"",VLOOKUP(L169,Vocabulary!$A:$J,2,),IF(M169&lt;&gt;"",M169,""))</f>
        <v>Nace2008</v>
      </c>
      <c r="K169" s="9">
        <v>227</v>
      </c>
      <c r="L169" s="9">
        <v>364</v>
      </c>
    </row>
    <row r="170" spans="1:13" x14ac:dyDescent="0.3">
      <c r="A170" s="19" t="str">
        <f t="shared" si="6"/>
        <v>230valueInScheme</v>
      </c>
      <c r="B170" s="19" t="str">
        <f t="shared" si="7"/>
        <v>valueInScheme380</v>
      </c>
      <c r="C170" s="11" t="s">
        <v>722</v>
      </c>
      <c r="D170" s="9" t="s">
        <v>68</v>
      </c>
      <c r="E170" s="13" t="str">
        <f>IF(K170,VLOOKUP(K170,Vocabulary!$A:$J,2,),"")</f>
        <v>endReason</v>
      </c>
      <c r="F170" s="4" t="s">
        <v>757</v>
      </c>
      <c r="G170" s="19" t="str">
        <f>IF(L170&lt;&gt;"",VLOOKUP(L170,Vocabulary!$A:$J,2,),IF(M170&lt;&gt;"",M170,""))</f>
        <v>EndReason</v>
      </c>
      <c r="K170" s="9">
        <v>230</v>
      </c>
      <c r="L170" s="9">
        <v>380</v>
      </c>
    </row>
    <row r="171" spans="1:13" x14ac:dyDescent="0.3">
      <c r="A171" s="19" t="str">
        <f t="shared" si="6"/>
        <v>242valueInScheme</v>
      </c>
      <c r="B171" s="19" t="str">
        <f t="shared" si="7"/>
        <v>valueInScheme376</v>
      </c>
      <c r="C171" s="11" t="s">
        <v>722</v>
      </c>
      <c r="D171" s="9" t="s">
        <v>68</v>
      </c>
      <c r="E171" s="13" t="str">
        <f>IF(K171,VLOOKUP(K171,Vocabulary!$A:$J,2,),"")</f>
        <v>organizationType</v>
      </c>
      <c r="F171" s="4" t="s">
        <v>757</v>
      </c>
      <c r="G171" s="19" t="str">
        <f>IF(L171&lt;&gt;"",VLOOKUP(L171,Vocabulary!$A:$J,2,),IF(M171&lt;&gt;"",M171,""))</f>
        <v>OrganizationType</v>
      </c>
      <c r="K171" s="9">
        <v>242</v>
      </c>
      <c r="L171" s="9">
        <v>376</v>
      </c>
    </row>
    <row r="172" spans="1:13" x14ac:dyDescent="0.3">
      <c r="A172" s="19" t="str">
        <f t="shared" si="6"/>
        <v>239valueInScheme</v>
      </c>
      <c r="B172" s="19" t="str">
        <f t="shared" si="7"/>
        <v>valueInScheme373</v>
      </c>
      <c r="C172" s="11" t="s">
        <v>722</v>
      </c>
      <c r="D172" s="9" t="s">
        <v>68</v>
      </c>
      <c r="E172" s="13" t="str">
        <f>IF(K172,VLOOKUP(K172,Vocabulary!$A:$J,2,),"")</f>
        <v>legalStatus</v>
      </c>
      <c r="F172" s="4" t="s">
        <v>757</v>
      </c>
      <c r="G172" s="19" t="str">
        <f>IF(L172&lt;&gt;"",VLOOKUP(L172,Vocabulary!$A:$J,2,),IF(M172&lt;&gt;"",M172,""))</f>
        <v>LegalStatus</v>
      </c>
      <c r="K172" s="9">
        <v>239</v>
      </c>
      <c r="L172" s="9">
        <v>373</v>
      </c>
    </row>
    <row r="173" spans="1:13" x14ac:dyDescent="0.3">
      <c r="A173" s="19" t="str">
        <f t="shared" si="6"/>
        <v>243valueInScheme</v>
      </c>
      <c r="B173" s="19" t="str">
        <f t="shared" si="7"/>
        <v>valueInScheme377</v>
      </c>
      <c r="C173" s="11" t="s">
        <v>722</v>
      </c>
      <c r="D173" s="9" t="s">
        <v>68</v>
      </c>
      <c r="E173" s="13" t="str">
        <f>IF(K173,VLOOKUP(K173,Vocabulary!$A:$J,2,),"")</f>
        <v>authorization</v>
      </c>
      <c r="F173" s="4" t="s">
        <v>757</v>
      </c>
      <c r="G173" s="19" t="str">
        <f>IF(L173&lt;&gt;"",VLOOKUP(L173,Vocabulary!$A:$J,2,),IF(M173&lt;&gt;"",M173,""))</f>
        <v>Authorization</v>
      </c>
      <c r="K173" s="9">
        <v>243</v>
      </c>
      <c r="L173" s="9">
        <v>377</v>
      </c>
    </row>
    <row r="174" spans="1:13" x14ac:dyDescent="0.3">
      <c r="A174" s="19" t="str">
        <f t="shared" si="6"/>
        <v>237valueInScheme</v>
      </c>
      <c r="B174" s="19" t="str">
        <f t="shared" si="7"/>
        <v>valueInScheme372</v>
      </c>
      <c r="C174" s="11" t="s">
        <v>722</v>
      </c>
      <c r="D174" s="9" t="s">
        <v>68</v>
      </c>
      <c r="E174" s="13" t="str">
        <f>IF(K174,VLOOKUP(K174,Vocabulary!$A:$J,2,),"")</f>
        <v>legalForm</v>
      </c>
      <c r="F174" s="4" t="s">
        <v>757</v>
      </c>
      <c r="G174" s="19" t="str">
        <f>IF(L174&lt;&gt;"",VLOOKUP(L174,Vocabulary!$A:$J,2,),IF(M174&lt;&gt;"",M174,""))</f>
        <v>LegalForm</v>
      </c>
      <c r="K174" s="9">
        <v>237</v>
      </c>
      <c r="L174" s="9">
        <v>372</v>
      </c>
    </row>
    <row r="175" spans="1:13" x14ac:dyDescent="0.3">
      <c r="A175" s="19" t="str">
        <f t="shared" si="6"/>
        <v>329domain</v>
      </c>
      <c r="B175" s="19" t="str">
        <f t="shared" si="7"/>
        <v>domain323</v>
      </c>
      <c r="C175" s="11" t="s">
        <v>722</v>
      </c>
      <c r="D175" s="9" t="s">
        <v>4</v>
      </c>
      <c r="E175" s="13" t="str">
        <f>IF(K175,VLOOKUP(K175,Vocabulary!$A:$J,2,),"")</f>
        <v>civilStatus</v>
      </c>
      <c r="F175" s="4" t="s">
        <v>0</v>
      </c>
      <c r="G175" s="19" t="str">
        <f>IF(L175&lt;&gt;"",VLOOKUP(L175,Vocabulary!$A:$J,2,),IF(M175&lt;&gt;"",M175,""))</f>
        <v>Person</v>
      </c>
      <c r="K175" s="9">
        <v>329</v>
      </c>
      <c r="L175" s="9">
        <v>323</v>
      </c>
    </row>
    <row r="176" spans="1:13" x14ac:dyDescent="0.3">
      <c r="A176" s="19" t="str">
        <f t="shared" si="6"/>
        <v>330domain</v>
      </c>
      <c r="B176" s="19" t="str">
        <f t="shared" si="7"/>
        <v>domain323</v>
      </c>
      <c r="C176" s="11" t="s">
        <v>722</v>
      </c>
      <c r="D176" s="9" t="s">
        <v>4</v>
      </c>
      <c r="E176" s="13" t="str">
        <f>IF(K176,VLOOKUP(K176,Vocabulary!$A:$J,2,),"")</f>
        <v>birthDate</v>
      </c>
      <c r="F176" s="4" t="s">
        <v>0</v>
      </c>
      <c r="G176" s="19" t="str">
        <f>IF(L176&lt;&gt;"",VLOOKUP(L176,Vocabulary!$A:$J,2,),IF(M176&lt;&gt;"",M176,""))</f>
        <v>Person</v>
      </c>
      <c r="K176" s="9">
        <v>330</v>
      </c>
      <c r="L176" s="9">
        <v>323</v>
      </c>
    </row>
    <row r="177" spans="1:12" x14ac:dyDescent="0.3">
      <c r="A177" s="19" t="str">
        <f t="shared" si="6"/>
        <v>331domain</v>
      </c>
      <c r="B177" s="19" t="str">
        <f t="shared" si="7"/>
        <v>domain323</v>
      </c>
      <c r="C177" s="11" t="s">
        <v>722</v>
      </c>
      <c r="D177" s="9" t="s">
        <v>4</v>
      </c>
      <c r="E177" s="13" t="str">
        <f>IF(K177,VLOOKUP(K177,Vocabulary!$A:$J,2,),"")</f>
        <v>deathDate</v>
      </c>
      <c r="F177" s="4" t="s">
        <v>0</v>
      </c>
      <c r="G177" s="19" t="str">
        <f>IF(L177&lt;&gt;"",VLOOKUP(L177,Vocabulary!$A:$J,2,),IF(M177&lt;&gt;"",M177,""))</f>
        <v>Person</v>
      </c>
      <c r="K177" s="9">
        <v>331</v>
      </c>
      <c r="L177" s="9">
        <v>323</v>
      </c>
    </row>
    <row r="178" spans="1:12" x14ac:dyDescent="0.3">
      <c r="A178" s="19" t="str">
        <f t="shared" si="6"/>
        <v>334domain</v>
      </c>
      <c r="B178" s="19" t="str">
        <f t="shared" si="7"/>
        <v>domain323</v>
      </c>
      <c r="C178" s="11" t="s">
        <v>722</v>
      </c>
      <c r="D178" s="9" t="s">
        <v>4</v>
      </c>
      <c r="E178" s="13" t="str">
        <f>IF(K178,VLOOKUP(K178,Vocabulary!$A:$J,2,),"")</f>
        <v>fullName</v>
      </c>
      <c r="F178" s="4" t="s">
        <v>0</v>
      </c>
      <c r="G178" s="19" t="str">
        <f>IF(L178&lt;&gt;"",VLOOKUP(L178,Vocabulary!$A:$J,2,),IF(M178&lt;&gt;"",M178,""))</f>
        <v>Person</v>
      </c>
      <c r="K178" s="9">
        <v>334</v>
      </c>
      <c r="L178" s="9">
        <v>323</v>
      </c>
    </row>
    <row r="179" spans="1:12" x14ac:dyDescent="0.3">
      <c r="A179" s="19" t="str">
        <f t="shared" si="6"/>
        <v>335domain</v>
      </c>
      <c r="B179" s="19" t="str">
        <f t="shared" si="7"/>
        <v>domain323</v>
      </c>
      <c r="C179" s="11" t="s">
        <v>722</v>
      </c>
      <c r="D179" s="9" t="s">
        <v>4</v>
      </c>
      <c r="E179" s="13" t="str">
        <f>IF(K179,VLOOKUP(K179,Vocabulary!$A:$J,2,),"")</f>
        <v>gender</v>
      </c>
      <c r="F179" s="4" t="s">
        <v>0</v>
      </c>
      <c r="G179" s="19" t="str">
        <f>IF(L179&lt;&gt;"",VLOOKUP(L179,Vocabulary!$A:$J,2,),IF(M179&lt;&gt;"",M179,""))</f>
        <v>Person</v>
      </c>
      <c r="K179" s="9">
        <v>335</v>
      </c>
      <c r="L179" s="9">
        <v>323</v>
      </c>
    </row>
    <row r="180" spans="1:12" x14ac:dyDescent="0.3">
      <c r="A180" s="19" t="str">
        <f t="shared" si="6"/>
        <v>336domain</v>
      </c>
      <c r="B180" s="19" t="str">
        <f t="shared" si="7"/>
        <v>domain323</v>
      </c>
      <c r="C180" s="11" t="s">
        <v>722</v>
      </c>
      <c r="D180" s="9" t="s">
        <v>4</v>
      </c>
      <c r="E180" s="13" t="str">
        <f>IF(K180,VLOOKUP(K180,Vocabulary!$A:$J,2,),"")</f>
        <v>givenNames</v>
      </c>
      <c r="F180" s="4" t="s">
        <v>0</v>
      </c>
      <c r="G180" s="19" t="str">
        <f>IF(L180&lt;&gt;"",VLOOKUP(L180,Vocabulary!$A:$J,2,),IF(M180&lt;&gt;"",M180,""))</f>
        <v>Person</v>
      </c>
      <c r="K180" s="9">
        <v>336</v>
      </c>
      <c r="L180" s="9">
        <v>323</v>
      </c>
    </row>
    <row r="181" spans="1:12" x14ac:dyDescent="0.3">
      <c r="A181" s="19" t="str">
        <f t="shared" si="6"/>
        <v>337domain</v>
      </c>
      <c r="B181" s="19" t="str">
        <f t="shared" si="7"/>
        <v>domain323</v>
      </c>
      <c r="C181" s="11" t="s">
        <v>722</v>
      </c>
      <c r="D181" s="9" t="s">
        <v>4</v>
      </c>
      <c r="E181" s="13" t="str">
        <f>IF(K181,VLOOKUP(K181,Vocabulary!$A:$J,2,),"")</f>
        <v>headOf</v>
      </c>
      <c r="F181" s="4" t="s">
        <v>0</v>
      </c>
      <c r="G181" s="19" t="str">
        <f>IF(L181&lt;&gt;"",VLOOKUP(L181,Vocabulary!$A:$J,2,),IF(M181&lt;&gt;"",M181,""))</f>
        <v>Person</v>
      </c>
      <c r="K181" s="9">
        <v>337</v>
      </c>
      <c r="L181" s="9">
        <v>323</v>
      </c>
    </row>
    <row r="182" spans="1:12" x14ac:dyDescent="0.3">
      <c r="A182" s="19" t="str">
        <f t="shared" si="6"/>
        <v>338domain</v>
      </c>
      <c r="B182" s="19" t="str">
        <f t="shared" si="7"/>
        <v>domain320</v>
      </c>
      <c r="C182" s="11" t="s">
        <v>722</v>
      </c>
      <c r="D182" s="9" t="s">
        <v>4</v>
      </c>
      <c r="E182" s="13" t="str">
        <f>IF(K182,VLOOKUP(K182,Vocabulary!$A:$J,2,),"")</f>
        <v>householdRelation</v>
      </c>
      <c r="F182" s="4" t="s">
        <v>0</v>
      </c>
      <c r="G182" s="19" t="str">
        <f>IF(L182&lt;&gt;"",VLOOKUP(L182,Vocabulary!$A:$J,2,),IF(M182&lt;&gt;"",M182,""))</f>
        <v>HouseholdRelation</v>
      </c>
      <c r="K182" s="9">
        <v>338</v>
      </c>
      <c r="L182" s="9">
        <v>320</v>
      </c>
    </row>
    <row r="183" spans="1:12" x14ac:dyDescent="0.3">
      <c r="A183" s="19" t="str">
        <f t="shared" si="6"/>
        <v>345domain</v>
      </c>
      <c r="B183" s="19" t="str">
        <f t="shared" si="7"/>
        <v>domain323</v>
      </c>
      <c r="C183" s="11" t="s">
        <v>722</v>
      </c>
      <c r="D183" s="9" t="s">
        <v>4</v>
      </c>
      <c r="E183" s="13" t="str">
        <f>IF(K183,VLOOKUP(K183,Vocabulary!$A:$J,2,),"")</f>
        <v>placeOfBirth</v>
      </c>
      <c r="F183" s="4" t="s">
        <v>0</v>
      </c>
      <c r="G183" s="19" t="str">
        <f>IF(L183&lt;&gt;"",VLOOKUP(L183,Vocabulary!$A:$J,2,),IF(M183&lt;&gt;"",M183,""))</f>
        <v>Person</v>
      </c>
      <c r="K183" s="9">
        <v>345</v>
      </c>
      <c r="L183" s="9">
        <v>323</v>
      </c>
    </row>
    <row r="184" spans="1:12" x14ac:dyDescent="0.3">
      <c r="A184" s="19" t="str">
        <f t="shared" si="6"/>
        <v>346domain</v>
      </c>
      <c r="B184" s="19" t="str">
        <f t="shared" si="7"/>
        <v>domain323</v>
      </c>
      <c r="C184" s="11" t="s">
        <v>722</v>
      </c>
      <c r="D184" s="9" t="s">
        <v>4</v>
      </c>
      <c r="E184" s="13" t="str">
        <f>IF(K184,VLOOKUP(K184,Vocabulary!$A:$J,2,),"")</f>
        <v>placeOfDeath</v>
      </c>
      <c r="F184" s="4" t="s">
        <v>0</v>
      </c>
      <c r="G184" s="19" t="str">
        <f>IF(L184&lt;&gt;"",VLOOKUP(L184,Vocabulary!$A:$J,2,),IF(M184&lt;&gt;"",M184,""))</f>
        <v>Person</v>
      </c>
      <c r="K184" s="9">
        <v>346</v>
      </c>
      <c r="L184" s="9">
        <v>323</v>
      </c>
    </row>
    <row r="185" spans="1:12" x14ac:dyDescent="0.3">
      <c r="A185" s="19" t="str">
        <f t="shared" si="6"/>
        <v>341domain</v>
      </c>
      <c r="B185" s="19" t="str">
        <f t="shared" si="7"/>
        <v>domain323</v>
      </c>
      <c r="C185" s="11" t="s">
        <v>722</v>
      </c>
      <c r="D185" s="9" t="s">
        <v>4</v>
      </c>
      <c r="E185" s="13" t="str">
        <f>IF(K185,VLOOKUP(K185,Vocabulary!$A:$J,2,),"")</f>
        <v>memberOf</v>
      </c>
      <c r="F185" s="4" t="s">
        <v>0</v>
      </c>
      <c r="G185" s="19" t="str">
        <f>IF(L185&lt;&gt;"",VLOOKUP(L185,Vocabulary!$A:$J,2,),IF(M185&lt;&gt;"",M185,""))</f>
        <v>Person</v>
      </c>
      <c r="K185" s="9">
        <v>341</v>
      </c>
      <c r="L185" s="9">
        <v>323</v>
      </c>
    </row>
    <row r="186" spans="1:12" x14ac:dyDescent="0.3">
      <c r="A186" s="19" t="str">
        <f t="shared" si="6"/>
        <v>343domain</v>
      </c>
      <c r="B186" s="19" t="str">
        <f t="shared" si="7"/>
        <v>domain323</v>
      </c>
      <c r="C186" s="11" t="s">
        <v>722</v>
      </c>
      <c r="D186" s="9" t="s">
        <v>4</v>
      </c>
      <c r="E186" s="13" t="str">
        <f>IF(K186,VLOOKUP(K186,Vocabulary!$A:$J,2,),"")</f>
        <v>nationality</v>
      </c>
      <c r="F186" s="4" t="s">
        <v>0</v>
      </c>
      <c r="G186" s="19" t="str">
        <f>IF(L186&lt;&gt;"",VLOOKUP(L186,Vocabulary!$A:$J,2,),IF(M186&lt;&gt;"",M186,""))</f>
        <v>Person</v>
      </c>
      <c r="K186" s="9">
        <v>343</v>
      </c>
      <c r="L186" s="9">
        <v>323</v>
      </c>
    </row>
    <row r="187" spans="1:12" x14ac:dyDescent="0.3">
      <c r="A187" s="19" t="str">
        <f t="shared" si="6"/>
        <v>344domain</v>
      </c>
      <c r="B187" s="19" t="str">
        <f t="shared" si="7"/>
        <v>domain323</v>
      </c>
      <c r="C187" s="11" t="s">
        <v>722</v>
      </c>
      <c r="D187" s="9" t="s">
        <v>4</v>
      </c>
      <c r="E187" s="13" t="str">
        <f>IF(K187,VLOOKUP(K187,Vocabulary!$A:$J,2,),"")</f>
        <v>nrn</v>
      </c>
      <c r="F187" s="4" t="s">
        <v>0</v>
      </c>
      <c r="G187" s="19" t="str">
        <f>IF(L187&lt;&gt;"",VLOOKUP(L187,Vocabulary!$A:$J,2,),IF(M187&lt;&gt;"",M187,""))</f>
        <v>Person</v>
      </c>
      <c r="K187" s="9">
        <v>344</v>
      </c>
      <c r="L187" s="9">
        <v>323</v>
      </c>
    </row>
    <row r="188" spans="1:12" x14ac:dyDescent="0.3">
      <c r="A188" s="19" t="str">
        <f t="shared" si="6"/>
        <v>339domain</v>
      </c>
      <c r="B188" s="19" t="str">
        <f t="shared" si="7"/>
        <v>domain324</v>
      </c>
      <c r="C188" s="11" t="s">
        <v>722</v>
      </c>
      <c r="D188" s="9" t="s">
        <v>4</v>
      </c>
      <c r="E188" s="13" t="str">
        <f>IF(K188,VLOOKUP(K188,Vocabulary!$A:$J,2,),"")</f>
        <v>person1</v>
      </c>
      <c r="F188" s="4" t="s">
        <v>0</v>
      </c>
      <c r="G188" s="19" t="str">
        <f>IF(L188&lt;&gt;"",VLOOKUP(L188,Vocabulary!$A:$J,2,),IF(M188&lt;&gt;"",M188,""))</f>
        <v>PersonRelation</v>
      </c>
      <c r="K188" s="9">
        <v>339</v>
      </c>
      <c r="L188" s="9">
        <v>324</v>
      </c>
    </row>
    <row r="189" spans="1:12" x14ac:dyDescent="0.3">
      <c r="A189" s="19" t="str">
        <f t="shared" si="6"/>
        <v>348domain</v>
      </c>
      <c r="B189" s="19" t="str">
        <f t="shared" si="7"/>
        <v>domain323</v>
      </c>
      <c r="C189" s="11" t="s">
        <v>722</v>
      </c>
      <c r="D189" s="9" t="s">
        <v>4</v>
      </c>
      <c r="E189" s="13" t="str">
        <f>IF(K189,VLOOKUP(K189,Vocabulary!$A:$J,2,),"")</f>
        <v>residenceAddress</v>
      </c>
      <c r="F189" s="4" t="s">
        <v>0</v>
      </c>
      <c r="G189" s="19" t="str">
        <f>IF(L189&lt;&gt;"",VLOOKUP(L189,Vocabulary!$A:$J,2,),IF(M189&lt;&gt;"",M189,""))</f>
        <v>Person</v>
      </c>
      <c r="K189" s="9">
        <v>348</v>
      </c>
      <c r="L189" s="9">
        <v>323</v>
      </c>
    </row>
    <row r="190" spans="1:12" x14ac:dyDescent="0.3">
      <c r="A190" s="19" t="str">
        <f t="shared" ref="A190:A251" si="8">CONCATENATE(K190,F190)</f>
        <v>349domain</v>
      </c>
      <c r="B190" s="19" t="str">
        <f t="shared" ref="B190:B251" si="9">CONCATENATE(F190,L190)</f>
        <v>domain323</v>
      </c>
      <c r="C190" s="11" t="s">
        <v>722</v>
      </c>
      <c r="D190" s="9" t="s">
        <v>4</v>
      </c>
      <c r="E190" s="13" t="str">
        <f>IF(K190,VLOOKUP(K190,Vocabulary!$A:$J,2,),"")</f>
        <v>ssin</v>
      </c>
      <c r="F190" s="4" t="s">
        <v>0</v>
      </c>
      <c r="G190" s="19" t="str">
        <f>IF(L190&lt;&gt;"",VLOOKUP(L190,Vocabulary!$A:$J,2,),IF(M190&lt;&gt;"",M190,""))</f>
        <v>Person</v>
      </c>
      <c r="K190" s="9">
        <v>349</v>
      </c>
      <c r="L190" s="9">
        <v>323</v>
      </c>
    </row>
    <row r="191" spans="1:12" x14ac:dyDescent="0.3">
      <c r="A191" s="19" t="str">
        <f t="shared" si="8"/>
        <v>332domain</v>
      </c>
      <c r="B191" s="19" t="str">
        <f t="shared" si="9"/>
        <v>domain323</v>
      </c>
      <c r="C191" s="11" t="s">
        <v>722</v>
      </c>
      <c r="D191" s="9" t="s">
        <v>4</v>
      </c>
      <c r="E191" s="13" t="str">
        <f>IF(K191,VLOOKUP(K191,Vocabulary!$A:$J,2,),"")</f>
        <v>familyName</v>
      </c>
      <c r="F191" s="4" t="s">
        <v>0</v>
      </c>
      <c r="G191" s="19" t="str">
        <f>IF(L191&lt;&gt;"",VLOOKUP(L191,Vocabulary!$A:$J,2,),IF(M191&lt;&gt;"",M191,""))</f>
        <v>Person</v>
      </c>
      <c r="K191" s="9">
        <v>332</v>
      </c>
      <c r="L191" s="9">
        <v>323</v>
      </c>
    </row>
    <row r="192" spans="1:12" x14ac:dyDescent="0.3">
      <c r="A192" s="19" t="str">
        <f t="shared" si="8"/>
        <v>333domain</v>
      </c>
      <c r="B192" s="19" t="str">
        <f t="shared" si="9"/>
        <v>domain323</v>
      </c>
      <c r="C192" s="11" t="s">
        <v>722</v>
      </c>
      <c r="D192" s="9" t="s">
        <v>4</v>
      </c>
      <c r="E192" s="13" t="str">
        <f>IF(K192,VLOOKUP(K192,Vocabulary!$A:$J,2,),"")</f>
        <v>givenName</v>
      </c>
      <c r="F192" s="4" t="s">
        <v>0</v>
      </c>
      <c r="G192" s="19" t="str">
        <f>IF(L192&lt;&gt;"",VLOOKUP(L192,Vocabulary!$A:$J,2,),IF(M192&lt;&gt;"",M192,""))</f>
        <v>Person</v>
      </c>
      <c r="K192" s="9">
        <v>333</v>
      </c>
      <c r="L192" s="9">
        <v>323</v>
      </c>
    </row>
    <row r="193" spans="1:13" x14ac:dyDescent="0.3">
      <c r="A193" s="19" t="str">
        <f t="shared" si="8"/>
        <v>224domain</v>
      </c>
      <c r="B193" s="19" t="str">
        <f t="shared" si="9"/>
        <v>domain319</v>
      </c>
      <c r="C193" s="11" t="s">
        <v>722</v>
      </c>
      <c r="D193" s="9" t="s">
        <v>4</v>
      </c>
      <c r="E193" s="13" t="str">
        <f>IF(K193,VLOOKUP(K193,Vocabulary!$A:$J,2,),"")</f>
        <v>address</v>
      </c>
      <c r="F193" s="4" t="s">
        <v>0</v>
      </c>
      <c r="G193" s="19" t="str">
        <f>IF(L193&lt;&gt;"",VLOOKUP(L193,Vocabulary!$A:$J,2,),IF(M193&lt;&gt;"",M193,""))</f>
        <v>Household</v>
      </c>
      <c r="K193" s="9">
        <v>224</v>
      </c>
      <c r="L193" s="9">
        <v>319</v>
      </c>
    </row>
    <row r="194" spans="1:13" x14ac:dyDescent="0.3">
      <c r="A194" s="19" t="str">
        <f t="shared" si="8"/>
        <v>224domain</v>
      </c>
      <c r="B194" s="19" t="str">
        <f t="shared" si="9"/>
        <v>domain323</v>
      </c>
      <c r="C194" s="11" t="s">
        <v>722</v>
      </c>
      <c r="D194" s="9" t="s">
        <v>4</v>
      </c>
      <c r="E194" s="13" t="str">
        <f>IF(K194,VLOOKUP(K194,Vocabulary!$A:$J,2,),"")</f>
        <v>address</v>
      </c>
      <c r="F194" s="4" t="s">
        <v>0</v>
      </c>
      <c r="G194" s="19" t="str">
        <f>IF(L194&lt;&gt;"",VLOOKUP(L194,Vocabulary!$A:$J,2,),IF(M194&lt;&gt;"",M194,""))</f>
        <v>Person</v>
      </c>
      <c r="K194" s="9">
        <v>224</v>
      </c>
      <c r="L194" s="9">
        <v>323</v>
      </c>
    </row>
    <row r="195" spans="1:13" x14ac:dyDescent="0.3">
      <c r="A195" s="19" t="str">
        <f t="shared" si="8"/>
        <v>344pattern</v>
      </c>
      <c r="B195" s="19" t="str">
        <f t="shared" si="9"/>
        <v>pattern</v>
      </c>
      <c r="C195" s="11" t="s">
        <v>722</v>
      </c>
      <c r="D195" s="9" t="s">
        <v>4</v>
      </c>
      <c r="E195" s="13" t="str">
        <f>IF(K195,VLOOKUP(K195,Vocabulary!$A:$J,2,),"")</f>
        <v>nrn</v>
      </c>
      <c r="F195" s="4" t="s">
        <v>105</v>
      </c>
      <c r="G195" s="19" t="str">
        <f>IF(L195&lt;&gt;"",VLOOKUP(L195,Vocabulary!$A:$J,2,),IF(M195&lt;&gt;"",M195,""))</f>
        <v>\d{11}</v>
      </c>
      <c r="K195" s="9">
        <v>344</v>
      </c>
      <c r="M195" s="21" t="s">
        <v>235</v>
      </c>
    </row>
    <row r="196" spans="1:13" x14ac:dyDescent="0.3">
      <c r="A196" s="19" t="str">
        <f t="shared" si="8"/>
        <v>349pattern</v>
      </c>
      <c r="B196" s="19" t="str">
        <f t="shared" si="9"/>
        <v>pattern</v>
      </c>
      <c r="C196" s="11" t="s">
        <v>722</v>
      </c>
      <c r="D196" s="9" t="s">
        <v>4</v>
      </c>
      <c r="E196" s="13" t="str">
        <f>IF(K196,VLOOKUP(K196,Vocabulary!$A:$J,2,),"")</f>
        <v>ssin</v>
      </c>
      <c r="F196" s="4" t="s">
        <v>105</v>
      </c>
      <c r="G196" s="19" t="str">
        <f>IF(L196&lt;&gt;"",VLOOKUP(L196,Vocabulary!$A:$J,2,),IF(M196&lt;&gt;"",M196,""))</f>
        <v>\d{11}</v>
      </c>
      <c r="K196" s="9">
        <v>349</v>
      </c>
      <c r="M196" s="21" t="s">
        <v>235</v>
      </c>
    </row>
    <row r="197" spans="1:13" x14ac:dyDescent="0.3">
      <c r="A197" s="19" t="str">
        <f t="shared" si="8"/>
        <v>299range</v>
      </c>
      <c r="B197" s="19" t="str">
        <f t="shared" si="9"/>
        <v>range359</v>
      </c>
      <c r="C197" s="11" t="s">
        <v>722</v>
      </c>
      <c r="D197" s="9" t="s">
        <v>4</v>
      </c>
      <c r="E197" s="13" t="str">
        <f>IF(K197,VLOOKUP(K197,Vocabulary!$A:$J,2,),"")</f>
        <v>pointGeometry</v>
      </c>
      <c r="F197" s="4" t="s">
        <v>1</v>
      </c>
      <c r="G197" s="19" t="str">
        <f>IF(L197&lt;&gt;"",VLOOKUP(L197,Vocabulary!$A:$J,2,),IF(M197&lt;&gt;"",M197,""))</f>
        <v>GM_Point</v>
      </c>
      <c r="K197" s="9">
        <v>299</v>
      </c>
      <c r="L197" s="9">
        <v>359</v>
      </c>
    </row>
    <row r="198" spans="1:13" x14ac:dyDescent="0.3">
      <c r="A198" s="19" t="str">
        <f t="shared" si="8"/>
        <v>329range</v>
      </c>
      <c r="B198" s="19" t="str">
        <f t="shared" si="9"/>
        <v>range</v>
      </c>
      <c r="C198" s="11" t="s">
        <v>722</v>
      </c>
      <c r="D198" s="9" t="s">
        <v>4</v>
      </c>
      <c r="E198" s="13" t="str">
        <f>IF(K198,VLOOKUP(K198,Vocabulary!$A:$J,2,),"")</f>
        <v>civilStatus</v>
      </c>
      <c r="F198" s="4" t="s">
        <v>1</v>
      </c>
      <c r="G198" s="19" t="str">
        <f>IF(L198&lt;&gt;"",VLOOKUP(L198,Vocabulary!$A:$J,2,),IF(M198&lt;&gt;"",M198,""))</f>
        <v>_Concept</v>
      </c>
      <c r="K198" s="9">
        <v>329</v>
      </c>
      <c r="M198" s="21" t="s">
        <v>98</v>
      </c>
    </row>
    <row r="199" spans="1:13" x14ac:dyDescent="0.3">
      <c r="A199" s="19" t="str">
        <f t="shared" si="8"/>
        <v>330range</v>
      </c>
      <c r="B199" s="19" t="str">
        <f t="shared" si="9"/>
        <v>range</v>
      </c>
      <c r="C199" s="11" t="s">
        <v>722</v>
      </c>
      <c r="D199" s="9" t="s">
        <v>4</v>
      </c>
      <c r="E199" s="13" t="str">
        <f>IF(K199,VLOOKUP(K199,Vocabulary!$A:$J,2,),"")</f>
        <v>birthDate</v>
      </c>
      <c r="F199" s="4" t="s">
        <v>1</v>
      </c>
      <c r="G199" s="19" t="str">
        <f>IF(L199&lt;&gt;"",VLOOKUP(L199,Vocabulary!$A:$J,2,),IF(M199&lt;&gt;"",M199,""))</f>
        <v>_date</v>
      </c>
      <c r="K199" s="9">
        <v>330</v>
      </c>
      <c r="M199" s="21" t="s">
        <v>110</v>
      </c>
    </row>
    <row r="200" spans="1:13" x14ac:dyDescent="0.3">
      <c r="A200" s="19" t="str">
        <f t="shared" si="8"/>
        <v>331range</v>
      </c>
      <c r="B200" s="19" t="str">
        <f t="shared" si="9"/>
        <v>range</v>
      </c>
      <c r="C200" s="11" t="s">
        <v>722</v>
      </c>
      <c r="D200" s="9" t="s">
        <v>4</v>
      </c>
      <c r="E200" s="13" t="str">
        <f>IF(K200,VLOOKUP(K200,Vocabulary!$A:$J,2,),"")</f>
        <v>deathDate</v>
      </c>
      <c r="F200" s="4" t="s">
        <v>1</v>
      </c>
      <c r="G200" s="19" t="str">
        <f>IF(L200&lt;&gt;"",VLOOKUP(L200,Vocabulary!$A:$J,2,),IF(M200&lt;&gt;"",M200,""))</f>
        <v>_date</v>
      </c>
      <c r="K200" s="9">
        <v>331</v>
      </c>
      <c r="M200" s="21" t="s">
        <v>110</v>
      </c>
    </row>
    <row r="201" spans="1:13" x14ac:dyDescent="0.3">
      <c r="A201" s="19" t="str">
        <f t="shared" si="8"/>
        <v>334range</v>
      </c>
      <c r="B201" s="19" t="str">
        <f t="shared" si="9"/>
        <v>range</v>
      </c>
      <c r="C201" s="11" t="s">
        <v>722</v>
      </c>
      <c r="D201" s="9" t="s">
        <v>4</v>
      </c>
      <c r="E201" s="13" t="str">
        <f>IF(K201,VLOOKUP(K201,Vocabulary!$A:$J,2,),"")</f>
        <v>fullName</v>
      </c>
      <c r="F201" s="4" t="s">
        <v>1</v>
      </c>
      <c r="G201" s="19" t="str">
        <f>IF(L201&lt;&gt;"",VLOOKUP(L201,Vocabulary!$A:$J,2,),IF(M201&lt;&gt;"",M201,""))</f>
        <v>_string</v>
      </c>
      <c r="K201" s="9">
        <v>334</v>
      </c>
      <c r="M201" s="21" t="s">
        <v>107</v>
      </c>
    </row>
    <row r="202" spans="1:13" x14ac:dyDescent="0.3">
      <c r="A202" s="19" t="str">
        <f t="shared" si="8"/>
        <v>335range</v>
      </c>
      <c r="B202" s="19" t="str">
        <f t="shared" si="9"/>
        <v>range</v>
      </c>
      <c r="C202" s="11" t="s">
        <v>722</v>
      </c>
      <c r="D202" s="9" t="s">
        <v>4</v>
      </c>
      <c r="E202" s="13" t="str">
        <f>IF(K202,VLOOKUP(K202,Vocabulary!$A:$J,2,),"")</f>
        <v>gender</v>
      </c>
      <c r="F202" s="4" t="s">
        <v>1</v>
      </c>
      <c r="G202" s="19" t="str">
        <f>IF(L202&lt;&gt;"",VLOOKUP(L202,Vocabulary!$A:$J,2,),IF(M202&lt;&gt;"",M202,""))</f>
        <v>_Concept</v>
      </c>
      <c r="K202" s="9">
        <v>335</v>
      </c>
      <c r="M202" s="21" t="s">
        <v>98</v>
      </c>
    </row>
    <row r="203" spans="1:13" x14ac:dyDescent="0.3">
      <c r="A203" s="19" t="str">
        <f t="shared" si="8"/>
        <v>336range</v>
      </c>
      <c r="B203" s="19" t="str">
        <f t="shared" si="9"/>
        <v>range</v>
      </c>
      <c r="C203" s="11" t="s">
        <v>722</v>
      </c>
      <c r="D203" s="9" t="s">
        <v>4</v>
      </c>
      <c r="E203" s="13" t="str">
        <f>IF(K203,VLOOKUP(K203,Vocabulary!$A:$J,2,),"")</f>
        <v>givenNames</v>
      </c>
      <c r="F203" s="4" t="s">
        <v>1</v>
      </c>
      <c r="G203" s="19" t="str">
        <f>IF(L203&lt;&gt;"",VLOOKUP(L203,Vocabulary!$A:$J,2,),IF(M203&lt;&gt;"",M203,""))</f>
        <v>_string</v>
      </c>
      <c r="K203" s="9">
        <v>336</v>
      </c>
      <c r="M203" s="21" t="s">
        <v>107</v>
      </c>
    </row>
    <row r="204" spans="1:13" x14ac:dyDescent="0.3">
      <c r="A204" s="19" t="str">
        <f t="shared" si="8"/>
        <v>337range</v>
      </c>
      <c r="B204" s="19" t="str">
        <f t="shared" si="9"/>
        <v>range319</v>
      </c>
      <c r="C204" s="11" t="s">
        <v>722</v>
      </c>
      <c r="D204" s="9" t="s">
        <v>4</v>
      </c>
      <c r="E204" s="13" t="str">
        <f>IF(K204,VLOOKUP(K204,Vocabulary!$A:$J,2,),"")</f>
        <v>headOf</v>
      </c>
      <c r="F204" s="4" t="s">
        <v>1</v>
      </c>
      <c r="G204" s="19" t="str">
        <f>IF(L204&lt;&gt;"",VLOOKUP(L204,Vocabulary!$A:$J,2,),IF(M204&lt;&gt;"",M204,""))</f>
        <v>Household</v>
      </c>
      <c r="K204" s="9">
        <v>337</v>
      </c>
      <c r="L204" s="9">
        <v>319</v>
      </c>
    </row>
    <row r="205" spans="1:13" x14ac:dyDescent="0.3">
      <c r="A205" s="19" t="str">
        <f t="shared" si="8"/>
        <v>338range</v>
      </c>
      <c r="B205" s="19" t="str">
        <f t="shared" si="9"/>
        <v>range</v>
      </c>
      <c r="C205" s="11" t="s">
        <v>722</v>
      </c>
      <c r="D205" s="9" t="s">
        <v>4</v>
      </c>
      <c r="E205" s="13" t="str">
        <f>IF(K205,VLOOKUP(K205,Vocabulary!$A:$J,2,),"")</f>
        <v>householdRelation</v>
      </c>
      <c r="F205" s="4" t="s">
        <v>1</v>
      </c>
      <c r="G205" s="19" t="str">
        <f>IF(L205&lt;&gt;"",VLOOKUP(L205,Vocabulary!$A:$J,2,),IF(M205&lt;&gt;"",M205,""))</f>
        <v>_Concept</v>
      </c>
      <c r="K205" s="9">
        <v>338</v>
      </c>
      <c r="M205" s="21" t="s">
        <v>98</v>
      </c>
    </row>
    <row r="206" spans="1:13" x14ac:dyDescent="0.3">
      <c r="A206" s="19" t="str">
        <f t="shared" si="8"/>
        <v>345range</v>
      </c>
      <c r="B206" s="19" t="str">
        <f t="shared" si="9"/>
        <v>range645</v>
      </c>
      <c r="C206" s="11" t="s">
        <v>722</v>
      </c>
      <c r="D206" s="9" t="s">
        <v>4</v>
      </c>
      <c r="E206" s="13" t="str">
        <f>IF(K206,VLOOKUP(K206,Vocabulary!$A:$J,2,),"")</f>
        <v>placeOfBirth</v>
      </c>
      <c r="F206" s="4" t="s">
        <v>1</v>
      </c>
      <c r="G206" s="19" t="str">
        <f>IF(L206&lt;&gt;"",VLOOKUP(L206,Vocabulary!$A:$J,2,),IF(M206&lt;&gt;"",M206,""))</f>
        <v>Location</v>
      </c>
      <c r="K206" s="9">
        <v>345</v>
      </c>
      <c r="L206" s="9">
        <v>645</v>
      </c>
    </row>
    <row r="207" spans="1:13" x14ac:dyDescent="0.3">
      <c r="A207" s="19" t="str">
        <f t="shared" si="8"/>
        <v>346range</v>
      </c>
      <c r="B207" s="19" t="str">
        <f t="shared" si="9"/>
        <v>range645</v>
      </c>
      <c r="C207" s="11" t="s">
        <v>722</v>
      </c>
      <c r="D207" s="9" t="s">
        <v>4</v>
      </c>
      <c r="E207" s="13" t="str">
        <f>IF(K207,VLOOKUP(K207,Vocabulary!$A:$J,2,),"")</f>
        <v>placeOfDeath</v>
      </c>
      <c r="F207" s="4" t="s">
        <v>1</v>
      </c>
      <c r="G207" s="19" t="str">
        <f>IF(L207&lt;&gt;"",VLOOKUP(L207,Vocabulary!$A:$J,2,),IF(M207&lt;&gt;"",M207,""))</f>
        <v>Location</v>
      </c>
      <c r="K207" s="9">
        <v>346</v>
      </c>
      <c r="L207" s="9">
        <v>645</v>
      </c>
    </row>
    <row r="208" spans="1:13" x14ac:dyDescent="0.3">
      <c r="A208" s="19" t="str">
        <f t="shared" si="8"/>
        <v>341range</v>
      </c>
      <c r="B208" s="19" t="str">
        <f t="shared" si="9"/>
        <v>range319</v>
      </c>
      <c r="C208" s="11" t="s">
        <v>722</v>
      </c>
      <c r="D208" s="9" t="s">
        <v>4</v>
      </c>
      <c r="E208" s="13" t="str">
        <f>IF(K208,VLOOKUP(K208,Vocabulary!$A:$J,2,),"")</f>
        <v>memberOf</v>
      </c>
      <c r="F208" s="4" t="s">
        <v>1</v>
      </c>
      <c r="G208" s="19" t="str">
        <f>IF(L208&lt;&gt;"",VLOOKUP(L208,Vocabulary!$A:$J,2,),IF(M208&lt;&gt;"",M208,""))</f>
        <v>Household</v>
      </c>
      <c r="K208" s="9">
        <v>341</v>
      </c>
      <c r="L208" s="9">
        <v>319</v>
      </c>
    </row>
    <row r="209" spans="1:13" x14ac:dyDescent="0.3">
      <c r="A209" s="19" t="str">
        <f t="shared" si="8"/>
        <v>343range</v>
      </c>
      <c r="B209" s="19" t="str">
        <f t="shared" si="9"/>
        <v>range</v>
      </c>
      <c r="C209" s="11" t="s">
        <v>722</v>
      </c>
      <c r="D209" s="9" t="s">
        <v>4</v>
      </c>
      <c r="E209" s="13" t="str">
        <f>IF(K209,VLOOKUP(K209,Vocabulary!$A:$J,2,),"")</f>
        <v>nationality</v>
      </c>
      <c r="F209" s="4" t="s">
        <v>1</v>
      </c>
      <c r="G209" s="19" t="str">
        <f>IF(L209&lt;&gt;"",VLOOKUP(L209,Vocabulary!$A:$J,2,),IF(M209&lt;&gt;"",M209,""))</f>
        <v>_Concept</v>
      </c>
      <c r="K209" s="9">
        <v>343</v>
      </c>
      <c r="M209" s="21" t="s">
        <v>98</v>
      </c>
    </row>
    <row r="210" spans="1:13" x14ac:dyDescent="0.3">
      <c r="A210" s="19" t="str">
        <f t="shared" si="8"/>
        <v>344range</v>
      </c>
      <c r="B210" s="19" t="str">
        <f t="shared" si="9"/>
        <v>range</v>
      </c>
      <c r="C210" s="11" t="s">
        <v>722</v>
      </c>
      <c r="D210" s="9" t="s">
        <v>4</v>
      </c>
      <c r="E210" s="13" t="str">
        <f>IF(K210,VLOOKUP(K210,Vocabulary!$A:$J,2,),"")</f>
        <v>nrn</v>
      </c>
      <c r="F210" s="4" t="s">
        <v>1</v>
      </c>
      <c r="G210" s="19" t="str">
        <f>IF(L210&lt;&gt;"",VLOOKUP(L210,Vocabulary!$A:$J,2,),IF(M210&lt;&gt;"",M210,""))</f>
        <v>_string</v>
      </c>
      <c r="K210" s="9">
        <v>344</v>
      </c>
      <c r="M210" s="21" t="s">
        <v>107</v>
      </c>
    </row>
    <row r="211" spans="1:13" x14ac:dyDescent="0.3">
      <c r="A211" s="19" t="str">
        <f t="shared" si="8"/>
        <v>339range</v>
      </c>
      <c r="B211" s="19" t="str">
        <f t="shared" si="9"/>
        <v>range323</v>
      </c>
      <c r="C211" s="11" t="s">
        <v>722</v>
      </c>
      <c r="D211" s="9" t="s">
        <v>4</v>
      </c>
      <c r="E211" s="13" t="str">
        <f>IF(K211,VLOOKUP(K211,Vocabulary!$A:$J,2,),"")</f>
        <v>person1</v>
      </c>
      <c r="F211" s="4" t="s">
        <v>1</v>
      </c>
      <c r="G211" s="19" t="str">
        <f>IF(L211&lt;&gt;"",VLOOKUP(L211,Vocabulary!$A:$J,2,),IF(M211&lt;&gt;"",M211,""))</f>
        <v>Person</v>
      </c>
      <c r="K211" s="9">
        <v>339</v>
      </c>
      <c r="L211" s="9">
        <v>323</v>
      </c>
    </row>
    <row r="212" spans="1:13" x14ac:dyDescent="0.3">
      <c r="A212" s="19" t="str">
        <f t="shared" si="8"/>
        <v>348range</v>
      </c>
      <c r="B212" s="19" t="str">
        <f t="shared" si="9"/>
        <v>range249</v>
      </c>
      <c r="C212" s="11" t="s">
        <v>722</v>
      </c>
      <c r="D212" s="9" t="s">
        <v>4</v>
      </c>
      <c r="E212" s="13" t="str">
        <f>IF(K212,VLOOKUP(K212,Vocabulary!$A:$J,2,),"")</f>
        <v>residenceAddress</v>
      </c>
      <c r="F212" s="4" t="s">
        <v>1</v>
      </c>
      <c r="G212" s="19" t="str">
        <f>IF(L212&lt;&gt;"",VLOOKUP(L212,Vocabulary!$A:$J,2,),IF(M212&lt;&gt;"",M212,""))</f>
        <v>BelgianAddress</v>
      </c>
      <c r="K212" s="9">
        <v>348</v>
      </c>
      <c r="L212" s="9">
        <v>249</v>
      </c>
    </row>
    <row r="213" spans="1:13" x14ac:dyDescent="0.3">
      <c r="A213" s="19" t="str">
        <f t="shared" si="8"/>
        <v>349range</v>
      </c>
      <c r="B213" s="19" t="str">
        <f t="shared" si="9"/>
        <v>range</v>
      </c>
      <c r="C213" s="11" t="s">
        <v>722</v>
      </c>
      <c r="D213" s="9" t="s">
        <v>4</v>
      </c>
      <c r="E213" s="13" t="str">
        <f>IF(K213,VLOOKUP(K213,Vocabulary!$A:$J,2,),"")</f>
        <v>ssin</v>
      </c>
      <c r="F213" s="4" t="s">
        <v>1</v>
      </c>
      <c r="G213" s="19" t="str">
        <f>IF(L213&lt;&gt;"",VLOOKUP(L213,Vocabulary!$A:$J,2,),IF(M213&lt;&gt;"",M213,""))</f>
        <v>_string</v>
      </c>
      <c r="K213" s="9">
        <v>349</v>
      </c>
      <c r="M213" s="21" t="s">
        <v>107</v>
      </c>
    </row>
    <row r="214" spans="1:13" x14ac:dyDescent="0.3">
      <c r="A214" s="19" t="str">
        <f t="shared" si="8"/>
        <v>332range</v>
      </c>
      <c r="B214" s="19" t="str">
        <f t="shared" si="9"/>
        <v>range</v>
      </c>
      <c r="C214" s="11" t="s">
        <v>722</v>
      </c>
      <c r="D214" s="9" t="s">
        <v>4</v>
      </c>
      <c r="E214" s="13" t="str">
        <f>IF(K214,VLOOKUP(K214,Vocabulary!$A:$J,2,),"")</f>
        <v>familyName</v>
      </c>
      <c r="F214" s="4" t="s">
        <v>1</v>
      </c>
      <c r="G214" s="19" t="str">
        <f>IF(L214&lt;&gt;"",VLOOKUP(L214,Vocabulary!$A:$J,2,),IF(M214&lt;&gt;"",M214,""))</f>
        <v>_string</v>
      </c>
      <c r="K214" s="9">
        <v>332</v>
      </c>
      <c r="M214" s="21" t="s">
        <v>107</v>
      </c>
    </row>
    <row r="215" spans="1:13" x14ac:dyDescent="0.3">
      <c r="A215" s="19" t="str">
        <f t="shared" si="8"/>
        <v>333range</v>
      </c>
      <c r="B215" s="19" t="str">
        <f t="shared" si="9"/>
        <v>range</v>
      </c>
      <c r="C215" s="11" t="s">
        <v>722</v>
      </c>
      <c r="D215" s="9" t="s">
        <v>4</v>
      </c>
      <c r="E215" s="13" t="str">
        <f>IF(K215,VLOOKUP(K215,Vocabulary!$A:$J,2,),"")</f>
        <v>givenName</v>
      </c>
      <c r="F215" s="4" t="s">
        <v>1</v>
      </c>
      <c r="G215" s="19" t="str">
        <f>IF(L215&lt;&gt;"",VLOOKUP(L215,Vocabulary!$A:$J,2,),IF(M215&lt;&gt;"",M215,""))</f>
        <v>_string</v>
      </c>
      <c r="K215" s="9">
        <v>333</v>
      </c>
      <c r="M215" s="21" t="s">
        <v>107</v>
      </c>
    </row>
    <row r="216" spans="1:13" x14ac:dyDescent="0.3">
      <c r="A216" s="19" t="str">
        <f t="shared" si="8"/>
        <v>224range</v>
      </c>
      <c r="B216" s="19" t="str">
        <f t="shared" si="9"/>
        <v>range249</v>
      </c>
      <c r="C216" s="11" t="s">
        <v>722</v>
      </c>
      <c r="D216" s="9" t="s">
        <v>4</v>
      </c>
      <c r="E216" s="13" t="str">
        <f>IF(K216,VLOOKUP(K216,Vocabulary!$A:$J,2,),"")</f>
        <v>address</v>
      </c>
      <c r="F216" s="4" t="s">
        <v>1</v>
      </c>
      <c r="G216" s="19" t="str">
        <f>IF(L216&lt;&gt;"",VLOOKUP(L216,Vocabulary!$A:$J,2,),IF(M216&lt;&gt;"",M216,""))</f>
        <v>BelgianAddress</v>
      </c>
      <c r="K216" s="9">
        <v>224</v>
      </c>
      <c r="L216" s="9">
        <v>249</v>
      </c>
    </row>
    <row r="217" spans="1:13" x14ac:dyDescent="0.3">
      <c r="A217" s="19" t="str">
        <f t="shared" si="8"/>
        <v>312subClassOf</v>
      </c>
      <c r="B217" s="19" t="str">
        <f t="shared" si="9"/>
        <v>subClassOf326</v>
      </c>
      <c r="C217" s="11" t="s">
        <v>722</v>
      </c>
      <c r="D217" s="9" t="s">
        <v>4</v>
      </c>
      <c r="E217" s="13" t="str">
        <f>IF(K217,VLOOKUP(K217,Vocabulary!$A:$J,2,),"")</f>
        <v>AsylumSeeker</v>
      </c>
      <c r="F217" s="4" t="s">
        <v>735</v>
      </c>
      <c r="G217" s="19" t="str">
        <f>IF(L217&lt;&gt;"",VLOOKUP(L217,Vocabulary!$A:$J,2,),IF(M217&lt;&gt;"",M217,""))</f>
        <v>Resident</v>
      </c>
      <c r="K217" s="9">
        <v>312</v>
      </c>
      <c r="L217" s="9">
        <v>326</v>
      </c>
    </row>
    <row r="218" spans="1:13" x14ac:dyDescent="0.3">
      <c r="A218" s="19" t="str">
        <f t="shared" si="8"/>
        <v>313subClassOf</v>
      </c>
      <c r="B218" s="19" t="str">
        <f t="shared" si="9"/>
        <v>subClassOf326</v>
      </c>
      <c r="C218" s="11" t="s">
        <v>722</v>
      </c>
      <c r="D218" s="9" t="s">
        <v>4</v>
      </c>
      <c r="E218" s="13" t="str">
        <f>IF(K218,VLOOKUP(K218,Vocabulary!$A:$J,2,),"")</f>
        <v>BelgianResident</v>
      </c>
      <c r="F218" s="4" t="s">
        <v>735</v>
      </c>
      <c r="G218" s="19" t="str">
        <f>IF(L218&lt;&gt;"",VLOOKUP(L218,Vocabulary!$A:$J,2,),IF(M218&lt;&gt;"",M218,""))</f>
        <v>Resident</v>
      </c>
      <c r="K218" s="9">
        <v>313</v>
      </c>
      <c r="L218" s="9">
        <v>326</v>
      </c>
    </row>
    <row r="219" spans="1:13" x14ac:dyDescent="0.3">
      <c r="A219" s="19" t="str">
        <f t="shared" si="8"/>
        <v>314subClassOf</v>
      </c>
      <c r="B219" s="19" t="str">
        <f t="shared" si="9"/>
        <v>subClassOf324</v>
      </c>
      <c r="C219" s="11" t="s">
        <v>722</v>
      </c>
      <c r="D219" s="9" t="s">
        <v>4</v>
      </c>
      <c r="E219" s="13" t="str">
        <f>IF(K219,VLOOKUP(K219,Vocabulary!$A:$J,2,),"")</f>
        <v>Cohabitation</v>
      </c>
      <c r="F219" s="4" t="s">
        <v>735</v>
      </c>
      <c r="G219" s="19" t="str">
        <f>IF(L219&lt;&gt;"",VLOOKUP(L219,Vocabulary!$A:$J,2,),IF(M219&lt;&gt;"",M219,""))</f>
        <v>PersonRelation</v>
      </c>
      <c r="K219" s="9">
        <v>314</v>
      </c>
      <c r="L219" s="9">
        <v>324</v>
      </c>
    </row>
    <row r="220" spans="1:13" x14ac:dyDescent="0.3">
      <c r="A220" s="19" t="str">
        <f t="shared" si="8"/>
        <v>315subClassOf</v>
      </c>
      <c r="B220" s="19" t="str">
        <f t="shared" si="9"/>
        <v>subClassOf324</v>
      </c>
      <c r="C220" s="11" t="s">
        <v>722</v>
      </c>
      <c r="D220" s="9" t="s">
        <v>4</v>
      </c>
      <c r="E220" s="13" t="str">
        <f>IF(K220,VLOOKUP(K220,Vocabulary!$A:$J,2,),"")</f>
        <v>Descent</v>
      </c>
      <c r="F220" s="4" t="s">
        <v>735</v>
      </c>
      <c r="G220" s="19" t="str">
        <f>IF(L220&lt;&gt;"",VLOOKUP(L220,Vocabulary!$A:$J,2,),IF(M220&lt;&gt;"",M220,""))</f>
        <v>PersonRelation</v>
      </c>
      <c r="K220" s="9">
        <v>315</v>
      </c>
      <c r="L220" s="9">
        <v>324</v>
      </c>
    </row>
    <row r="221" spans="1:13" x14ac:dyDescent="0.3">
      <c r="A221" s="19" t="str">
        <f t="shared" si="8"/>
        <v>316subClassOf</v>
      </c>
      <c r="B221" s="19" t="str">
        <f t="shared" si="9"/>
        <v>subClassOf326</v>
      </c>
      <c r="C221" s="11" t="s">
        <v>722</v>
      </c>
      <c r="D221" s="9" t="s">
        <v>4</v>
      </c>
      <c r="E221" s="13" t="str">
        <f>IF(K221,VLOOKUP(K221,Vocabulary!$A:$J,2,),"")</f>
        <v>EmbassyResident</v>
      </c>
      <c r="F221" s="4" t="s">
        <v>735</v>
      </c>
      <c r="G221" s="19" t="str">
        <f>IF(L221&lt;&gt;"",VLOOKUP(L221,Vocabulary!$A:$J,2,),IF(M221&lt;&gt;"",M221,""))</f>
        <v>Resident</v>
      </c>
      <c r="K221" s="9">
        <v>316</v>
      </c>
      <c r="L221" s="9">
        <v>326</v>
      </c>
    </row>
    <row r="222" spans="1:13" x14ac:dyDescent="0.3">
      <c r="A222" s="19" t="str">
        <f t="shared" si="8"/>
        <v>317subClassOf</v>
      </c>
      <c r="B222" s="19" t="str">
        <f t="shared" si="9"/>
        <v>subClassOf326</v>
      </c>
      <c r="C222" s="11" t="s">
        <v>722</v>
      </c>
      <c r="D222" s="9" t="s">
        <v>4</v>
      </c>
      <c r="E222" s="13" t="str">
        <f>IF(K222,VLOOKUP(K222,Vocabulary!$A:$J,2,),"")</f>
        <v>ForeignResident</v>
      </c>
      <c r="F222" s="4" t="s">
        <v>735</v>
      </c>
      <c r="G222" s="19" t="str">
        <f>IF(L222&lt;&gt;"",VLOOKUP(L222,Vocabulary!$A:$J,2,),IF(M222&lt;&gt;"",M222,""))</f>
        <v>Resident</v>
      </c>
      <c r="K222" s="9">
        <v>317</v>
      </c>
      <c r="L222" s="9">
        <v>326</v>
      </c>
    </row>
    <row r="223" spans="1:13" x14ac:dyDescent="0.3">
      <c r="A223" s="19" t="str">
        <f t="shared" si="8"/>
        <v>325subClassOf</v>
      </c>
      <c r="B223" s="19" t="str">
        <f t="shared" si="9"/>
        <v>subClassOf322</v>
      </c>
      <c r="C223" s="11" t="s">
        <v>722</v>
      </c>
      <c r="D223" s="9" t="s">
        <v>4</v>
      </c>
      <c r="E223" s="13" t="str">
        <f>IF(K223,VLOOKUP(K223,Vocabulary!$A:$J,2,),"")</f>
        <v>FormerResident</v>
      </c>
      <c r="F223" s="4" t="s">
        <v>735</v>
      </c>
      <c r="G223" s="19" t="str">
        <f>IF(L223&lt;&gt;"",VLOOKUP(L223,Vocabulary!$A:$J,2,),IF(M223&lt;&gt;"",M223,""))</f>
        <v>NonResident</v>
      </c>
      <c r="K223" s="9">
        <v>325</v>
      </c>
      <c r="L223" s="9">
        <v>322</v>
      </c>
    </row>
    <row r="224" spans="1:13" x14ac:dyDescent="0.3">
      <c r="A224" s="19" t="str">
        <f t="shared" si="8"/>
        <v>318subClassOf</v>
      </c>
      <c r="B224" s="19" t="str">
        <f t="shared" si="9"/>
        <v>subClassOf324</v>
      </c>
      <c r="C224" s="11" t="s">
        <v>722</v>
      </c>
      <c r="D224" s="9" t="s">
        <v>4</v>
      </c>
      <c r="E224" s="13" t="str">
        <f>IF(K224,VLOOKUP(K224,Vocabulary!$A:$J,2,),"")</f>
        <v>Guardianship</v>
      </c>
      <c r="F224" s="4" t="s">
        <v>735</v>
      </c>
      <c r="G224" s="19" t="str">
        <f>IF(L224&lt;&gt;"",VLOOKUP(L224,Vocabulary!$A:$J,2,),IF(M224&lt;&gt;"",M224,""))</f>
        <v>PersonRelation</v>
      </c>
      <c r="K224" s="9">
        <v>318</v>
      </c>
      <c r="L224" s="9">
        <v>324</v>
      </c>
    </row>
    <row r="225" spans="1:12" x14ac:dyDescent="0.3">
      <c r="A225" s="19" t="str">
        <f t="shared" si="8"/>
        <v>320subClassOf</v>
      </c>
      <c r="B225" s="19" t="str">
        <f t="shared" si="9"/>
        <v>subClassOf324</v>
      </c>
      <c r="C225" s="11" t="s">
        <v>722</v>
      </c>
      <c r="D225" s="9" t="s">
        <v>4</v>
      </c>
      <c r="E225" s="13" t="str">
        <f>IF(K225,VLOOKUP(K225,Vocabulary!$A:$J,2,),"")</f>
        <v>HouseholdRelation</v>
      </c>
      <c r="F225" s="4" t="s">
        <v>735</v>
      </c>
      <c r="G225" s="19" t="str">
        <f>IF(L225&lt;&gt;"",VLOOKUP(L225,Vocabulary!$A:$J,2,),IF(M225&lt;&gt;"",M225,""))</f>
        <v>PersonRelation</v>
      </c>
      <c r="K225" s="9">
        <v>320</v>
      </c>
      <c r="L225" s="9">
        <v>324</v>
      </c>
    </row>
    <row r="226" spans="1:12" x14ac:dyDescent="0.3">
      <c r="A226" s="19" t="str">
        <f t="shared" si="8"/>
        <v>321subClassOf</v>
      </c>
      <c r="B226" s="19" t="str">
        <f t="shared" si="9"/>
        <v>subClassOf324</v>
      </c>
      <c r="C226" s="11" t="s">
        <v>722</v>
      </c>
      <c r="D226" s="9" t="s">
        <v>4</v>
      </c>
      <c r="E226" s="13" t="str">
        <f>IF(K226,VLOOKUP(K226,Vocabulary!$A:$J,2,),"")</f>
        <v>Marriage</v>
      </c>
      <c r="F226" s="4" t="s">
        <v>735</v>
      </c>
      <c r="G226" s="19" t="str">
        <f>IF(L226&lt;&gt;"",VLOOKUP(L226,Vocabulary!$A:$J,2,),IF(M226&lt;&gt;"",M226,""))</f>
        <v>PersonRelation</v>
      </c>
      <c r="K226" s="9">
        <v>321</v>
      </c>
      <c r="L226" s="9">
        <v>324</v>
      </c>
    </row>
    <row r="227" spans="1:12" x14ac:dyDescent="0.3">
      <c r="A227" s="19" t="str">
        <f t="shared" si="8"/>
        <v>322subClassOf</v>
      </c>
      <c r="B227" s="19" t="str">
        <f t="shared" si="9"/>
        <v>subClassOf323</v>
      </c>
      <c r="C227" s="11" t="s">
        <v>722</v>
      </c>
      <c r="D227" s="9" t="s">
        <v>4</v>
      </c>
      <c r="E227" s="13" t="str">
        <f>IF(K227,VLOOKUP(K227,Vocabulary!$A:$J,2,),"")</f>
        <v>NonResident</v>
      </c>
      <c r="F227" s="4" t="s">
        <v>735</v>
      </c>
      <c r="G227" s="19" t="str">
        <f>IF(L227&lt;&gt;"",VLOOKUP(L227,Vocabulary!$A:$J,2,),IF(M227&lt;&gt;"",M227,""))</f>
        <v>Person</v>
      </c>
      <c r="K227" s="9">
        <v>322</v>
      </c>
      <c r="L227" s="9">
        <v>323</v>
      </c>
    </row>
    <row r="228" spans="1:12" x14ac:dyDescent="0.3">
      <c r="A228" s="19" t="str">
        <f t="shared" si="8"/>
        <v>326subClassOf</v>
      </c>
      <c r="B228" s="19" t="str">
        <f t="shared" si="9"/>
        <v>subClassOf323</v>
      </c>
      <c r="C228" s="11" t="s">
        <v>722</v>
      </c>
      <c r="D228" s="9" t="s">
        <v>4</v>
      </c>
      <c r="E228" s="13" t="str">
        <f>IF(K228,VLOOKUP(K228,Vocabulary!$A:$J,2,),"")</f>
        <v>Resident</v>
      </c>
      <c r="F228" s="4" t="s">
        <v>735</v>
      </c>
      <c r="G228" s="19" t="str">
        <f>IF(L228&lt;&gt;"",VLOOKUP(L228,Vocabulary!$A:$J,2,),IF(M228&lt;&gt;"",M228,""))</f>
        <v>Person</v>
      </c>
      <c r="K228" s="9">
        <v>326</v>
      </c>
      <c r="L228" s="9">
        <v>323</v>
      </c>
    </row>
    <row r="229" spans="1:12" x14ac:dyDescent="0.3">
      <c r="A229" s="19" t="str">
        <f t="shared" si="8"/>
        <v>323subClassOf</v>
      </c>
      <c r="B229" s="19" t="str">
        <f t="shared" si="9"/>
        <v>subClassOf670</v>
      </c>
      <c r="C229" s="11" t="s">
        <v>722</v>
      </c>
      <c r="D229" s="9" t="s">
        <v>4</v>
      </c>
      <c r="E229" s="13" t="str">
        <f>IF(K229,VLOOKUP(K229,Vocabulary!$A:$J,2,),"")</f>
        <v>Person</v>
      </c>
      <c r="F229" s="4" t="s">
        <v>735</v>
      </c>
      <c r="G229" s="19" t="str">
        <f>IF(L229&lt;&gt;"",VLOOKUP(L229,Vocabulary!$A:$J,2,),IF(M229&lt;&gt;"",M229,""))</f>
        <v>Agent</v>
      </c>
      <c r="K229" s="9">
        <v>323</v>
      </c>
      <c r="L229" s="9">
        <v>670</v>
      </c>
    </row>
    <row r="230" spans="1:12" x14ac:dyDescent="0.3">
      <c r="A230" s="19" t="str">
        <f t="shared" si="8"/>
        <v>329valueInScheme</v>
      </c>
      <c r="B230" s="19" t="str">
        <f t="shared" si="9"/>
        <v>valueInScheme362</v>
      </c>
      <c r="C230" s="11" t="s">
        <v>722</v>
      </c>
      <c r="D230" s="9" t="s">
        <v>4</v>
      </c>
      <c r="E230" s="13" t="str">
        <f>IF(K230,VLOOKUP(K230,Vocabulary!$A:$J,2,),"")</f>
        <v>civilStatus</v>
      </c>
      <c r="F230" s="4" t="s">
        <v>757</v>
      </c>
      <c r="G230" s="19" t="str">
        <f>IF(L230&lt;&gt;"",VLOOKUP(L230,Vocabulary!$A:$J,2,),IF(M230&lt;&gt;"",M230,""))</f>
        <v>CivilStatusType</v>
      </c>
      <c r="K230" s="9">
        <v>329</v>
      </c>
      <c r="L230" s="9">
        <v>362</v>
      </c>
    </row>
    <row r="231" spans="1:12" x14ac:dyDescent="0.3">
      <c r="A231" s="19" t="str">
        <f t="shared" si="8"/>
        <v>335valueInScheme</v>
      </c>
      <c r="B231" s="19" t="str">
        <f t="shared" si="9"/>
        <v>valueInScheme368</v>
      </c>
      <c r="C231" s="11" t="s">
        <v>722</v>
      </c>
      <c r="D231" s="9" t="s">
        <v>4</v>
      </c>
      <c r="E231" s="13" t="str">
        <f>IF(K231,VLOOKUP(K231,Vocabulary!$A:$J,2,),"")</f>
        <v>gender</v>
      </c>
      <c r="F231" s="4" t="s">
        <v>757</v>
      </c>
      <c r="G231" s="19" t="str">
        <f>IF(L231&lt;&gt;"",VLOOKUP(L231,Vocabulary!$A:$J,2,),IF(M231&lt;&gt;"",M231,""))</f>
        <v>GenderCode</v>
      </c>
      <c r="K231" s="9">
        <v>335</v>
      </c>
      <c r="L231" s="9">
        <v>368</v>
      </c>
    </row>
    <row r="232" spans="1:12" x14ac:dyDescent="0.3">
      <c r="A232" s="19" t="str">
        <f t="shared" si="8"/>
        <v>338valueInScheme</v>
      </c>
      <c r="B232" s="19" t="str">
        <f t="shared" si="9"/>
        <v>valueInScheme366</v>
      </c>
      <c r="C232" s="11" t="s">
        <v>722</v>
      </c>
      <c r="D232" s="9" t="s">
        <v>4</v>
      </c>
      <c r="E232" s="13" t="str">
        <f>IF(K232,VLOOKUP(K232,Vocabulary!$A:$J,2,),"")</f>
        <v>householdRelation</v>
      </c>
      <c r="F232" s="4" t="s">
        <v>757</v>
      </c>
      <c r="G232" s="19" t="str">
        <f>IF(L232&lt;&gt;"",VLOOKUP(L232,Vocabulary!$A:$J,2,),IF(M232&lt;&gt;"",M232,""))</f>
        <v>HouseholdRelationType</v>
      </c>
      <c r="K232" s="9">
        <v>338</v>
      </c>
      <c r="L232" s="9">
        <v>366</v>
      </c>
    </row>
    <row r="233" spans="1:12" x14ac:dyDescent="0.3">
      <c r="A233" s="19" t="str">
        <f t="shared" si="8"/>
        <v>343valueInScheme</v>
      </c>
      <c r="B233" s="19" t="str">
        <f t="shared" si="9"/>
        <v>valueInScheme732</v>
      </c>
      <c r="C233" s="11" t="s">
        <v>722</v>
      </c>
      <c r="D233" s="9" t="s">
        <v>4</v>
      </c>
      <c r="E233" s="13" t="str">
        <f>IF(K233,VLOOKUP(K233,Vocabulary!$A:$J,2,),"")</f>
        <v>nationality</v>
      </c>
      <c r="F233" s="4" t="s">
        <v>757</v>
      </c>
      <c r="G233" s="19" t="str">
        <f>IF(L233&lt;&gt;"",VLOOKUP(L233,Vocabulary!$A:$J,2,),IF(M233&lt;&gt;"",M233,""))</f>
        <v>Nationality</v>
      </c>
      <c r="K233" s="9">
        <v>343</v>
      </c>
      <c r="L233" s="9">
        <v>732</v>
      </c>
    </row>
    <row r="234" spans="1:12" x14ac:dyDescent="0.3">
      <c r="A234" s="19" t="str">
        <f t="shared" si="8"/>
        <v>644domain</v>
      </c>
      <c r="B234" s="19" t="str">
        <f t="shared" si="9"/>
        <v>domain324</v>
      </c>
      <c r="C234" s="11" t="s">
        <v>722</v>
      </c>
      <c r="D234" s="9" t="s">
        <v>745</v>
      </c>
      <c r="E234" s="13" t="str">
        <f>IF(K234,VLOOKUP(K234,Vocabulary!$A:$J,2,),"")</f>
        <v>person2</v>
      </c>
      <c r="F234" s="4" t="s">
        <v>0</v>
      </c>
      <c r="G234" s="19" t="str">
        <f>IF(L234&lt;&gt;"",VLOOKUP(L234,Vocabulary!$A:$J,2,),IF(M234&lt;&gt;"",M234,""))</f>
        <v>PersonRelation</v>
      </c>
      <c r="K234" s="9">
        <v>644</v>
      </c>
      <c r="L234" s="9">
        <v>324</v>
      </c>
    </row>
    <row r="235" spans="1:12" x14ac:dyDescent="0.3">
      <c r="A235" s="19" t="str">
        <f t="shared" si="8"/>
        <v>644range</v>
      </c>
      <c r="B235" s="19" t="str">
        <f t="shared" si="9"/>
        <v>range323</v>
      </c>
      <c r="C235" s="11" t="s">
        <v>722</v>
      </c>
      <c r="D235" s="9" t="s">
        <v>745</v>
      </c>
      <c r="E235" s="13" t="str">
        <f>IF(K235,VLOOKUP(K235,Vocabulary!$A:$J,2,),"")</f>
        <v>person2</v>
      </c>
      <c r="F235" s="4" t="s">
        <v>1</v>
      </c>
      <c r="G235" s="19" t="str">
        <f>IF(L235&lt;&gt;"",VLOOKUP(L235,Vocabulary!$A:$J,2,),IF(M235&lt;&gt;"",M235,""))</f>
        <v>Person</v>
      </c>
      <c r="K235" s="9">
        <v>644</v>
      </c>
      <c r="L235" s="9">
        <v>323</v>
      </c>
    </row>
    <row r="236" spans="1:12" x14ac:dyDescent="0.3">
      <c r="A236" s="19" t="str">
        <f t="shared" si="8"/>
        <v>352domain</v>
      </c>
      <c r="B236" s="19" t="str">
        <f t="shared" si="9"/>
        <v>domain350</v>
      </c>
      <c r="C236" s="11" t="s">
        <v>722</v>
      </c>
      <c r="D236" s="9" t="s">
        <v>106</v>
      </c>
      <c r="E236" s="13" t="str">
        <f>IF(K236,VLOOKUP(K236,Vocabulary!$A:$J,2,),"")</f>
        <v>endDate</v>
      </c>
      <c r="F236" s="4" t="s">
        <v>0</v>
      </c>
      <c r="G236" s="19" t="str">
        <f>IF(L236&lt;&gt;"",VLOOKUP(L236,Vocabulary!$A:$J,2,),IF(M236&lt;&gt;"",M236,""))</f>
        <v>Period</v>
      </c>
      <c r="K236" s="9">
        <v>352</v>
      </c>
      <c r="L236" s="9">
        <v>350</v>
      </c>
    </row>
    <row r="237" spans="1:12" x14ac:dyDescent="0.3">
      <c r="A237" s="19" t="str">
        <f t="shared" si="8"/>
        <v>355domain</v>
      </c>
      <c r="B237" s="19" t="str">
        <f t="shared" si="9"/>
        <v>domain350</v>
      </c>
      <c r="C237" s="11" t="s">
        <v>722</v>
      </c>
      <c r="D237" s="9" t="s">
        <v>106</v>
      </c>
      <c r="E237" s="13" t="str">
        <f>IF(K237,VLOOKUP(K237,Vocabulary!$A:$J,2,),"")</f>
        <v>startDate</v>
      </c>
      <c r="F237" s="4" t="s">
        <v>0</v>
      </c>
      <c r="G237" s="19" t="str">
        <f>IF(L237&lt;&gt;"",VLOOKUP(L237,Vocabulary!$A:$J,2,),IF(M237&lt;&gt;"",M237,""))</f>
        <v>Period</v>
      </c>
      <c r="K237" s="9">
        <v>355</v>
      </c>
      <c r="L237" s="9">
        <v>350</v>
      </c>
    </row>
    <row r="238" spans="1:12" x14ac:dyDescent="0.3">
      <c r="A238" s="19" t="str">
        <f t="shared" si="8"/>
        <v>411domain</v>
      </c>
      <c r="B238" s="19" t="str">
        <f t="shared" si="9"/>
        <v>domain402</v>
      </c>
      <c r="C238" s="11" t="s">
        <v>723</v>
      </c>
      <c r="D238" s="9" t="s">
        <v>26</v>
      </c>
      <c r="E238" s="13" t="str">
        <f>IF(K238,VLOOKUP(K238,Vocabulary!$A:$J,2,),"")</f>
        <v>aanduiding</v>
      </c>
      <c r="F238" s="4" t="s">
        <v>0</v>
      </c>
      <c r="G238" s="19" t="str">
        <f>IF(L238&lt;&gt;"",VLOOKUP(L238,Vocabulary!$A:$J,2,),IF(M238&lt;&gt;"",M238,""))</f>
        <v>Adreslocator</v>
      </c>
      <c r="K238" s="9">
        <v>411</v>
      </c>
      <c r="L238" s="9">
        <v>402</v>
      </c>
    </row>
    <row r="239" spans="1:12" x14ac:dyDescent="0.3">
      <c r="A239" s="19" t="str">
        <f t="shared" si="8"/>
        <v>432domain</v>
      </c>
      <c r="B239" s="19" t="str">
        <f t="shared" si="9"/>
        <v>domain405</v>
      </c>
      <c r="C239" s="11" t="s">
        <v>723</v>
      </c>
      <c r="D239" s="9" t="s">
        <v>26</v>
      </c>
      <c r="E239" s="13" t="str">
        <f>IF(K239,VLOOKUP(K239,Vocabulary!$A:$J,2,),"")</f>
        <v>Adres.status</v>
      </c>
      <c r="F239" s="4" t="s">
        <v>0</v>
      </c>
      <c r="G239" s="19" t="str">
        <f>IF(L239&lt;&gt;"",VLOOKUP(L239,Vocabulary!$A:$J,2,),IF(M239&lt;&gt;"",M239,""))</f>
        <v>Adres</v>
      </c>
      <c r="K239" s="9">
        <v>432</v>
      </c>
      <c r="L239" s="9">
        <v>405</v>
      </c>
    </row>
    <row r="240" spans="1:12" x14ac:dyDescent="0.3">
      <c r="A240" s="19" t="str">
        <f t="shared" si="8"/>
        <v>413domain</v>
      </c>
      <c r="B240" s="19" t="str">
        <f t="shared" si="9"/>
        <v>domain404</v>
      </c>
      <c r="C240" s="11" t="s">
        <v>723</v>
      </c>
      <c r="D240" s="9" t="s">
        <v>26</v>
      </c>
      <c r="E240" s="13" t="str">
        <f>IF(K240,VLOOKUP(K240,Vocabulary!$A:$J,2,),"")</f>
        <v>adreslocator</v>
      </c>
      <c r="F240" s="4" t="s">
        <v>0</v>
      </c>
      <c r="G240" s="19" t="str">
        <f>IF(L240&lt;&gt;"",VLOOKUP(L240,Vocabulary!$A:$J,2,),IF(M240&lt;&gt;"",M240,""))</f>
        <v>Adresuitbreiding</v>
      </c>
      <c r="K240" s="9">
        <v>413</v>
      </c>
      <c r="L240" s="9">
        <v>404</v>
      </c>
    </row>
    <row r="241" spans="1:12" x14ac:dyDescent="0.3">
      <c r="A241" s="19" t="str">
        <f t="shared" si="8"/>
        <v>415domain</v>
      </c>
      <c r="B241" s="19" t="str">
        <f t="shared" si="9"/>
        <v>domain550</v>
      </c>
      <c r="C241" s="11" t="s">
        <v>723</v>
      </c>
      <c r="D241" s="9" t="s">
        <v>26</v>
      </c>
      <c r="E241" s="13" t="str">
        <f>IF(K241,VLOOKUP(K241,Vocabulary!$A:$J,2,),"")</f>
        <v>Adresvoorstelling.busnummer</v>
      </c>
      <c r="F241" s="4" t="s">
        <v>0</v>
      </c>
      <c r="G241" s="19" t="str">
        <f>IF(L241&lt;&gt;"",VLOOKUP(L241,Vocabulary!$A:$J,2,),IF(M241&lt;&gt;"",M241,""))</f>
        <v>Adresvoorstelling</v>
      </c>
      <c r="K241" s="9">
        <v>415</v>
      </c>
      <c r="L241" s="9">
        <v>550</v>
      </c>
    </row>
    <row r="242" spans="1:12" x14ac:dyDescent="0.3">
      <c r="A242" s="19" t="str">
        <f t="shared" si="8"/>
        <v>421domain</v>
      </c>
      <c r="B242" s="19" t="str">
        <f t="shared" si="9"/>
        <v>domain550</v>
      </c>
      <c r="C242" s="11" t="s">
        <v>723</v>
      </c>
      <c r="D242" s="9" t="s">
        <v>26</v>
      </c>
      <c r="E242" s="13" t="str">
        <f>IF(K242,VLOOKUP(K242,Vocabulary!$A:$J,2,),"")</f>
        <v>Adresvoorstelling.huisnummer</v>
      </c>
      <c r="F242" s="4" t="s">
        <v>0</v>
      </c>
      <c r="G242" s="19" t="str">
        <f>IF(L242&lt;&gt;"",VLOOKUP(L242,Vocabulary!$A:$J,2,),IF(M242&lt;&gt;"",M242,""))</f>
        <v>Adresvoorstelling</v>
      </c>
      <c r="K242" s="9">
        <v>421</v>
      </c>
      <c r="L242" s="9">
        <v>550</v>
      </c>
    </row>
    <row r="243" spans="1:12" x14ac:dyDescent="0.3">
      <c r="A243" s="19" t="str">
        <f t="shared" si="8"/>
        <v>414domain</v>
      </c>
      <c r="B243" s="19" t="str">
        <f t="shared" si="9"/>
        <v>domain405</v>
      </c>
      <c r="C243" s="11" t="s">
        <v>723</v>
      </c>
      <c r="D243" s="9" t="s">
        <v>26</v>
      </c>
      <c r="E243" s="13" t="str">
        <f>IF(K243,VLOOKUP(K243,Vocabulary!$A:$J,2,),"")</f>
        <v>busnummer</v>
      </c>
      <c r="F243" s="4" t="s">
        <v>0</v>
      </c>
      <c r="G243" s="19" t="str">
        <f>IF(L243&lt;&gt;"",VLOOKUP(L243,Vocabulary!$A:$J,2,),IF(M243&lt;&gt;"",M243,""))</f>
        <v>Adres</v>
      </c>
      <c r="K243" s="9">
        <v>414</v>
      </c>
      <c r="L243" s="9">
        <v>405</v>
      </c>
    </row>
    <row r="244" spans="1:12" x14ac:dyDescent="0.3">
      <c r="A244" s="19" t="str">
        <f t="shared" si="8"/>
        <v>416domain</v>
      </c>
      <c r="B244" s="19" t="str">
        <f t="shared" si="9"/>
        <v>domain406</v>
      </c>
      <c r="C244" s="11" t="s">
        <v>723</v>
      </c>
      <c r="D244" s="9" t="s">
        <v>26</v>
      </c>
      <c r="E244" s="13" t="str">
        <f>IF(K244,VLOOKUP(K244,Vocabulary!$A:$J,2,),"")</f>
        <v>gemeentenaam</v>
      </c>
      <c r="F244" s="4" t="s">
        <v>0</v>
      </c>
      <c r="G244" s="19" t="str">
        <f>IF(L244&lt;&gt;"",VLOOKUP(L244,Vocabulary!$A:$J,2,),IF(M244&lt;&gt;"",M244,""))</f>
        <v>Gemeentenaam</v>
      </c>
      <c r="K244" s="9">
        <v>416</v>
      </c>
      <c r="L244" s="9">
        <v>406</v>
      </c>
    </row>
    <row r="245" spans="1:12" x14ac:dyDescent="0.3">
      <c r="A245" s="19" t="str">
        <f t="shared" si="8"/>
        <v>417domain</v>
      </c>
      <c r="B245" s="19" t="str">
        <f t="shared" si="9"/>
        <v>domain405</v>
      </c>
      <c r="C245" s="11" t="s">
        <v>723</v>
      </c>
      <c r="D245" s="9" t="s">
        <v>26</v>
      </c>
      <c r="E245" s="13" t="str">
        <f>IF(K245,VLOOKUP(K245,Vocabulary!$A:$J,2,),"")</f>
        <v>heeftGemeentenaam</v>
      </c>
      <c r="F245" s="4" t="s">
        <v>0</v>
      </c>
      <c r="G245" s="19" t="str">
        <f>IF(L245&lt;&gt;"",VLOOKUP(L245,Vocabulary!$A:$J,2,),IF(M245&lt;&gt;"",M245,""))</f>
        <v>Adres</v>
      </c>
      <c r="K245" s="9">
        <v>417</v>
      </c>
      <c r="L245" s="9">
        <v>405</v>
      </c>
    </row>
    <row r="246" spans="1:12" x14ac:dyDescent="0.3">
      <c r="A246" s="19" t="str">
        <f t="shared" si="8"/>
        <v>418domain</v>
      </c>
      <c r="B246" s="19" t="str">
        <f t="shared" si="9"/>
        <v>domain405</v>
      </c>
      <c r="C246" s="11" t="s">
        <v>723</v>
      </c>
      <c r="D246" s="9" t="s">
        <v>26</v>
      </c>
      <c r="E246" s="13" t="str">
        <f>IF(K246,VLOOKUP(K246,Vocabulary!$A:$J,2,),"")</f>
        <v>heeftPostinfo</v>
      </c>
      <c r="F246" s="4" t="s">
        <v>0</v>
      </c>
      <c r="G246" s="19" t="str">
        <f>IF(L246&lt;&gt;"",VLOOKUP(L246,Vocabulary!$A:$J,2,),IF(M246&lt;&gt;"",M246,""))</f>
        <v>Adres</v>
      </c>
      <c r="K246" s="9">
        <v>418</v>
      </c>
      <c r="L246" s="9">
        <v>405</v>
      </c>
    </row>
    <row r="247" spans="1:12" x14ac:dyDescent="0.3">
      <c r="A247" s="19" t="str">
        <f t="shared" si="8"/>
        <v>419domain</v>
      </c>
      <c r="B247" s="19" t="str">
        <f t="shared" si="9"/>
        <v>domain405</v>
      </c>
      <c r="C247" s="11" t="s">
        <v>723</v>
      </c>
      <c r="D247" s="9" t="s">
        <v>26</v>
      </c>
      <c r="E247" s="13" t="str">
        <f>IF(K247,VLOOKUP(K247,Vocabulary!$A:$J,2,),"")</f>
        <v>heeftStraatnaam</v>
      </c>
      <c r="F247" s="4" t="s">
        <v>0</v>
      </c>
      <c r="G247" s="19" t="str">
        <f>IF(L247&lt;&gt;"",VLOOKUP(L247,Vocabulary!$A:$J,2,),IF(M247&lt;&gt;"",M247,""))</f>
        <v>Adres</v>
      </c>
      <c r="K247" s="9">
        <v>419</v>
      </c>
      <c r="L247" s="9">
        <v>405</v>
      </c>
    </row>
    <row r="248" spans="1:12" x14ac:dyDescent="0.3">
      <c r="A248" s="19" t="str">
        <f t="shared" si="8"/>
        <v>420domain</v>
      </c>
      <c r="B248" s="19" t="str">
        <f t="shared" si="9"/>
        <v>domain410</v>
      </c>
      <c r="C248" s="11" t="s">
        <v>723</v>
      </c>
      <c r="D248" s="9" t="s">
        <v>26</v>
      </c>
      <c r="E248" s="13" t="str">
        <f>IF(K248,VLOOKUP(K248,Vocabulary!$A:$J,2,),"")</f>
        <v>homoniemToevoeging</v>
      </c>
      <c r="F248" s="4" t="s">
        <v>0</v>
      </c>
      <c r="G248" s="19" t="str">
        <f>IF(L248&lt;&gt;"",VLOOKUP(L248,Vocabulary!$A:$J,2,),IF(M248&lt;&gt;"",M248,""))</f>
        <v>Straatnaam</v>
      </c>
      <c r="K248" s="9">
        <v>420</v>
      </c>
      <c r="L248" s="9">
        <v>410</v>
      </c>
    </row>
    <row r="249" spans="1:12" x14ac:dyDescent="0.3">
      <c r="A249" s="19" t="str">
        <f t="shared" si="8"/>
        <v>422domain</v>
      </c>
      <c r="B249" s="19" t="str">
        <f t="shared" si="9"/>
        <v>domain405</v>
      </c>
      <c r="C249" s="11" t="s">
        <v>723</v>
      </c>
      <c r="D249" s="9" t="s">
        <v>26</v>
      </c>
      <c r="E249" s="13" t="str">
        <f>IF(K249,VLOOKUP(K249,Vocabulary!$A:$J,2,),"")</f>
        <v>huisnummer</v>
      </c>
      <c r="F249" s="4" t="s">
        <v>0</v>
      </c>
      <c r="G249" s="19" t="str">
        <f>IF(L249&lt;&gt;"",VLOOKUP(L249,Vocabulary!$A:$J,2,),IF(M249&lt;&gt;"",M249,""))</f>
        <v>Adres</v>
      </c>
      <c r="K249" s="9">
        <v>422</v>
      </c>
      <c r="L249" s="9">
        <v>405</v>
      </c>
    </row>
    <row r="250" spans="1:12" x14ac:dyDescent="0.3">
      <c r="A250" s="19" t="str">
        <f t="shared" si="8"/>
        <v>423domain</v>
      </c>
      <c r="B250" s="19" t="str">
        <f t="shared" si="9"/>
        <v>domain405</v>
      </c>
      <c r="C250" s="11" t="s">
        <v>723</v>
      </c>
      <c r="D250" s="9" t="s">
        <v>26</v>
      </c>
      <c r="E250" s="13" t="str">
        <f>IF(K250,VLOOKUP(K250,Vocabulary!$A:$J,2,),"")</f>
        <v>isToegekendAan</v>
      </c>
      <c r="F250" s="4" t="s">
        <v>0</v>
      </c>
      <c r="G250" s="19" t="str">
        <f>IF(L250&lt;&gt;"",VLOOKUP(L250,Vocabulary!$A:$J,2,),IF(M250&lt;&gt;"",M250,""))</f>
        <v>Adres</v>
      </c>
      <c r="K250" s="9">
        <v>423</v>
      </c>
      <c r="L250" s="9">
        <v>405</v>
      </c>
    </row>
    <row r="251" spans="1:12" x14ac:dyDescent="0.3">
      <c r="A251" s="19" t="str">
        <f t="shared" si="8"/>
        <v>424domain</v>
      </c>
      <c r="B251" s="19" t="str">
        <f t="shared" si="9"/>
        <v>domain405</v>
      </c>
      <c r="C251" s="11" t="s">
        <v>723</v>
      </c>
      <c r="D251" s="9" t="s">
        <v>26</v>
      </c>
      <c r="E251" s="13" t="str">
        <f>IF(K251,VLOOKUP(K251,Vocabulary!$A:$J,2,),"")</f>
        <v>isVerrijktMet</v>
      </c>
      <c r="F251" s="4" t="s">
        <v>0</v>
      </c>
      <c r="G251" s="19" t="str">
        <f>IF(L251&lt;&gt;"",VLOOKUP(L251,Vocabulary!$A:$J,2,),IF(M251&lt;&gt;"",M251,""))</f>
        <v>Adres</v>
      </c>
      <c r="K251" s="9">
        <v>424</v>
      </c>
      <c r="L251" s="9">
        <v>405</v>
      </c>
    </row>
    <row r="252" spans="1:12" x14ac:dyDescent="0.3">
      <c r="A252" s="19" t="str">
        <f t="shared" ref="A252:A315" si="10">CONCATENATE(K252,F252)</f>
        <v>425domain</v>
      </c>
      <c r="B252" s="19" t="str">
        <f t="shared" ref="B252:B315" si="11">CONCATENATE(F252,L252)</f>
        <v>domain550</v>
      </c>
      <c r="C252" s="11" t="s">
        <v>723</v>
      </c>
      <c r="D252" s="9" t="s">
        <v>26</v>
      </c>
      <c r="E252" s="13" t="str">
        <f>IF(K252,VLOOKUP(K252,Vocabulary!$A:$J,2,),"")</f>
        <v>land</v>
      </c>
      <c r="F252" s="4" t="s">
        <v>0</v>
      </c>
      <c r="G252" s="19" t="str">
        <f>IF(L252&lt;&gt;"",VLOOKUP(L252,Vocabulary!$A:$J,2,),IF(M252&lt;&gt;"",M252,""))</f>
        <v>Adresvoorstelling</v>
      </c>
      <c r="K252" s="9">
        <v>425</v>
      </c>
      <c r="L252" s="9">
        <v>550</v>
      </c>
    </row>
    <row r="253" spans="1:12" x14ac:dyDescent="0.3">
      <c r="A253" s="19" t="str">
        <f t="shared" si="10"/>
        <v>412domain</v>
      </c>
      <c r="B253" s="19" t="str">
        <f t="shared" si="11"/>
        <v>domain407</v>
      </c>
      <c r="C253" s="11" t="s">
        <v>723</v>
      </c>
      <c r="D253" s="9" t="s">
        <v>26</v>
      </c>
      <c r="E253" s="13" t="str">
        <f>IF(K253,VLOOKUP(K253,Vocabulary!$A:$J,2,),"")</f>
        <v>Locatieaanduiding.aanduiding</v>
      </c>
      <c r="F253" s="4" t="s">
        <v>0</v>
      </c>
      <c r="G253" s="19" t="str">
        <f>IF(L253&lt;&gt;"",VLOOKUP(L253,Vocabulary!$A:$J,2,),IF(M253&lt;&gt;"",M253,""))</f>
        <v>Locatieaanduiding</v>
      </c>
      <c r="K253" s="9">
        <v>412</v>
      </c>
      <c r="L253" s="9">
        <v>407</v>
      </c>
    </row>
    <row r="254" spans="1:12" x14ac:dyDescent="0.3">
      <c r="A254" s="19" t="str">
        <f t="shared" si="10"/>
        <v>434domain</v>
      </c>
      <c r="B254" s="19" t="str">
        <f t="shared" si="11"/>
        <v>domain407</v>
      </c>
      <c r="C254" s="11" t="s">
        <v>723</v>
      </c>
      <c r="D254" s="9" t="s">
        <v>26</v>
      </c>
      <c r="E254" s="13" t="str">
        <f>IF(K254,VLOOKUP(K254,Vocabulary!$A:$J,2,),"")</f>
        <v>Locatieaanduiding.type</v>
      </c>
      <c r="F254" s="4" t="s">
        <v>0</v>
      </c>
      <c r="G254" s="19" t="str">
        <f>IF(L254&lt;&gt;"",VLOOKUP(L254,Vocabulary!$A:$J,2,),IF(M254&lt;&gt;"",M254,""))</f>
        <v>Locatieaanduiding</v>
      </c>
      <c r="K254" s="9">
        <v>434</v>
      </c>
      <c r="L254" s="9">
        <v>407</v>
      </c>
    </row>
    <row r="255" spans="1:12" x14ac:dyDescent="0.3">
      <c r="A255" s="19" t="str">
        <f t="shared" si="10"/>
        <v>433domain</v>
      </c>
      <c r="B255" s="19" t="str">
        <f t="shared" si="11"/>
        <v>domain408</v>
      </c>
      <c r="C255" s="11" t="s">
        <v>723</v>
      </c>
      <c r="D255" s="9" t="s">
        <v>26</v>
      </c>
      <c r="E255" s="13" t="str">
        <f>IF(K255,VLOOKUP(K255,Vocabulary!$A:$J,2,),"")</f>
        <v>Locatienaam.type</v>
      </c>
      <c r="F255" s="4" t="s">
        <v>0</v>
      </c>
      <c r="G255" s="19" t="str">
        <f>IF(L255&lt;&gt;"",VLOOKUP(L255,Vocabulary!$A:$J,2,),IF(M255&lt;&gt;"",M255,""))</f>
        <v>Locatienaam</v>
      </c>
      <c r="K255" s="9">
        <v>433</v>
      </c>
      <c r="L255" s="9">
        <v>408</v>
      </c>
    </row>
    <row r="256" spans="1:12" x14ac:dyDescent="0.3">
      <c r="A256" s="19" t="str">
        <f t="shared" si="10"/>
        <v>426domain</v>
      </c>
      <c r="B256" s="19" t="str">
        <f t="shared" si="11"/>
        <v>domain402</v>
      </c>
      <c r="C256" s="11" t="s">
        <v>723</v>
      </c>
      <c r="D256" s="9" t="s">
        <v>26</v>
      </c>
      <c r="E256" s="13" t="str">
        <f>IF(K256,VLOOKUP(K256,Vocabulary!$A:$J,2,),"")</f>
        <v>niveau</v>
      </c>
      <c r="F256" s="4" t="s">
        <v>0</v>
      </c>
      <c r="G256" s="19" t="str">
        <f>IF(L256&lt;&gt;"",VLOOKUP(L256,Vocabulary!$A:$J,2,),IF(M256&lt;&gt;"",M256,""))</f>
        <v>Adreslocator</v>
      </c>
      <c r="K256" s="9">
        <v>426</v>
      </c>
      <c r="L256" s="9">
        <v>402</v>
      </c>
    </row>
    <row r="257" spans="1:12" x14ac:dyDescent="0.3">
      <c r="A257" s="19" t="str">
        <f t="shared" si="10"/>
        <v>427domain</v>
      </c>
      <c r="B257" s="19" t="str">
        <f t="shared" si="11"/>
        <v>domain405</v>
      </c>
      <c r="C257" s="11" t="s">
        <v>723</v>
      </c>
      <c r="D257" s="9" t="s">
        <v>26</v>
      </c>
      <c r="E257" s="13" t="str">
        <f>IF(K257,VLOOKUP(K257,Vocabulary!$A:$J,2,),"")</f>
        <v>officieelToegekend</v>
      </c>
      <c r="F257" s="4" t="s">
        <v>0</v>
      </c>
      <c r="G257" s="19" t="str">
        <f>IF(L257&lt;&gt;"",VLOOKUP(L257,Vocabulary!$A:$J,2,),IF(M257&lt;&gt;"",M257,""))</f>
        <v>Adres</v>
      </c>
      <c r="K257" s="9">
        <v>427</v>
      </c>
      <c r="L257" s="9">
        <v>405</v>
      </c>
    </row>
    <row r="258" spans="1:12" x14ac:dyDescent="0.3">
      <c r="A258" s="19" t="str">
        <f t="shared" si="10"/>
        <v>428domain</v>
      </c>
      <c r="B258" s="19" t="str">
        <f t="shared" si="11"/>
        <v>domain405</v>
      </c>
      <c r="C258" s="11" t="s">
        <v>723</v>
      </c>
      <c r="D258" s="9" t="s">
        <v>26</v>
      </c>
      <c r="E258" s="13" t="str">
        <f>IF(K258,VLOOKUP(K258,Vocabulary!$A:$J,2,),"")</f>
        <v>positie</v>
      </c>
      <c r="F258" s="4" t="s">
        <v>0</v>
      </c>
      <c r="G258" s="19" t="str">
        <f>IF(L258&lt;&gt;"",VLOOKUP(L258,Vocabulary!$A:$J,2,),IF(M258&lt;&gt;"",M258,""))</f>
        <v>Adres</v>
      </c>
      <c r="K258" s="9">
        <v>428</v>
      </c>
      <c r="L258" s="9">
        <v>405</v>
      </c>
    </row>
    <row r="259" spans="1:12" x14ac:dyDescent="0.3">
      <c r="A259" s="19" t="str">
        <f t="shared" si="10"/>
        <v>429domain</v>
      </c>
      <c r="B259" s="19" t="str">
        <f t="shared" si="11"/>
        <v>domain409</v>
      </c>
      <c r="C259" s="11" t="s">
        <v>723</v>
      </c>
      <c r="D259" s="9" t="s">
        <v>26</v>
      </c>
      <c r="E259" s="13" t="str">
        <f>IF(K259,VLOOKUP(K259,Vocabulary!$A:$J,2,),"")</f>
        <v>postcode</v>
      </c>
      <c r="F259" s="4" t="s">
        <v>0</v>
      </c>
      <c r="G259" s="19" t="str">
        <f>IF(L259&lt;&gt;"",VLOOKUP(L259,Vocabulary!$A:$J,2,),IF(M259&lt;&gt;"",M259,""))</f>
        <v>Postinfo</v>
      </c>
      <c r="K259" s="9">
        <v>429</v>
      </c>
      <c r="L259" s="9">
        <v>409</v>
      </c>
    </row>
    <row r="260" spans="1:12" x14ac:dyDescent="0.3">
      <c r="A260" s="19" t="str">
        <f t="shared" si="10"/>
        <v>429domain</v>
      </c>
      <c r="B260" s="19" t="str">
        <f t="shared" si="11"/>
        <v>domain550</v>
      </c>
      <c r="C260" s="11" t="s">
        <v>723</v>
      </c>
      <c r="D260" s="9" t="s">
        <v>26</v>
      </c>
      <c r="E260" s="13" t="str">
        <f>IF(K260,VLOOKUP(K260,Vocabulary!$A:$J,2,),"")</f>
        <v>postcode</v>
      </c>
      <c r="F260" s="4" t="s">
        <v>0</v>
      </c>
      <c r="G260" s="19" t="str">
        <f>IF(L260&lt;&gt;"",VLOOKUP(L260,Vocabulary!$A:$J,2,),IF(M260&lt;&gt;"",M260,""))</f>
        <v>Adresvoorstelling</v>
      </c>
      <c r="K260" s="9">
        <v>429</v>
      </c>
      <c r="L260" s="9">
        <v>550</v>
      </c>
    </row>
    <row r="261" spans="1:12" x14ac:dyDescent="0.3">
      <c r="A261" s="19" t="str">
        <f t="shared" si="10"/>
        <v>430domain</v>
      </c>
      <c r="B261" s="19" t="str">
        <f t="shared" si="11"/>
        <v>domain409</v>
      </c>
      <c r="C261" s="11" t="s">
        <v>723</v>
      </c>
      <c r="D261" s="9" t="s">
        <v>26</v>
      </c>
      <c r="E261" s="13" t="str">
        <f>IF(K261,VLOOKUP(K261,Vocabulary!$A:$J,2,),"")</f>
        <v>postnaam</v>
      </c>
      <c r="F261" s="4" t="s">
        <v>0</v>
      </c>
      <c r="G261" s="19" t="str">
        <f>IF(L261&lt;&gt;"",VLOOKUP(L261,Vocabulary!$A:$J,2,),IF(M261&lt;&gt;"",M261,""))</f>
        <v>Postinfo</v>
      </c>
      <c r="K261" s="9">
        <v>430</v>
      </c>
      <c r="L261" s="9">
        <v>409</v>
      </c>
    </row>
    <row r="262" spans="1:12" x14ac:dyDescent="0.3">
      <c r="A262" s="19" t="str">
        <f t="shared" si="10"/>
        <v>430domain</v>
      </c>
      <c r="B262" s="19" t="str">
        <f t="shared" si="11"/>
        <v>domain550</v>
      </c>
      <c r="C262" s="11" t="s">
        <v>723</v>
      </c>
      <c r="D262" s="9" t="s">
        <v>26</v>
      </c>
      <c r="E262" s="13" t="str">
        <f>IF(K262,VLOOKUP(K262,Vocabulary!$A:$J,2,),"")</f>
        <v>postnaam</v>
      </c>
      <c r="F262" s="4" t="s">
        <v>0</v>
      </c>
      <c r="G262" s="19" t="str">
        <f>IF(L262&lt;&gt;"",VLOOKUP(L262,Vocabulary!$A:$J,2,),IF(M262&lt;&gt;"",M262,""))</f>
        <v>Adresvoorstelling</v>
      </c>
      <c r="K262" s="9">
        <v>430</v>
      </c>
      <c r="L262" s="9">
        <v>550</v>
      </c>
    </row>
    <row r="263" spans="1:12" x14ac:dyDescent="0.3">
      <c r="A263" s="19" t="str">
        <f t="shared" si="10"/>
        <v>431domain</v>
      </c>
      <c r="B263" s="19" t="str">
        <f t="shared" si="11"/>
        <v>domain410</v>
      </c>
      <c r="C263" s="11" t="s">
        <v>723</v>
      </c>
      <c r="D263" s="9" t="s">
        <v>26</v>
      </c>
      <c r="E263" s="13" t="str">
        <f>IF(K263,VLOOKUP(K263,Vocabulary!$A:$J,2,),"")</f>
        <v>Straatnaam.status</v>
      </c>
      <c r="F263" s="4" t="s">
        <v>0</v>
      </c>
      <c r="G263" s="19" t="str">
        <f>IF(L263&lt;&gt;"",VLOOKUP(L263,Vocabulary!$A:$J,2,),IF(M263&lt;&gt;"",M263,""))</f>
        <v>Straatnaam</v>
      </c>
      <c r="K263" s="9">
        <v>431</v>
      </c>
      <c r="L263" s="9">
        <v>410</v>
      </c>
    </row>
    <row r="264" spans="1:12" x14ac:dyDescent="0.3">
      <c r="A264" s="19" t="str">
        <f t="shared" si="10"/>
        <v>435domain</v>
      </c>
      <c r="B264" s="19" t="str">
        <f t="shared" si="11"/>
        <v>domain550</v>
      </c>
      <c r="C264" s="11" t="s">
        <v>723</v>
      </c>
      <c r="D264" s="9" t="s">
        <v>26</v>
      </c>
      <c r="E264" s="13" t="str">
        <f>IF(K264,VLOOKUP(K264,Vocabulary!$A:$J,2,),"")</f>
        <v>verwijstNaar</v>
      </c>
      <c r="F264" s="4" t="s">
        <v>0</v>
      </c>
      <c r="G264" s="19" t="str">
        <f>IF(L264&lt;&gt;"",VLOOKUP(L264,Vocabulary!$A:$J,2,),IF(M264&lt;&gt;"",M264,""))</f>
        <v>Adresvoorstelling</v>
      </c>
      <c r="K264" s="9">
        <v>435</v>
      </c>
      <c r="L264" s="9">
        <v>550</v>
      </c>
    </row>
    <row r="265" spans="1:12" x14ac:dyDescent="0.3">
      <c r="A265" s="19" t="str">
        <f t="shared" si="10"/>
        <v>436domain</v>
      </c>
      <c r="B265" s="19" t="str">
        <f t="shared" si="11"/>
        <v>domain404</v>
      </c>
      <c r="C265" s="11" t="s">
        <v>723</v>
      </c>
      <c r="D265" s="9" t="s">
        <v>26</v>
      </c>
      <c r="E265" s="13" t="str">
        <f>IF(K265,VLOOKUP(K265,Vocabulary!$A:$J,2,),"")</f>
        <v>volledigAdres</v>
      </c>
      <c r="F265" s="4" t="s">
        <v>0</v>
      </c>
      <c r="G265" s="19" t="str">
        <f>IF(L265&lt;&gt;"",VLOOKUP(L265,Vocabulary!$A:$J,2,),IF(M265&lt;&gt;"",M265,""))</f>
        <v>Adresuitbreiding</v>
      </c>
      <c r="K265" s="9">
        <v>436</v>
      </c>
      <c r="L265" s="9">
        <v>404</v>
      </c>
    </row>
    <row r="266" spans="1:12" x14ac:dyDescent="0.3">
      <c r="A266" s="19" t="str">
        <f t="shared" si="10"/>
        <v>436domain</v>
      </c>
      <c r="B266" s="19" t="str">
        <f t="shared" si="11"/>
        <v>domain550</v>
      </c>
      <c r="C266" s="11" t="s">
        <v>723</v>
      </c>
      <c r="D266" s="9" t="s">
        <v>26</v>
      </c>
      <c r="E266" s="13" t="str">
        <f>IF(K266,VLOOKUP(K266,Vocabulary!$A:$J,2,),"")</f>
        <v>volledigAdres</v>
      </c>
      <c r="F266" s="4" t="s">
        <v>0</v>
      </c>
      <c r="G266" s="19" t="str">
        <f>IF(L266&lt;&gt;"",VLOOKUP(L266,Vocabulary!$A:$J,2,),IF(M266&lt;&gt;"",M266,""))</f>
        <v>Adresvoorstelling</v>
      </c>
      <c r="K266" s="9">
        <v>436</v>
      </c>
      <c r="L266" s="9">
        <v>550</v>
      </c>
    </row>
    <row r="267" spans="1:12" ht="28.8" x14ac:dyDescent="0.3">
      <c r="A267" s="19" t="str">
        <f t="shared" si="10"/>
        <v>547domain</v>
      </c>
      <c r="B267" s="19" t="str">
        <f t="shared" si="11"/>
        <v>domain550</v>
      </c>
      <c r="C267" s="11" t="s">
        <v>723</v>
      </c>
      <c r="D267" s="9" t="s">
        <v>26</v>
      </c>
      <c r="E267" s="13" t="str">
        <f>IF(K267,VLOOKUP(K267,Vocabulary!$A:$J,2,),"")</f>
        <v>administratieveEenheidNiveau1</v>
      </c>
      <c r="F267" s="4" t="s">
        <v>0</v>
      </c>
      <c r="G267" s="19" t="str">
        <f>IF(L267&lt;&gt;"",VLOOKUP(L267,Vocabulary!$A:$J,2,),IF(M267&lt;&gt;"",M267,""))</f>
        <v>Adresvoorstelling</v>
      </c>
      <c r="K267" s="9">
        <v>547</v>
      </c>
      <c r="L267" s="9">
        <v>550</v>
      </c>
    </row>
    <row r="268" spans="1:12" ht="28.8" x14ac:dyDescent="0.3">
      <c r="A268" s="19" t="str">
        <f t="shared" si="10"/>
        <v>548domain</v>
      </c>
      <c r="B268" s="19" t="str">
        <f t="shared" si="11"/>
        <v>domain550</v>
      </c>
      <c r="C268" s="11" t="s">
        <v>723</v>
      </c>
      <c r="D268" s="9" t="s">
        <v>26</v>
      </c>
      <c r="E268" s="13" t="str">
        <f>IF(K268,VLOOKUP(K268,Vocabulary!$A:$J,2,),"")</f>
        <v>administratieveEenheidNiveau2</v>
      </c>
      <c r="F268" s="4" t="s">
        <v>0</v>
      </c>
      <c r="G268" s="19" t="str">
        <f>IF(L268&lt;&gt;"",VLOOKUP(L268,Vocabulary!$A:$J,2,),IF(M268&lt;&gt;"",M268,""))</f>
        <v>Adresvoorstelling</v>
      </c>
      <c r="K268" s="9">
        <v>548</v>
      </c>
      <c r="L268" s="9">
        <v>550</v>
      </c>
    </row>
    <row r="269" spans="1:12" x14ac:dyDescent="0.3">
      <c r="A269" s="19" t="str">
        <f t="shared" si="10"/>
        <v>549domain</v>
      </c>
      <c r="B269" s="19" t="str">
        <f t="shared" si="11"/>
        <v>domain550</v>
      </c>
      <c r="C269" s="11" t="s">
        <v>723</v>
      </c>
      <c r="D269" s="9" t="s">
        <v>26</v>
      </c>
      <c r="E269" s="13" t="str">
        <f>IF(K269,VLOOKUP(K269,Vocabulary!$A:$J,2,),"")</f>
        <v>adresgebied</v>
      </c>
      <c r="F269" s="4" t="s">
        <v>0</v>
      </c>
      <c r="G269" s="19" t="str">
        <f>IF(L269&lt;&gt;"",VLOOKUP(L269,Vocabulary!$A:$J,2,),IF(M269&lt;&gt;"",M269,""))</f>
        <v>Adresvoorstelling</v>
      </c>
      <c r="K269" s="9">
        <v>549</v>
      </c>
      <c r="L269" s="9">
        <v>550</v>
      </c>
    </row>
    <row r="270" spans="1:12" x14ac:dyDescent="0.3">
      <c r="A270" s="19" t="str">
        <f t="shared" si="10"/>
        <v>553domain</v>
      </c>
      <c r="B270" s="19" t="str">
        <f t="shared" si="11"/>
        <v>domain550</v>
      </c>
      <c r="C270" s="11" t="s">
        <v>723</v>
      </c>
      <c r="D270" s="9" t="s">
        <v>26</v>
      </c>
      <c r="E270" s="13" t="str">
        <f>IF(K270,VLOOKUP(K270,Vocabulary!$A:$J,2,),"")</f>
        <v>locatienaam</v>
      </c>
      <c r="F270" s="4" t="s">
        <v>0</v>
      </c>
      <c r="G270" s="19" t="str">
        <f>IF(L270&lt;&gt;"",VLOOKUP(L270,Vocabulary!$A:$J,2,),IF(M270&lt;&gt;"",M270,""))</f>
        <v>Adresvoorstelling</v>
      </c>
      <c r="K270" s="9">
        <v>553</v>
      </c>
      <c r="L270" s="9">
        <v>550</v>
      </c>
    </row>
    <row r="271" spans="1:12" x14ac:dyDescent="0.3">
      <c r="A271" s="19" t="str">
        <f t="shared" si="10"/>
        <v>554domain</v>
      </c>
      <c r="B271" s="19" t="str">
        <f t="shared" si="11"/>
        <v>domain550</v>
      </c>
      <c r="C271" s="11" t="s">
        <v>723</v>
      </c>
      <c r="D271" s="9" t="s">
        <v>26</v>
      </c>
      <c r="E271" s="13" t="str">
        <f>IF(K271,VLOOKUP(K271,Vocabulary!$A:$J,2,),"")</f>
        <v>postbus</v>
      </c>
      <c r="F271" s="4" t="s">
        <v>0</v>
      </c>
      <c r="G271" s="19" t="str">
        <f>IF(L271&lt;&gt;"",VLOOKUP(L271,Vocabulary!$A:$J,2,),IF(M271&lt;&gt;"",M271,""))</f>
        <v>Adresvoorstelling</v>
      </c>
      <c r="K271" s="9">
        <v>554</v>
      </c>
      <c r="L271" s="9">
        <v>550</v>
      </c>
    </row>
    <row r="272" spans="1:12" x14ac:dyDescent="0.3">
      <c r="A272" s="19" t="str">
        <f t="shared" si="10"/>
        <v>557domain</v>
      </c>
      <c r="B272" s="19" t="str">
        <f t="shared" si="11"/>
        <v>domain410</v>
      </c>
      <c r="C272" s="11" t="s">
        <v>723</v>
      </c>
      <c r="D272" s="9" t="s">
        <v>26</v>
      </c>
      <c r="E272" s="13" t="str">
        <f>IF(K272,VLOOKUP(K272,Vocabulary!$A:$J,2,),"")</f>
        <v>straatnaam</v>
      </c>
      <c r="F272" s="4" t="s">
        <v>0</v>
      </c>
      <c r="G272" s="19" t="str">
        <f>IF(L272&lt;&gt;"",VLOOKUP(L272,Vocabulary!$A:$J,2,),IF(M272&lt;&gt;"",M272,""))</f>
        <v>Straatnaam</v>
      </c>
      <c r="K272" s="9">
        <v>557</v>
      </c>
      <c r="L272" s="9">
        <v>410</v>
      </c>
    </row>
    <row r="273" spans="1:12" x14ac:dyDescent="0.3">
      <c r="A273" s="19" t="str">
        <f t="shared" si="10"/>
        <v>557domain</v>
      </c>
      <c r="B273" s="19" t="str">
        <f t="shared" si="11"/>
        <v>domain550</v>
      </c>
      <c r="C273" s="11" t="s">
        <v>723</v>
      </c>
      <c r="D273" s="9" t="s">
        <v>26</v>
      </c>
      <c r="E273" s="13" t="str">
        <f>IF(K273,VLOOKUP(K273,Vocabulary!$A:$J,2,),"")</f>
        <v>straatnaam</v>
      </c>
      <c r="F273" s="4" t="s">
        <v>0</v>
      </c>
      <c r="G273" s="19" t="str">
        <f>IF(L273&lt;&gt;"",VLOOKUP(L273,Vocabulary!$A:$J,2,),IF(M273&lt;&gt;"",M273,""))</f>
        <v>Adresvoorstelling</v>
      </c>
      <c r="K273" s="9">
        <v>557</v>
      </c>
      <c r="L273" s="9">
        <v>550</v>
      </c>
    </row>
    <row r="274" spans="1:12" x14ac:dyDescent="0.3">
      <c r="A274" s="19" t="str">
        <f t="shared" si="10"/>
        <v>417range</v>
      </c>
      <c r="B274" s="19" t="str">
        <f t="shared" si="11"/>
        <v>range406</v>
      </c>
      <c r="C274" s="11" t="s">
        <v>723</v>
      </c>
      <c r="D274" s="9" t="s">
        <v>26</v>
      </c>
      <c r="E274" s="13" t="str">
        <f>IF(K274,VLOOKUP(K274,Vocabulary!$A:$J,2,),"")</f>
        <v>heeftGemeentenaam</v>
      </c>
      <c r="F274" s="4" t="s">
        <v>1</v>
      </c>
      <c r="G274" s="19" t="str">
        <f>IF(L274&lt;&gt;"",VLOOKUP(L274,Vocabulary!$A:$J,2,),IF(M274&lt;&gt;"",M274,""))</f>
        <v>Gemeentenaam</v>
      </c>
      <c r="K274" s="9">
        <v>417</v>
      </c>
      <c r="L274" s="9">
        <v>406</v>
      </c>
    </row>
    <row r="275" spans="1:12" x14ac:dyDescent="0.3">
      <c r="A275" s="19" t="str">
        <f t="shared" si="10"/>
        <v>418range</v>
      </c>
      <c r="B275" s="19" t="str">
        <f t="shared" si="11"/>
        <v>range409</v>
      </c>
      <c r="C275" s="11" t="s">
        <v>723</v>
      </c>
      <c r="D275" s="9" t="s">
        <v>26</v>
      </c>
      <c r="E275" s="13" t="str">
        <f>IF(K275,VLOOKUP(K275,Vocabulary!$A:$J,2,),"")</f>
        <v>heeftPostinfo</v>
      </c>
      <c r="F275" s="4" t="s">
        <v>1</v>
      </c>
      <c r="G275" s="19" t="str">
        <f>IF(L275&lt;&gt;"",VLOOKUP(L275,Vocabulary!$A:$J,2,),IF(M275&lt;&gt;"",M275,""))</f>
        <v>Postinfo</v>
      </c>
      <c r="K275" s="9">
        <v>418</v>
      </c>
      <c r="L275" s="9">
        <v>409</v>
      </c>
    </row>
    <row r="276" spans="1:12" x14ac:dyDescent="0.3">
      <c r="A276" s="19" t="str">
        <f t="shared" si="10"/>
        <v>418range</v>
      </c>
      <c r="B276" s="19" t="str">
        <f t="shared" si="11"/>
        <v>range410</v>
      </c>
      <c r="C276" s="11" t="s">
        <v>723</v>
      </c>
      <c r="D276" s="9" t="s">
        <v>26</v>
      </c>
      <c r="E276" s="13" t="str">
        <f>IF(K276,VLOOKUP(K276,Vocabulary!$A:$J,2,),"")</f>
        <v>heeftPostinfo</v>
      </c>
      <c r="F276" s="4" t="s">
        <v>1</v>
      </c>
      <c r="G276" s="19" t="str">
        <f>IF(L276&lt;&gt;"",VLOOKUP(L276,Vocabulary!$A:$J,2,),IF(M276&lt;&gt;"",M276,""))</f>
        <v>Straatnaam</v>
      </c>
      <c r="K276" s="9">
        <v>418</v>
      </c>
      <c r="L276" s="9">
        <v>410</v>
      </c>
    </row>
    <row r="277" spans="1:12" x14ac:dyDescent="0.3">
      <c r="A277" s="19" t="str">
        <f t="shared" si="10"/>
        <v>423range</v>
      </c>
      <c r="B277" s="19" t="str">
        <f t="shared" si="11"/>
        <v>range403</v>
      </c>
      <c r="C277" s="11" t="s">
        <v>723</v>
      </c>
      <c r="D277" s="9" t="s">
        <v>26</v>
      </c>
      <c r="E277" s="13" t="str">
        <f>IF(K277,VLOOKUP(K277,Vocabulary!$A:$J,2,),"")</f>
        <v>isToegekendAan</v>
      </c>
      <c r="F277" s="4" t="s">
        <v>1</v>
      </c>
      <c r="G277" s="19" t="str">
        <f>IF(L277&lt;&gt;"",VLOOKUP(L277,Vocabulary!$A:$J,2,),IF(M277&lt;&gt;"",M277,""))</f>
        <v>AdresseerbaarObject</v>
      </c>
      <c r="K277" s="9">
        <v>423</v>
      </c>
      <c r="L277" s="9">
        <v>403</v>
      </c>
    </row>
    <row r="278" spans="1:12" x14ac:dyDescent="0.3">
      <c r="A278" s="19" t="str">
        <f t="shared" si="10"/>
        <v>424range</v>
      </c>
      <c r="B278" s="19" t="str">
        <f t="shared" si="11"/>
        <v>range404</v>
      </c>
      <c r="C278" s="11" t="s">
        <v>723</v>
      </c>
      <c r="D278" s="9" t="s">
        <v>26</v>
      </c>
      <c r="E278" s="13" t="str">
        <f>IF(K278,VLOOKUP(K278,Vocabulary!$A:$J,2,),"")</f>
        <v>isVerrijktMet</v>
      </c>
      <c r="F278" s="4" t="s">
        <v>1</v>
      </c>
      <c r="G278" s="19" t="str">
        <f>IF(L278&lt;&gt;"",VLOOKUP(L278,Vocabulary!$A:$J,2,),IF(M278&lt;&gt;"",M278,""))</f>
        <v>Adresuitbreiding</v>
      </c>
      <c r="K278" s="9">
        <v>424</v>
      </c>
      <c r="L278" s="9">
        <v>404</v>
      </c>
    </row>
    <row r="279" spans="1:12" x14ac:dyDescent="0.3">
      <c r="A279" s="19" t="str">
        <f t="shared" si="10"/>
        <v>435range</v>
      </c>
      <c r="B279" s="19" t="str">
        <f t="shared" si="11"/>
        <v>range405</v>
      </c>
      <c r="C279" s="11" t="s">
        <v>723</v>
      </c>
      <c r="D279" s="9" t="s">
        <v>26</v>
      </c>
      <c r="E279" s="13" t="str">
        <f>IF(K279,VLOOKUP(K279,Vocabulary!$A:$J,2,),"")</f>
        <v>verwijstNaar</v>
      </c>
      <c r="F279" s="4" t="s">
        <v>1</v>
      </c>
      <c r="G279" s="19" t="str">
        <f>IF(L279&lt;&gt;"",VLOOKUP(L279,Vocabulary!$A:$J,2,),IF(M279&lt;&gt;"",M279,""))</f>
        <v>Adres</v>
      </c>
      <c r="K279" s="9">
        <v>435</v>
      </c>
      <c r="L279" s="9">
        <v>405</v>
      </c>
    </row>
    <row r="280" spans="1:12" x14ac:dyDescent="0.3">
      <c r="A280" s="19" t="str">
        <f t="shared" si="10"/>
        <v>626subClassOf</v>
      </c>
      <c r="B280" s="19" t="str">
        <f t="shared" si="11"/>
        <v>subClassOf403</v>
      </c>
      <c r="C280" s="11" t="s">
        <v>723</v>
      </c>
      <c r="D280" s="9" t="s">
        <v>26</v>
      </c>
      <c r="E280" s="13" t="str">
        <f>IF(K280,VLOOKUP(K280,Vocabulary!$A:$J,2,),"")</f>
        <v>Gebouw</v>
      </c>
      <c r="F280" s="4" t="s">
        <v>735</v>
      </c>
      <c r="G280" s="19" t="str">
        <f>IF(L280&lt;&gt;"",VLOOKUP(L280,Vocabulary!$A:$J,2,),IF(M280&lt;&gt;"",M280,""))</f>
        <v>AdresseerbaarObject</v>
      </c>
      <c r="K280" s="9">
        <v>626</v>
      </c>
      <c r="L280" s="9">
        <v>403</v>
      </c>
    </row>
    <row r="281" spans="1:12" x14ac:dyDescent="0.3">
      <c r="A281" s="19" t="str">
        <f t="shared" si="10"/>
        <v>626subClassOf</v>
      </c>
      <c r="B281" s="19" t="str">
        <f t="shared" si="11"/>
        <v>subClassOf623</v>
      </c>
      <c r="C281" s="11" t="s">
        <v>723</v>
      </c>
      <c r="D281" s="9" t="s">
        <v>26</v>
      </c>
      <c r="E281" s="13" t="str">
        <f>IF(K281,VLOOKUP(K281,Vocabulary!$A:$J,2,),"")</f>
        <v>Gebouw</v>
      </c>
      <c r="F281" s="4" t="s">
        <v>735</v>
      </c>
      <c r="G281" s="19" t="str">
        <f>IF(L281&lt;&gt;"",VLOOKUP(L281,Vocabulary!$A:$J,2,),IF(M281&lt;&gt;"",M281,""))</f>
        <v>Object</v>
      </c>
      <c r="K281" s="9">
        <v>626</v>
      </c>
      <c r="L281" s="9">
        <v>623</v>
      </c>
    </row>
    <row r="282" spans="1:12" x14ac:dyDescent="0.3">
      <c r="A282" s="19" t="str">
        <f t="shared" si="10"/>
        <v>627subClassOf</v>
      </c>
      <c r="B282" s="19" t="str">
        <f t="shared" si="11"/>
        <v>subClassOf403</v>
      </c>
      <c r="C282" s="11" t="s">
        <v>723</v>
      </c>
      <c r="D282" s="9" t="s">
        <v>26</v>
      </c>
      <c r="E282" s="13" t="str">
        <f>IF(K282,VLOOKUP(K282,Vocabulary!$A:$J,2,),"")</f>
        <v>Gebouweenheid</v>
      </c>
      <c r="F282" s="4" t="s">
        <v>735</v>
      </c>
      <c r="G282" s="19" t="str">
        <f>IF(L282&lt;&gt;"",VLOOKUP(L282,Vocabulary!$A:$J,2,),IF(M282&lt;&gt;"",M282,""))</f>
        <v>AdresseerbaarObject</v>
      </c>
      <c r="K282" s="9">
        <v>627</v>
      </c>
      <c r="L282" s="9">
        <v>403</v>
      </c>
    </row>
    <row r="283" spans="1:12" x14ac:dyDescent="0.3">
      <c r="A283" s="19" t="str">
        <f t="shared" si="10"/>
        <v>627subClassOf</v>
      </c>
      <c r="B283" s="19" t="str">
        <f t="shared" si="11"/>
        <v>subClassOf623</v>
      </c>
      <c r="C283" s="11" t="s">
        <v>723</v>
      </c>
      <c r="D283" s="9" t="s">
        <v>26</v>
      </c>
      <c r="E283" s="13" t="str">
        <f>IF(K283,VLOOKUP(K283,Vocabulary!$A:$J,2,),"")</f>
        <v>Gebouweenheid</v>
      </c>
      <c r="F283" s="4" t="s">
        <v>735</v>
      </c>
      <c r="G283" s="19" t="str">
        <f>IF(L283&lt;&gt;"",VLOOKUP(L283,Vocabulary!$A:$J,2,),IF(M283&lt;&gt;"",M283,""))</f>
        <v>Object</v>
      </c>
      <c r="K283" s="9">
        <v>627</v>
      </c>
      <c r="L283" s="9">
        <v>623</v>
      </c>
    </row>
    <row r="284" spans="1:12" x14ac:dyDescent="0.3">
      <c r="A284" s="19" t="str">
        <f t="shared" si="10"/>
        <v>629subClassOf</v>
      </c>
      <c r="B284" s="19" t="str">
        <f t="shared" si="11"/>
        <v>subClassOf403</v>
      </c>
      <c r="C284" s="11" t="s">
        <v>723</v>
      </c>
      <c r="D284" s="9" t="s">
        <v>26</v>
      </c>
      <c r="E284" s="13" t="str">
        <f>IF(K284,VLOOKUP(K284,Vocabulary!$A:$J,2,),"")</f>
        <v>Ligplaats</v>
      </c>
      <c r="F284" s="4" t="s">
        <v>735</v>
      </c>
      <c r="G284" s="19" t="str">
        <f>IF(L284&lt;&gt;"",VLOOKUP(L284,Vocabulary!$A:$J,2,),IF(M284&lt;&gt;"",M284,""))</f>
        <v>AdresseerbaarObject</v>
      </c>
      <c r="K284" s="9">
        <v>629</v>
      </c>
      <c r="L284" s="9">
        <v>403</v>
      </c>
    </row>
    <row r="285" spans="1:12" x14ac:dyDescent="0.3">
      <c r="A285" s="19" t="str">
        <f t="shared" si="10"/>
        <v>629subClassOf</v>
      </c>
      <c r="B285" s="19" t="str">
        <f t="shared" si="11"/>
        <v>subClassOf623</v>
      </c>
      <c r="C285" s="11" t="s">
        <v>723</v>
      </c>
      <c r="D285" s="9" t="s">
        <v>26</v>
      </c>
      <c r="E285" s="13" t="str">
        <f>IF(K285,VLOOKUP(K285,Vocabulary!$A:$J,2,),"")</f>
        <v>Ligplaats</v>
      </c>
      <c r="F285" s="4" t="s">
        <v>735</v>
      </c>
      <c r="G285" s="19" t="str">
        <f>IF(L285&lt;&gt;"",VLOOKUP(L285,Vocabulary!$A:$J,2,),IF(M285&lt;&gt;"",M285,""))</f>
        <v>Object</v>
      </c>
      <c r="K285" s="9">
        <v>629</v>
      </c>
      <c r="L285" s="9">
        <v>623</v>
      </c>
    </row>
    <row r="286" spans="1:12" x14ac:dyDescent="0.3">
      <c r="A286" s="19" t="str">
        <f t="shared" si="10"/>
        <v>625subClassOf</v>
      </c>
      <c r="B286" s="19" t="str">
        <f t="shared" si="11"/>
        <v>subClassOf403</v>
      </c>
      <c r="C286" s="11" t="s">
        <v>723</v>
      </c>
      <c r="D286" s="9" t="s">
        <v>26</v>
      </c>
      <c r="E286" s="13" t="str">
        <f>IF(K286,VLOOKUP(K286,Vocabulary!$A:$J,2,),"")</f>
        <v>Perceel</v>
      </c>
      <c r="F286" s="4" t="s">
        <v>735</v>
      </c>
      <c r="G286" s="19" t="str">
        <f>IF(L286&lt;&gt;"",VLOOKUP(L286,Vocabulary!$A:$J,2,),IF(M286&lt;&gt;"",M286,""))</f>
        <v>AdresseerbaarObject</v>
      </c>
      <c r="K286" s="9">
        <v>625</v>
      </c>
      <c r="L286" s="9">
        <v>403</v>
      </c>
    </row>
    <row r="287" spans="1:12" x14ac:dyDescent="0.3">
      <c r="A287" s="19" t="str">
        <f t="shared" si="10"/>
        <v>625subClassOf</v>
      </c>
      <c r="B287" s="19" t="str">
        <f t="shared" si="11"/>
        <v>subClassOf623</v>
      </c>
      <c r="C287" s="11" t="s">
        <v>723</v>
      </c>
      <c r="D287" s="9" t="s">
        <v>26</v>
      </c>
      <c r="E287" s="13" t="str">
        <f>IF(K287,VLOOKUP(K287,Vocabulary!$A:$J,2,),"")</f>
        <v>Perceel</v>
      </c>
      <c r="F287" s="4" t="s">
        <v>735</v>
      </c>
      <c r="G287" s="19" t="str">
        <f>IF(L287&lt;&gt;"",VLOOKUP(L287,Vocabulary!$A:$J,2,),IF(M287&lt;&gt;"",M287,""))</f>
        <v>Object</v>
      </c>
      <c r="K287" s="9">
        <v>625</v>
      </c>
      <c r="L287" s="9">
        <v>623</v>
      </c>
    </row>
    <row r="288" spans="1:12" x14ac:dyDescent="0.3">
      <c r="A288" s="19" t="str">
        <f t="shared" si="10"/>
        <v>628subClassOf</v>
      </c>
      <c r="B288" s="19" t="str">
        <f t="shared" si="11"/>
        <v>subClassOf403</v>
      </c>
      <c r="C288" s="11" t="s">
        <v>723</v>
      </c>
      <c r="D288" s="9" t="s">
        <v>26</v>
      </c>
      <c r="E288" s="13" t="str">
        <f>IF(K288,VLOOKUP(K288,Vocabulary!$A:$J,2,),"")</f>
        <v>Standplaats</v>
      </c>
      <c r="F288" s="4" t="s">
        <v>735</v>
      </c>
      <c r="G288" s="19" t="str">
        <f>IF(L288&lt;&gt;"",VLOOKUP(L288,Vocabulary!$A:$J,2,),IF(M288&lt;&gt;"",M288,""))</f>
        <v>AdresseerbaarObject</v>
      </c>
      <c r="K288" s="9">
        <v>628</v>
      </c>
      <c r="L288" s="9">
        <v>403</v>
      </c>
    </row>
    <row r="289" spans="1:12" x14ac:dyDescent="0.3">
      <c r="A289" s="19" t="str">
        <f t="shared" si="10"/>
        <v>628subClassOf</v>
      </c>
      <c r="B289" s="19" t="str">
        <f t="shared" si="11"/>
        <v>subClassOf623</v>
      </c>
      <c r="C289" s="11" t="s">
        <v>723</v>
      </c>
      <c r="D289" s="9" t="s">
        <v>26</v>
      </c>
      <c r="E289" s="13" t="str">
        <f>IF(K289,VLOOKUP(K289,Vocabulary!$A:$J,2,),"")</f>
        <v>Standplaats</v>
      </c>
      <c r="F289" s="4" t="s">
        <v>735</v>
      </c>
      <c r="G289" s="19" t="str">
        <f>IF(L289&lt;&gt;"",VLOOKUP(L289,Vocabulary!$A:$J,2,),IF(M289&lt;&gt;"",M289,""))</f>
        <v>Object</v>
      </c>
      <c r="K289" s="9">
        <v>628</v>
      </c>
      <c r="L289" s="9">
        <v>623</v>
      </c>
    </row>
    <row r="290" spans="1:12" x14ac:dyDescent="0.3">
      <c r="A290" s="19" t="str">
        <f t="shared" si="10"/>
        <v>432valueInScheme</v>
      </c>
      <c r="B290" s="19" t="str">
        <f t="shared" si="11"/>
        <v>valueInScheme636</v>
      </c>
      <c r="C290" s="11" t="s">
        <v>723</v>
      </c>
      <c r="D290" s="9" t="s">
        <v>26</v>
      </c>
      <c r="E290" s="13" t="str">
        <f>IF(K290,VLOOKUP(K290,Vocabulary!$A:$J,2,),"")</f>
        <v>Adres.status</v>
      </c>
      <c r="F290" s="4" t="s">
        <v>757</v>
      </c>
      <c r="G290" s="19" t="str">
        <f>IF(L290&lt;&gt;"",VLOOKUP(L290,Vocabulary!$A:$J,2,),IF(M290&lt;&gt;"",M290,""))</f>
        <v>Statuswaarde</v>
      </c>
      <c r="K290" s="9">
        <v>432</v>
      </c>
      <c r="L290" s="9">
        <v>636</v>
      </c>
    </row>
    <row r="291" spans="1:12" x14ac:dyDescent="0.3">
      <c r="A291" s="19" t="str">
        <f t="shared" si="10"/>
        <v>431valueInScheme</v>
      </c>
      <c r="B291" s="19" t="str">
        <f t="shared" si="11"/>
        <v>valueInScheme636</v>
      </c>
      <c r="C291" s="11" t="s">
        <v>723</v>
      </c>
      <c r="D291" s="9" t="s">
        <v>26</v>
      </c>
      <c r="E291" s="13" t="str">
        <f>IF(K291,VLOOKUP(K291,Vocabulary!$A:$J,2,),"")</f>
        <v>Straatnaam.status</v>
      </c>
      <c r="F291" s="4" t="s">
        <v>757</v>
      </c>
      <c r="G291" s="19" t="str">
        <f>IF(L291&lt;&gt;"",VLOOKUP(L291,Vocabulary!$A:$J,2,),IF(M291&lt;&gt;"",M291,""))</f>
        <v>Statuswaarde</v>
      </c>
      <c r="K291" s="9">
        <v>431</v>
      </c>
      <c r="L291" s="9">
        <v>636</v>
      </c>
    </row>
    <row r="292" spans="1:12" x14ac:dyDescent="0.3">
      <c r="A292" s="19" t="str">
        <f t="shared" si="10"/>
        <v>393domain</v>
      </c>
      <c r="B292" s="19" t="str">
        <f t="shared" si="11"/>
        <v>domain518</v>
      </c>
      <c r="C292" s="11" t="s">
        <v>723</v>
      </c>
      <c r="D292" s="9" t="s">
        <v>1118</v>
      </c>
      <c r="E292" s="13" t="str">
        <f>IF(K292,VLOOKUP(K292,Vocabulary!$A:$J,2,),"")</f>
        <v>gestructureerdeIdentificator</v>
      </c>
      <c r="F292" s="4" t="s">
        <v>0</v>
      </c>
      <c r="G292" s="19" t="str">
        <f>IF(L292&lt;&gt;"",VLOOKUP(L292,Vocabulary!$A:$J,2,),IF(M292&lt;&gt;"",M292,""))</f>
        <v>Identificator</v>
      </c>
      <c r="K292" s="9">
        <v>393</v>
      </c>
      <c r="L292" s="9">
        <v>518</v>
      </c>
    </row>
    <row r="293" spans="1:12" x14ac:dyDescent="0.3">
      <c r="A293" s="19" t="str">
        <f t="shared" si="10"/>
        <v>395domain</v>
      </c>
      <c r="B293" s="19" t="str">
        <f t="shared" si="11"/>
        <v>domain386</v>
      </c>
      <c r="C293" s="11" t="s">
        <v>723</v>
      </c>
      <c r="D293" s="9" t="s">
        <v>1118</v>
      </c>
      <c r="E293" s="13" t="str">
        <f>IF(K293,VLOOKUP(K293,Vocabulary!$A:$J,2,),"")</f>
        <v>lokaleIdentificator</v>
      </c>
      <c r="F293" s="4" t="s">
        <v>0</v>
      </c>
      <c r="G293" s="19" t="str">
        <f>IF(L293&lt;&gt;"",VLOOKUP(L293,Vocabulary!$A:$J,2,),IF(M293&lt;&gt;"",M293,""))</f>
        <v>GestructureerdeIdentificator</v>
      </c>
      <c r="K293" s="9">
        <v>395</v>
      </c>
      <c r="L293" s="9">
        <v>386</v>
      </c>
    </row>
    <row r="294" spans="1:12" x14ac:dyDescent="0.3">
      <c r="A294" s="19" t="str">
        <f t="shared" si="10"/>
        <v>397domain</v>
      </c>
      <c r="B294" s="19" t="str">
        <f t="shared" si="11"/>
        <v>domain386</v>
      </c>
      <c r="C294" s="11" t="s">
        <v>723</v>
      </c>
      <c r="D294" s="9" t="s">
        <v>1118</v>
      </c>
      <c r="E294" s="13" t="str">
        <f>IF(K294,VLOOKUP(K294,Vocabulary!$A:$J,2,),"")</f>
        <v>naamruimte</v>
      </c>
      <c r="F294" s="4" t="s">
        <v>0</v>
      </c>
      <c r="G294" s="19" t="str">
        <f>IF(L294&lt;&gt;"",VLOOKUP(L294,Vocabulary!$A:$J,2,),IF(M294&lt;&gt;"",M294,""))</f>
        <v>GestructureerdeIdentificator</v>
      </c>
      <c r="K294" s="9">
        <v>397</v>
      </c>
      <c r="L294" s="9">
        <v>386</v>
      </c>
    </row>
    <row r="295" spans="1:12" x14ac:dyDescent="0.3">
      <c r="A295" s="19" t="str">
        <f t="shared" si="10"/>
        <v>388domain</v>
      </c>
      <c r="B295" s="19" t="str">
        <f t="shared" si="11"/>
        <v>domain541</v>
      </c>
      <c r="C295" s="11" t="s">
        <v>723</v>
      </c>
      <c r="D295" s="9" t="s">
        <v>1118</v>
      </c>
      <c r="E295" s="13" t="str">
        <f>IF(K295,VLOOKUP(K295,Vocabulary!$A:$J,2,),"")</f>
        <v>TijdsInterval.begin</v>
      </c>
      <c r="F295" s="4" t="s">
        <v>0</v>
      </c>
      <c r="G295" s="19" t="str">
        <f>IF(L295&lt;&gt;"",VLOOKUP(L295,Vocabulary!$A:$J,2,),IF(M295&lt;&gt;"",M295,""))</f>
        <v>TijdsInterval</v>
      </c>
      <c r="K295" s="9">
        <v>388</v>
      </c>
      <c r="L295" s="9">
        <v>541</v>
      </c>
    </row>
    <row r="296" spans="1:12" x14ac:dyDescent="0.3">
      <c r="A296" s="19" t="str">
        <f t="shared" si="10"/>
        <v>392domain</v>
      </c>
      <c r="B296" s="19" t="str">
        <f t="shared" si="11"/>
        <v>domain541</v>
      </c>
      <c r="C296" s="11" t="s">
        <v>723</v>
      </c>
      <c r="D296" s="9" t="s">
        <v>1118</v>
      </c>
      <c r="E296" s="13" t="str">
        <f>IF(K296,VLOOKUP(K296,Vocabulary!$A:$J,2,),"")</f>
        <v>TijdsInterval.einde</v>
      </c>
      <c r="F296" s="4" t="s">
        <v>0</v>
      </c>
      <c r="G296" s="19" t="str">
        <f>IF(L296&lt;&gt;"",VLOOKUP(L296,Vocabulary!$A:$J,2,),IF(M296&lt;&gt;"",M296,""))</f>
        <v>TijdsInterval</v>
      </c>
      <c r="K296" s="9">
        <v>392</v>
      </c>
      <c r="L296" s="9">
        <v>541</v>
      </c>
    </row>
    <row r="297" spans="1:12" x14ac:dyDescent="0.3">
      <c r="A297" s="19" t="str">
        <f t="shared" si="10"/>
        <v>401domain</v>
      </c>
      <c r="B297" s="19" t="str">
        <f t="shared" si="11"/>
        <v>domain386</v>
      </c>
      <c r="C297" s="11" t="s">
        <v>723</v>
      </c>
      <c r="D297" s="9" t="s">
        <v>1118</v>
      </c>
      <c r="E297" s="13" t="str">
        <f>IF(K297,VLOOKUP(K297,Vocabulary!$A:$J,2,),"")</f>
        <v>versieIdentificator</v>
      </c>
      <c r="F297" s="4" t="s">
        <v>0</v>
      </c>
      <c r="G297" s="19" t="str">
        <f>IF(L297&lt;&gt;"",VLOOKUP(L297,Vocabulary!$A:$J,2,),IF(M297&lt;&gt;"",M297,""))</f>
        <v>GestructureerdeIdentificator</v>
      </c>
      <c r="K297" s="9">
        <v>401</v>
      </c>
      <c r="L297" s="9">
        <v>386</v>
      </c>
    </row>
    <row r="298" spans="1:12" x14ac:dyDescent="0.3">
      <c r="A298" s="19" t="str">
        <f t="shared" si="10"/>
        <v>500domain</v>
      </c>
      <c r="B298" s="19" t="str">
        <f t="shared" si="11"/>
        <v>domain624</v>
      </c>
      <c r="C298" s="11" t="s">
        <v>723</v>
      </c>
      <c r="D298" s="9" t="s">
        <v>1118</v>
      </c>
      <c r="E298" s="13" t="str">
        <f>IF(K298,VLOOKUP(K298,Vocabulary!$A:$J,2,),"")</f>
        <v>adres</v>
      </c>
      <c r="F298" s="4" t="s">
        <v>0</v>
      </c>
      <c r="G298" s="19" t="str">
        <f>IF(L298&lt;&gt;"",VLOOKUP(L298,Vocabulary!$A:$J,2,),IF(M298&lt;&gt;"",M298,""))</f>
        <v>ContactInfo</v>
      </c>
      <c r="K298" s="9">
        <v>500</v>
      </c>
      <c r="L298" s="9">
        <v>624</v>
      </c>
    </row>
    <row r="299" spans="1:12" x14ac:dyDescent="0.3">
      <c r="A299" s="19" t="str">
        <f t="shared" si="10"/>
        <v>508domain</v>
      </c>
      <c r="B299" s="19" t="str">
        <f t="shared" si="11"/>
        <v>domain624</v>
      </c>
      <c r="C299" s="11" t="s">
        <v>723</v>
      </c>
      <c r="D299" s="9" t="s">
        <v>1118</v>
      </c>
      <c r="E299" s="13" t="str">
        <f>IF(K299,VLOOKUP(K299,Vocabulary!$A:$J,2,),"")</f>
        <v>email</v>
      </c>
      <c r="F299" s="4" t="s">
        <v>0</v>
      </c>
      <c r="G299" s="19" t="str">
        <f>IF(L299&lt;&gt;"",VLOOKUP(L299,Vocabulary!$A:$J,2,),IF(M299&lt;&gt;"",M299,""))</f>
        <v>ContactInfo</v>
      </c>
      <c r="K299" s="9">
        <v>508</v>
      </c>
      <c r="L299" s="9">
        <v>624</v>
      </c>
    </row>
    <row r="300" spans="1:12" x14ac:dyDescent="0.3">
      <c r="A300" s="19" t="str">
        <f t="shared" si="10"/>
        <v>510domain</v>
      </c>
      <c r="B300" s="19" t="str">
        <f t="shared" si="11"/>
        <v>domain624</v>
      </c>
      <c r="C300" s="11" t="s">
        <v>723</v>
      </c>
      <c r="D300" s="9" t="s">
        <v>1118</v>
      </c>
      <c r="E300" s="13" t="str">
        <f>IF(K300,VLOOKUP(K300,Vocabulary!$A:$J,2,),"")</f>
        <v>faxnummer</v>
      </c>
      <c r="F300" s="4" t="s">
        <v>0</v>
      </c>
      <c r="G300" s="19" t="str">
        <f>IF(L300&lt;&gt;"",VLOOKUP(L300,Vocabulary!$A:$J,2,),IF(M300&lt;&gt;"",M300,""))</f>
        <v>ContactInfo</v>
      </c>
      <c r="K300" s="9">
        <v>510</v>
      </c>
      <c r="L300" s="9">
        <v>624</v>
      </c>
    </row>
    <row r="301" spans="1:12" x14ac:dyDescent="0.3">
      <c r="A301" s="19" t="str">
        <f t="shared" si="10"/>
        <v>519domain</v>
      </c>
      <c r="B301" s="19" t="str">
        <f t="shared" si="11"/>
        <v>domain623</v>
      </c>
      <c r="C301" s="11" t="s">
        <v>723</v>
      </c>
      <c r="D301" s="9" t="s">
        <v>1118</v>
      </c>
      <c r="E301" s="13" t="str">
        <f>IF(K301,VLOOKUP(K301,Vocabulary!$A:$J,2,),"")</f>
        <v>identificator</v>
      </c>
      <c r="F301" s="4" t="s">
        <v>0</v>
      </c>
      <c r="G301" s="19" t="str">
        <f>IF(L301&lt;&gt;"",VLOOKUP(L301,Vocabulary!$A:$J,2,),IF(M301&lt;&gt;"",M301,""))</f>
        <v>Object</v>
      </c>
      <c r="K301" s="9">
        <v>519</v>
      </c>
      <c r="L301" s="9">
        <v>623</v>
      </c>
    </row>
    <row r="302" spans="1:12" x14ac:dyDescent="0.3">
      <c r="A302" s="19" t="str">
        <f t="shared" si="10"/>
        <v>519domain</v>
      </c>
      <c r="B302" s="19" t="str">
        <f t="shared" si="11"/>
        <v>domain518</v>
      </c>
      <c r="C302" s="11" t="s">
        <v>723</v>
      </c>
      <c r="D302" s="9" t="s">
        <v>1118</v>
      </c>
      <c r="E302" s="13" t="str">
        <f>IF(K302,VLOOKUP(K302,Vocabulary!$A:$J,2,),"")</f>
        <v>identificator</v>
      </c>
      <c r="F302" s="4" t="s">
        <v>0</v>
      </c>
      <c r="G302" s="19" t="str">
        <f>IF(L302&lt;&gt;"",VLOOKUP(L302,Vocabulary!$A:$J,2,),IF(M302&lt;&gt;"",M302,""))</f>
        <v>Identificator</v>
      </c>
      <c r="K302" s="9">
        <v>519</v>
      </c>
      <c r="L302" s="9">
        <v>518</v>
      </c>
    </row>
    <row r="303" spans="1:12" x14ac:dyDescent="0.3">
      <c r="A303" s="19" t="str">
        <f t="shared" si="10"/>
        <v>530domain</v>
      </c>
      <c r="B303" s="19" t="str">
        <f t="shared" si="11"/>
        <v>domain624</v>
      </c>
      <c r="C303" s="11" t="s">
        <v>723</v>
      </c>
      <c r="D303" s="9" t="s">
        <v>1118</v>
      </c>
      <c r="E303" s="13" t="str">
        <f>IF(K303,VLOOKUP(K303,Vocabulary!$A:$J,2,),"")</f>
        <v>openingsuren</v>
      </c>
      <c r="F303" s="4" t="s">
        <v>0</v>
      </c>
      <c r="G303" s="19" t="str">
        <f>IF(L303&lt;&gt;"",VLOOKUP(L303,Vocabulary!$A:$J,2,),IF(M303&lt;&gt;"",M303,""))</f>
        <v>ContactInfo</v>
      </c>
      <c r="K303" s="9">
        <v>530</v>
      </c>
      <c r="L303" s="9">
        <v>624</v>
      </c>
    </row>
    <row r="304" spans="1:12" x14ac:dyDescent="0.3">
      <c r="A304" s="19" t="str">
        <f t="shared" si="10"/>
        <v>539domain</v>
      </c>
      <c r="B304" s="19" t="str">
        <f t="shared" si="11"/>
        <v>domain624</v>
      </c>
      <c r="C304" s="11" t="s">
        <v>723</v>
      </c>
      <c r="D304" s="9" t="s">
        <v>1118</v>
      </c>
      <c r="E304" s="13" t="str">
        <f>IF(K304,VLOOKUP(K304,Vocabulary!$A:$J,2,),"")</f>
        <v>telefoon</v>
      </c>
      <c r="F304" s="4" t="s">
        <v>0</v>
      </c>
      <c r="G304" s="19" t="str">
        <f>IF(L304&lt;&gt;"",VLOOKUP(L304,Vocabulary!$A:$J,2,),IF(M304&lt;&gt;"",M304,""))</f>
        <v>ContactInfo</v>
      </c>
      <c r="K304" s="9">
        <v>539</v>
      </c>
      <c r="L304" s="9">
        <v>624</v>
      </c>
    </row>
    <row r="305" spans="1:13" x14ac:dyDescent="0.3">
      <c r="A305" s="19" t="str">
        <f t="shared" si="10"/>
        <v>632domain</v>
      </c>
      <c r="B305" s="19" t="str">
        <f t="shared" si="11"/>
        <v>domain624</v>
      </c>
      <c r="C305" s="11" t="s">
        <v>723</v>
      </c>
      <c r="D305" s="9" t="s">
        <v>1118</v>
      </c>
      <c r="E305" s="13" t="str">
        <f>IF(K305,VLOOKUP(K305,Vocabulary!$A:$J,2,),"")</f>
        <v>website</v>
      </c>
      <c r="F305" s="4" t="s">
        <v>0</v>
      </c>
      <c r="G305" s="19" t="str">
        <f>IF(L305&lt;&gt;"",VLOOKUP(L305,Vocabulary!$A:$J,2,),IF(M305&lt;&gt;"",M305,""))</f>
        <v>ContactInfo</v>
      </c>
      <c r="K305" s="9">
        <v>632</v>
      </c>
      <c r="L305" s="9">
        <v>624</v>
      </c>
    </row>
    <row r="306" spans="1:13" x14ac:dyDescent="0.3">
      <c r="A306" s="19" t="str">
        <f t="shared" si="10"/>
        <v>393range</v>
      </c>
      <c r="B306" s="19" t="str">
        <f t="shared" si="11"/>
        <v>range386</v>
      </c>
      <c r="C306" s="11" t="s">
        <v>723</v>
      </c>
      <c r="D306" s="9" t="s">
        <v>1118</v>
      </c>
      <c r="E306" s="13" t="str">
        <f>IF(K306,VLOOKUP(K306,Vocabulary!$A:$J,2,),"")</f>
        <v>gestructureerdeIdentificator</v>
      </c>
      <c r="F306" s="4" t="s">
        <v>1</v>
      </c>
      <c r="G306" s="19" t="str">
        <f>IF(L306&lt;&gt;"",VLOOKUP(L306,Vocabulary!$A:$J,2,),IF(M306&lt;&gt;"",M306,""))</f>
        <v>GestructureerdeIdentificator</v>
      </c>
      <c r="K306" s="9">
        <v>393</v>
      </c>
      <c r="L306" s="9">
        <v>386</v>
      </c>
    </row>
    <row r="307" spans="1:13" x14ac:dyDescent="0.3">
      <c r="A307" s="19" t="str">
        <f t="shared" si="10"/>
        <v>395range</v>
      </c>
      <c r="B307" s="19" t="str">
        <f t="shared" si="11"/>
        <v>range</v>
      </c>
      <c r="C307" s="11" t="s">
        <v>723</v>
      </c>
      <c r="D307" s="9" t="s">
        <v>1118</v>
      </c>
      <c r="E307" s="13" t="str">
        <f>IF(K307,VLOOKUP(K307,Vocabulary!$A:$J,2,),"")</f>
        <v>lokaleIdentificator</v>
      </c>
      <c r="F307" s="4" t="s">
        <v>1</v>
      </c>
      <c r="G307" s="19" t="str">
        <f>IF(L307&lt;&gt;"",VLOOKUP(L307,Vocabulary!$A:$J,2,),IF(M307&lt;&gt;"",M307,""))</f>
        <v>_string</v>
      </c>
      <c r="K307" s="9">
        <v>395</v>
      </c>
      <c r="M307" s="21" t="s">
        <v>107</v>
      </c>
    </row>
    <row r="308" spans="1:13" x14ac:dyDescent="0.3">
      <c r="A308" s="19" t="str">
        <f t="shared" si="10"/>
        <v>397range</v>
      </c>
      <c r="B308" s="19" t="str">
        <f t="shared" si="11"/>
        <v>range</v>
      </c>
      <c r="C308" s="11" t="s">
        <v>723</v>
      </c>
      <c r="D308" s="9" t="s">
        <v>1118</v>
      </c>
      <c r="E308" s="13" t="str">
        <f>IF(K308,VLOOKUP(K308,Vocabulary!$A:$J,2,),"")</f>
        <v>naamruimte</v>
      </c>
      <c r="F308" s="4" t="s">
        <v>1</v>
      </c>
      <c r="G308" s="19" t="str">
        <f>IF(L308&lt;&gt;"",VLOOKUP(L308,Vocabulary!$A:$J,2,),IF(M308&lt;&gt;"",M308,""))</f>
        <v>_string</v>
      </c>
      <c r="K308" s="9">
        <v>397</v>
      </c>
      <c r="M308" s="21" t="s">
        <v>107</v>
      </c>
    </row>
    <row r="309" spans="1:13" x14ac:dyDescent="0.3">
      <c r="A309" s="19" t="str">
        <f t="shared" si="10"/>
        <v>401range</v>
      </c>
      <c r="B309" s="19" t="str">
        <f t="shared" si="11"/>
        <v>range</v>
      </c>
      <c r="C309" s="11" t="s">
        <v>723</v>
      </c>
      <c r="D309" s="9" t="s">
        <v>1118</v>
      </c>
      <c r="E309" s="13" t="str">
        <f>IF(K309,VLOOKUP(K309,Vocabulary!$A:$J,2,),"")</f>
        <v>versieIdentificator</v>
      </c>
      <c r="F309" s="4" t="s">
        <v>1</v>
      </c>
      <c r="G309" s="19" t="str">
        <f>IF(L309&lt;&gt;"",VLOOKUP(L309,Vocabulary!$A:$J,2,),IF(M309&lt;&gt;"",M309,""))</f>
        <v>_string</v>
      </c>
      <c r="K309" s="9">
        <v>401</v>
      </c>
      <c r="M309" s="21" t="s">
        <v>107</v>
      </c>
    </row>
    <row r="310" spans="1:13" x14ac:dyDescent="0.3">
      <c r="A310" s="19" t="str">
        <f t="shared" si="10"/>
        <v>519range</v>
      </c>
      <c r="B310" s="19" t="str">
        <f t="shared" si="11"/>
        <v>range518</v>
      </c>
      <c r="C310" s="11" t="s">
        <v>723</v>
      </c>
      <c r="D310" s="9" t="s">
        <v>1118</v>
      </c>
      <c r="E310" s="13" t="str">
        <f>IF(K310,VLOOKUP(K310,Vocabulary!$A:$J,2,),"")</f>
        <v>identificator</v>
      </c>
      <c r="F310" s="4" t="s">
        <v>1</v>
      </c>
      <c r="G310" s="19" t="str">
        <f>IF(L310&lt;&gt;"",VLOOKUP(L310,Vocabulary!$A:$J,2,),IF(M310&lt;&gt;"",M310,""))</f>
        <v>Identificator</v>
      </c>
      <c r="K310" s="9">
        <v>519</v>
      </c>
      <c r="L310" s="9">
        <v>518</v>
      </c>
    </row>
    <row r="311" spans="1:13" x14ac:dyDescent="0.3">
      <c r="A311" s="19" t="str">
        <f t="shared" si="10"/>
        <v>539range</v>
      </c>
      <c r="B311" s="19" t="str">
        <f t="shared" si="11"/>
        <v>range</v>
      </c>
      <c r="C311" s="11" t="s">
        <v>723</v>
      </c>
      <c r="D311" s="9" t="s">
        <v>1118</v>
      </c>
      <c r="E311" s="13" t="str">
        <f>IF(K311,VLOOKUP(K311,Vocabulary!$A:$J,2,),"")</f>
        <v>telefoon</v>
      </c>
      <c r="F311" s="4" t="s">
        <v>1</v>
      </c>
      <c r="G311" s="19" t="str">
        <f>IF(L311&lt;&gt;"",VLOOKUP(L311,Vocabulary!$A:$J,2,),IF(M311&lt;&gt;"",M311,""))</f>
        <v>_string</v>
      </c>
      <c r="K311" s="9">
        <v>539</v>
      </c>
      <c r="M311" s="21" t="s">
        <v>107</v>
      </c>
    </row>
    <row r="312" spans="1:13" x14ac:dyDescent="0.3">
      <c r="A312" s="19" t="str">
        <f t="shared" si="10"/>
        <v>632range</v>
      </c>
      <c r="B312" s="19" t="str">
        <f t="shared" si="11"/>
        <v>range</v>
      </c>
      <c r="C312" s="11" t="s">
        <v>723</v>
      </c>
      <c r="D312" s="9" t="s">
        <v>1118</v>
      </c>
      <c r="E312" s="13" t="str">
        <f>IF(K312,VLOOKUP(K312,Vocabulary!$A:$J,2,),"")</f>
        <v>website</v>
      </c>
      <c r="F312" s="4" t="s">
        <v>1</v>
      </c>
      <c r="G312" s="19" t="str">
        <f>IF(L312&lt;&gt;"",VLOOKUP(L312,Vocabulary!$A:$J,2,),IF(M312&lt;&gt;"",M312,""))</f>
        <v>_URI</v>
      </c>
      <c r="K312" s="9">
        <v>632</v>
      </c>
      <c r="M312" s="21" t="s">
        <v>1387</v>
      </c>
    </row>
    <row r="313" spans="1:13" x14ac:dyDescent="0.3">
      <c r="A313" s="19" t="str">
        <f t="shared" si="10"/>
        <v>487subClassOf</v>
      </c>
      <c r="B313" s="19" t="str">
        <f t="shared" si="11"/>
        <v>subClassOf501</v>
      </c>
      <c r="C313" s="11" t="s">
        <v>723</v>
      </c>
      <c r="D313" s="9" t="s">
        <v>1118</v>
      </c>
      <c r="E313" s="13" t="str">
        <f>IF(K313,VLOOKUP(K313,Vocabulary!$A:$J,2,),"")</f>
        <v>Hoedanigheid</v>
      </c>
      <c r="F313" s="4" t="s">
        <v>735</v>
      </c>
      <c r="G313" s="19" t="str">
        <f>IF(L313&lt;&gt;"",VLOOKUP(L313,Vocabulary!$A:$J,2,),IF(M313&lt;&gt;"",M313,""))</f>
        <v>Agent</v>
      </c>
      <c r="K313" s="9">
        <v>487</v>
      </c>
      <c r="L313" s="9">
        <v>501</v>
      </c>
    </row>
    <row r="314" spans="1:13" x14ac:dyDescent="0.3">
      <c r="A314" s="19" t="str">
        <f t="shared" si="10"/>
        <v>600subClassOf</v>
      </c>
      <c r="B314" s="19" t="str">
        <f t="shared" si="11"/>
        <v>subClassOf501</v>
      </c>
      <c r="C314" s="11" t="s">
        <v>723</v>
      </c>
      <c r="D314" s="9" t="s">
        <v>1118</v>
      </c>
      <c r="E314" s="13" t="str">
        <f>IF(K314,VLOOKUP(K314,Vocabulary!$A:$J,2,),"")</f>
        <v>Organisatie</v>
      </c>
      <c r="F314" s="4" t="s">
        <v>735</v>
      </c>
      <c r="G314" s="19" t="str">
        <f>IF(L314&lt;&gt;"",VLOOKUP(L314,Vocabulary!$A:$J,2,),IF(M314&lt;&gt;"",M314,""))</f>
        <v>Agent</v>
      </c>
      <c r="K314" s="9">
        <v>600</v>
      </c>
      <c r="L314" s="9">
        <v>501</v>
      </c>
    </row>
    <row r="315" spans="1:13" x14ac:dyDescent="0.3">
      <c r="A315" s="19" t="str">
        <f t="shared" si="10"/>
        <v>566subClassOf</v>
      </c>
      <c r="B315" s="19" t="str">
        <f t="shared" si="11"/>
        <v>subClassOf501</v>
      </c>
      <c r="C315" s="11" t="s">
        <v>723</v>
      </c>
      <c r="D315" s="9" t="s">
        <v>1118</v>
      </c>
      <c r="E315" s="13" t="str">
        <f>IF(K315,VLOOKUP(K315,Vocabulary!$A:$J,2,),"")</f>
        <v>Persoon</v>
      </c>
      <c r="F315" s="4" t="s">
        <v>735</v>
      </c>
      <c r="G315" s="19" t="str">
        <f>IF(L315&lt;&gt;"",VLOOKUP(L315,Vocabulary!$A:$J,2,),IF(M315&lt;&gt;"",M315,""))</f>
        <v>Agent</v>
      </c>
      <c r="K315" s="9">
        <v>566</v>
      </c>
      <c r="L315" s="9">
        <v>501</v>
      </c>
    </row>
    <row r="316" spans="1:13" x14ac:dyDescent="0.3">
      <c r="A316" s="19" t="str">
        <f t="shared" ref="A316:A379" si="12">CONCATENATE(K316,F316)</f>
        <v>491domain</v>
      </c>
      <c r="B316" s="19" t="str">
        <f t="shared" ref="B316:B379" si="13">CONCATENATE(F316,L316)</f>
        <v>domain403</v>
      </c>
      <c r="C316" s="11" t="s">
        <v>723</v>
      </c>
      <c r="D316" s="9" t="s">
        <v>71</v>
      </c>
      <c r="E316" s="13" t="str">
        <f>IF(K316,VLOOKUP(K316,Vocabulary!$A:$J,2,),"")</f>
        <v>bestaatUit</v>
      </c>
      <c r="F316" s="4" t="s">
        <v>0</v>
      </c>
      <c r="G316" s="19" t="str">
        <f>IF(L316&lt;&gt;"",VLOOKUP(L316,Vocabulary!$A:$J,2,),IF(M316&lt;&gt;"",M316,""))</f>
        <v>AdresseerbaarObject</v>
      </c>
      <c r="K316" s="9">
        <v>491</v>
      </c>
      <c r="L316" s="9">
        <v>403</v>
      </c>
    </row>
    <row r="317" spans="1:13" x14ac:dyDescent="0.3">
      <c r="A317" s="19" t="str">
        <f t="shared" si="12"/>
        <v>492domain</v>
      </c>
      <c r="B317" s="19" t="str">
        <f t="shared" si="13"/>
        <v>domain487</v>
      </c>
      <c r="C317" s="11" t="s">
        <v>723</v>
      </c>
      <c r="D317" s="9" t="s">
        <v>71</v>
      </c>
      <c r="E317" s="13" t="str">
        <f>IF(K317,VLOOKUP(K317,Vocabulary!$A:$J,2,),"")</f>
        <v>contactinfo</v>
      </c>
      <c r="F317" s="4" t="s">
        <v>0</v>
      </c>
      <c r="G317" s="19" t="str">
        <f>IF(L317&lt;&gt;"",VLOOKUP(L317,Vocabulary!$A:$J,2,),IF(M317&lt;&gt;"",M317,""))</f>
        <v>Hoedanigheid</v>
      </c>
      <c r="K317" s="9">
        <v>492</v>
      </c>
      <c r="L317" s="9">
        <v>487</v>
      </c>
    </row>
    <row r="318" spans="1:13" x14ac:dyDescent="0.3">
      <c r="A318" s="19" t="str">
        <f t="shared" si="12"/>
        <v>492domain</v>
      </c>
      <c r="B318" s="19" t="str">
        <f t="shared" si="13"/>
        <v>domain600</v>
      </c>
      <c r="C318" s="11" t="s">
        <v>723</v>
      </c>
      <c r="D318" s="9" t="s">
        <v>71</v>
      </c>
      <c r="E318" s="13" t="str">
        <f>IF(K318,VLOOKUP(K318,Vocabulary!$A:$J,2,),"")</f>
        <v>contactinfo</v>
      </c>
      <c r="F318" s="4" t="s">
        <v>0</v>
      </c>
      <c r="G318" s="19" t="str">
        <f>IF(L318&lt;&gt;"",VLOOKUP(L318,Vocabulary!$A:$J,2,),IF(M318&lt;&gt;"",M318,""))</f>
        <v>Organisatie</v>
      </c>
      <c r="K318" s="9">
        <v>492</v>
      </c>
      <c r="L318" s="9">
        <v>600</v>
      </c>
    </row>
    <row r="319" spans="1:13" x14ac:dyDescent="0.3">
      <c r="A319" s="19" t="str">
        <f t="shared" si="12"/>
        <v>643domain</v>
      </c>
      <c r="B319" s="19" t="str">
        <f t="shared" si="13"/>
        <v>domain600</v>
      </c>
      <c r="C319" s="11" t="s">
        <v>723</v>
      </c>
      <c r="D319" s="9" t="s">
        <v>71</v>
      </c>
      <c r="E319" s="13" t="str">
        <f>IF(K319,VLOOKUP(K319,Vocabulary!$A:$J,2,),"")</f>
        <v>isHetResultaatVan</v>
      </c>
      <c r="F319" s="4" t="s">
        <v>0</v>
      </c>
      <c r="G319" s="19" t="str">
        <f>IF(L319&lt;&gt;"",VLOOKUP(L319,Vocabulary!$A:$J,2,),IF(M319&lt;&gt;"",M319,""))</f>
        <v>Organisatie</v>
      </c>
      <c r="K319" s="9">
        <v>643</v>
      </c>
      <c r="L319" s="9">
        <v>600</v>
      </c>
    </row>
    <row r="320" spans="1:13" x14ac:dyDescent="0.3">
      <c r="A320" s="19" t="str">
        <f t="shared" si="12"/>
        <v>493domain</v>
      </c>
      <c r="B320" s="19" t="str">
        <f t="shared" si="13"/>
        <v>domain577</v>
      </c>
      <c r="C320" s="11" t="s">
        <v>723</v>
      </c>
      <c r="D320" s="9" t="s">
        <v>71</v>
      </c>
      <c r="E320" s="13" t="str">
        <f>IF(K320,VLOOKUP(K320,Vocabulary!$A:$J,2,),"")</f>
        <v>rechtspersoonlijkheid</v>
      </c>
      <c r="F320" s="4" t="s">
        <v>0</v>
      </c>
      <c r="G320" s="19" t="str">
        <f>IF(L320&lt;&gt;"",VLOOKUP(L320,Vocabulary!$A:$J,2,),IF(M320&lt;&gt;"",M320,""))</f>
        <v>GeregistreerdeOrganisatie</v>
      </c>
      <c r="K320" s="9">
        <v>493</v>
      </c>
      <c r="L320" s="9">
        <v>577</v>
      </c>
    </row>
    <row r="321" spans="1:12" x14ac:dyDescent="0.3">
      <c r="A321" s="19" t="str">
        <f t="shared" si="12"/>
        <v>494domain</v>
      </c>
      <c r="B321" s="19" t="str">
        <f t="shared" si="13"/>
        <v>domain577</v>
      </c>
      <c r="C321" s="11" t="s">
        <v>723</v>
      </c>
      <c r="D321" s="9" t="s">
        <v>71</v>
      </c>
      <c r="E321" s="13" t="str">
        <f>IF(K321,VLOOKUP(K321,Vocabulary!$A:$J,2,),"")</f>
        <v>rechtstoestand</v>
      </c>
      <c r="F321" s="4" t="s">
        <v>0</v>
      </c>
      <c r="G321" s="19" t="str">
        <f>IF(L321&lt;&gt;"",VLOOKUP(L321,Vocabulary!$A:$J,2,),IF(M321&lt;&gt;"",M321,""))</f>
        <v>GeregistreerdeOrganisatie</v>
      </c>
      <c r="K321" s="9">
        <v>494</v>
      </c>
      <c r="L321" s="9">
        <v>577</v>
      </c>
    </row>
    <row r="322" spans="1:12" x14ac:dyDescent="0.3">
      <c r="A322" s="19" t="str">
        <f t="shared" si="12"/>
        <v>495domain</v>
      </c>
      <c r="B322" s="19" t="str">
        <f t="shared" si="13"/>
        <v>domain577</v>
      </c>
      <c r="C322" s="11" t="s">
        <v>723</v>
      </c>
      <c r="D322" s="9" t="s">
        <v>71</v>
      </c>
      <c r="E322" s="13" t="str">
        <f>IF(K322,VLOOKUP(K322,Vocabulary!$A:$J,2,),"")</f>
        <v>rechtsvorm</v>
      </c>
      <c r="F322" s="4" t="s">
        <v>0</v>
      </c>
      <c r="G322" s="19" t="str">
        <f>IF(L322&lt;&gt;"",VLOOKUP(L322,Vocabulary!$A:$J,2,),IF(M322&lt;&gt;"",M322,""))</f>
        <v>GeregistreerdeOrganisatie</v>
      </c>
      <c r="K322" s="9">
        <v>495</v>
      </c>
      <c r="L322" s="9">
        <v>577</v>
      </c>
    </row>
    <row r="323" spans="1:12" x14ac:dyDescent="0.3">
      <c r="A323" s="19" t="str">
        <f t="shared" si="12"/>
        <v>496domain</v>
      </c>
      <c r="B323" s="19" t="str">
        <f t="shared" si="13"/>
        <v>domain489</v>
      </c>
      <c r="C323" s="11" t="s">
        <v>723</v>
      </c>
      <c r="D323" s="9" t="s">
        <v>71</v>
      </c>
      <c r="E323" s="13" t="str">
        <f>IF(K323,VLOOKUP(K323,Vocabulary!$A:$J,2,),"")</f>
        <v>redenStopzetting</v>
      </c>
      <c r="F323" s="4" t="s">
        <v>0</v>
      </c>
      <c r="G323" s="19" t="str">
        <f>IF(L323&lt;&gt;"",VLOOKUP(L323,Vocabulary!$A:$J,2,),IF(M323&lt;&gt;"",M323,""))</f>
        <v>Stopzetting</v>
      </c>
      <c r="K323" s="9">
        <v>496</v>
      </c>
      <c r="L323" s="9">
        <v>489</v>
      </c>
    </row>
    <row r="324" spans="1:12" x14ac:dyDescent="0.3">
      <c r="A324" s="19" t="str">
        <f t="shared" si="12"/>
        <v>631domain</v>
      </c>
      <c r="B324" s="19" t="str">
        <f t="shared" si="13"/>
        <v>domain600</v>
      </c>
      <c r="C324" s="11" t="s">
        <v>723</v>
      </c>
      <c r="D324" s="9" t="s">
        <v>71</v>
      </c>
      <c r="E324" s="13" t="str">
        <f>IF(K324,VLOOKUP(K324,Vocabulary!$A:$J,2,),"")</f>
        <v>alternatieveNaam</v>
      </c>
      <c r="F324" s="4" t="s">
        <v>0</v>
      </c>
      <c r="G324" s="19" t="str">
        <f>IF(L324&lt;&gt;"",VLOOKUP(L324,Vocabulary!$A:$J,2,),IF(M324&lt;&gt;"",M324,""))</f>
        <v>Organisatie</v>
      </c>
      <c r="K324" s="9">
        <v>631</v>
      </c>
      <c r="L324" s="9">
        <v>600</v>
      </c>
    </row>
    <row r="325" spans="1:12" x14ac:dyDescent="0.3">
      <c r="A325" s="19" t="str">
        <f t="shared" si="12"/>
        <v>569domain</v>
      </c>
      <c r="B325" s="19" t="str">
        <f t="shared" si="13"/>
        <v>domain600</v>
      </c>
      <c r="C325" s="11" t="s">
        <v>723</v>
      </c>
      <c r="D325" s="9" t="s">
        <v>71</v>
      </c>
      <c r="E325" s="13" t="str">
        <f>IF(K325,VLOOKUP(K325,Vocabulary!$A:$J,2,),"")</f>
        <v>beschrijving</v>
      </c>
      <c r="F325" s="4" t="s">
        <v>0</v>
      </c>
      <c r="G325" s="19" t="str">
        <f>IF(L325&lt;&gt;"",VLOOKUP(L325,Vocabulary!$A:$J,2,),IF(M325&lt;&gt;"",M325,""))</f>
        <v>Organisatie</v>
      </c>
      <c r="K325" s="9">
        <v>569</v>
      </c>
      <c r="L325" s="9">
        <v>600</v>
      </c>
    </row>
    <row r="326" spans="1:12" x14ac:dyDescent="0.3">
      <c r="A326" s="19" t="str">
        <f t="shared" si="12"/>
        <v>570domain</v>
      </c>
      <c r="B326" s="19" t="str">
        <f t="shared" si="13"/>
        <v>domain600</v>
      </c>
      <c r="C326" s="11" t="s">
        <v>723</v>
      </c>
      <c r="D326" s="9" t="s">
        <v>71</v>
      </c>
      <c r="E326" s="13" t="str">
        <f>IF(K326,VLOOKUP(K326,Vocabulary!$A:$J,2,),"")</f>
        <v>classificatie</v>
      </c>
      <c r="F326" s="4" t="s">
        <v>0</v>
      </c>
      <c r="G326" s="19" t="str">
        <f>IF(L326&lt;&gt;"",VLOOKUP(L326,Vocabulary!$A:$J,2,),IF(M326&lt;&gt;"",M326,""))</f>
        <v>Organisatie</v>
      </c>
      <c r="K326" s="9">
        <v>570</v>
      </c>
      <c r="L326" s="9">
        <v>600</v>
      </c>
    </row>
    <row r="327" spans="1:12" x14ac:dyDescent="0.3">
      <c r="A327" s="19" t="str">
        <f t="shared" si="12"/>
        <v>572domain</v>
      </c>
      <c r="B327" s="19" t="str">
        <f t="shared" si="13"/>
        <v>domain618</v>
      </c>
      <c r="C327" s="11" t="s">
        <v>723</v>
      </c>
      <c r="D327" s="9" t="s">
        <v>71</v>
      </c>
      <c r="E327" s="13" t="str">
        <f>IF(K327,VLOOKUP(K327,Vocabulary!$A:$J,2,),"")</f>
        <v>datum</v>
      </c>
      <c r="F327" s="4" t="s">
        <v>0</v>
      </c>
      <c r="G327" s="19" t="str">
        <f>IF(L327&lt;&gt;"",VLOOKUP(L327,Vocabulary!$A:$J,2,),IF(M327&lt;&gt;"",M327,""))</f>
        <v>Veranderingsgebeurtenis</v>
      </c>
      <c r="K327" s="9">
        <v>572</v>
      </c>
      <c r="L327" s="9">
        <v>618</v>
      </c>
    </row>
    <row r="328" spans="1:12" x14ac:dyDescent="0.3">
      <c r="A328" s="19" t="str">
        <f t="shared" si="12"/>
        <v>573domain</v>
      </c>
      <c r="B328" s="19" t="str">
        <f t="shared" si="13"/>
        <v>domain600</v>
      </c>
      <c r="C328" s="11" t="s">
        <v>723</v>
      </c>
      <c r="D328" s="9" t="s">
        <v>71</v>
      </c>
      <c r="E328" s="13" t="str">
        <f>IF(K328,VLOOKUP(K328,Vocabulary!$A:$J,2,),"")</f>
        <v>doel</v>
      </c>
      <c r="F328" s="4" t="s">
        <v>0</v>
      </c>
      <c r="G328" s="19" t="str">
        <f>IF(L328&lt;&gt;"",VLOOKUP(L328,Vocabulary!$A:$J,2,),IF(M328&lt;&gt;"",M328,""))</f>
        <v>Organisatie</v>
      </c>
      <c r="K328" s="9">
        <v>573</v>
      </c>
      <c r="L328" s="9">
        <v>600</v>
      </c>
    </row>
    <row r="329" spans="1:12" x14ac:dyDescent="0.3">
      <c r="A329" s="19" t="str">
        <f t="shared" si="12"/>
        <v>574domain</v>
      </c>
      <c r="B329" s="19" t="str">
        <f t="shared" si="13"/>
        <v>domain602</v>
      </c>
      <c r="C329" s="11" t="s">
        <v>723</v>
      </c>
      <c r="D329" s="9" t="s">
        <v>71</v>
      </c>
      <c r="E329" s="13" t="str">
        <f>IF(K329,VLOOKUP(K329,Vocabulary!$A:$J,2,),"")</f>
        <v>eenheidVan</v>
      </c>
      <c r="F329" s="4" t="s">
        <v>0</v>
      </c>
      <c r="G329" s="19" t="str">
        <f>IF(L329&lt;&gt;"",VLOOKUP(L329,Vocabulary!$A:$J,2,),IF(M329&lt;&gt;"",M329,""))</f>
        <v>Organisatie-eenheid</v>
      </c>
      <c r="K329" s="9">
        <v>574</v>
      </c>
      <c r="L329" s="9">
        <v>602</v>
      </c>
    </row>
    <row r="330" spans="1:12" x14ac:dyDescent="0.3">
      <c r="A330" s="19" t="str">
        <f t="shared" si="12"/>
        <v>579domain</v>
      </c>
      <c r="B330" s="19" t="str">
        <f t="shared" si="13"/>
        <v>domain600</v>
      </c>
      <c r="C330" s="11" t="s">
        <v>723</v>
      </c>
      <c r="D330" s="9" t="s">
        <v>71</v>
      </c>
      <c r="E330" s="13" t="str">
        <f>IF(K330,VLOOKUP(K330,Vocabulary!$A:$J,2,),"")</f>
        <v>heeft</v>
      </c>
      <c r="F330" s="4" t="s">
        <v>0</v>
      </c>
      <c r="G330" s="19" t="str">
        <f>IF(L330&lt;&gt;"",VLOOKUP(L330,Vocabulary!$A:$J,2,),IF(M330&lt;&gt;"",M330,""))</f>
        <v>Organisatie</v>
      </c>
      <c r="K330" s="9">
        <v>579</v>
      </c>
      <c r="L330" s="9">
        <v>600</v>
      </c>
    </row>
    <row r="331" spans="1:12" x14ac:dyDescent="0.3">
      <c r="A331" s="19" t="str">
        <f t="shared" si="12"/>
        <v>580domain</v>
      </c>
      <c r="B331" s="19" t="str">
        <f t="shared" si="13"/>
        <v>domain600</v>
      </c>
      <c r="C331" s="11" t="s">
        <v>723</v>
      </c>
      <c r="D331" s="9" t="s">
        <v>71</v>
      </c>
      <c r="E331" s="13" t="str">
        <f>IF(K331,VLOOKUP(K331,Vocabulary!$A:$J,2,),"")</f>
        <v>heeftEenheid</v>
      </c>
      <c r="F331" s="4" t="s">
        <v>0</v>
      </c>
      <c r="G331" s="19" t="str">
        <f>IF(L331&lt;&gt;"",VLOOKUP(L331,Vocabulary!$A:$J,2,),IF(M331&lt;&gt;"",M331,""))</f>
        <v>Organisatie</v>
      </c>
      <c r="K331" s="9">
        <v>580</v>
      </c>
      <c r="L331" s="9">
        <v>600</v>
      </c>
    </row>
    <row r="332" spans="1:12" x14ac:dyDescent="0.3">
      <c r="A332" s="19" t="str">
        <f t="shared" si="12"/>
        <v>581domain</v>
      </c>
      <c r="B332" s="19" t="str">
        <f t="shared" si="13"/>
        <v>domain618</v>
      </c>
      <c r="C332" s="11" t="s">
        <v>723</v>
      </c>
      <c r="D332" s="9" t="s">
        <v>71</v>
      </c>
      <c r="E332" s="13" t="str">
        <f>IF(K332,VLOOKUP(K332,Vocabulary!$A:$J,2,),"")</f>
        <v>heeftFormeelKader</v>
      </c>
      <c r="F332" s="4" t="s">
        <v>0</v>
      </c>
      <c r="G332" s="19" t="str">
        <f>IF(L332&lt;&gt;"",VLOOKUP(L332,Vocabulary!$A:$J,2,),IF(M332&lt;&gt;"",M332,""))</f>
        <v>Veranderingsgebeurtenis</v>
      </c>
      <c r="K332" s="9">
        <v>581</v>
      </c>
      <c r="L332" s="9">
        <v>618</v>
      </c>
    </row>
    <row r="333" spans="1:12" ht="28.8" x14ac:dyDescent="0.3">
      <c r="A333" s="19" t="str">
        <f t="shared" si="12"/>
        <v>582domain</v>
      </c>
      <c r="B333" s="19" t="str">
        <f t="shared" si="13"/>
        <v>domain501</v>
      </c>
      <c r="C333" s="11" t="s">
        <v>723</v>
      </c>
      <c r="D333" s="9" t="s">
        <v>71</v>
      </c>
      <c r="E333" s="13" t="str">
        <f>IF(K333,VLOOKUP(K333,Vocabulary!$A:$J,2,),"")</f>
        <v>heeftGeregistreerdeOrganisatie</v>
      </c>
      <c r="F333" s="4" t="s">
        <v>0</v>
      </c>
      <c r="G333" s="19" t="str">
        <f>IF(L333&lt;&gt;"",VLOOKUP(L333,Vocabulary!$A:$J,2,),IF(M333&lt;&gt;"",M333,""))</f>
        <v>Agent</v>
      </c>
      <c r="K333" s="9">
        <v>582</v>
      </c>
      <c r="L333" s="9">
        <v>501</v>
      </c>
    </row>
    <row r="334" spans="1:12" x14ac:dyDescent="0.3">
      <c r="A334" s="19" t="str">
        <f t="shared" si="12"/>
        <v>583domain</v>
      </c>
      <c r="B334" s="19" t="str">
        <f t="shared" si="13"/>
        <v>domain600</v>
      </c>
      <c r="C334" s="11" t="s">
        <v>723</v>
      </c>
      <c r="D334" s="9" t="s">
        <v>71</v>
      </c>
      <c r="E334" s="13" t="str">
        <f>IF(K334,VLOOKUP(K334,Vocabulary!$A:$J,2,),"")</f>
        <v>heeftGeregistreerdeVestiging</v>
      </c>
      <c r="F334" s="4" t="s">
        <v>0</v>
      </c>
      <c r="G334" s="19" t="str">
        <f>IF(L334&lt;&gt;"",VLOOKUP(L334,Vocabulary!$A:$J,2,),IF(M334&lt;&gt;"",M334,""))</f>
        <v>Organisatie</v>
      </c>
      <c r="K334" s="9">
        <v>583</v>
      </c>
      <c r="L334" s="9">
        <v>600</v>
      </c>
    </row>
    <row r="335" spans="1:12" x14ac:dyDescent="0.3">
      <c r="A335" s="19" t="str">
        <f t="shared" si="12"/>
        <v>585domain</v>
      </c>
      <c r="B335" s="19" t="str">
        <f t="shared" si="13"/>
        <v>domain600</v>
      </c>
      <c r="C335" s="11" t="s">
        <v>723</v>
      </c>
      <c r="D335" s="9" t="s">
        <v>71</v>
      </c>
      <c r="E335" s="13" t="str">
        <f>IF(K335,VLOOKUP(K335,Vocabulary!$A:$J,2,),"")</f>
        <v>heeftPrimaireVestiging</v>
      </c>
      <c r="F335" s="4" t="s">
        <v>0</v>
      </c>
      <c r="G335" s="19" t="str">
        <f>IF(L335&lt;&gt;"",VLOOKUP(L335,Vocabulary!$A:$J,2,),IF(M335&lt;&gt;"",M335,""))</f>
        <v>Organisatie</v>
      </c>
      <c r="K335" s="9">
        <v>585</v>
      </c>
      <c r="L335" s="9">
        <v>600</v>
      </c>
    </row>
    <row r="336" spans="1:12" x14ac:dyDescent="0.3">
      <c r="A336" s="19" t="str">
        <f t="shared" si="12"/>
        <v>586domain</v>
      </c>
      <c r="B336" s="19" t="str">
        <f t="shared" si="13"/>
        <v>domain566</v>
      </c>
      <c r="C336" s="11" t="s">
        <v>723</v>
      </c>
      <c r="D336" s="9" t="s">
        <v>71</v>
      </c>
      <c r="E336" s="13" t="str">
        <f>IF(K336,VLOOKUP(K336,Vocabulary!$A:$J,2,),"")</f>
        <v>heeftStandplaats</v>
      </c>
      <c r="F336" s="4" t="s">
        <v>0</v>
      </c>
      <c r="G336" s="19" t="str">
        <f>IF(L336&lt;&gt;"",VLOOKUP(L336,Vocabulary!$A:$J,2,),IF(M336&lt;&gt;"",M336,""))</f>
        <v>Persoon</v>
      </c>
      <c r="K336" s="9">
        <v>586</v>
      </c>
      <c r="L336" s="9">
        <v>566</v>
      </c>
    </row>
    <row r="337" spans="1:12" x14ac:dyDescent="0.3">
      <c r="A337" s="19" t="str">
        <f t="shared" si="12"/>
        <v>587domain</v>
      </c>
      <c r="B337" s="19" t="str">
        <f t="shared" si="13"/>
        <v>domain600</v>
      </c>
      <c r="C337" s="11" t="s">
        <v>723</v>
      </c>
      <c r="D337" s="9" t="s">
        <v>71</v>
      </c>
      <c r="E337" s="13" t="str">
        <f>IF(K337,VLOOKUP(K337,Vocabulary!$A:$J,2,),"")</f>
        <v>heeftSuborganisatie</v>
      </c>
      <c r="F337" s="4" t="s">
        <v>0</v>
      </c>
      <c r="G337" s="19" t="str">
        <f>IF(L337&lt;&gt;"",VLOOKUP(L337,Vocabulary!$A:$J,2,),IF(M337&lt;&gt;"",M337,""))</f>
        <v>Organisatie</v>
      </c>
      <c r="K337" s="9">
        <v>587</v>
      </c>
      <c r="L337" s="9">
        <v>600</v>
      </c>
    </row>
    <row r="338" spans="1:12" x14ac:dyDescent="0.3">
      <c r="A338" s="19" t="str">
        <f t="shared" si="12"/>
        <v>588domain</v>
      </c>
      <c r="B338" s="19" t="str">
        <f t="shared" si="13"/>
        <v>domain600</v>
      </c>
      <c r="C338" s="11" t="s">
        <v>723</v>
      </c>
      <c r="D338" s="9" t="s">
        <v>71</v>
      </c>
      <c r="E338" s="13" t="str">
        <f>IF(K338,VLOOKUP(K338,Vocabulary!$A:$J,2,),"")</f>
        <v>heeftVestiging</v>
      </c>
      <c r="F338" s="4" t="s">
        <v>0</v>
      </c>
      <c r="G338" s="19" t="str">
        <f>IF(L338&lt;&gt;"",VLOOKUP(L338,Vocabulary!$A:$J,2,),IF(M338&lt;&gt;"",M338,""))</f>
        <v>Organisatie</v>
      </c>
      <c r="K338" s="9">
        <v>588</v>
      </c>
      <c r="L338" s="9">
        <v>600</v>
      </c>
    </row>
    <row r="339" spans="1:12" x14ac:dyDescent="0.3">
      <c r="A339" s="19" t="str">
        <f t="shared" si="12"/>
        <v>589domain</v>
      </c>
      <c r="B339" s="19" t="str">
        <f t="shared" si="13"/>
        <v>domain600</v>
      </c>
      <c r="C339" s="11" t="s">
        <v>723</v>
      </c>
      <c r="D339" s="9" t="s">
        <v>71</v>
      </c>
      <c r="E339" s="13" t="str">
        <f>IF(K339,VLOOKUP(K339,Vocabulary!$A:$J,2,),"")</f>
        <v>homepage</v>
      </c>
      <c r="F339" s="4" t="s">
        <v>0</v>
      </c>
      <c r="G339" s="19" t="str">
        <f>IF(L339&lt;&gt;"",VLOOKUP(L339,Vocabulary!$A:$J,2,),IF(M339&lt;&gt;"",M339,""))</f>
        <v>Organisatie</v>
      </c>
      <c r="K339" s="9">
        <v>589</v>
      </c>
      <c r="L339" s="9">
        <v>600</v>
      </c>
    </row>
    <row r="340" spans="1:12" x14ac:dyDescent="0.3">
      <c r="A340" s="19" t="str">
        <f t="shared" si="12"/>
        <v>590domain</v>
      </c>
      <c r="B340" s="19" t="str">
        <f t="shared" si="13"/>
        <v>domain501</v>
      </c>
      <c r="C340" s="11" t="s">
        <v>723</v>
      </c>
      <c r="D340" s="9" t="s">
        <v>71</v>
      </c>
      <c r="E340" s="13" t="str">
        <f>IF(K340,VLOOKUP(K340,Vocabulary!$A:$J,2,),"")</f>
        <v>hoofdVan</v>
      </c>
      <c r="F340" s="4" t="s">
        <v>0</v>
      </c>
      <c r="G340" s="19" t="str">
        <f>IF(L340&lt;&gt;"",VLOOKUP(L340,Vocabulary!$A:$J,2,),IF(M340&lt;&gt;"",M340,""))</f>
        <v>Agent</v>
      </c>
      <c r="K340" s="9">
        <v>590</v>
      </c>
      <c r="L340" s="9">
        <v>501</v>
      </c>
    </row>
    <row r="341" spans="1:12" x14ac:dyDescent="0.3">
      <c r="A341" s="19" t="str">
        <f t="shared" si="12"/>
        <v>591domain</v>
      </c>
      <c r="B341" s="19" t="str">
        <f t="shared" si="13"/>
        <v>domain501</v>
      </c>
      <c r="C341" s="11" t="s">
        <v>723</v>
      </c>
      <c r="D341" s="9" t="s">
        <v>71</v>
      </c>
      <c r="E341" s="13" t="str">
        <f>IF(K341,VLOOKUP(K341,Vocabulary!$A:$J,2,),"")</f>
        <v>houdt</v>
      </c>
      <c r="F341" s="4" t="s">
        <v>0</v>
      </c>
      <c r="G341" s="19" t="str">
        <f>IF(L341&lt;&gt;"",VLOOKUP(L341,Vocabulary!$A:$J,2,),IF(M341&lt;&gt;"",M341,""))</f>
        <v>Agent</v>
      </c>
      <c r="K341" s="9">
        <v>591</v>
      </c>
      <c r="L341" s="9">
        <v>501</v>
      </c>
    </row>
    <row r="342" spans="1:12" x14ac:dyDescent="0.3">
      <c r="A342" s="19" t="str">
        <f t="shared" si="12"/>
        <v>596domain</v>
      </c>
      <c r="B342" s="19" t="str">
        <f t="shared" si="13"/>
        <v>domain501</v>
      </c>
      <c r="C342" s="11" t="s">
        <v>723</v>
      </c>
      <c r="D342" s="9" t="s">
        <v>71</v>
      </c>
      <c r="E342" s="13" t="str">
        <f>IF(K342,VLOOKUP(K342,Vocabulary!$A:$J,2,),"")</f>
        <v>lidVan</v>
      </c>
      <c r="F342" s="4" t="s">
        <v>0</v>
      </c>
      <c r="G342" s="19" t="str">
        <f>IF(L342&lt;&gt;"",VLOOKUP(L342,Vocabulary!$A:$J,2,),IF(M342&lt;&gt;"",M342,""))</f>
        <v>Agent</v>
      </c>
      <c r="K342" s="9">
        <v>596</v>
      </c>
      <c r="L342" s="9">
        <v>501</v>
      </c>
    </row>
    <row r="343" spans="1:12" x14ac:dyDescent="0.3">
      <c r="A343" s="19" t="str">
        <f t="shared" si="12"/>
        <v>598domain</v>
      </c>
      <c r="B343" s="19" t="str">
        <f t="shared" si="13"/>
        <v>domain600</v>
      </c>
      <c r="C343" s="11" t="s">
        <v>723</v>
      </c>
      <c r="D343" s="9" t="s">
        <v>71</v>
      </c>
      <c r="E343" s="13" t="str">
        <f>IF(K343,VLOOKUP(K343,Vocabulary!$A:$J,2,),"")</f>
        <v>logo</v>
      </c>
      <c r="F343" s="4" t="s">
        <v>0</v>
      </c>
      <c r="G343" s="19" t="str">
        <f>IF(L343&lt;&gt;"",VLOOKUP(L343,Vocabulary!$A:$J,2,),IF(M343&lt;&gt;"",M343,""))</f>
        <v>Organisatie</v>
      </c>
      <c r="K343" s="9">
        <v>598</v>
      </c>
      <c r="L343" s="9">
        <v>600</v>
      </c>
    </row>
    <row r="344" spans="1:12" x14ac:dyDescent="0.3">
      <c r="A344" s="19" t="str">
        <f t="shared" si="12"/>
        <v>601domain</v>
      </c>
      <c r="B344" s="19" t="str">
        <f t="shared" si="13"/>
        <v>domain600</v>
      </c>
      <c r="C344" s="11" t="s">
        <v>723</v>
      </c>
      <c r="D344" s="9" t="s">
        <v>71</v>
      </c>
      <c r="E344" s="13" t="str">
        <f>IF(K344,VLOOKUP(K344,Vocabulary!$A:$J,2,),"")</f>
        <v>organisatieactiviteit</v>
      </c>
      <c r="F344" s="4" t="s">
        <v>0</v>
      </c>
      <c r="G344" s="19" t="str">
        <f>IF(L344&lt;&gt;"",VLOOKUP(L344,Vocabulary!$A:$J,2,),IF(M344&lt;&gt;"",M344,""))</f>
        <v>Organisatie</v>
      </c>
      <c r="K344" s="9">
        <v>601</v>
      </c>
      <c r="L344" s="9">
        <v>600</v>
      </c>
    </row>
    <row r="345" spans="1:12" x14ac:dyDescent="0.3">
      <c r="A345" s="19" t="str">
        <f t="shared" si="12"/>
        <v>603domain</v>
      </c>
      <c r="B345" s="19" t="str">
        <f t="shared" si="13"/>
        <v>domain600</v>
      </c>
      <c r="C345" s="11" t="s">
        <v>723</v>
      </c>
      <c r="D345" s="9" t="s">
        <v>71</v>
      </c>
      <c r="E345" s="13" t="str">
        <f>IF(K345,VLOOKUP(K345,Vocabulary!$A:$J,2,),"")</f>
        <v>organisatiestatus</v>
      </c>
      <c r="F345" s="4" t="s">
        <v>0</v>
      </c>
      <c r="G345" s="19" t="str">
        <f>IF(L345&lt;&gt;"",VLOOKUP(L345,Vocabulary!$A:$J,2,),IF(M345&lt;&gt;"",M345,""))</f>
        <v>Organisatie</v>
      </c>
      <c r="K345" s="9">
        <v>603</v>
      </c>
      <c r="L345" s="9">
        <v>600</v>
      </c>
    </row>
    <row r="346" spans="1:12" x14ac:dyDescent="0.3">
      <c r="A346" s="19" t="str">
        <f t="shared" si="12"/>
        <v>604domain</v>
      </c>
      <c r="B346" s="19" t="str">
        <f t="shared" si="13"/>
        <v>domain600</v>
      </c>
      <c r="C346" s="11" t="s">
        <v>723</v>
      </c>
      <c r="D346" s="9" t="s">
        <v>71</v>
      </c>
      <c r="E346" s="13" t="str">
        <f>IF(K346,VLOOKUP(K346,Vocabulary!$A:$J,2,),"")</f>
        <v>organisatietype</v>
      </c>
      <c r="F346" s="4" t="s">
        <v>0</v>
      </c>
      <c r="G346" s="19" t="str">
        <f>IF(L346&lt;&gt;"",VLOOKUP(L346,Vocabulary!$A:$J,2,),IF(M346&lt;&gt;"",M346,""))</f>
        <v>Organisatie</v>
      </c>
      <c r="K346" s="9">
        <v>604</v>
      </c>
      <c r="L346" s="9">
        <v>600</v>
      </c>
    </row>
    <row r="347" spans="1:12" x14ac:dyDescent="0.3">
      <c r="A347" s="19" t="str">
        <f t="shared" si="12"/>
        <v>609domain</v>
      </c>
      <c r="B347" s="19" t="str">
        <f t="shared" si="13"/>
        <v>domain501</v>
      </c>
      <c r="C347" s="11" t="s">
        <v>723</v>
      </c>
      <c r="D347" s="9" t="s">
        <v>71</v>
      </c>
      <c r="E347" s="13" t="str">
        <f>IF(K347,VLOOKUP(K347,Vocabulary!$A:$J,2,),"")</f>
        <v>rapporteertAan</v>
      </c>
      <c r="F347" s="4" t="s">
        <v>0</v>
      </c>
      <c r="G347" s="19" t="str">
        <f>IF(L347&lt;&gt;"",VLOOKUP(L347,Vocabulary!$A:$J,2,),IF(M347&lt;&gt;"",M347,""))</f>
        <v>Agent</v>
      </c>
      <c r="K347" s="9">
        <v>609</v>
      </c>
      <c r="L347" s="9">
        <v>501</v>
      </c>
    </row>
    <row r="348" spans="1:12" x14ac:dyDescent="0.3">
      <c r="A348" s="19" t="str">
        <f t="shared" si="12"/>
        <v>609domain</v>
      </c>
      <c r="B348" s="19" t="str">
        <f t="shared" si="13"/>
        <v>domain606</v>
      </c>
      <c r="C348" s="11" t="s">
        <v>723</v>
      </c>
      <c r="D348" s="9" t="s">
        <v>71</v>
      </c>
      <c r="E348" s="13" t="str">
        <f>IF(K348,VLOOKUP(K348,Vocabulary!$A:$J,2,),"")</f>
        <v>rapporteertAan</v>
      </c>
      <c r="F348" s="4" t="s">
        <v>0</v>
      </c>
      <c r="G348" s="19" t="str">
        <f>IF(L348&lt;&gt;"",VLOOKUP(L348,Vocabulary!$A:$J,2,),IF(M348&lt;&gt;"",M348,""))</f>
        <v>Positie</v>
      </c>
      <c r="K348" s="9">
        <v>609</v>
      </c>
      <c r="L348" s="9">
        <v>606</v>
      </c>
    </row>
    <row r="349" spans="1:12" x14ac:dyDescent="0.3">
      <c r="A349" s="19" t="str">
        <f t="shared" si="12"/>
        <v>610domain</v>
      </c>
      <c r="B349" s="19" t="str">
        <f t="shared" si="13"/>
        <v>domain577</v>
      </c>
      <c r="C349" s="11" t="s">
        <v>723</v>
      </c>
      <c r="D349" s="9" t="s">
        <v>71</v>
      </c>
      <c r="E349" s="13" t="str">
        <f>IF(K349,VLOOKUP(K349,Vocabulary!$A:$J,2,),"")</f>
        <v>registratie</v>
      </c>
      <c r="F349" s="4" t="s">
        <v>0</v>
      </c>
      <c r="G349" s="19" t="str">
        <f>IF(L349&lt;&gt;"",VLOOKUP(L349,Vocabulary!$A:$J,2,),IF(M349&lt;&gt;"",M349,""))</f>
        <v>GeregistreerdeOrganisatie</v>
      </c>
      <c r="K349" s="9">
        <v>610</v>
      </c>
      <c r="L349" s="9">
        <v>577</v>
      </c>
    </row>
    <row r="350" spans="1:12" x14ac:dyDescent="0.3">
      <c r="A350" s="19" t="str">
        <f t="shared" si="12"/>
        <v>613domain</v>
      </c>
      <c r="B350" s="19" t="str">
        <f t="shared" si="13"/>
        <v>domain597</v>
      </c>
      <c r="C350" s="11" t="s">
        <v>723</v>
      </c>
      <c r="D350" s="9" t="s">
        <v>71</v>
      </c>
      <c r="E350" s="13" t="str">
        <f>IF(K350,VLOOKUP(K350,Vocabulary!$A:$J,2,),"")</f>
        <v>rol</v>
      </c>
      <c r="F350" s="4" t="s">
        <v>0</v>
      </c>
      <c r="G350" s="19" t="str">
        <f>IF(L350&lt;&gt;"",VLOOKUP(L350,Vocabulary!$A:$J,2,),IF(M350&lt;&gt;"",M350,""))</f>
        <v>Lidmaatschap</v>
      </c>
      <c r="K350" s="9">
        <v>613</v>
      </c>
      <c r="L350" s="9">
        <v>597</v>
      </c>
    </row>
    <row r="351" spans="1:12" x14ac:dyDescent="0.3">
      <c r="A351" s="19" t="str">
        <f t="shared" si="12"/>
        <v>613domain</v>
      </c>
      <c r="B351" s="19" t="str">
        <f t="shared" si="13"/>
        <v>domain606</v>
      </c>
      <c r="C351" s="11" t="s">
        <v>723</v>
      </c>
      <c r="D351" s="9" t="s">
        <v>71</v>
      </c>
      <c r="E351" s="13" t="str">
        <f>IF(K351,VLOOKUP(K351,Vocabulary!$A:$J,2,),"")</f>
        <v>rol</v>
      </c>
      <c r="F351" s="4" t="s">
        <v>0</v>
      </c>
      <c r="G351" s="19" t="str">
        <f>IF(L351&lt;&gt;"",VLOOKUP(L351,Vocabulary!$A:$J,2,),IF(M351&lt;&gt;"",M351,""))</f>
        <v>Positie</v>
      </c>
      <c r="K351" s="9">
        <v>613</v>
      </c>
      <c r="L351" s="9">
        <v>606</v>
      </c>
    </row>
    <row r="352" spans="1:12" x14ac:dyDescent="0.3">
      <c r="A352" s="19" t="str">
        <f t="shared" si="12"/>
        <v>616domain</v>
      </c>
      <c r="B352" s="19" t="str">
        <f t="shared" si="13"/>
        <v>domain600</v>
      </c>
      <c r="C352" s="11" t="s">
        <v>723</v>
      </c>
      <c r="D352" s="9" t="s">
        <v>71</v>
      </c>
      <c r="E352" s="13" t="str">
        <f>IF(K352,VLOOKUP(K352,Vocabulary!$A:$J,2,),"")</f>
        <v>suborganisatieVan</v>
      </c>
      <c r="F352" s="4" t="s">
        <v>0</v>
      </c>
      <c r="G352" s="19" t="str">
        <f>IF(L352&lt;&gt;"",VLOOKUP(L352,Vocabulary!$A:$J,2,),IF(M352&lt;&gt;"",M352,""))</f>
        <v>Organisatie</v>
      </c>
      <c r="K352" s="9">
        <v>616</v>
      </c>
      <c r="L352" s="9">
        <v>600</v>
      </c>
    </row>
    <row r="353" spans="1:13" x14ac:dyDescent="0.3">
      <c r="A353" s="19" t="str">
        <f t="shared" si="12"/>
        <v>617domain</v>
      </c>
      <c r="B353" s="19" t="str">
        <f t="shared" si="13"/>
        <v>domain600</v>
      </c>
      <c r="C353" s="11" t="s">
        <v>723</v>
      </c>
      <c r="D353" s="9" t="s">
        <v>71</v>
      </c>
      <c r="E353" s="13" t="str">
        <f>IF(K353,VLOOKUP(K353,Vocabulary!$A:$J,2,),"")</f>
        <v>veranderdDoor</v>
      </c>
      <c r="F353" s="4" t="s">
        <v>0</v>
      </c>
      <c r="G353" s="19" t="str">
        <f>IF(L353&lt;&gt;"",VLOOKUP(L353,Vocabulary!$A:$J,2,),IF(M353&lt;&gt;"",M353,""))</f>
        <v>Organisatie</v>
      </c>
      <c r="K353" s="9">
        <v>617</v>
      </c>
      <c r="L353" s="9">
        <v>600</v>
      </c>
    </row>
    <row r="354" spans="1:13" x14ac:dyDescent="0.3">
      <c r="A354" s="19" t="str">
        <f t="shared" si="12"/>
        <v>620domain</v>
      </c>
      <c r="B354" s="19" t="str">
        <f t="shared" si="13"/>
        <v>domain619</v>
      </c>
      <c r="C354" s="11" t="s">
        <v>723</v>
      </c>
      <c r="D354" s="9" t="s">
        <v>71</v>
      </c>
      <c r="E354" s="13" t="str">
        <f>IF(K354,VLOOKUP(K354,Vocabulary!$A:$J,2,),"")</f>
        <v>vestigingsadres</v>
      </c>
      <c r="F354" s="4" t="s">
        <v>0</v>
      </c>
      <c r="G354" s="19" t="str">
        <f>IF(L354&lt;&gt;"",VLOOKUP(L354,Vocabulary!$A:$J,2,),IF(M354&lt;&gt;"",M354,""))</f>
        <v>Vestiging</v>
      </c>
      <c r="K354" s="9">
        <v>620</v>
      </c>
      <c r="L354" s="9">
        <v>619</v>
      </c>
    </row>
    <row r="355" spans="1:13" x14ac:dyDescent="0.3">
      <c r="A355" s="19" t="str">
        <f t="shared" si="12"/>
        <v>621domain</v>
      </c>
      <c r="B355" s="19" t="str">
        <f t="shared" si="13"/>
        <v>domain600</v>
      </c>
      <c r="C355" s="11" t="s">
        <v>723</v>
      </c>
      <c r="D355" s="9" t="s">
        <v>71</v>
      </c>
      <c r="E355" s="13" t="str">
        <f>IF(K355,VLOOKUP(K355,Vocabulary!$A:$J,2,),"")</f>
        <v>voorkeurslabel</v>
      </c>
      <c r="F355" s="4" t="s">
        <v>0</v>
      </c>
      <c r="G355" s="19" t="str">
        <f>IF(L355&lt;&gt;"",VLOOKUP(L355,Vocabulary!$A:$J,2,),IF(M355&lt;&gt;"",M355,""))</f>
        <v>Organisatie</v>
      </c>
      <c r="K355" s="9">
        <v>621</v>
      </c>
      <c r="L355" s="9">
        <v>600</v>
      </c>
    </row>
    <row r="356" spans="1:13" x14ac:dyDescent="0.3">
      <c r="A356" s="19" t="str">
        <f t="shared" si="12"/>
        <v>622domain</v>
      </c>
      <c r="B356" s="19" t="str">
        <f t="shared" si="13"/>
        <v>domain577</v>
      </c>
      <c r="C356" s="11" t="s">
        <v>723</v>
      </c>
      <c r="D356" s="9" t="s">
        <v>71</v>
      </c>
      <c r="E356" s="13" t="str">
        <f>IF(K356,VLOOKUP(K356,Vocabulary!$A:$J,2,),"")</f>
        <v>wettelijkeNaam</v>
      </c>
      <c r="F356" s="4" t="s">
        <v>0</v>
      </c>
      <c r="G356" s="19" t="str">
        <f>IF(L356&lt;&gt;"",VLOOKUP(L356,Vocabulary!$A:$J,2,),IF(M356&lt;&gt;"",M356,""))</f>
        <v>GeregistreerdeOrganisatie</v>
      </c>
      <c r="K356" s="9">
        <v>622</v>
      </c>
      <c r="L356" s="9">
        <v>577</v>
      </c>
    </row>
    <row r="357" spans="1:13" x14ac:dyDescent="0.3">
      <c r="A357" s="19" t="str">
        <f t="shared" si="12"/>
        <v>491range</v>
      </c>
      <c r="B357" s="19" t="str">
        <f t="shared" si="13"/>
        <v>range619</v>
      </c>
      <c r="C357" s="11" t="s">
        <v>723</v>
      </c>
      <c r="D357" s="9" t="s">
        <v>71</v>
      </c>
      <c r="E357" s="13" t="str">
        <f>IF(K357,VLOOKUP(K357,Vocabulary!$A:$J,2,),"")</f>
        <v>bestaatUit</v>
      </c>
      <c r="F357" s="4" t="s">
        <v>1</v>
      </c>
      <c r="G357" s="19" t="str">
        <f>IF(L357&lt;&gt;"",VLOOKUP(L357,Vocabulary!$A:$J,2,),IF(M357&lt;&gt;"",M357,""))</f>
        <v>Vestiging</v>
      </c>
      <c r="K357" s="9">
        <v>491</v>
      </c>
      <c r="L357" s="9">
        <v>619</v>
      </c>
    </row>
    <row r="358" spans="1:13" x14ac:dyDescent="0.3">
      <c r="A358" s="19" t="str">
        <f t="shared" si="12"/>
        <v>492range</v>
      </c>
      <c r="B358" s="19" t="str">
        <f t="shared" si="13"/>
        <v>range624</v>
      </c>
      <c r="C358" s="11" t="s">
        <v>723</v>
      </c>
      <c r="D358" s="9" t="s">
        <v>71</v>
      </c>
      <c r="E358" s="13" t="str">
        <f>IF(K358,VLOOKUP(K358,Vocabulary!$A:$J,2,),"")</f>
        <v>contactinfo</v>
      </c>
      <c r="F358" s="4" t="s">
        <v>1</v>
      </c>
      <c r="G358" s="19" t="str">
        <f>IF(L358&lt;&gt;"",VLOOKUP(L358,Vocabulary!$A:$J,2,),IF(M358&lt;&gt;"",M358,""))</f>
        <v>ContactInfo</v>
      </c>
      <c r="K358" s="9">
        <v>492</v>
      </c>
      <c r="L358" s="9">
        <v>624</v>
      </c>
    </row>
    <row r="359" spans="1:13" x14ac:dyDescent="0.3">
      <c r="A359" s="19" t="str">
        <f t="shared" si="12"/>
        <v>643range</v>
      </c>
      <c r="B359" s="19" t="str">
        <f t="shared" si="13"/>
        <v>range618</v>
      </c>
      <c r="C359" s="11" t="s">
        <v>723</v>
      </c>
      <c r="D359" s="9" t="s">
        <v>71</v>
      </c>
      <c r="E359" s="13" t="str">
        <f>IF(K359,VLOOKUP(K359,Vocabulary!$A:$J,2,),"")</f>
        <v>isHetResultaatVan</v>
      </c>
      <c r="F359" s="4" t="s">
        <v>1</v>
      </c>
      <c r="G359" s="19" t="str">
        <f>IF(L359&lt;&gt;"",VLOOKUP(L359,Vocabulary!$A:$J,2,),IF(M359&lt;&gt;"",M359,""))</f>
        <v>Veranderingsgebeurtenis</v>
      </c>
      <c r="K359" s="9">
        <v>643</v>
      </c>
      <c r="L359" s="9">
        <v>618</v>
      </c>
    </row>
    <row r="360" spans="1:13" x14ac:dyDescent="0.3">
      <c r="A360" s="19" t="str">
        <f t="shared" si="12"/>
        <v>631range</v>
      </c>
      <c r="B360" s="19" t="str">
        <f t="shared" si="13"/>
        <v>range</v>
      </c>
      <c r="C360" s="11" t="s">
        <v>723</v>
      </c>
      <c r="D360" s="9" t="s">
        <v>71</v>
      </c>
      <c r="E360" s="13" t="str">
        <f>IF(K360,VLOOKUP(K360,Vocabulary!$A:$J,2,),"")</f>
        <v>alternatieveNaam</v>
      </c>
      <c r="F360" s="4" t="s">
        <v>1</v>
      </c>
      <c r="G360" s="19" t="str">
        <f>IF(L360&lt;&gt;"",VLOOKUP(L360,Vocabulary!$A:$J,2,),IF(M360&lt;&gt;"",M360,""))</f>
        <v>_langstring</v>
      </c>
      <c r="K360" s="9">
        <v>631</v>
      </c>
      <c r="M360" s="21" t="s">
        <v>108</v>
      </c>
    </row>
    <row r="361" spans="1:13" x14ac:dyDescent="0.3">
      <c r="A361" s="19" t="str">
        <f t="shared" si="12"/>
        <v>569range</v>
      </c>
      <c r="B361" s="19" t="str">
        <f t="shared" si="13"/>
        <v>range</v>
      </c>
      <c r="C361" s="11" t="s">
        <v>723</v>
      </c>
      <c r="D361" s="9" t="s">
        <v>71</v>
      </c>
      <c r="E361" s="13" t="str">
        <f>IF(K361,VLOOKUP(K361,Vocabulary!$A:$J,2,),"")</f>
        <v>beschrijving</v>
      </c>
      <c r="F361" s="4" t="s">
        <v>1</v>
      </c>
      <c r="G361" s="19" t="str">
        <f>IF(L361&lt;&gt;"",VLOOKUP(L361,Vocabulary!$A:$J,2,),IF(M361&lt;&gt;"",M361,""))</f>
        <v>_langstring</v>
      </c>
      <c r="K361" s="9">
        <v>569</v>
      </c>
      <c r="M361" s="21" t="s">
        <v>108</v>
      </c>
    </row>
    <row r="362" spans="1:13" x14ac:dyDescent="0.3">
      <c r="A362" s="19" t="str">
        <f t="shared" si="12"/>
        <v>572range</v>
      </c>
      <c r="B362" s="19" t="str">
        <f t="shared" si="13"/>
        <v>range</v>
      </c>
      <c r="C362" s="11" t="s">
        <v>723</v>
      </c>
      <c r="D362" s="9" t="s">
        <v>71</v>
      </c>
      <c r="E362" s="13" t="str">
        <f>IF(K362,VLOOKUP(K362,Vocabulary!$A:$J,2,),"")</f>
        <v>datum</v>
      </c>
      <c r="F362" s="4" t="s">
        <v>1</v>
      </c>
      <c r="G362" s="19" t="str">
        <f>IF(L362&lt;&gt;"",VLOOKUP(L362,Vocabulary!$A:$J,2,),IF(M362&lt;&gt;"",M362,""))</f>
        <v>_datetime</v>
      </c>
      <c r="K362" s="9">
        <v>572</v>
      </c>
      <c r="M362" s="21" t="s">
        <v>111</v>
      </c>
    </row>
    <row r="363" spans="1:13" x14ac:dyDescent="0.3">
      <c r="A363" s="19" t="str">
        <f t="shared" si="12"/>
        <v>573range</v>
      </c>
      <c r="B363" s="19" t="str">
        <f t="shared" si="13"/>
        <v>range</v>
      </c>
      <c r="C363" s="11" t="s">
        <v>723</v>
      </c>
      <c r="D363" s="9" t="s">
        <v>71</v>
      </c>
      <c r="E363" s="13" t="str">
        <f>IF(K363,VLOOKUP(K363,Vocabulary!$A:$J,2,),"")</f>
        <v>doel</v>
      </c>
      <c r="F363" s="4" t="s">
        <v>1</v>
      </c>
      <c r="G363" s="19" t="str">
        <f>IF(L363&lt;&gt;"",VLOOKUP(L363,Vocabulary!$A:$J,2,),IF(M363&lt;&gt;"",M363,""))</f>
        <v>_langstring</v>
      </c>
      <c r="K363" s="9">
        <v>573</v>
      </c>
      <c r="M363" s="21" t="s">
        <v>108</v>
      </c>
    </row>
    <row r="364" spans="1:13" x14ac:dyDescent="0.3">
      <c r="A364" s="19" t="str">
        <f t="shared" si="12"/>
        <v>574range</v>
      </c>
      <c r="B364" s="19" t="str">
        <f t="shared" si="13"/>
        <v>range600</v>
      </c>
      <c r="C364" s="11" t="s">
        <v>723</v>
      </c>
      <c r="D364" s="9" t="s">
        <v>71</v>
      </c>
      <c r="E364" s="13" t="str">
        <f>IF(K364,VLOOKUP(K364,Vocabulary!$A:$J,2,),"")</f>
        <v>eenheidVan</v>
      </c>
      <c r="F364" s="4" t="s">
        <v>1</v>
      </c>
      <c r="G364" s="19" t="str">
        <f>IF(L364&lt;&gt;"",VLOOKUP(L364,Vocabulary!$A:$J,2,),IF(M364&lt;&gt;"",M364,""))</f>
        <v>Organisatie</v>
      </c>
      <c r="K364" s="9">
        <v>574</v>
      </c>
      <c r="L364" s="9">
        <v>600</v>
      </c>
    </row>
    <row r="365" spans="1:13" x14ac:dyDescent="0.3">
      <c r="A365" s="19" t="str">
        <f t="shared" si="12"/>
        <v>579range</v>
      </c>
      <c r="B365" s="19" t="str">
        <f t="shared" si="13"/>
        <v>range606</v>
      </c>
      <c r="C365" s="11" t="s">
        <v>723</v>
      </c>
      <c r="D365" s="9" t="s">
        <v>71</v>
      </c>
      <c r="E365" s="13" t="str">
        <f>IF(K365,VLOOKUP(K365,Vocabulary!$A:$J,2,),"")</f>
        <v>heeft</v>
      </c>
      <c r="F365" s="4" t="s">
        <v>1</v>
      </c>
      <c r="G365" s="19" t="str">
        <f>IF(L365&lt;&gt;"",VLOOKUP(L365,Vocabulary!$A:$J,2,),IF(M365&lt;&gt;"",M365,""))</f>
        <v>Positie</v>
      </c>
      <c r="K365" s="9">
        <v>579</v>
      </c>
      <c r="L365" s="9">
        <v>606</v>
      </c>
    </row>
    <row r="366" spans="1:13" x14ac:dyDescent="0.3">
      <c r="A366" s="19" t="str">
        <f t="shared" si="12"/>
        <v>580range</v>
      </c>
      <c r="B366" s="19" t="str">
        <f t="shared" si="13"/>
        <v>range602</v>
      </c>
      <c r="C366" s="11" t="s">
        <v>723</v>
      </c>
      <c r="D366" s="9" t="s">
        <v>71</v>
      </c>
      <c r="E366" s="13" t="str">
        <f>IF(K366,VLOOKUP(K366,Vocabulary!$A:$J,2,),"")</f>
        <v>heeftEenheid</v>
      </c>
      <c r="F366" s="4" t="s">
        <v>1</v>
      </c>
      <c r="G366" s="19" t="str">
        <f>IF(L366&lt;&gt;"",VLOOKUP(L366,Vocabulary!$A:$J,2,),IF(M366&lt;&gt;"",M366,""))</f>
        <v>Organisatie-eenheid</v>
      </c>
      <c r="K366" s="9">
        <v>580</v>
      </c>
      <c r="L366" s="9">
        <v>602</v>
      </c>
    </row>
    <row r="367" spans="1:13" x14ac:dyDescent="0.3">
      <c r="A367" s="19" t="str">
        <f t="shared" si="12"/>
        <v>581range</v>
      </c>
      <c r="B367" s="19" t="str">
        <f t="shared" si="13"/>
        <v>range511</v>
      </c>
      <c r="C367" s="11" t="s">
        <v>723</v>
      </c>
      <c r="D367" s="9" t="s">
        <v>71</v>
      </c>
      <c r="E367" s="13" t="str">
        <f>IF(K367,VLOOKUP(K367,Vocabulary!$A:$J,2,),"")</f>
        <v>heeftFormeelKader</v>
      </c>
      <c r="F367" s="4" t="s">
        <v>1</v>
      </c>
      <c r="G367" s="19" t="str">
        <f>IF(L367&lt;&gt;"",VLOOKUP(L367,Vocabulary!$A:$J,2,),IF(M367&lt;&gt;"",M367,""))</f>
        <v>FormeelKader</v>
      </c>
      <c r="K367" s="9">
        <v>581</v>
      </c>
      <c r="L367" s="9">
        <v>511</v>
      </c>
    </row>
    <row r="368" spans="1:13" ht="28.8" x14ac:dyDescent="0.3">
      <c r="A368" s="19" t="str">
        <f t="shared" si="12"/>
        <v>582range</v>
      </c>
      <c r="B368" s="19" t="str">
        <f t="shared" si="13"/>
        <v>range577</v>
      </c>
      <c r="C368" s="11" t="s">
        <v>723</v>
      </c>
      <c r="D368" s="9" t="s">
        <v>71</v>
      </c>
      <c r="E368" s="13" t="str">
        <f>IF(K368,VLOOKUP(K368,Vocabulary!$A:$J,2,),"")</f>
        <v>heeftGeregistreerdeOrganisatie</v>
      </c>
      <c r="F368" s="4" t="s">
        <v>1</v>
      </c>
      <c r="G368" s="19" t="str">
        <f>IF(L368&lt;&gt;"",VLOOKUP(L368,Vocabulary!$A:$J,2,),IF(M368&lt;&gt;"",M368,""))</f>
        <v>GeregistreerdeOrganisatie</v>
      </c>
      <c r="K368" s="9">
        <v>582</v>
      </c>
      <c r="L368" s="9">
        <v>577</v>
      </c>
    </row>
    <row r="369" spans="1:13" x14ac:dyDescent="0.3">
      <c r="A369" s="19" t="str">
        <f t="shared" si="12"/>
        <v>583range</v>
      </c>
      <c r="B369" s="19" t="str">
        <f t="shared" si="13"/>
        <v>range619</v>
      </c>
      <c r="C369" s="11" t="s">
        <v>723</v>
      </c>
      <c r="D369" s="9" t="s">
        <v>71</v>
      </c>
      <c r="E369" s="13" t="str">
        <f>IF(K369,VLOOKUP(K369,Vocabulary!$A:$J,2,),"")</f>
        <v>heeftGeregistreerdeVestiging</v>
      </c>
      <c r="F369" s="4" t="s">
        <v>1</v>
      </c>
      <c r="G369" s="19" t="str">
        <f>IF(L369&lt;&gt;"",VLOOKUP(L369,Vocabulary!$A:$J,2,),IF(M369&lt;&gt;"",M369,""))</f>
        <v>Vestiging</v>
      </c>
      <c r="K369" s="9">
        <v>583</v>
      </c>
      <c r="L369" s="9">
        <v>619</v>
      </c>
    </row>
    <row r="370" spans="1:13" x14ac:dyDescent="0.3">
      <c r="A370" s="19" t="str">
        <f t="shared" si="12"/>
        <v>585range</v>
      </c>
      <c r="B370" s="19" t="str">
        <f t="shared" si="13"/>
        <v>range619</v>
      </c>
      <c r="C370" s="11" t="s">
        <v>723</v>
      </c>
      <c r="D370" s="9" t="s">
        <v>71</v>
      </c>
      <c r="E370" s="13" t="str">
        <f>IF(K370,VLOOKUP(K370,Vocabulary!$A:$J,2,),"")</f>
        <v>heeftPrimaireVestiging</v>
      </c>
      <c r="F370" s="4" t="s">
        <v>1</v>
      </c>
      <c r="G370" s="19" t="str">
        <f>IF(L370&lt;&gt;"",VLOOKUP(L370,Vocabulary!$A:$J,2,),IF(M370&lt;&gt;"",M370,""))</f>
        <v>Vestiging</v>
      </c>
      <c r="K370" s="9">
        <v>585</v>
      </c>
      <c r="L370" s="9">
        <v>619</v>
      </c>
    </row>
    <row r="371" spans="1:13" x14ac:dyDescent="0.3">
      <c r="A371" s="19" t="str">
        <f t="shared" si="12"/>
        <v>586range</v>
      </c>
      <c r="B371" s="19" t="str">
        <f t="shared" si="13"/>
        <v>range619</v>
      </c>
      <c r="C371" s="11" t="s">
        <v>723</v>
      </c>
      <c r="D371" s="9" t="s">
        <v>71</v>
      </c>
      <c r="E371" s="13" t="str">
        <f>IF(K371,VLOOKUP(K371,Vocabulary!$A:$J,2,),"")</f>
        <v>heeftStandplaats</v>
      </c>
      <c r="F371" s="4" t="s">
        <v>1</v>
      </c>
      <c r="G371" s="19" t="str">
        <f>IF(L371&lt;&gt;"",VLOOKUP(L371,Vocabulary!$A:$J,2,),IF(M371&lt;&gt;"",M371,""))</f>
        <v>Vestiging</v>
      </c>
      <c r="K371" s="9">
        <v>586</v>
      </c>
      <c r="L371" s="9">
        <v>619</v>
      </c>
    </row>
    <row r="372" spans="1:13" x14ac:dyDescent="0.3">
      <c r="A372" s="19" t="str">
        <f t="shared" si="12"/>
        <v>587range</v>
      </c>
      <c r="B372" s="19" t="str">
        <f t="shared" si="13"/>
        <v>range600</v>
      </c>
      <c r="C372" s="11" t="s">
        <v>723</v>
      </c>
      <c r="D372" s="9" t="s">
        <v>71</v>
      </c>
      <c r="E372" s="13" t="str">
        <f>IF(K372,VLOOKUP(K372,Vocabulary!$A:$J,2,),"")</f>
        <v>heeftSuborganisatie</v>
      </c>
      <c r="F372" s="4" t="s">
        <v>1</v>
      </c>
      <c r="G372" s="19" t="str">
        <f>IF(L372&lt;&gt;"",VLOOKUP(L372,Vocabulary!$A:$J,2,),IF(M372&lt;&gt;"",M372,""))</f>
        <v>Organisatie</v>
      </c>
      <c r="K372" s="9">
        <v>587</v>
      </c>
      <c r="L372" s="9">
        <v>600</v>
      </c>
    </row>
    <row r="373" spans="1:13" x14ac:dyDescent="0.3">
      <c r="A373" s="19" t="str">
        <f t="shared" si="12"/>
        <v>588range</v>
      </c>
      <c r="B373" s="19" t="str">
        <f t="shared" si="13"/>
        <v>range619</v>
      </c>
      <c r="C373" s="11" t="s">
        <v>723</v>
      </c>
      <c r="D373" s="9" t="s">
        <v>71</v>
      </c>
      <c r="E373" s="13" t="str">
        <f>IF(K373,VLOOKUP(K373,Vocabulary!$A:$J,2,),"")</f>
        <v>heeftVestiging</v>
      </c>
      <c r="F373" s="4" t="s">
        <v>1</v>
      </c>
      <c r="G373" s="19" t="str">
        <f>IF(L373&lt;&gt;"",VLOOKUP(L373,Vocabulary!$A:$J,2,),IF(M373&lt;&gt;"",M373,""))</f>
        <v>Vestiging</v>
      </c>
      <c r="K373" s="9">
        <v>588</v>
      </c>
      <c r="L373" s="9">
        <v>619</v>
      </c>
    </row>
    <row r="374" spans="1:13" x14ac:dyDescent="0.3">
      <c r="A374" s="19" t="str">
        <f t="shared" si="12"/>
        <v>589range</v>
      </c>
      <c r="B374" s="19" t="str">
        <f t="shared" si="13"/>
        <v>range</v>
      </c>
      <c r="C374" s="11" t="s">
        <v>723</v>
      </c>
      <c r="D374" s="9" t="s">
        <v>71</v>
      </c>
      <c r="E374" s="13" t="str">
        <f>IF(K374,VLOOKUP(K374,Vocabulary!$A:$J,2,),"")</f>
        <v>homepage</v>
      </c>
      <c r="F374" s="4" t="s">
        <v>1</v>
      </c>
      <c r="G374" s="19" t="str">
        <f>IF(L374&lt;&gt;"",VLOOKUP(L374,Vocabulary!$A:$J,2,),IF(M374&lt;&gt;"",M374,""))</f>
        <v>_string</v>
      </c>
      <c r="K374" s="9">
        <v>589</v>
      </c>
      <c r="M374" s="21" t="s">
        <v>107</v>
      </c>
    </row>
    <row r="375" spans="1:13" x14ac:dyDescent="0.3">
      <c r="A375" s="19" t="str">
        <f t="shared" si="12"/>
        <v>590range</v>
      </c>
      <c r="B375" s="19" t="str">
        <f t="shared" si="13"/>
        <v>range600</v>
      </c>
      <c r="C375" s="11" t="s">
        <v>723</v>
      </c>
      <c r="D375" s="9" t="s">
        <v>71</v>
      </c>
      <c r="E375" s="13" t="str">
        <f>IF(K375,VLOOKUP(K375,Vocabulary!$A:$J,2,),"")</f>
        <v>hoofdVan</v>
      </c>
      <c r="F375" s="4" t="s">
        <v>1</v>
      </c>
      <c r="G375" s="19" t="str">
        <f>IF(L375&lt;&gt;"",VLOOKUP(L375,Vocabulary!$A:$J,2,),IF(M375&lt;&gt;"",M375,""))</f>
        <v>Organisatie</v>
      </c>
      <c r="K375" s="9">
        <v>590</v>
      </c>
      <c r="L375" s="9">
        <v>600</v>
      </c>
    </row>
    <row r="376" spans="1:13" x14ac:dyDescent="0.3">
      <c r="A376" s="19" t="str">
        <f t="shared" si="12"/>
        <v>596range</v>
      </c>
      <c r="B376" s="19" t="str">
        <f t="shared" si="13"/>
        <v>range600</v>
      </c>
      <c r="C376" s="11" t="s">
        <v>723</v>
      </c>
      <c r="D376" s="9" t="s">
        <v>71</v>
      </c>
      <c r="E376" s="13" t="str">
        <f>IF(K376,VLOOKUP(K376,Vocabulary!$A:$J,2,),"")</f>
        <v>lidVan</v>
      </c>
      <c r="F376" s="4" t="s">
        <v>1</v>
      </c>
      <c r="G376" s="19" t="str">
        <f>IF(L376&lt;&gt;"",VLOOKUP(L376,Vocabulary!$A:$J,2,),IF(M376&lt;&gt;"",M376,""))</f>
        <v>Organisatie</v>
      </c>
      <c r="K376" s="9">
        <v>596</v>
      </c>
      <c r="L376" s="9">
        <v>600</v>
      </c>
    </row>
    <row r="377" spans="1:13" x14ac:dyDescent="0.3">
      <c r="A377" s="19" t="str">
        <f t="shared" si="12"/>
        <v>609range</v>
      </c>
      <c r="B377" s="19" t="str">
        <f t="shared" si="13"/>
        <v>range501</v>
      </c>
      <c r="C377" s="11" t="s">
        <v>723</v>
      </c>
      <c r="D377" s="9" t="s">
        <v>71</v>
      </c>
      <c r="E377" s="13" t="str">
        <f>IF(K377,VLOOKUP(K377,Vocabulary!$A:$J,2,),"")</f>
        <v>rapporteertAan</v>
      </c>
      <c r="F377" s="4" t="s">
        <v>1</v>
      </c>
      <c r="G377" s="19" t="str">
        <f>IF(L377&lt;&gt;"",VLOOKUP(L377,Vocabulary!$A:$J,2,),IF(M377&lt;&gt;"",M377,""))</f>
        <v>Agent</v>
      </c>
      <c r="K377" s="9">
        <v>609</v>
      </c>
      <c r="L377" s="9">
        <v>501</v>
      </c>
    </row>
    <row r="378" spans="1:13" x14ac:dyDescent="0.3">
      <c r="A378" s="19" t="str">
        <f t="shared" si="12"/>
        <v>609range</v>
      </c>
      <c r="B378" s="19" t="str">
        <f t="shared" si="13"/>
        <v>range606</v>
      </c>
      <c r="C378" s="11" t="s">
        <v>723</v>
      </c>
      <c r="D378" s="9" t="s">
        <v>71</v>
      </c>
      <c r="E378" s="13" t="str">
        <f>IF(K378,VLOOKUP(K378,Vocabulary!$A:$J,2,),"")</f>
        <v>rapporteertAan</v>
      </c>
      <c r="F378" s="4" t="s">
        <v>1</v>
      </c>
      <c r="G378" s="19" t="str">
        <f>IF(L378&lt;&gt;"",VLOOKUP(L378,Vocabulary!$A:$J,2,),IF(M378&lt;&gt;"",M378,""))</f>
        <v>Positie</v>
      </c>
      <c r="K378" s="9">
        <v>609</v>
      </c>
      <c r="L378" s="9">
        <v>606</v>
      </c>
    </row>
    <row r="379" spans="1:13" x14ac:dyDescent="0.3">
      <c r="A379" s="19" t="str">
        <f t="shared" si="12"/>
        <v>610range</v>
      </c>
      <c r="B379" s="19" t="str">
        <f t="shared" si="13"/>
        <v>range518</v>
      </c>
      <c r="C379" s="11" t="s">
        <v>723</v>
      </c>
      <c r="D379" s="9" t="s">
        <v>71</v>
      </c>
      <c r="E379" s="13" t="str">
        <f>IF(K379,VLOOKUP(K379,Vocabulary!$A:$J,2,),"")</f>
        <v>registratie</v>
      </c>
      <c r="F379" s="4" t="s">
        <v>1</v>
      </c>
      <c r="G379" s="19" t="str">
        <f>IF(L379&lt;&gt;"",VLOOKUP(L379,Vocabulary!$A:$J,2,),IF(M379&lt;&gt;"",M379,""))</f>
        <v>Identificator</v>
      </c>
      <c r="K379" s="9">
        <v>610</v>
      </c>
      <c r="L379" s="9">
        <v>518</v>
      </c>
    </row>
    <row r="380" spans="1:13" x14ac:dyDescent="0.3">
      <c r="A380" s="19" t="str">
        <f t="shared" ref="A380:A443" si="14">CONCATENATE(K380,F380)</f>
        <v>616range</v>
      </c>
      <c r="B380" s="19" t="str">
        <f t="shared" ref="B380:B443" si="15">CONCATENATE(F380,L380)</f>
        <v>range600</v>
      </c>
      <c r="C380" s="11" t="s">
        <v>723</v>
      </c>
      <c r="D380" s="9" t="s">
        <v>71</v>
      </c>
      <c r="E380" s="13" t="str">
        <f>IF(K380,VLOOKUP(K380,Vocabulary!$A:$J,2,),"")</f>
        <v>suborganisatieVan</v>
      </c>
      <c r="F380" s="4" t="s">
        <v>1</v>
      </c>
      <c r="G380" s="19" t="str">
        <f>IF(L380&lt;&gt;"",VLOOKUP(L380,Vocabulary!$A:$J,2,),IF(M380&lt;&gt;"",M380,""))</f>
        <v>Organisatie</v>
      </c>
      <c r="K380" s="9">
        <v>616</v>
      </c>
      <c r="L380" s="9">
        <v>600</v>
      </c>
    </row>
    <row r="381" spans="1:13" x14ac:dyDescent="0.3">
      <c r="A381" s="19" t="str">
        <f t="shared" si="14"/>
        <v>617range</v>
      </c>
      <c r="B381" s="19" t="str">
        <f t="shared" si="15"/>
        <v>range618</v>
      </c>
      <c r="C381" s="11" t="s">
        <v>723</v>
      </c>
      <c r="D381" s="9" t="s">
        <v>71</v>
      </c>
      <c r="E381" s="13" t="str">
        <f>IF(K381,VLOOKUP(K381,Vocabulary!$A:$J,2,),"")</f>
        <v>veranderdDoor</v>
      </c>
      <c r="F381" s="4" t="s">
        <v>1</v>
      </c>
      <c r="G381" s="19" t="str">
        <f>IF(L381&lt;&gt;"",VLOOKUP(L381,Vocabulary!$A:$J,2,),IF(M381&lt;&gt;"",M381,""))</f>
        <v>Veranderingsgebeurtenis</v>
      </c>
      <c r="K381" s="9">
        <v>617</v>
      </c>
      <c r="L381" s="9">
        <v>618</v>
      </c>
    </row>
    <row r="382" spans="1:13" x14ac:dyDescent="0.3">
      <c r="A382" s="19" t="str">
        <f t="shared" si="14"/>
        <v>620range</v>
      </c>
      <c r="B382" s="19" t="str">
        <f t="shared" si="15"/>
        <v>range624</v>
      </c>
      <c r="C382" s="11" t="s">
        <v>723</v>
      </c>
      <c r="D382" s="9" t="s">
        <v>71</v>
      </c>
      <c r="E382" s="13" t="str">
        <f>IF(K382,VLOOKUP(K382,Vocabulary!$A:$J,2,),"")</f>
        <v>vestigingsadres</v>
      </c>
      <c r="F382" s="4" t="s">
        <v>1</v>
      </c>
      <c r="G382" s="19" t="str">
        <f>IF(L382&lt;&gt;"",VLOOKUP(L382,Vocabulary!$A:$J,2,),IF(M382&lt;&gt;"",M382,""))</f>
        <v>ContactInfo</v>
      </c>
      <c r="K382" s="9">
        <v>620</v>
      </c>
      <c r="L382" s="9">
        <v>624</v>
      </c>
    </row>
    <row r="383" spans="1:13" x14ac:dyDescent="0.3">
      <c r="A383" s="19" t="str">
        <f t="shared" si="14"/>
        <v>621range</v>
      </c>
      <c r="B383" s="19" t="str">
        <f t="shared" si="15"/>
        <v>range</v>
      </c>
      <c r="C383" s="11" t="s">
        <v>723</v>
      </c>
      <c r="D383" s="9" t="s">
        <v>71</v>
      </c>
      <c r="E383" s="13" t="str">
        <f>IF(K383,VLOOKUP(K383,Vocabulary!$A:$J,2,),"")</f>
        <v>voorkeurslabel</v>
      </c>
      <c r="F383" s="4" t="s">
        <v>1</v>
      </c>
      <c r="G383" s="19" t="str">
        <f>IF(L383&lt;&gt;"",VLOOKUP(L383,Vocabulary!$A:$J,2,),IF(M383&lt;&gt;"",M383,""))</f>
        <v>_langstring</v>
      </c>
      <c r="K383" s="9">
        <v>621</v>
      </c>
      <c r="M383" s="21" t="s">
        <v>108</v>
      </c>
    </row>
    <row r="384" spans="1:13" x14ac:dyDescent="0.3">
      <c r="A384" s="19" t="str">
        <f t="shared" si="14"/>
        <v>622range</v>
      </c>
      <c r="B384" s="19" t="str">
        <f t="shared" si="15"/>
        <v>range</v>
      </c>
      <c r="C384" s="11" t="s">
        <v>723</v>
      </c>
      <c r="D384" s="9" t="s">
        <v>71</v>
      </c>
      <c r="E384" s="13" t="str">
        <f>IF(K384,VLOOKUP(K384,Vocabulary!$A:$J,2,),"")</f>
        <v>wettelijkeNaam</v>
      </c>
      <c r="F384" s="4" t="s">
        <v>1</v>
      </c>
      <c r="G384" s="19" t="str">
        <f>IF(L384&lt;&gt;"",VLOOKUP(L384,Vocabulary!$A:$J,2,),IF(M384&lt;&gt;"",M384,""))</f>
        <v>_langstring</v>
      </c>
      <c r="K384" s="9">
        <v>622</v>
      </c>
      <c r="M384" s="21" t="s">
        <v>108</v>
      </c>
    </row>
    <row r="385" spans="1:12" x14ac:dyDescent="0.3">
      <c r="A385" s="19" t="str">
        <f t="shared" si="14"/>
        <v>486subClassOf</v>
      </c>
      <c r="B385" s="19" t="str">
        <f t="shared" si="15"/>
        <v>subClassOf618</v>
      </c>
      <c r="C385" s="11" t="s">
        <v>723</v>
      </c>
      <c r="D385" s="9" t="s">
        <v>71</v>
      </c>
      <c r="E385" s="13" t="str">
        <f>IF(K385,VLOOKUP(K385,Vocabulary!$A:$J,2,),"")</f>
        <v>Fusie</v>
      </c>
      <c r="F385" s="4" t="s">
        <v>735</v>
      </c>
      <c r="G385" s="19" t="str">
        <f>IF(L385&lt;&gt;"",VLOOKUP(L385,Vocabulary!$A:$J,2,),IF(M385&lt;&gt;"",M385,""))</f>
        <v>Veranderingsgebeurtenis</v>
      </c>
      <c r="K385" s="9">
        <v>486</v>
      </c>
      <c r="L385" s="9">
        <v>618</v>
      </c>
    </row>
    <row r="386" spans="1:12" x14ac:dyDescent="0.3">
      <c r="A386" s="19" t="str">
        <f t="shared" si="14"/>
        <v>487subClassOf</v>
      </c>
      <c r="B386" s="19" t="str">
        <f t="shared" si="15"/>
        <v>subClassOf606</v>
      </c>
      <c r="C386" s="11" t="s">
        <v>723</v>
      </c>
      <c r="D386" s="9" t="s">
        <v>71</v>
      </c>
      <c r="E386" s="13" t="str">
        <f>IF(K386,VLOOKUP(K386,Vocabulary!$A:$J,2,),"")</f>
        <v>Hoedanigheid</v>
      </c>
      <c r="F386" s="4" t="s">
        <v>735</v>
      </c>
      <c r="G386" s="19" t="str">
        <f>IF(L386&lt;&gt;"",VLOOKUP(L386,Vocabulary!$A:$J,2,),IF(M386&lt;&gt;"",M386,""))</f>
        <v>Positie</v>
      </c>
      <c r="K386" s="9">
        <v>487</v>
      </c>
      <c r="L386" s="9">
        <v>606</v>
      </c>
    </row>
    <row r="387" spans="1:12" x14ac:dyDescent="0.3">
      <c r="A387" s="19" t="str">
        <f t="shared" si="14"/>
        <v>488subClassOf</v>
      </c>
      <c r="B387" s="19" t="str">
        <f t="shared" si="15"/>
        <v>subClassOf618</v>
      </c>
      <c r="C387" s="11" t="s">
        <v>723</v>
      </c>
      <c r="D387" s="9" t="s">
        <v>71</v>
      </c>
      <c r="E387" s="13" t="str">
        <f>IF(K387,VLOOKUP(K387,Vocabulary!$A:$J,2,),"")</f>
        <v>Splitsing</v>
      </c>
      <c r="F387" s="4" t="s">
        <v>735</v>
      </c>
      <c r="G387" s="19" t="str">
        <f>IF(L387&lt;&gt;"",VLOOKUP(L387,Vocabulary!$A:$J,2,),IF(M387&lt;&gt;"",M387,""))</f>
        <v>Veranderingsgebeurtenis</v>
      </c>
      <c r="K387" s="9">
        <v>488</v>
      </c>
      <c r="L387" s="9">
        <v>618</v>
      </c>
    </row>
    <row r="388" spans="1:12" x14ac:dyDescent="0.3">
      <c r="A388" s="19" t="str">
        <f t="shared" si="14"/>
        <v>489subClassOf</v>
      </c>
      <c r="B388" s="19" t="str">
        <f t="shared" si="15"/>
        <v>subClassOf618</v>
      </c>
      <c r="C388" s="11" t="s">
        <v>723</v>
      </c>
      <c r="D388" s="9" t="s">
        <v>71</v>
      </c>
      <c r="E388" s="13" t="str">
        <f>IF(K388,VLOOKUP(K388,Vocabulary!$A:$J,2,),"")</f>
        <v>Stopzetting</v>
      </c>
      <c r="F388" s="4" t="s">
        <v>735</v>
      </c>
      <c r="G388" s="19" t="str">
        <f>IF(L388&lt;&gt;"",VLOOKUP(L388,Vocabulary!$A:$J,2,),IF(M388&lt;&gt;"",M388,""))</f>
        <v>Veranderingsgebeurtenis</v>
      </c>
      <c r="K388" s="9">
        <v>489</v>
      </c>
      <c r="L388" s="9">
        <v>618</v>
      </c>
    </row>
    <row r="389" spans="1:12" x14ac:dyDescent="0.3">
      <c r="A389" s="19" t="str">
        <f t="shared" si="14"/>
        <v>490subClassOf</v>
      </c>
      <c r="B389" s="19" t="str">
        <f t="shared" si="15"/>
        <v>subClassOf618</v>
      </c>
      <c r="C389" s="11" t="s">
        <v>723</v>
      </c>
      <c r="D389" s="9" t="s">
        <v>71</v>
      </c>
      <c r="E389" s="13" t="str">
        <f>IF(K389,VLOOKUP(K389,Vocabulary!$A:$J,2,),"")</f>
        <v>Vervanging</v>
      </c>
      <c r="F389" s="4" t="s">
        <v>735</v>
      </c>
      <c r="G389" s="19" t="str">
        <f>IF(L389&lt;&gt;"",VLOOKUP(L389,Vocabulary!$A:$J,2,),IF(M389&lt;&gt;"",M389,""))</f>
        <v>Veranderingsgebeurtenis</v>
      </c>
      <c r="K389" s="9">
        <v>490</v>
      </c>
      <c r="L389" s="9">
        <v>618</v>
      </c>
    </row>
    <row r="390" spans="1:12" x14ac:dyDescent="0.3">
      <c r="A390" s="19" t="str">
        <f t="shared" si="14"/>
        <v>575subClassOf</v>
      </c>
      <c r="B390" s="19" t="str">
        <f t="shared" si="15"/>
        <v>subClassOf600</v>
      </c>
      <c r="C390" s="11" t="s">
        <v>723</v>
      </c>
      <c r="D390" s="9" t="s">
        <v>71</v>
      </c>
      <c r="E390" s="13" t="str">
        <f>IF(K390,VLOOKUP(K390,Vocabulary!$A:$J,2,),"")</f>
        <v>FormeleOrganisatie</v>
      </c>
      <c r="F390" s="4" t="s">
        <v>735</v>
      </c>
      <c r="G390" s="19" t="str">
        <f>IF(L390&lt;&gt;"",VLOOKUP(L390,Vocabulary!$A:$J,2,),IF(M390&lt;&gt;"",M390,""))</f>
        <v>Organisatie</v>
      </c>
      <c r="K390" s="9">
        <v>575</v>
      </c>
      <c r="L390" s="9">
        <v>600</v>
      </c>
    </row>
    <row r="391" spans="1:12" x14ac:dyDescent="0.3">
      <c r="A391" s="19" t="str">
        <f t="shared" si="14"/>
        <v>577subClassOf</v>
      </c>
      <c r="B391" s="19" t="str">
        <f t="shared" si="15"/>
        <v>subClassOf575</v>
      </c>
      <c r="C391" s="11" t="s">
        <v>723</v>
      </c>
      <c r="D391" s="9" t="s">
        <v>71</v>
      </c>
      <c r="E391" s="13" t="str">
        <f>IF(K391,VLOOKUP(K391,Vocabulary!$A:$J,2,),"")</f>
        <v>GeregistreerdeOrganisatie</v>
      </c>
      <c r="F391" s="4" t="s">
        <v>735</v>
      </c>
      <c r="G391" s="19" t="str">
        <f>IF(L391&lt;&gt;"",VLOOKUP(L391,Vocabulary!$A:$J,2,),IF(M391&lt;&gt;"",M391,""))</f>
        <v>FormeleOrganisatie</v>
      </c>
      <c r="K391" s="9">
        <v>577</v>
      </c>
      <c r="L391" s="9">
        <v>575</v>
      </c>
    </row>
    <row r="392" spans="1:12" x14ac:dyDescent="0.3">
      <c r="A392" s="19" t="str">
        <f t="shared" si="14"/>
        <v>599subClassOf</v>
      </c>
      <c r="B392" s="19" t="str">
        <f t="shared" si="15"/>
        <v>subClassOf618</v>
      </c>
      <c r="C392" s="11" t="s">
        <v>723</v>
      </c>
      <c r="D392" s="9" t="s">
        <v>71</v>
      </c>
      <c r="E392" s="13" t="str">
        <f>IF(K392,VLOOKUP(K392,Vocabulary!$A:$J,2,),"")</f>
        <v>Oprichtingsgebeurtenis</v>
      </c>
      <c r="F392" s="4" t="s">
        <v>735</v>
      </c>
      <c r="G392" s="19" t="str">
        <f>IF(L392&lt;&gt;"",VLOOKUP(L392,Vocabulary!$A:$J,2,),IF(M392&lt;&gt;"",M392,""))</f>
        <v>Veranderingsgebeurtenis</v>
      </c>
      <c r="K392" s="9">
        <v>599</v>
      </c>
      <c r="L392" s="9">
        <v>618</v>
      </c>
    </row>
    <row r="393" spans="1:12" x14ac:dyDescent="0.3">
      <c r="A393" s="19" t="str">
        <f t="shared" si="14"/>
        <v>602subClassOf</v>
      </c>
      <c r="B393" s="19" t="str">
        <f t="shared" si="15"/>
        <v>subClassOf600</v>
      </c>
      <c r="C393" s="11" t="s">
        <v>723</v>
      </c>
      <c r="D393" s="9" t="s">
        <v>71</v>
      </c>
      <c r="E393" s="13" t="str">
        <f>IF(K393,VLOOKUP(K393,Vocabulary!$A:$J,2,),"")</f>
        <v>Organisatie-eenheid</v>
      </c>
      <c r="F393" s="4" t="s">
        <v>735</v>
      </c>
      <c r="G393" s="19" t="str">
        <f>IF(L393&lt;&gt;"",VLOOKUP(L393,Vocabulary!$A:$J,2,),IF(M393&lt;&gt;"",M393,""))</f>
        <v>Organisatie</v>
      </c>
      <c r="K393" s="9">
        <v>602</v>
      </c>
      <c r="L393" s="9">
        <v>600</v>
      </c>
    </row>
    <row r="394" spans="1:12" x14ac:dyDescent="0.3">
      <c r="A394" s="19" t="str">
        <f t="shared" si="14"/>
        <v>608subClassOf</v>
      </c>
      <c r="B394" s="19" t="str">
        <f t="shared" si="15"/>
        <v>subClassOf600</v>
      </c>
      <c r="C394" s="11" t="s">
        <v>723</v>
      </c>
      <c r="D394" s="9" t="s">
        <v>71</v>
      </c>
      <c r="E394" s="13" t="str">
        <f>IF(K394,VLOOKUP(K394,Vocabulary!$A:$J,2,),"")</f>
        <v>PubliekeOrganisatie</v>
      </c>
      <c r="F394" s="4" t="s">
        <v>735</v>
      </c>
      <c r="G394" s="19" t="str">
        <f>IF(L394&lt;&gt;"",VLOOKUP(L394,Vocabulary!$A:$J,2,),IF(M394&lt;&gt;"",M394,""))</f>
        <v>Organisatie</v>
      </c>
      <c r="K394" s="9">
        <v>608</v>
      </c>
      <c r="L394" s="9">
        <v>600</v>
      </c>
    </row>
    <row r="395" spans="1:12" x14ac:dyDescent="0.3">
      <c r="A395" s="19" t="str">
        <f t="shared" si="14"/>
        <v>615subClassOf</v>
      </c>
      <c r="B395" s="19" t="str">
        <f t="shared" si="15"/>
        <v>subClassOf600</v>
      </c>
      <c r="C395" s="11" t="s">
        <v>723</v>
      </c>
      <c r="D395" s="9" t="s">
        <v>71</v>
      </c>
      <c r="E395" s="13" t="str">
        <f>IF(K395,VLOOKUP(K395,Vocabulary!$A:$J,2,),"")</f>
        <v>SamenwerkingVanOrganisaties</v>
      </c>
      <c r="F395" s="4" t="s">
        <v>735</v>
      </c>
      <c r="G395" s="19" t="str">
        <f>IF(L395&lt;&gt;"",VLOOKUP(L395,Vocabulary!$A:$J,2,),IF(M395&lt;&gt;"",M395,""))</f>
        <v>Organisatie</v>
      </c>
      <c r="K395" s="9">
        <v>615</v>
      </c>
      <c r="L395" s="9">
        <v>600</v>
      </c>
    </row>
    <row r="396" spans="1:12" x14ac:dyDescent="0.3">
      <c r="A396" s="19" t="str">
        <f t="shared" si="14"/>
        <v>493valueInScheme</v>
      </c>
      <c r="B396" s="19" t="str">
        <f t="shared" si="15"/>
        <v>valueInScheme635</v>
      </c>
      <c r="C396" s="11" t="s">
        <v>723</v>
      </c>
      <c r="D396" s="9" t="s">
        <v>71</v>
      </c>
      <c r="E396" s="13" t="str">
        <f>IF(K396,VLOOKUP(K396,Vocabulary!$A:$J,2,),"")</f>
        <v>rechtspersoonlijkheid</v>
      </c>
      <c r="F396" s="4" t="s">
        <v>757</v>
      </c>
      <c r="G396" s="19" t="str">
        <f>IF(L396&lt;&gt;"",VLOOKUP(L396,Vocabulary!$A:$J,2,),IF(M396&lt;&gt;"",M396,""))</f>
        <v>Rechtspersoonlijkheidtype</v>
      </c>
      <c r="K396" s="9">
        <v>493</v>
      </c>
      <c r="L396" s="9">
        <v>635</v>
      </c>
    </row>
    <row r="397" spans="1:12" x14ac:dyDescent="0.3">
      <c r="A397" s="19" t="str">
        <f t="shared" si="14"/>
        <v>494valueInScheme</v>
      </c>
      <c r="B397" s="19" t="str">
        <f t="shared" si="15"/>
        <v>valueInScheme634</v>
      </c>
      <c r="C397" s="11" t="s">
        <v>723</v>
      </c>
      <c r="D397" s="9" t="s">
        <v>71</v>
      </c>
      <c r="E397" s="13" t="str">
        <f>IF(K397,VLOOKUP(K397,Vocabulary!$A:$J,2,),"")</f>
        <v>rechtstoestand</v>
      </c>
      <c r="F397" s="4" t="s">
        <v>757</v>
      </c>
      <c r="G397" s="19" t="str">
        <f>IF(L397&lt;&gt;"",VLOOKUP(L397,Vocabulary!$A:$J,2,),IF(M397&lt;&gt;"",M397,""))</f>
        <v>Rechtstoestandtype</v>
      </c>
      <c r="K397" s="9">
        <v>494</v>
      </c>
      <c r="L397" s="9">
        <v>634</v>
      </c>
    </row>
    <row r="398" spans="1:12" x14ac:dyDescent="0.3">
      <c r="A398" s="19" t="str">
        <f t="shared" si="14"/>
        <v>495valueInScheme</v>
      </c>
      <c r="B398" s="19" t="str">
        <f t="shared" si="15"/>
        <v>valueInScheme633</v>
      </c>
      <c r="C398" s="11" t="s">
        <v>723</v>
      </c>
      <c r="D398" s="9" t="s">
        <v>71</v>
      </c>
      <c r="E398" s="13" t="str">
        <f>IF(K398,VLOOKUP(K398,Vocabulary!$A:$J,2,),"")</f>
        <v>rechtsvorm</v>
      </c>
      <c r="F398" s="4" t="s">
        <v>757</v>
      </c>
      <c r="G398" s="19" t="str">
        <f>IF(L398&lt;&gt;"",VLOOKUP(L398,Vocabulary!$A:$J,2,),IF(M398&lt;&gt;"",M398,""))</f>
        <v>Rechtsvormtype</v>
      </c>
      <c r="K398" s="9">
        <v>495</v>
      </c>
      <c r="L398" s="9">
        <v>633</v>
      </c>
    </row>
    <row r="399" spans="1:12" x14ac:dyDescent="0.3">
      <c r="A399" s="19" t="str">
        <f t="shared" si="14"/>
        <v>398domain</v>
      </c>
      <c r="B399" s="19" t="str">
        <f t="shared" si="15"/>
        <v>domain522</v>
      </c>
      <c r="C399" s="11" t="s">
        <v>723</v>
      </c>
      <c r="D399" s="9" t="s">
        <v>745</v>
      </c>
      <c r="E399" s="13" t="str">
        <f>IF(K399,VLOOKUP(K399,Vocabulary!$A:$J,2,),"")</f>
        <v>plaats</v>
      </c>
      <c r="F399" s="4" t="s">
        <v>0</v>
      </c>
      <c r="G399" s="19" t="str">
        <f>IF(L399&lt;&gt;"",VLOOKUP(L399,Vocabulary!$A:$J,2,),IF(M399&lt;&gt;"",M399,""))</f>
        <v>Jurisdictie</v>
      </c>
      <c r="K399" s="9">
        <v>398</v>
      </c>
      <c r="L399" s="9">
        <v>522</v>
      </c>
    </row>
    <row r="400" spans="1:12" x14ac:dyDescent="0.3">
      <c r="A400" s="19" t="str">
        <f t="shared" si="14"/>
        <v>460domain</v>
      </c>
      <c r="B400" s="19" t="str">
        <f t="shared" si="15"/>
        <v>domain437</v>
      </c>
      <c r="C400" s="11" t="s">
        <v>723</v>
      </c>
      <c r="D400" s="9" t="s">
        <v>745</v>
      </c>
      <c r="E400" s="13" t="str">
        <f>IF(K400,VLOOKUP(K400,Vocabulary!$A:$J,2,),"")</f>
        <v>afstammingstype</v>
      </c>
      <c r="F400" s="4" t="s">
        <v>0</v>
      </c>
      <c r="G400" s="19" t="str">
        <f>IF(L400&lt;&gt;"",VLOOKUP(L400,Vocabulary!$A:$J,2,),IF(M400&lt;&gt;"",M400,""))</f>
        <v>Afstamming</v>
      </c>
      <c r="K400" s="9">
        <v>460</v>
      </c>
      <c r="L400" s="9">
        <v>437</v>
      </c>
    </row>
    <row r="401" spans="1:12" x14ac:dyDescent="0.3">
      <c r="A401" s="19" t="str">
        <f t="shared" si="14"/>
        <v>463domain</v>
      </c>
      <c r="B401" s="19" t="str">
        <f t="shared" si="15"/>
        <v>domain451</v>
      </c>
      <c r="C401" s="11" t="s">
        <v>723</v>
      </c>
      <c r="D401" s="9" t="s">
        <v>745</v>
      </c>
      <c r="E401" s="13" t="str">
        <f>IF(K401,VLOOKUP(K401,Vocabulary!$A:$J,2,),"")</f>
        <v>datum</v>
      </c>
      <c r="F401" s="4" t="s">
        <v>0</v>
      </c>
      <c r="G401" s="19" t="str">
        <f>IF(L401&lt;&gt;"",VLOOKUP(L401,Vocabulary!$A:$J,2,),IF(M401&lt;&gt;"",M401,""))</f>
        <v>Persoonsgebeurtenis</v>
      </c>
      <c r="K401" s="9">
        <v>463</v>
      </c>
      <c r="L401" s="9">
        <v>451</v>
      </c>
    </row>
    <row r="402" spans="1:12" x14ac:dyDescent="0.3">
      <c r="A402" s="19" t="str">
        <f t="shared" si="14"/>
        <v>464domain</v>
      </c>
      <c r="B402" s="19" t="str">
        <f t="shared" si="15"/>
        <v>domain437</v>
      </c>
      <c r="C402" s="11" t="s">
        <v>723</v>
      </c>
      <c r="D402" s="9" t="s">
        <v>745</v>
      </c>
      <c r="E402" s="13" t="str">
        <f>IF(K402,VLOOKUP(K402,Vocabulary!$A:$J,2,),"")</f>
        <v>datumVanAfstamming</v>
      </c>
      <c r="F402" s="4" t="s">
        <v>0</v>
      </c>
      <c r="G402" s="19" t="str">
        <f>IF(L402&lt;&gt;"",VLOOKUP(L402,Vocabulary!$A:$J,2,),IF(M402&lt;&gt;"",M402,""))</f>
        <v>Afstamming</v>
      </c>
      <c r="K402" s="9">
        <v>464</v>
      </c>
      <c r="L402" s="9">
        <v>437</v>
      </c>
    </row>
    <row r="403" spans="1:12" x14ac:dyDescent="0.3">
      <c r="A403" s="19" t="str">
        <f t="shared" si="14"/>
        <v>465domain</v>
      </c>
      <c r="B403" s="19" t="str">
        <f t="shared" si="15"/>
        <v>domain566</v>
      </c>
      <c r="C403" s="11" t="s">
        <v>723</v>
      </c>
      <c r="D403" s="9" t="s">
        <v>745</v>
      </c>
      <c r="E403" s="13" t="str">
        <f>IF(K403,VLOOKUP(K403,Vocabulary!$A:$J,2,),"")</f>
        <v>gebruikteVoornaam</v>
      </c>
      <c r="F403" s="4" t="s">
        <v>0</v>
      </c>
      <c r="G403" s="19" t="str">
        <f>IF(L403&lt;&gt;"",VLOOKUP(L403,Vocabulary!$A:$J,2,),IF(M403&lt;&gt;"",M403,""))</f>
        <v>Persoon</v>
      </c>
      <c r="K403" s="9">
        <v>465</v>
      </c>
      <c r="L403" s="9">
        <v>566</v>
      </c>
    </row>
    <row r="404" spans="1:12" x14ac:dyDescent="0.3">
      <c r="A404" s="19" t="str">
        <f t="shared" si="14"/>
        <v>466domain</v>
      </c>
      <c r="B404" s="19" t="str">
        <f t="shared" si="15"/>
        <v>domain566</v>
      </c>
      <c r="C404" s="11" t="s">
        <v>723</v>
      </c>
      <c r="D404" s="9" t="s">
        <v>745</v>
      </c>
      <c r="E404" s="13" t="str">
        <f>IF(K404,VLOOKUP(K404,Vocabulary!$A:$J,2,),"")</f>
        <v>geslacht</v>
      </c>
      <c r="F404" s="4" t="s">
        <v>0</v>
      </c>
      <c r="G404" s="19" t="str">
        <f>IF(L404&lt;&gt;"",VLOOKUP(L404,Vocabulary!$A:$J,2,),IF(M404&lt;&gt;"",M404,""))</f>
        <v>Persoon</v>
      </c>
      <c r="K404" s="9">
        <v>466</v>
      </c>
      <c r="L404" s="9">
        <v>566</v>
      </c>
    </row>
    <row r="405" spans="1:12" x14ac:dyDescent="0.3">
      <c r="A405" s="19" t="str">
        <f t="shared" si="14"/>
        <v>467domain</v>
      </c>
      <c r="B405" s="19" t="str">
        <f t="shared" si="15"/>
        <v>domain443</v>
      </c>
      <c r="C405" s="11" t="s">
        <v>723</v>
      </c>
      <c r="D405" s="9" t="s">
        <v>745</v>
      </c>
      <c r="E405" s="13" t="str">
        <f>IF(K405,VLOOKUP(K405,Vocabulary!$A:$J,2,),"")</f>
        <v>gezinsadres</v>
      </c>
      <c r="F405" s="4" t="s">
        <v>0</v>
      </c>
      <c r="G405" s="19" t="str">
        <f>IF(L405&lt;&gt;"",VLOOKUP(L405,Vocabulary!$A:$J,2,),IF(M405&lt;&gt;"",M405,""))</f>
        <v>Gezin</v>
      </c>
      <c r="K405" s="9">
        <v>467</v>
      </c>
      <c r="L405" s="9">
        <v>443</v>
      </c>
    </row>
    <row r="406" spans="1:12" x14ac:dyDescent="0.3">
      <c r="A406" s="19" t="str">
        <f t="shared" si="14"/>
        <v>468domain</v>
      </c>
      <c r="B406" s="19" t="str">
        <f t="shared" si="15"/>
        <v>domain444</v>
      </c>
      <c r="C406" s="11" t="s">
        <v>723</v>
      </c>
      <c r="D406" s="9" t="s">
        <v>745</v>
      </c>
      <c r="E406" s="13" t="str">
        <f>IF(K406,VLOOKUP(K406,Vocabulary!$A:$J,2,),"")</f>
        <v>gezinsrelatietype</v>
      </c>
      <c r="F406" s="4" t="s">
        <v>0</v>
      </c>
      <c r="G406" s="19" t="str">
        <f>IF(L406&lt;&gt;"",VLOOKUP(L406,Vocabulary!$A:$J,2,),IF(M406&lt;&gt;"",M406,""))</f>
        <v>Gezinsrelatie</v>
      </c>
      <c r="K406" s="9">
        <v>468</v>
      </c>
      <c r="L406" s="9">
        <v>444</v>
      </c>
    </row>
    <row r="407" spans="1:12" x14ac:dyDescent="0.3">
      <c r="A407" s="19" t="str">
        <f t="shared" si="14"/>
        <v>469domain</v>
      </c>
      <c r="B407" s="19" t="str">
        <f t="shared" si="15"/>
        <v>domain566</v>
      </c>
      <c r="C407" s="11" t="s">
        <v>723</v>
      </c>
      <c r="D407" s="9" t="s">
        <v>745</v>
      </c>
      <c r="E407" s="13" t="str">
        <f>IF(K407,VLOOKUP(K407,Vocabulary!$A:$J,2,),"")</f>
        <v>heeftBurgerlijkeStaat</v>
      </c>
      <c r="F407" s="4" t="s">
        <v>0</v>
      </c>
      <c r="G407" s="19" t="str">
        <f>IF(L407&lt;&gt;"",VLOOKUP(L407,Vocabulary!$A:$J,2,),IF(M407&lt;&gt;"",M407,""))</f>
        <v>Persoon</v>
      </c>
      <c r="K407" s="9">
        <v>469</v>
      </c>
      <c r="L407" s="9">
        <v>566</v>
      </c>
    </row>
    <row r="408" spans="1:12" x14ac:dyDescent="0.3">
      <c r="A408" s="19" t="str">
        <f t="shared" si="14"/>
        <v>470domain</v>
      </c>
      <c r="B408" s="19" t="str">
        <f t="shared" si="15"/>
        <v>domain566</v>
      </c>
      <c r="C408" s="11" t="s">
        <v>723</v>
      </c>
      <c r="D408" s="9" t="s">
        <v>745</v>
      </c>
      <c r="E408" s="13" t="str">
        <f>IF(K408,VLOOKUP(K408,Vocabulary!$A:$J,2,),"")</f>
        <v>heeftGeboorte</v>
      </c>
      <c r="F408" s="4" t="s">
        <v>0</v>
      </c>
      <c r="G408" s="19" t="str">
        <f>IF(L408&lt;&gt;"",VLOOKUP(L408,Vocabulary!$A:$J,2,),IF(M408&lt;&gt;"",M408,""))</f>
        <v>Persoon</v>
      </c>
      <c r="K408" s="9">
        <v>470</v>
      </c>
      <c r="L408" s="9">
        <v>566</v>
      </c>
    </row>
    <row r="409" spans="1:12" x14ac:dyDescent="0.3">
      <c r="A409" s="19" t="str">
        <f t="shared" si="14"/>
        <v>472domain</v>
      </c>
      <c r="B409" s="19" t="str">
        <f t="shared" si="15"/>
        <v>domain566</v>
      </c>
      <c r="C409" s="11" t="s">
        <v>723</v>
      </c>
      <c r="D409" s="9" t="s">
        <v>745</v>
      </c>
      <c r="E409" s="13" t="str">
        <f>IF(K409,VLOOKUP(K409,Vocabulary!$A:$J,2,),"")</f>
        <v>heeftNationaliteit</v>
      </c>
      <c r="F409" s="4" t="s">
        <v>0</v>
      </c>
      <c r="G409" s="19" t="str">
        <f>IF(L409&lt;&gt;"",VLOOKUP(L409,Vocabulary!$A:$J,2,),IF(M409&lt;&gt;"",M409,""))</f>
        <v>Persoon</v>
      </c>
      <c r="K409" s="9">
        <v>472</v>
      </c>
      <c r="L409" s="9">
        <v>566</v>
      </c>
    </row>
    <row r="410" spans="1:12" x14ac:dyDescent="0.3">
      <c r="A410" s="19" t="str">
        <f t="shared" si="14"/>
        <v>473domain</v>
      </c>
      <c r="B410" s="19" t="str">
        <f t="shared" si="15"/>
        <v>domain566</v>
      </c>
      <c r="C410" s="11" t="s">
        <v>723</v>
      </c>
      <c r="D410" s="9" t="s">
        <v>745</v>
      </c>
      <c r="E410" s="13" t="str">
        <f>IF(K410,VLOOKUP(K410,Vocabulary!$A:$J,2,),"")</f>
        <v>heeftOverlijden</v>
      </c>
      <c r="F410" s="4" t="s">
        <v>0</v>
      </c>
      <c r="G410" s="19" t="str">
        <f>IF(L410&lt;&gt;"",VLOOKUP(L410,Vocabulary!$A:$J,2,),IF(M410&lt;&gt;"",M410,""))</f>
        <v>Persoon</v>
      </c>
      <c r="K410" s="9">
        <v>473</v>
      </c>
      <c r="L410" s="9">
        <v>566</v>
      </c>
    </row>
    <row r="411" spans="1:12" x14ac:dyDescent="0.3">
      <c r="A411" s="19" t="str">
        <f t="shared" si="14"/>
        <v>630domain</v>
      </c>
      <c r="B411" s="19" t="str">
        <f t="shared" si="15"/>
        <v>domain566</v>
      </c>
      <c r="C411" s="11" t="s">
        <v>723</v>
      </c>
      <c r="D411" s="9" t="s">
        <v>745</v>
      </c>
      <c r="E411" s="13" t="str">
        <f>IF(K411,VLOOKUP(K411,Vocabulary!$A:$J,2,),"")</f>
        <v>heeftRelatieMet</v>
      </c>
      <c r="F411" s="4" t="s">
        <v>0</v>
      </c>
      <c r="G411" s="19" t="str">
        <f>IF(L411&lt;&gt;"",VLOOKUP(L411,Vocabulary!$A:$J,2,),IF(M411&lt;&gt;"",M411,""))</f>
        <v>Persoon</v>
      </c>
      <c r="K411" s="9">
        <v>630</v>
      </c>
      <c r="L411" s="9">
        <v>566</v>
      </c>
    </row>
    <row r="412" spans="1:12" ht="28.8" x14ac:dyDescent="0.3">
      <c r="A412" s="19" t="str">
        <f t="shared" si="14"/>
        <v>462domain</v>
      </c>
      <c r="B412" s="19" t="str">
        <f t="shared" si="15"/>
        <v>domain566</v>
      </c>
      <c r="C412" s="11" t="s">
        <v>723</v>
      </c>
      <c r="D412" s="9" t="s">
        <v>745</v>
      </c>
      <c r="E412" s="13" t="str">
        <f>IF(K412,VLOOKUP(K412,Vocabulary!$A:$J,2,),"")</f>
        <v>Inwonerschap.binnenJurisdictie</v>
      </c>
      <c r="F412" s="4" t="s">
        <v>0</v>
      </c>
      <c r="G412" s="19" t="str">
        <f>IF(L412&lt;&gt;"",VLOOKUP(L412,Vocabulary!$A:$J,2,),IF(M412&lt;&gt;"",M412,""))</f>
        <v>Persoon</v>
      </c>
      <c r="K412" s="9">
        <v>462</v>
      </c>
      <c r="L412" s="9">
        <v>566</v>
      </c>
    </row>
    <row r="413" spans="1:12" x14ac:dyDescent="0.3">
      <c r="A413" s="19" t="str">
        <f t="shared" si="14"/>
        <v>477domain</v>
      </c>
      <c r="B413" s="19" t="str">
        <f t="shared" si="15"/>
        <v>domain566</v>
      </c>
      <c r="C413" s="11" t="s">
        <v>723</v>
      </c>
      <c r="D413" s="9" t="s">
        <v>745</v>
      </c>
      <c r="E413" s="13" t="str">
        <f>IF(K413,VLOOKUP(K413,Vocabulary!$A:$J,2,),"")</f>
        <v>isHoofdVan</v>
      </c>
      <c r="F413" s="4" t="s">
        <v>0</v>
      </c>
      <c r="G413" s="19" t="str">
        <f>IF(L413&lt;&gt;"",VLOOKUP(L413,Vocabulary!$A:$J,2,),IF(M413&lt;&gt;"",M413,""))</f>
        <v>Persoon</v>
      </c>
      <c r="K413" s="9">
        <v>477</v>
      </c>
      <c r="L413" s="9">
        <v>566</v>
      </c>
    </row>
    <row r="414" spans="1:12" x14ac:dyDescent="0.3">
      <c r="A414" s="19" t="str">
        <f t="shared" si="14"/>
        <v>478domain</v>
      </c>
      <c r="B414" s="19" t="str">
        <f t="shared" si="15"/>
        <v>domain566</v>
      </c>
      <c r="C414" s="11" t="s">
        <v>723</v>
      </c>
      <c r="D414" s="9" t="s">
        <v>745</v>
      </c>
      <c r="E414" s="13" t="str">
        <f>IF(K414,VLOOKUP(K414,Vocabulary!$A:$J,2,),"")</f>
        <v>isLidVan</v>
      </c>
      <c r="F414" s="4" t="s">
        <v>0</v>
      </c>
      <c r="G414" s="19" t="str">
        <f>IF(L414&lt;&gt;"",VLOOKUP(L414,Vocabulary!$A:$J,2,),IF(M414&lt;&gt;"",M414,""))</f>
        <v>Persoon</v>
      </c>
      <c r="K414" s="9">
        <v>478</v>
      </c>
      <c r="L414" s="9">
        <v>566</v>
      </c>
    </row>
    <row r="415" spans="1:12" x14ac:dyDescent="0.3">
      <c r="A415" s="19" t="str">
        <f t="shared" si="14"/>
        <v>480domain</v>
      </c>
      <c r="B415" s="19" t="str">
        <f t="shared" si="15"/>
        <v>domain448</v>
      </c>
      <c r="C415" s="11" t="s">
        <v>723</v>
      </c>
      <c r="D415" s="9" t="s">
        <v>745</v>
      </c>
      <c r="E415" s="13" t="str">
        <f>IF(K415,VLOOKUP(K415,Vocabulary!$A:$J,2,),"")</f>
        <v>nationaliteit</v>
      </c>
      <c r="F415" s="4" t="s">
        <v>0</v>
      </c>
      <c r="G415" s="19" t="str">
        <f>IF(L415&lt;&gt;"",VLOOKUP(L415,Vocabulary!$A:$J,2,),IF(M415&lt;&gt;"",M415,""))</f>
        <v>Nationaliteit</v>
      </c>
      <c r="K415" s="9">
        <v>480</v>
      </c>
      <c r="L415" s="9">
        <v>448</v>
      </c>
    </row>
    <row r="416" spans="1:12" x14ac:dyDescent="0.3">
      <c r="A416" s="19" t="str">
        <f t="shared" si="14"/>
        <v>481domain</v>
      </c>
      <c r="B416" s="19" t="str">
        <f t="shared" si="15"/>
        <v>domain451</v>
      </c>
      <c r="C416" s="11" t="s">
        <v>723</v>
      </c>
      <c r="D416" s="9" t="s">
        <v>745</v>
      </c>
      <c r="E416" s="13" t="str">
        <f>IF(K416,VLOOKUP(K416,Vocabulary!$A:$J,2,),"")</f>
        <v>plaats</v>
      </c>
      <c r="F416" s="4" t="s">
        <v>0</v>
      </c>
      <c r="G416" s="19" t="str">
        <f>IF(L416&lt;&gt;"",VLOOKUP(L416,Vocabulary!$A:$J,2,),IF(M416&lt;&gt;"",M416,""))</f>
        <v>Persoonsgebeurtenis</v>
      </c>
      <c r="K416" s="9">
        <v>481</v>
      </c>
      <c r="L416" s="9">
        <v>451</v>
      </c>
    </row>
    <row r="417" spans="1:12" x14ac:dyDescent="0.3">
      <c r="A417" s="19" t="str">
        <f t="shared" si="14"/>
        <v>482domain</v>
      </c>
      <c r="B417" s="19" t="str">
        <f t="shared" si="15"/>
        <v>domain442</v>
      </c>
      <c r="C417" s="11" t="s">
        <v>723</v>
      </c>
      <c r="D417" s="9" t="s">
        <v>745</v>
      </c>
      <c r="E417" s="13" t="str">
        <f>IF(K417,VLOOKUP(K417,Vocabulary!$A:$J,2,),"")</f>
        <v>registratie</v>
      </c>
      <c r="F417" s="4" t="s">
        <v>0</v>
      </c>
      <c r="G417" s="19" t="str">
        <f>IF(L417&lt;&gt;"",VLOOKUP(L417,Vocabulary!$A:$J,2,),IF(M417&lt;&gt;"",M417,""))</f>
        <v>GeregistreerdPersoon</v>
      </c>
      <c r="K417" s="9">
        <v>482</v>
      </c>
      <c r="L417" s="9">
        <v>442</v>
      </c>
    </row>
    <row r="418" spans="1:12" ht="28.8" x14ac:dyDescent="0.3">
      <c r="A418" s="19" t="str">
        <f t="shared" si="14"/>
        <v>461domain</v>
      </c>
      <c r="B418" s="19" t="str">
        <f t="shared" si="15"/>
        <v>domain566</v>
      </c>
      <c r="C418" s="11" t="s">
        <v>723</v>
      </c>
      <c r="D418" s="9" t="s">
        <v>745</v>
      </c>
      <c r="E418" s="13" t="str">
        <f>IF(K418,VLOOKUP(K418,Vocabulary!$A:$J,2,),"")</f>
        <v>Staatburgerschap.binnenJurisdictie</v>
      </c>
      <c r="F418" s="4" t="s">
        <v>0</v>
      </c>
      <c r="G418" s="19" t="str">
        <f>IF(L418&lt;&gt;"",VLOOKUP(L418,Vocabulary!$A:$J,2,),IF(M418&lt;&gt;"",M418,""))</f>
        <v>Persoon</v>
      </c>
      <c r="K418" s="9">
        <v>461</v>
      </c>
      <c r="L418" s="9">
        <v>566</v>
      </c>
    </row>
    <row r="419" spans="1:12" x14ac:dyDescent="0.3">
      <c r="A419" s="19" t="str">
        <f t="shared" si="14"/>
        <v>483domain</v>
      </c>
      <c r="B419" s="19" t="str">
        <f t="shared" si="15"/>
        <v>domain438</v>
      </c>
      <c r="C419" s="11" t="s">
        <v>723</v>
      </c>
      <c r="D419" s="9" t="s">
        <v>745</v>
      </c>
      <c r="E419" s="13" t="str">
        <f>IF(K419,VLOOKUP(K419,Vocabulary!$A:$J,2,),"")</f>
        <v>type</v>
      </c>
      <c r="F419" s="4" t="s">
        <v>0</v>
      </c>
      <c r="G419" s="19" t="str">
        <f>IF(L419&lt;&gt;"",VLOOKUP(L419,Vocabulary!$A:$J,2,),IF(M419&lt;&gt;"",M419,""))</f>
        <v>BurgerlijkeStaat</v>
      </c>
      <c r="K419" s="9">
        <v>483</v>
      </c>
      <c r="L419" s="9">
        <v>438</v>
      </c>
    </row>
    <row r="420" spans="1:12" x14ac:dyDescent="0.3">
      <c r="A420" s="19" t="str">
        <f t="shared" si="14"/>
        <v>484domain</v>
      </c>
      <c r="B420" s="19" t="str">
        <f t="shared" si="15"/>
        <v>domain457</v>
      </c>
      <c r="C420" s="11" t="s">
        <v>723</v>
      </c>
      <c r="D420" s="9" t="s">
        <v>745</v>
      </c>
      <c r="E420" s="13" t="str">
        <f>IF(K420,VLOOKUP(K420,Vocabulary!$A:$J,2,),"")</f>
        <v>verblijfsadres</v>
      </c>
      <c r="F420" s="4" t="s">
        <v>0</v>
      </c>
      <c r="G420" s="19" t="str">
        <f>IF(L420&lt;&gt;"",VLOOKUP(L420,Vocabulary!$A:$J,2,),IF(M420&lt;&gt;"",M420,""))</f>
        <v>Verblijfplaats</v>
      </c>
      <c r="K420" s="9">
        <v>484</v>
      </c>
      <c r="L420" s="9">
        <v>457</v>
      </c>
    </row>
    <row r="421" spans="1:12" x14ac:dyDescent="0.3">
      <c r="A421" s="19" t="str">
        <f t="shared" si="14"/>
        <v>485domain</v>
      </c>
      <c r="B421" s="19" t="str">
        <f t="shared" si="15"/>
        <v>domain566</v>
      </c>
      <c r="C421" s="11" t="s">
        <v>723</v>
      </c>
      <c r="D421" s="9" t="s">
        <v>745</v>
      </c>
      <c r="E421" s="13" t="str">
        <f>IF(K421,VLOOKUP(K421,Vocabulary!$A:$J,2,),"")</f>
        <v>volledigeNaam</v>
      </c>
      <c r="F421" s="4" t="s">
        <v>0</v>
      </c>
      <c r="G421" s="19" t="str">
        <f>IF(L421&lt;&gt;"",VLOOKUP(L421,Vocabulary!$A:$J,2,),IF(M421&lt;&gt;"",M421,""))</f>
        <v>Persoon</v>
      </c>
      <c r="K421" s="9">
        <v>485</v>
      </c>
      <c r="L421" s="9">
        <v>566</v>
      </c>
    </row>
    <row r="422" spans="1:12" x14ac:dyDescent="0.3">
      <c r="A422" s="19" t="str">
        <f t="shared" si="14"/>
        <v>637domain</v>
      </c>
      <c r="B422" s="19" t="str">
        <f t="shared" si="15"/>
        <v>domain566</v>
      </c>
      <c r="C422" s="11" t="s">
        <v>723</v>
      </c>
      <c r="D422" s="9" t="s">
        <v>745</v>
      </c>
      <c r="E422" s="13" t="str">
        <f>IF(K422,VLOOKUP(K422,Vocabulary!$A:$J,2,),"")</f>
        <v>achternaam</v>
      </c>
      <c r="F422" s="4" t="s">
        <v>0</v>
      </c>
      <c r="G422" s="19" t="str">
        <f>IF(L422&lt;&gt;"",VLOOKUP(L422,Vocabulary!$A:$J,2,),IF(M422&lt;&gt;"",M422,""))</f>
        <v>Persoon</v>
      </c>
      <c r="K422" s="9">
        <v>637</v>
      </c>
      <c r="L422" s="9">
        <v>566</v>
      </c>
    </row>
    <row r="423" spans="1:12" x14ac:dyDescent="0.3">
      <c r="A423" s="19" t="str">
        <f t="shared" si="14"/>
        <v>561domain</v>
      </c>
      <c r="B423" s="19" t="str">
        <f t="shared" si="15"/>
        <v>domain566</v>
      </c>
      <c r="C423" s="11" t="s">
        <v>723</v>
      </c>
      <c r="D423" s="9" t="s">
        <v>745</v>
      </c>
      <c r="E423" s="13" t="str">
        <f>IF(K423,VLOOKUP(K423,Vocabulary!$A:$J,2,),"")</f>
        <v>geboortenaam</v>
      </c>
      <c r="F423" s="4" t="s">
        <v>0</v>
      </c>
      <c r="G423" s="19" t="str">
        <f>IF(L423&lt;&gt;"",VLOOKUP(L423,Vocabulary!$A:$J,2,),IF(M423&lt;&gt;"",M423,""))</f>
        <v>Persoon</v>
      </c>
      <c r="K423" s="9">
        <v>561</v>
      </c>
      <c r="L423" s="9">
        <v>566</v>
      </c>
    </row>
    <row r="424" spans="1:12" x14ac:dyDescent="0.3">
      <c r="A424" s="19" t="str">
        <f t="shared" si="14"/>
        <v>563domain</v>
      </c>
      <c r="B424" s="19" t="str">
        <f t="shared" si="15"/>
        <v>domain566</v>
      </c>
      <c r="C424" s="11" t="s">
        <v>723</v>
      </c>
      <c r="D424" s="9" t="s">
        <v>745</v>
      </c>
      <c r="E424" s="13" t="str">
        <f>IF(K424,VLOOKUP(K424,Vocabulary!$A:$J,2,),"")</f>
        <v>inwonerschap</v>
      </c>
      <c r="F424" s="4" t="s">
        <v>0</v>
      </c>
      <c r="G424" s="19" t="str">
        <f>IF(L424&lt;&gt;"",VLOOKUP(L424,Vocabulary!$A:$J,2,),IF(M424&lt;&gt;"",M424,""))</f>
        <v>Persoon</v>
      </c>
      <c r="K424" s="9">
        <v>563</v>
      </c>
      <c r="L424" s="9">
        <v>566</v>
      </c>
    </row>
    <row r="425" spans="1:12" x14ac:dyDescent="0.3">
      <c r="A425" s="19" t="str">
        <f t="shared" si="14"/>
        <v>565domain</v>
      </c>
      <c r="B425" s="19" t="str">
        <f t="shared" si="15"/>
        <v>domain566</v>
      </c>
      <c r="C425" s="11" t="s">
        <v>723</v>
      </c>
      <c r="D425" s="9" t="s">
        <v>745</v>
      </c>
      <c r="E425" s="13" t="str">
        <f>IF(K425,VLOOKUP(K425,Vocabulary!$A:$J,2,),"")</f>
        <v>patroniem</v>
      </c>
      <c r="F425" s="4" t="s">
        <v>0</v>
      </c>
      <c r="G425" s="19" t="str">
        <f>IF(L425&lt;&gt;"",VLOOKUP(L425,Vocabulary!$A:$J,2,),IF(M425&lt;&gt;"",M425,""))</f>
        <v>Persoon</v>
      </c>
      <c r="K425" s="9">
        <v>565</v>
      </c>
      <c r="L425" s="9">
        <v>566</v>
      </c>
    </row>
    <row r="426" spans="1:12" x14ac:dyDescent="0.3">
      <c r="A426" s="19" t="str">
        <f t="shared" si="14"/>
        <v>567domain</v>
      </c>
      <c r="B426" s="19" t="str">
        <f t="shared" si="15"/>
        <v>domain566</v>
      </c>
      <c r="C426" s="11" t="s">
        <v>723</v>
      </c>
      <c r="D426" s="9" t="s">
        <v>745</v>
      </c>
      <c r="E426" s="13" t="str">
        <f>IF(K426,VLOOKUP(K426,Vocabulary!$A:$J,2,),"")</f>
        <v>staatsburgerschap</v>
      </c>
      <c r="F426" s="4" t="s">
        <v>0</v>
      </c>
      <c r="G426" s="19" t="str">
        <f>IF(L426&lt;&gt;"",VLOOKUP(L426,Vocabulary!$A:$J,2,),IF(M426&lt;&gt;"",M426,""))</f>
        <v>Persoon</v>
      </c>
      <c r="K426" s="9">
        <v>567</v>
      </c>
      <c r="L426" s="9">
        <v>566</v>
      </c>
    </row>
    <row r="427" spans="1:12" x14ac:dyDescent="0.3">
      <c r="A427" s="19" t="str">
        <f t="shared" si="14"/>
        <v>638domain</v>
      </c>
      <c r="B427" s="19" t="str">
        <f t="shared" si="15"/>
        <v>domain566</v>
      </c>
      <c r="C427" s="11" t="s">
        <v>723</v>
      </c>
      <c r="D427" s="9" t="s">
        <v>745</v>
      </c>
      <c r="E427" s="13" t="str">
        <f>IF(K427,VLOOKUP(K427,Vocabulary!$A:$J,2,),"")</f>
        <v>voornaam</v>
      </c>
      <c r="F427" s="4" t="s">
        <v>0</v>
      </c>
      <c r="G427" s="19" t="str">
        <f>IF(L427&lt;&gt;"",VLOOKUP(L427,Vocabulary!$A:$J,2,),IF(M427&lt;&gt;"",M427,""))</f>
        <v>Persoon</v>
      </c>
      <c r="K427" s="9">
        <v>638</v>
      </c>
      <c r="L427" s="9">
        <v>566</v>
      </c>
    </row>
    <row r="428" spans="1:12" x14ac:dyDescent="0.3">
      <c r="A428" s="19" t="str">
        <f t="shared" si="14"/>
        <v>469range</v>
      </c>
      <c r="B428" s="19" t="str">
        <f t="shared" si="15"/>
        <v>range438</v>
      </c>
      <c r="C428" s="11" t="s">
        <v>723</v>
      </c>
      <c r="D428" s="9" t="s">
        <v>745</v>
      </c>
      <c r="E428" s="13" t="str">
        <f>IF(K428,VLOOKUP(K428,Vocabulary!$A:$J,2,),"")</f>
        <v>heeftBurgerlijkeStaat</v>
      </c>
      <c r="F428" s="4" t="s">
        <v>1</v>
      </c>
      <c r="G428" s="19" t="str">
        <f>IF(L428&lt;&gt;"",VLOOKUP(L428,Vocabulary!$A:$J,2,),IF(M428&lt;&gt;"",M428,""))</f>
        <v>BurgerlijkeStaat</v>
      </c>
      <c r="K428" s="9">
        <v>469</v>
      </c>
      <c r="L428" s="9">
        <v>438</v>
      </c>
    </row>
    <row r="429" spans="1:12" x14ac:dyDescent="0.3">
      <c r="A429" s="19" t="str">
        <f t="shared" si="14"/>
        <v>470range</v>
      </c>
      <c r="B429" s="19" t="str">
        <f t="shared" si="15"/>
        <v>range440</v>
      </c>
      <c r="C429" s="11" t="s">
        <v>723</v>
      </c>
      <c r="D429" s="9" t="s">
        <v>745</v>
      </c>
      <c r="E429" s="13" t="str">
        <f>IF(K429,VLOOKUP(K429,Vocabulary!$A:$J,2,),"")</f>
        <v>heeftGeboorte</v>
      </c>
      <c r="F429" s="4" t="s">
        <v>1</v>
      </c>
      <c r="G429" s="19" t="str">
        <f>IF(L429&lt;&gt;"",VLOOKUP(L429,Vocabulary!$A:$J,2,),IF(M429&lt;&gt;"",M429,""))</f>
        <v>Geboorte</v>
      </c>
      <c r="K429" s="9">
        <v>470</v>
      </c>
      <c r="L429" s="9">
        <v>440</v>
      </c>
    </row>
    <row r="430" spans="1:12" x14ac:dyDescent="0.3">
      <c r="A430" s="19" t="str">
        <f t="shared" si="14"/>
        <v>472range</v>
      </c>
      <c r="B430" s="19" t="str">
        <f t="shared" si="15"/>
        <v>range448</v>
      </c>
      <c r="C430" s="11" t="s">
        <v>723</v>
      </c>
      <c r="D430" s="9" t="s">
        <v>745</v>
      </c>
      <c r="E430" s="13" t="str">
        <f>IF(K430,VLOOKUP(K430,Vocabulary!$A:$J,2,),"")</f>
        <v>heeftNationaliteit</v>
      </c>
      <c r="F430" s="4" t="s">
        <v>1</v>
      </c>
      <c r="G430" s="19" t="str">
        <f>IF(L430&lt;&gt;"",VLOOKUP(L430,Vocabulary!$A:$J,2,),IF(M430&lt;&gt;"",M430,""))</f>
        <v>Nationaliteit</v>
      </c>
      <c r="K430" s="9">
        <v>472</v>
      </c>
      <c r="L430" s="9">
        <v>448</v>
      </c>
    </row>
    <row r="431" spans="1:12" x14ac:dyDescent="0.3">
      <c r="A431" s="19" t="str">
        <f t="shared" si="14"/>
        <v>473range</v>
      </c>
      <c r="B431" s="19" t="str">
        <f t="shared" si="15"/>
        <v>range449</v>
      </c>
      <c r="C431" s="11" t="s">
        <v>723</v>
      </c>
      <c r="D431" s="9" t="s">
        <v>745</v>
      </c>
      <c r="E431" s="13" t="str">
        <f>IF(K431,VLOOKUP(K431,Vocabulary!$A:$J,2,),"")</f>
        <v>heeftOverlijden</v>
      </c>
      <c r="F431" s="4" t="s">
        <v>1</v>
      </c>
      <c r="G431" s="19" t="str">
        <f>IF(L431&lt;&gt;"",VLOOKUP(L431,Vocabulary!$A:$J,2,),IF(M431&lt;&gt;"",M431,""))</f>
        <v>Overlijden</v>
      </c>
      <c r="K431" s="9">
        <v>473</v>
      </c>
      <c r="L431" s="9">
        <v>449</v>
      </c>
    </row>
    <row r="432" spans="1:12" ht="28.8" x14ac:dyDescent="0.3">
      <c r="A432" s="19" t="str">
        <f t="shared" si="14"/>
        <v>462range</v>
      </c>
      <c r="B432" s="19" t="str">
        <f t="shared" si="15"/>
        <v>range522</v>
      </c>
      <c r="C432" s="11" t="s">
        <v>723</v>
      </c>
      <c r="D432" s="9" t="s">
        <v>745</v>
      </c>
      <c r="E432" s="13" t="str">
        <f>IF(K432,VLOOKUP(K432,Vocabulary!$A:$J,2,),"")</f>
        <v>Inwonerschap.binnenJurisdictie</v>
      </c>
      <c r="F432" s="4" t="s">
        <v>1</v>
      </c>
      <c r="G432" s="19" t="str">
        <f>IF(L432&lt;&gt;"",VLOOKUP(L432,Vocabulary!$A:$J,2,),IF(M432&lt;&gt;"",M432,""))</f>
        <v>Jurisdictie</v>
      </c>
      <c r="K432" s="9">
        <v>462</v>
      </c>
      <c r="L432" s="9">
        <v>522</v>
      </c>
    </row>
    <row r="433" spans="1:13" x14ac:dyDescent="0.3">
      <c r="A433" s="19" t="str">
        <f t="shared" si="14"/>
        <v>477range</v>
      </c>
      <c r="B433" s="19" t="str">
        <f t="shared" si="15"/>
        <v>range443</v>
      </c>
      <c r="C433" s="11" t="s">
        <v>723</v>
      </c>
      <c r="D433" s="9" t="s">
        <v>745</v>
      </c>
      <c r="E433" s="13" t="str">
        <f>IF(K433,VLOOKUP(K433,Vocabulary!$A:$J,2,),"")</f>
        <v>isHoofdVan</v>
      </c>
      <c r="F433" s="4" t="s">
        <v>1</v>
      </c>
      <c r="G433" s="19" t="str">
        <f>IF(L433&lt;&gt;"",VLOOKUP(L433,Vocabulary!$A:$J,2,),IF(M433&lt;&gt;"",M433,""))</f>
        <v>Gezin</v>
      </c>
      <c r="K433" s="9">
        <v>477</v>
      </c>
      <c r="L433" s="9">
        <v>443</v>
      </c>
    </row>
    <row r="434" spans="1:13" x14ac:dyDescent="0.3">
      <c r="A434" s="19" t="str">
        <f t="shared" si="14"/>
        <v>478range</v>
      </c>
      <c r="B434" s="19" t="str">
        <f t="shared" si="15"/>
        <v>range443</v>
      </c>
      <c r="C434" s="11" t="s">
        <v>723</v>
      </c>
      <c r="D434" s="9" t="s">
        <v>745</v>
      </c>
      <c r="E434" s="13" t="str">
        <f>IF(K434,VLOOKUP(K434,Vocabulary!$A:$J,2,),"")</f>
        <v>isLidVan</v>
      </c>
      <c r="F434" s="4" t="s">
        <v>1</v>
      </c>
      <c r="G434" s="19" t="str">
        <f>IF(L434&lt;&gt;"",VLOOKUP(L434,Vocabulary!$A:$J,2,),IF(M434&lt;&gt;"",M434,""))</f>
        <v>Gezin</v>
      </c>
      <c r="K434" s="9">
        <v>478</v>
      </c>
      <c r="L434" s="9">
        <v>443</v>
      </c>
    </row>
    <row r="435" spans="1:13" ht="28.8" x14ac:dyDescent="0.3">
      <c r="A435" s="19" t="str">
        <f t="shared" si="14"/>
        <v>461range</v>
      </c>
      <c r="B435" s="19" t="str">
        <f t="shared" si="15"/>
        <v>range522</v>
      </c>
      <c r="C435" s="11" t="s">
        <v>723</v>
      </c>
      <c r="D435" s="9" t="s">
        <v>745</v>
      </c>
      <c r="E435" s="13" t="str">
        <f>IF(K435,VLOOKUP(K435,Vocabulary!$A:$J,2,),"")</f>
        <v>Staatburgerschap.binnenJurisdictie</v>
      </c>
      <c r="F435" s="4" t="s">
        <v>1</v>
      </c>
      <c r="G435" s="19" t="str">
        <f>IF(L435&lt;&gt;"",VLOOKUP(L435,Vocabulary!$A:$J,2,),IF(M435&lt;&gt;"",M435,""))</f>
        <v>Jurisdictie</v>
      </c>
      <c r="K435" s="9">
        <v>461</v>
      </c>
      <c r="L435" s="9">
        <v>522</v>
      </c>
    </row>
    <row r="436" spans="1:13" x14ac:dyDescent="0.3">
      <c r="A436" s="19" t="str">
        <f t="shared" si="14"/>
        <v>637range</v>
      </c>
      <c r="B436" s="19" t="str">
        <f t="shared" si="15"/>
        <v>range</v>
      </c>
      <c r="C436" s="11" t="s">
        <v>723</v>
      </c>
      <c r="D436" s="9" t="s">
        <v>745</v>
      </c>
      <c r="E436" s="13" t="str">
        <f>IF(K436,VLOOKUP(K436,Vocabulary!$A:$J,2,),"")</f>
        <v>achternaam</v>
      </c>
      <c r="F436" s="4" t="s">
        <v>1</v>
      </c>
      <c r="G436" s="19" t="str">
        <f>IF(L436&lt;&gt;"",VLOOKUP(L436,Vocabulary!$A:$J,2,),IF(M436&lt;&gt;"",M436,""))</f>
        <v>_string</v>
      </c>
      <c r="K436" s="9">
        <v>637</v>
      </c>
      <c r="M436" s="21" t="s">
        <v>107</v>
      </c>
    </row>
    <row r="437" spans="1:13" x14ac:dyDescent="0.3">
      <c r="A437" s="19" t="str">
        <f t="shared" si="14"/>
        <v>563range</v>
      </c>
      <c r="B437" s="19" t="str">
        <f t="shared" si="15"/>
        <v>range447</v>
      </c>
      <c r="C437" s="11" t="s">
        <v>723</v>
      </c>
      <c r="D437" s="9" t="s">
        <v>745</v>
      </c>
      <c r="E437" s="13" t="str">
        <f>IF(K437,VLOOKUP(K437,Vocabulary!$A:$J,2,),"")</f>
        <v>inwonerschap</v>
      </c>
      <c r="F437" s="4" t="s">
        <v>1</v>
      </c>
      <c r="G437" s="19" t="str">
        <f>IF(L437&lt;&gt;"",VLOOKUP(L437,Vocabulary!$A:$J,2,),IF(M437&lt;&gt;"",M437,""))</f>
        <v>Inwonerschap</v>
      </c>
      <c r="K437" s="9">
        <v>563</v>
      </c>
      <c r="L437" s="9">
        <v>447</v>
      </c>
    </row>
    <row r="438" spans="1:13" x14ac:dyDescent="0.3">
      <c r="A438" s="19" t="str">
        <f t="shared" si="14"/>
        <v>567range</v>
      </c>
      <c r="B438" s="19" t="str">
        <f t="shared" si="15"/>
        <v>range454</v>
      </c>
      <c r="C438" s="11" t="s">
        <v>723</v>
      </c>
      <c r="D438" s="9" t="s">
        <v>745</v>
      </c>
      <c r="E438" s="13" t="str">
        <f>IF(K438,VLOOKUP(K438,Vocabulary!$A:$J,2,),"")</f>
        <v>staatsburgerschap</v>
      </c>
      <c r="F438" s="4" t="s">
        <v>1</v>
      </c>
      <c r="G438" s="19" t="str">
        <f>IF(L438&lt;&gt;"",VLOOKUP(L438,Vocabulary!$A:$J,2,),IF(M438&lt;&gt;"",M438,""))</f>
        <v>Staatburgerschap</v>
      </c>
      <c r="K438" s="9">
        <v>567</v>
      </c>
      <c r="L438" s="9">
        <v>454</v>
      </c>
    </row>
    <row r="439" spans="1:13" x14ac:dyDescent="0.3">
      <c r="A439" s="19" t="str">
        <f t="shared" si="14"/>
        <v>638range</v>
      </c>
      <c r="B439" s="19" t="str">
        <f t="shared" si="15"/>
        <v>range</v>
      </c>
      <c r="C439" s="11" t="s">
        <v>723</v>
      </c>
      <c r="D439" s="9" t="s">
        <v>745</v>
      </c>
      <c r="E439" s="13" t="str">
        <f>IF(K439,VLOOKUP(K439,Vocabulary!$A:$J,2,),"")</f>
        <v>voornaam</v>
      </c>
      <c r="F439" s="4" t="s">
        <v>1</v>
      </c>
      <c r="G439" s="19" t="str">
        <f>IF(L439&lt;&gt;"",VLOOKUP(L439,Vocabulary!$A:$J,2,),IF(M439&lt;&gt;"",M439,""))</f>
        <v>_string</v>
      </c>
      <c r="K439" s="9">
        <v>638</v>
      </c>
      <c r="M439" s="21" t="s">
        <v>107</v>
      </c>
    </row>
    <row r="440" spans="1:13" x14ac:dyDescent="0.3">
      <c r="A440" s="19" t="str">
        <f t="shared" si="14"/>
        <v>437subClassOf</v>
      </c>
      <c r="B440" s="19" t="str">
        <f t="shared" si="15"/>
        <v>subClassOf452</v>
      </c>
      <c r="C440" s="11" t="s">
        <v>723</v>
      </c>
      <c r="D440" s="9" t="s">
        <v>745</v>
      </c>
      <c r="E440" s="13" t="str">
        <f>IF(K440,VLOOKUP(K440,Vocabulary!$A:$J,2,),"")</f>
        <v>Afstamming</v>
      </c>
      <c r="F440" s="4" t="s">
        <v>735</v>
      </c>
      <c r="G440" s="19" t="str">
        <f>IF(L440&lt;&gt;"",VLOOKUP(L440,Vocabulary!$A:$J,2,),IF(M440&lt;&gt;"",M440,""))</f>
        <v>Persoonsrelatie</v>
      </c>
      <c r="K440" s="9">
        <v>437</v>
      </c>
      <c r="L440" s="9">
        <v>452</v>
      </c>
    </row>
    <row r="441" spans="1:13" x14ac:dyDescent="0.3">
      <c r="A441" s="19" t="str">
        <f t="shared" si="14"/>
        <v>440subClassOf</v>
      </c>
      <c r="B441" s="19" t="str">
        <f t="shared" si="15"/>
        <v>subClassOf451</v>
      </c>
      <c r="C441" s="11" t="s">
        <v>723</v>
      </c>
      <c r="D441" s="9" t="s">
        <v>745</v>
      </c>
      <c r="E441" s="13" t="str">
        <f>IF(K441,VLOOKUP(K441,Vocabulary!$A:$J,2,),"")</f>
        <v>Geboorte</v>
      </c>
      <c r="F441" s="4" t="s">
        <v>735</v>
      </c>
      <c r="G441" s="19" t="str">
        <f>IF(L441&lt;&gt;"",VLOOKUP(L441,Vocabulary!$A:$J,2,),IF(M441&lt;&gt;"",M441,""))</f>
        <v>Persoonsgebeurtenis</v>
      </c>
      <c r="K441" s="9">
        <v>440</v>
      </c>
      <c r="L441" s="9">
        <v>451</v>
      </c>
    </row>
    <row r="442" spans="1:13" x14ac:dyDescent="0.3">
      <c r="A442" s="19" t="str">
        <f t="shared" si="14"/>
        <v>441subClassOf</v>
      </c>
      <c r="B442" s="19" t="str">
        <f t="shared" si="15"/>
        <v>subClassOf447</v>
      </c>
      <c r="C442" s="11" t="s">
        <v>723</v>
      </c>
      <c r="D442" s="9" t="s">
        <v>745</v>
      </c>
      <c r="E442" s="13" t="str">
        <f>IF(K442,VLOOKUP(K442,Vocabulary!$A:$J,2,),"")</f>
        <v>GeenInwoner</v>
      </c>
      <c r="F442" s="4" t="s">
        <v>735</v>
      </c>
      <c r="G442" s="19" t="str">
        <f>IF(L442&lt;&gt;"",VLOOKUP(L442,Vocabulary!$A:$J,2,),IF(M442&lt;&gt;"",M442,""))</f>
        <v>Inwonerschap</v>
      </c>
      <c r="K442" s="9">
        <v>441</v>
      </c>
      <c r="L442" s="9">
        <v>447</v>
      </c>
    </row>
    <row r="443" spans="1:13" x14ac:dyDescent="0.3">
      <c r="A443" s="19" t="str">
        <f t="shared" si="14"/>
        <v>442subClassOf</v>
      </c>
      <c r="B443" s="19" t="str">
        <f t="shared" si="15"/>
        <v>subClassOf566</v>
      </c>
      <c r="C443" s="11" t="s">
        <v>723</v>
      </c>
      <c r="D443" s="9" t="s">
        <v>745</v>
      </c>
      <c r="E443" s="13" t="str">
        <f>IF(K443,VLOOKUP(K443,Vocabulary!$A:$J,2,),"")</f>
        <v>GeregistreerdPersoon</v>
      </c>
      <c r="F443" s="4" t="s">
        <v>735</v>
      </c>
      <c r="G443" s="19" t="str">
        <f>IF(L443&lt;&gt;"",VLOOKUP(L443,Vocabulary!$A:$J,2,),IF(M443&lt;&gt;"",M443,""))</f>
        <v>Persoon</v>
      </c>
      <c r="K443" s="9">
        <v>442</v>
      </c>
      <c r="L443" s="9">
        <v>566</v>
      </c>
    </row>
    <row r="444" spans="1:13" x14ac:dyDescent="0.3">
      <c r="A444" s="19" t="str">
        <f t="shared" ref="A444:A499" si="16">CONCATENATE(K444,F444)</f>
        <v>443subClassOf</v>
      </c>
      <c r="B444" s="19" t="str">
        <f t="shared" ref="B444:B499" si="17">CONCATENATE(F444,L444)</f>
        <v>subClassOf600</v>
      </c>
      <c r="C444" s="11" t="s">
        <v>723</v>
      </c>
      <c r="D444" s="9" t="s">
        <v>745</v>
      </c>
      <c r="E444" s="13" t="str">
        <f>IF(K444,VLOOKUP(K444,Vocabulary!$A:$J,2,),"")</f>
        <v>Gezin</v>
      </c>
      <c r="F444" s="4" t="s">
        <v>735</v>
      </c>
      <c r="G444" s="19" t="str">
        <f>IF(L444&lt;&gt;"",VLOOKUP(L444,Vocabulary!$A:$J,2,),IF(M444&lt;&gt;"",M444,""))</f>
        <v>Organisatie</v>
      </c>
      <c r="K444" s="9">
        <v>443</v>
      </c>
      <c r="L444" s="9">
        <v>600</v>
      </c>
    </row>
    <row r="445" spans="1:13" x14ac:dyDescent="0.3">
      <c r="A445" s="19" t="str">
        <f t="shared" si="16"/>
        <v>444subClassOf</v>
      </c>
      <c r="B445" s="19" t="str">
        <f t="shared" si="17"/>
        <v>subClassOf452</v>
      </c>
      <c r="C445" s="11" t="s">
        <v>723</v>
      </c>
      <c r="D445" s="9" t="s">
        <v>745</v>
      </c>
      <c r="E445" s="13" t="str">
        <f>IF(K445,VLOOKUP(K445,Vocabulary!$A:$J,2,),"")</f>
        <v>Gezinsrelatie</v>
      </c>
      <c r="F445" s="4" t="s">
        <v>735</v>
      </c>
      <c r="G445" s="19" t="str">
        <f>IF(L445&lt;&gt;"",VLOOKUP(L445,Vocabulary!$A:$J,2,),IF(M445&lt;&gt;"",M445,""))</f>
        <v>Persoonsrelatie</v>
      </c>
      <c r="K445" s="9">
        <v>444</v>
      </c>
      <c r="L445" s="9">
        <v>452</v>
      </c>
    </row>
    <row r="446" spans="1:13" x14ac:dyDescent="0.3">
      <c r="A446" s="19" t="str">
        <f t="shared" si="16"/>
        <v>445subClassOf</v>
      </c>
      <c r="B446" s="19" t="str">
        <f t="shared" si="17"/>
        <v>subClassOf452</v>
      </c>
      <c r="C446" s="11" t="s">
        <v>723</v>
      </c>
      <c r="D446" s="9" t="s">
        <v>745</v>
      </c>
      <c r="E446" s="13" t="str">
        <f>IF(K446,VLOOKUP(K446,Vocabulary!$A:$J,2,),"")</f>
        <v>Huwelijk</v>
      </c>
      <c r="F446" s="4" t="s">
        <v>735</v>
      </c>
      <c r="G446" s="19" t="str">
        <f>IF(L446&lt;&gt;"",VLOOKUP(L446,Vocabulary!$A:$J,2,),IF(M446&lt;&gt;"",M446,""))</f>
        <v>Persoonsrelatie</v>
      </c>
      <c r="K446" s="9">
        <v>445</v>
      </c>
      <c r="L446" s="9">
        <v>452</v>
      </c>
    </row>
    <row r="447" spans="1:13" x14ac:dyDescent="0.3">
      <c r="A447" s="19" t="str">
        <f t="shared" si="16"/>
        <v>446subClassOf</v>
      </c>
      <c r="B447" s="19" t="str">
        <f t="shared" si="17"/>
        <v>subClassOf447</v>
      </c>
      <c r="C447" s="11" t="s">
        <v>723</v>
      </c>
      <c r="D447" s="9" t="s">
        <v>745</v>
      </c>
      <c r="E447" s="13" t="str">
        <f>IF(K447,VLOOKUP(K447,Vocabulary!$A:$J,2,),"")</f>
        <v>Inwoner</v>
      </c>
      <c r="F447" s="4" t="s">
        <v>735</v>
      </c>
      <c r="G447" s="19" t="str">
        <f>IF(L447&lt;&gt;"",VLOOKUP(L447,Vocabulary!$A:$J,2,),IF(M447&lt;&gt;"",M447,""))</f>
        <v>Inwonerschap</v>
      </c>
      <c r="K447" s="9">
        <v>446</v>
      </c>
      <c r="L447" s="9">
        <v>447</v>
      </c>
    </row>
    <row r="448" spans="1:13" x14ac:dyDescent="0.3">
      <c r="A448" s="19" t="str">
        <f t="shared" si="16"/>
        <v>449subClassOf</v>
      </c>
      <c r="B448" s="19" t="str">
        <f t="shared" si="17"/>
        <v>subClassOf451</v>
      </c>
      <c r="C448" s="11" t="s">
        <v>723</v>
      </c>
      <c r="D448" s="9" t="s">
        <v>745</v>
      </c>
      <c r="E448" s="13" t="str">
        <f>IF(K448,VLOOKUP(K448,Vocabulary!$A:$J,2,),"")</f>
        <v>Overlijden</v>
      </c>
      <c r="F448" s="4" t="s">
        <v>735</v>
      </c>
      <c r="G448" s="19" t="str">
        <f>IF(L448&lt;&gt;"",VLOOKUP(L448,Vocabulary!$A:$J,2,),IF(M448&lt;&gt;"",M448,""))</f>
        <v>Persoonsgebeurtenis</v>
      </c>
      <c r="K448" s="9">
        <v>449</v>
      </c>
      <c r="L448" s="9">
        <v>451</v>
      </c>
    </row>
    <row r="449" spans="1:13" x14ac:dyDescent="0.3">
      <c r="A449" s="19" t="str">
        <f t="shared" si="16"/>
        <v>450subClassOf</v>
      </c>
      <c r="B449" s="19" t="str">
        <f t="shared" si="17"/>
        <v>subClassOf446</v>
      </c>
      <c r="C449" s="11" t="s">
        <v>723</v>
      </c>
      <c r="D449" s="9" t="s">
        <v>745</v>
      </c>
      <c r="E449" s="13" t="str">
        <f>IF(K449,VLOOKUP(K449,Vocabulary!$A:$J,2,),"")</f>
        <v>PermanentInwoner</v>
      </c>
      <c r="F449" s="4" t="s">
        <v>735</v>
      </c>
      <c r="G449" s="19" t="str">
        <f>IF(L449&lt;&gt;"",VLOOKUP(L449,Vocabulary!$A:$J,2,),IF(M449&lt;&gt;"",M449,""))</f>
        <v>Inwoner</v>
      </c>
      <c r="K449" s="9">
        <v>450</v>
      </c>
      <c r="L449" s="9">
        <v>446</v>
      </c>
    </row>
    <row r="450" spans="1:13" x14ac:dyDescent="0.3">
      <c r="A450" s="19" t="str">
        <f t="shared" si="16"/>
        <v>453subClassOf</v>
      </c>
      <c r="B450" s="19" t="str">
        <f t="shared" si="17"/>
        <v>subClassOf452</v>
      </c>
      <c r="C450" s="11" t="s">
        <v>723</v>
      </c>
      <c r="D450" s="9" t="s">
        <v>745</v>
      </c>
      <c r="E450" s="13" t="str">
        <f>IF(K450,VLOOKUP(K450,Vocabulary!$A:$J,2,),"")</f>
        <v>Samenwonen</v>
      </c>
      <c r="F450" s="4" t="s">
        <v>735</v>
      </c>
      <c r="G450" s="19" t="str">
        <f>IF(L450&lt;&gt;"",VLOOKUP(L450,Vocabulary!$A:$J,2,),IF(M450&lt;&gt;"",M450,""))</f>
        <v>Persoonsrelatie</v>
      </c>
      <c r="K450" s="9">
        <v>453</v>
      </c>
      <c r="L450" s="9">
        <v>452</v>
      </c>
    </row>
    <row r="451" spans="1:13" x14ac:dyDescent="0.3">
      <c r="A451" s="19" t="str">
        <f t="shared" si="16"/>
        <v>455subClassOf</v>
      </c>
      <c r="B451" s="19" t="str">
        <f t="shared" si="17"/>
        <v>subClassOf454</v>
      </c>
      <c r="C451" s="11" t="s">
        <v>723</v>
      </c>
      <c r="D451" s="9" t="s">
        <v>745</v>
      </c>
      <c r="E451" s="13" t="str">
        <f>IF(K451,VLOOKUP(K451,Vocabulary!$A:$J,2,),"")</f>
        <v>Staatsburger</v>
      </c>
      <c r="F451" s="4" t="s">
        <v>735</v>
      </c>
      <c r="G451" s="19" t="str">
        <f>IF(L451&lt;&gt;"",VLOOKUP(L451,Vocabulary!$A:$J,2,),IF(M451&lt;&gt;"",M451,""))</f>
        <v>Staatburgerschap</v>
      </c>
      <c r="K451" s="9">
        <v>455</v>
      </c>
      <c r="L451" s="9">
        <v>454</v>
      </c>
    </row>
    <row r="452" spans="1:13" x14ac:dyDescent="0.3">
      <c r="A452" s="19" t="str">
        <f t="shared" si="16"/>
        <v>456subClassOf</v>
      </c>
      <c r="B452" s="19" t="str">
        <f t="shared" si="17"/>
        <v>subClassOf446</v>
      </c>
      <c r="C452" s="11" t="s">
        <v>723</v>
      </c>
      <c r="D452" s="9" t="s">
        <v>745</v>
      </c>
      <c r="E452" s="13" t="str">
        <f>IF(K452,VLOOKUP(K452,Vocabulary!$A:$J,2,),"")</f>
        <v>TijdelijkInwoner</v>
      </c>
      <c r="F452" s="4" t="s">
        <v>735</v>
      </c>
      <c r="G452" s="19" t="str">
        <f>IF(L452&lt;&gt;"",VLOOKUP(L452,Vocabulary!$A:$J,2,),IF(M452&lt;&gt;"",M452,""))</f>
        <v>Inwoner</v>
      </c>
      <c r="K452" s="9">
        <v>456</v>
      </c>
      <c r="L452" s="9">
        <v>446</v>
      </c>
    </row>
    <row r="453" spans="1:13" x14ac:dyDescent="0.3">
      <c r="A453" s="19" t="str">
        <f t="shared" si="16"/>
        <v>458subClassOf</v>
      </c>
      <c r="B453" s="19" t="str">
        <f t="shared" si="17"/>
        <v>subClassOf452</v>
      </c>
      <c r="C453" s="11" t="s">
        <v>723</v>
      </c>
      <c r="D453" s="9" t="s">
        <v>745</v>
      </c>
      <c r="E453" s="13" t="str">
        <f>IF(K453,VLOOKUP(K453,Vocabulary!$A:$J,2,),"")</f>
        <v>Voogdij</v>
      </c>
      <c r="F453" s="4" t="s">
        <v>735</v>
      </c>
      <c r="G453" s="19" t="str">
        <f>IF(L453&lt;&gt;"",VLOOKUP(L453,Vocabulary!$A:$J,2,),IF(M453&lt;&gt;"",M453,""))</f>
        <v>Persoonsrelatie</v>
      </c>
      <c r="K453" s="9">
        <v>458</v>
      </c>
      <c r="L453" s="9">
        <v>452</v>
      </c>
    </row>
    <row r="454" spans="1:13" x14ac:dyDescent="0.3">
      <c r="A454" s="19" t="str">
        <f t="shared" si="16"/>
        <v>459subClassOf</v>
      </c>
      <c r="B454" s="19" t="str">
        <f t="shared" si="17"/>
        <v>subClassOf454</v>
      </c>
      <c r="C454" s="11" t="s">
        <v>723</v>
      </c>
      <c r="D454" s="9" t="s">
        <v>745</v>
      </c>
      <c r="E454" s="13" t="str">
        <f>IF(K454,VLOOKUP(K454,Vocabulary!$A:$J,2,),"")</f>
        <v>Vreemdeling</v>
      </c>
      <c r="F454" s="4" t="s">
        <v>735</v>
      </c>
      <c r="G454" s="19" t="str">
        <f>IF(L454&lt;&gt;"",VLOOKUP(L454,Vocabulary!$A:$J,2,),IF(M454&lt;&gt;"",M454,""))</f>
        <v>Staatburgerschap</v>
      </c>
      <c r="K454" s="9">
        <v>459</v>
      </c>
      <c r="L454" s="9">
        <v>454</v>
      </c>
    </row>
    <row r="455" spans="1:13" x14ac:dyDescent="0.3">
      <c r="A455" s="19" t="str">
        <f t="shared" si="16"/>
        <v>566subClassOf</v>
      </c>
      <c r="B455" s="19" t="str">
        <f t="shared" si="17"/>
        <v>subClassOf623</v>
      </c>
      <c r="C455" s="11" t="s">
        <v>723</v>
      </c>
      <c r="D455" s="9" t="s">
        <v>745</v>
      </c>
      <c r="E455" s="13" t="str">
        <f>IF(K455,VLOOKUP(K455,Vocabulary!$A:$J,2,),"")</f>
        <v>Persoon</v>
      </c>
      <c r="F455" s="4" t="s">
        <v>735</v>
      </c>
      <c r="G455" s="19" t="str">
        <f>IF(L455&lt;&gt;"",VLOOKUP(L455,Vocabulary!$A:$J,2,),IF(M455&lt;&gt;"",M455,""))</f>
        <v>Object</v>
      </c>
      <c r="K455" s="9">
        <v>566</v>
      </c>
      <c r="L455" s="9">
        <v>623</v>
      </c>
    </row>
    <row r="456" spans="1:13" x14ac:dyDescent="0.3">
      <c r="A456" s="19" t="str">
        <f t="shared" si="16"/>
        <v>566subClassOf</v>
      </c>
      <c r="B456" s="19" t="str">
        <f t="shared" si="17"/>
        <v>subClassOf501</v>
      </c>
      <c r="C456" s="11" t="s">
        <v>723</v>
      </c>
      <c r="D456" s="9" t="s">
        <v>745</v>
      </c>
      <c r="E456" s="13" t="str">
        <f>IF(K456,VLOOKUP(K456,Vocabulary!$A:$J,2,),"")</f>
        <v>Persoon</v>
      </c>
      <c r="F456" s="4" t="s">
        <v>735</v>
      </c>
      <c r="G456" s="19" t="str">
        <f>IF(L456&lt;&gt;"",VLOOKUP(L456,Vocabulary!$A:$J,2,),IF(M456&lt;&gt;"",M456,""))</f>
        <v>Agent</v>
      </c>
      <c r="K456" s="9">
        <v>566</v>
      </c>
      <c r="L456" s="9">
        <v>501</v>
      </c>
    </row>
    <row r="457" spans="1:13" x14ac:dyDescent="0.3">
      <c r="A457" s="19" t="str">
        <f t="shared" si="16"/>
        <v>460valueInScheme</v>
      </c>
      <c r="B457" s="19" t="str">
        <f t="shared" si="17"/>
        <v>valueInScheme641</v>
      </c>
      <c r="C457" s="11" t="s">
        <v>723</v>
      </c>
      <c r="D457" s="9" t="s">
        <v>745</v>
      </c>
      <c r="E457" s="13" t="str">
        <f>IF(K457,VLOOKUP(K457,Vocabulary!$A:$J,2,),"")</f>
        <v>afstammingstype</v>
      </c>
      <c r="F457" s="4" t="s">
        <v>757</v>
      </c>
      <c r="G457" s="19" t="str">
        <f>IF(L457&lt;&gt;"",VLOOKUP(L457,Vocabulary!$A:$J,2,),IF(M457&lt;&gt;"",M457,""))</f>
        <v>Afstammingstype</v>
      </c>
      <c r="K457" s="9">
        <v>460</v>
      </c>
      <c r="L457" s="9">
        <v>641</v>
      </c>
    </row>
    <row r="458" spans="1:13" x14ac:dyDescent="0.3">
      <c r="A458" s="19" t="str">
        <f t="shared" si="16"/>
        <v>466valueInScheme</v>
      </c>
      <c r="B458" s="19" t="str">
        <f t="shared" si="17"/>
        <v>valueInScheme639</v>
      </c>
      <c r="C458" s="11" t="s">
        <v>723</v>
      </c>
      <c r="D458" s="9" t="s">
        <v>745</v>
      </c>
      <c r="E458" s="13" t="str">
        <f>IF(K458,VLOOKUP(K458,Vocabulary!$A:$J,2,),"")</f>
        <v>geslacht</v>
      </c>
      <c r="F458" s="4" t="s">
        <v>757</v>
      </c>
      <c r="G458" s="19" t="str">
        <f>IF(L458&lt;&gt;"",VLOOKUP(L458,Vocabulary!$A:$J,2,),IF(M458&lt;&gt;"",M458,""))</f>
        <v>Geslacht</v>
      </c>
      <c r="K458" s="9">
        <v>466</v>
      </c>
      <c r="L458" s="9">
        <v>639</v>
      </c>
    </row>
    <row r="459" spans="1:13" x14ac:dyDescent="0.3">
      <c r="A459" s="19" t="str">
        <f t="shared" si="16"/>
        <v>468valueInScheme</v>
      </c>
      <c r="B459" s="19" t="str">
        <f t="shared" si="17"/>
        <v>valueInScheme642</v>
      </c>
      <c r="C459" s="11" t="s">
        <v>723</v>
      </c>
      <c r="D459" s="9" t="s">
        <v>745</v>
      </c>
      <c r="E459" s="13" t="str">
        <f>IF(K459,VLOOKUP(K459,Vocabulary!$A:$J,2,),"")</f>
        <v>gezinsrelatietype</v>
      </c>
      <c r="F459" s="4" t="s">
        <v>757</v>
      </c>
      <c r="G459" s="19" t="str">
        <f>IF(L459&lt;&gt;"",VLOOKUP(L459,Vocabulary!$A:$J,2,),IF(M459&lt;&gt;"",M459,""))</f>
        <v>Gezinsrelatietype</v>
      </c>
      <c r="K459" s="9">
        <v>468</v>
      </c>
      <c r="L459" s="9">
        <v>642</v>
      </c>
    </row>
    <row r="460" spans="1:13" x14ac:dyDescent="0.3">
      <c r="A460" s="19" t="str">
        <f t="shared" si="16"/>
        <v>483valueInScheme</v>
      </c>
      <c r="B460" s="19" t="str">
        <f t="shared" si="17"/>
        <v>valueInScheme640</v>
      </c>
      <c r="C460" s="11" t="s">
        <v>723</v>
      </c>
      <c r="D460" s="9" t="s">
        <v>745</v>
      </c>
      <c r="E460" s="13" t="str">
        <f>IF(K460,VLOOKUP(K460,Vocabulary!$A:$J,2,),"")</f>
        <v>type</v>
      </c>
      <c r="F460" s="4" t="s">
        <v>757</v>
      </c>
      <c r="G460" s="19" t="str">
        <f>IF(L460&lt;&gt;"",VLOOKUP(L460,Vocabulary!$A:$J,2,),IF(M460&lt;&gt;"",M460,""))</f>
        <v>BurgerlijkeStaatType</v>
      </c>
      <c r="K460" s="9">
        <v>483</v>
      </c>
      <c r="L460" s="9">
        <v>640</v>
      </c>
    </row>
    <row r="461" spans="1:13" x14ac:dyDescent="0.3">
      <c r="A461" s="19" t="str">
        <f t="shared" si="16"/>
        <v>673domain</v>
      </c>
      <c r="B461" s="19" t="str">
        <f t="shared" si="17"/>
        <v>domain222</v>
      </c>
      <c r="C461" s="11" t="s">
        <v>722</v>
      </c>
      <c r="D461" s="9" t="s">
        <v>68</v>
      </c>
      <c r="E461" s="13" t="str">
        <f>IF(K461,VLOOKUP(K461,Vocabulary!$A:$J,2,),"")</f>
        <v>orgActivity</v>
      </c>
      <c r="F461" s="4" t="s">
        <v>0</v>
      </c>
      <c r="G461" s="19" t="str">
        <f>IF(L461&lt;&gt;"",VLOOKUP(L461,Vocabulary!$A:$J,2,),IF(M461&lt;&gt;"",M461,""))</f>
        <v>PublicOrganization</v>
      </c>
      <c r="K461" s="9">
        <v>673</v>
      </c>
      <c r="L461" s="9">
        <v>222</v>
      </c>
    </row>
    <row r="462" spans="1:13" x14ac:dyDescent="0.3">
      <c r="A462" s="19" t="str">
        <f t="shared" si="16"/>
        <v>673range</v>
      </c>
      <c r="B462" s="19" t="str">
        <f t="shared" si="17"/>
        <v>range</v>
      </c>
      <c r="C462" s="11" t="s">
        <v>722</v>
      </c>
      <c r="D462" s="9" t="s">
        <v>68</v>
      </c>
      <c r="E462" s="13" t="str">
        <f>IF(K462,VLOOKUP(K462,Vocabulary!$A:$J,2,),"")</f>
        <v>orgActivity</v>
      </c>
      <c r="F462" s="4" t="s">
        <v>1</v>
      </c>
      <c r="G462" s="19" t="str">
        <f>IF(L462&lt;&gt;"",VLOOKUP(L462,Vocabulary!$A:$J,2,),IF(M462&lt;&gt;"",M462,""))</f>
        <v>_Concept</v>
      </c>
      <c r="K462" s="9">
        <v>673</v>
      </c>
      <c r="M462" s="21" t="s">
        <v>98</v>
      </c>
    </row>
    <row r="463" spans="1:13" x14ac:dyDescent="0.3">
      <c r="A463" s="19" t="str">
        <f t="shared" si="16"/>
        <v>673valueInScheme</v>
      </c>
      <c r="B463" s="19" t="str">
        <f t="shared" si="17"/>
        <v>valueInScheme364</v>
      </c>
      <c r="C463" s="11" t="s">
        <v>722</v>
      </c>
      <c r="D463" s="9" t="s">
        <v>68</v>
      </c>
      <c r="E463" s="13" t="str">
        <f>IF(K463,VLOOKUP(K463,Vocabulary!$A:$J,2,),"")</f>
        <v>orgActivity</v>
      </c>
      <c r="F463" s="4" t="s">
        <v>757</v>
      </c>
      <c r="G463" s="19" t="str">
        <f>IF(L463&lt;&gt;"",VLOOKUP(L463,Vocabulary!$A:$J,2,),IF(M463&lt;&gt;"",M463,""))</f>
        <v>Nace2008</v>
      </c>
      <c r="K463" s="9">
        <v>673</v>
      </c>
      <c r="L463" s="9">
        <v>364</v>
      </c>
    </row>
    <row r="464" spans="1:13" x14ac:dyDescent="0.3">
      <c r="A464" s="19" t="str">
        <f t="shared" si="16"/>
        <v>674domain</v>
      </c>
      <c r="B464" s="19" t="str">
        <f t="shared" si="17"/>
        <v>domain323</v>
      </c>
      <c r="C464" s="11" t="s">
        <v>722</v>
      </c>
      <c r="D464" s="9" t="s">
        <v>4</v>
      </c>
      <c r="E464" s="13" t="str">
        <f>IF(K464,VLOOKUP(K464,Vocabulary!$A:$J,2,),"")</f>
        <v>residency</v>
      </c>
      <c r="F464" s="4" t="s">
        <v>0</v>
      </c>
      <c r="G464" s="19" t="str">
        <f>IF(L464&lt;&gt;"",VLOOKUP(L464,Vocabulary!$A:$J,2,),IF(M464&lt;&gt;"",M464,""))</f>
        <v>Person</v>
      </c>
      <c r="K464" s="9">
        <v>674</v>
      </c>
      <c r="L464" s="9">
        <v>323</v>
      </c>
    </row>
    <row r="465" spans="1:14" x14ac:dyDescent="0.3">
      <c r="A465" s="19" t="str">
        <f t="shared" si="16"/>
        <v>674range</v>
      </c>
      <c r="B465" s="19" t="str">
        <f t="shared" si="17"/>
        <v>range676</v>
      </c>
      <c r="C465" s="11" t="s">
        <v>722</v>
      </c>
      <c r="D465" s="9" t="s">
        <v>4</v>
      </c>
      <c r="E465" s="13" t="str">
        <f>IF(K465,VLOOKUP(K465,Vocabulary!$A:$J,2,),"")</f>
        <v>residency</v>
      </c>
      <c r="F465" s="4" t="s">
        <v>1</v>
      </c>
      <c r="G465" s="19" t="str">
        <f>IF(L465&lt;&gt;"",VLOOKUP(L465,Vocabulary!$A:$J,2,),IF(M465&lt;&gt;"",M465,""))</f>
        <v>Jurisdiction</v>
      </c>
      <c r="K465" s="9">
        <v>674</v>
      </c>
      <c r="L465" s="9">
        <v>676</v>
      </c>
    </row>
    <row r="466" spans="1:14" x14ac:dyDescent="0.3">
      <c r="A466" s="19" t="str">
        <f t="shared" si="16"/>
        <v>675domain</v>
      </c>
      <c r="B466" s="19" t="str">
        <f t="shared" si="17"/>
        <v>domain323</v>
      </c>
      <c r="C466" s="11" t="s">
        <v>722</v>
      </c>
      <c r="D466" s="9" t="s">
        <v>4</v>
      </c>
      <c r="E466" s="13" t="str">
        <f>IF(K466,VLOOKUP(K466,Vocabulary!$A:$J,2,),"")</f>
        <v>citizenship</v>
      </c>
      <c r="F466" s="4" t="s">
        <v>0</v>
      </c>
      <c r="G466" s="19" t="str">
        <f>IF(L466&lt;&gt;"",VLOOKUP(L466,Vocabulary!$A:$J,2,),IF(M466&lt;&gt;"",M466,""))</f>
        <v>Person</v>
      </c>
      <c r="K466" s="9">
        <v>675</v>
      </c>
      <c r="L466" s="9">
        <v>323</v>
      </c>
    </row>
    <row r="467" spans="1:14" x14ac:dyDescent="0.3">
      <c r="A467" s="19" t="str">
        <f t="shared" si="16"/>
        <v>675range</v>
      </c>
      <c r="B467" s="19" t="str">
        <f t="shared" si="17"/>
        <v>range676</v>
      </c>
      <c r="C467" s="11" t="s">
        <v>722</v>
      </c>
      <c r="D467" s="9" t="s">
        <v>4</v>
      </c>
      <c r="E467" s="13" t="str">
        <f>IF(K467,VLOOKUP(K467,Vocabulary!$A:$J,2,),"")</f>
        <v>citizenship</v>
      </c>
      <c r="F467" s="4" t="s">
        <v>1</v>
      </c>
      <c r="G467" s="19" t="str">
        <f>IF(L467&lt;&gt;"",VLOOKUP(L467,Vocabulary!$A:$J,2,),IF(M467&lt;&gt;"",M467,""))</f>
        <v>Jurisdiction</v>
      </c>
      <c r="K467" s="9">
        <v>675</v>
      </c>
      <c r="L467" s="9">
        <v>676</v>
      </c>
    </row>
    <row r="468" spans="1:14" x14ac:dyDescent="0.3">
      <c r="A468" s="19" t="str">
        <f t="shared" si="16"/>
        <v>677domain</v>
      </c>
      <c r="B468" s="19" t="str">
        <f t="shared" si="17"/>
        <v>domain323</v>
      </c>
      <c r="C468" s="11" t="s">
        <v>722</v>
      </c>
      <c r="D468" s="9" t="s">
        <v>4</v>
      </c>
      <c r="E468" s="13" t="str">
        <f>IF(K468,VLOOKUP(K468,Vocabulary!$A:$J,2,),"")</f>
        <v>countryOfBirth</v>
      </c>
      <c r="F468" s="4" t="s">
        <v>0</v>
      </c>
      <c r="G468" s="19" t="str">
        <f>IF(L468&lt;&gt;"",VLOOKUP(L468,Vocabulary!$A:$J,2,),IF(M468&lt;&gt;"",M468,""))</f>
        <v>Person</v>
      </c>
      <c r="K468" s="9">
        <v>677</v>
      </c>
      <c r="L468" s="9">
        <v>323</v>
      </c>
    </row>
    <row r="469" spans="1:14" x14ac:dyDescent="0.3">
      <c r="A469" s="19" t="str">
        <f t="shared" si="16"/>
        <v>677range</v>
      </c>
      <c r="B469" s="19" t="str">
        <f t="shared" si="17"/>
        <v>range645</v>
      </c>
      <c r="C469" s="11" t="s">
        <v>722</v>
      </c>
      <c r="D469" s="9" t="s">
        <v>4</v>
      </c>
      <c r="E469" s="13" t="str">
        <f>IF(K469,VLOOKUP(K469,Vocabulary!$A:$J,2,),"")</f>
        <v>countryOfBirth</v>
      </c>
      <c r="F469" s="4" t="s">
        <v>1</v>
      </c>
      <c r="G469" s="19" t="str">
        <f>IF(L469&lt;&gt;"",VLOOKUP(L469,Vocabulary!$A:$J,2,),IF(M469&lt;&gt;"",M469,""))</f>
        <v>Location</v>
      </c>
      <c r="K469" s="9">
        <v>677</v>
      </c>
      <c r="L469" s="9">
        <v>645</v>
      </c>
    </row>
    <row r="470" spans="1:14" x14ac:dyDescent="0.3">
      <c r="A470" s="19" t="str">
        <f t="shared" si="16"/>
        <v>678domain</v>
      </c>
      <c r="B470" s="19" t="str">
        <f t="shared" si="17"/>
        <v>domain323</v>
      </c>
      <c r="C470" s="11" t="s">
        <v>722</v>
      </c>
      <c r="D470" s="9" t="s">
        <v>4</v>
      </c>
      <c r="E470" s="13" t="str">
        <f>IF(K470,VLOOKUP(K470,Vocabulary!$A:$J,2,),"")</f>
        <v>countryOfDeath</v>
      </c>
      <c r="F470" s="4" t="s">
        <v>0</v>
      </c>
      <c r="G470" s="19" t="str">
        <f>IF(L470&lt;&gt;"",VLOOKUP(L470,Vocabulary!$A:$J,2,),IF(M470&lt;&gt;"",M470,""))</f>
        <v>Person</v>
      </c>
      <c r="K470" s="9">
        <v>678</v>
      </c>
      <c r="L470" s="9">
        <v>323</v>
      </c>
    </row>
    <row r="471" spans="1:14" x14ac:dyDescent="0.3">
      <c r="A471" s="19" t="str">
        <f t="shared" si="16"/>
        <v>678range</v>
      </c>
      <c r="B471" s="19" t="str">
        <f t="shared" si="17"/>
        <v>range645</v>
      </c>
      <c r="C471" s="11" t="s">
        <v>722</v>
      </c>
      <c r="D471" s="9" t="s">
        <v>4</v>
      </c>
      <c r="E471" s="13" t="str">
        <f>IF(K471,VLOOKUP(K471,Vocabulary!$A:$J,2,),"")</f>
        <v>countryOfDeath</v>
      </c>
      <c r="F471" s="4" t="s">
        <v>1</v>
      </c>
      <c r="G471" s="19" t="str">
        <f>IF(L471&lt;&gt;"",VLOOKUP(L471,Vocabulary!$A:$J,2,),IF(M471&lt;&gt;"",M471,""))</f>
        <v>Location</v>
      </c>
      <c r="K471" s="9">
        <v>678</v>
      </c>
      <c r="L471" s="9">
        <v>645</v>
      </c>
    </row>
    <row r="472" spans="1:14" x14ac:dyDescent="0.3">
      <c r="A472" s="19" t="str">
        <f t="shared" si="16"/>
        <v>679range</v>
      </c>
      <c r="B472" s="19" t="str">
        <f t="shared" si="17"/>
        <v>range256</v>
      </c>
      <c r="C472" s="11" t="s">
        <v>722</v>
      </c>
      <c r="D472" s="9" t="s">
        <v>763</v>
      </c>
      <c r="E472" s="13" t="str">
        <f>IF(K472,VLOOKUP(K472,Vocabulary!$A:$J,2,),"")</f>
        <v>identifier</v>
      </c>
      <c r="F472" s="4" t="s">
        <v>1</v>
      </c>
      <c r="G472" s="19" t="str">
        <f>IF(L472&lt;&gt;"",VLOOKUP(L472,Vocabulary!$A:$J,2,),IF(M472&lt;&gt;"",M472,""))</f>
        <v>Identifier</v>
      </c>
      <c r="K472" s="9">
        <v>679</v>
      </c>
      <c r="L472" s="9">
        <v>256</v>
      </c>
    </row>
    <row r="473" spans="1:14" x14ac:dyDescent="0.3">
      <c r="A473" s="19" t="str">
        <f t="shared" si="16"/>
        <v>679domain</v>
      </c>
      <c r="B473" s="19" t="str">
        <f t="shared" si="17"/>
        <v>domain258</v>
      </c>
      <c r="C473" s="11" t="s">
        <v>722</v>
      </c>
      <c r="D473" s="9" t="s">
        <v>31</v>
      </c>
      <c r="E473" s="13" t="str">
        <f>IF(K473,VLOOKUP(K473,Vocabulary!$A:$J,2,),"")</f>
        <v>identifier</v>
      </c>
      <c r="F473" s="4" t="s">
        <v>0</v>
      </c>
      <c r="G473" s="19" t="str">
        <f>IF(L473&lt;&gt;"",VLOOKUP(L473,Vocabulary!$A:$J,2,),IF(M473&lt;&gt;"",M473,""))</f>
        <v>Municipality</v>
      </c>
      <c r="K473" s="9">
        <v>679</v>
      </c>
      <c r="L473" s="9">
        <v>258</v>
      </c>
    </row>
    <row r="474" spans="1:14" x14ac:dyDescent="0.3">
      <c r="A474" s="19" t="str">
        <f t="shared" si="16"/>
        <v>679domain</v>
      </c>
      <c r="B474" s="19" t="str">
        <f t="shared" si="17"/>
        <v>domain261</v>
      </c>
      <c r="C474" s="11" t="s">
        <v>722</v>
      </c>
      <c r="D474" s="9" t="s">
        <v>31</v>
      </c>
      <c r="E474" s="13" t="str">
        <f>IF(K474,VLOOKUP(K474,Vocabulary!$A:$J,2,),"")</f>
        <v>identifier</v>
      </c>
      <c r="F474" s="4" t="s">
        <v>0</v>
      </c>
      <c r="G474" s="19" t="str">
        <f>IF(L474&lt;&gt;"",VLOOKUP(L474,Vocabulary!$A:$J,2,),IF(M474&lt;&gt;"",M474,""))</f>
        <v>PartOfMunicipality</v>
      </c>
      <c r="K474" s="9">
        <v>679</v>
      </c>
      <c r="L474" s="9">
        <v>261</v>
      </c>
    </row>
    <row r="475" spans="1:14" x14ac:dyDescent="0.3">
      <c r="A475" s="19" t="str">
        <f t="shared" si="16"/>
        <v>679domain</v>
      </c>
      <c r="B475" s="19" t="str">
        <f t="shared" si="17"/>
        <v>domain262</v>
      </c>
      <c r="C475" s="11" t="s">
        <v>722</v>
      </c>
      <c r="D475" s="9" t="s">
        <v>31</v>
      </c>
      <c r="E475" s="13" t="str">
        <f>IF(K475,VLOOKUP(K475,Vocabulary!$A:$J,2,),"")</f>
        <v>identifier</v>
      </c>
      <c r="F475" s="4" t="s">
        <v>0</v>
      </c>
      <c r="G475" s="19" t="str">
        <f>IF(L475&lt;&gt;"",VLOOKUP(L475,Vocabulary!$A:$J,2,),IF(M475&lt;&gt;"",M475,""))</f>
        <v>PostalInfo</v>
      </c>
      <c r="K475" s="9">
        <v>679</v>
      </c>
      <c r="L475" s="9">
        <v>262</v>
      </c>
    </row>
    <row r="476" spans="1:14" x14ac:dyDescent="0.3">
      <c r="A476" s="19" t="str">
        <f t="shared" si="16"/>
        <v>679domain</v>
      </c>
      <c r="B476" s="19" t="str">
        <f t="shared" si="17"/>
        <v>domain249</v>
      </c>
      <c r="C476" s="11" t="s">
        <v>722</v>
      </c>
      <c r="D476" s="9" t="s">
        <v>31</v>
      </c>
      <c r="E476" s="13" t="str">
        <f>IF(K476,VLOOKUP(K476,Vocabulary!$A:$J,2,),"")</f>
        <v>identifier</v>
      </c>
      <c r="F476" s="4" t="s">
        <v>0</v>
      </c>
      <c r="G476" s="19" t="str">
        <f>IF(L476&lt;&gt;"",VLOOKUP(L476,Vocabulary!$A:$J,2,),IF(M476&lt;&gt;"",M476,""))</f>
        <v>BelgianAddress</v>
      </c>
      <c r="K476" s="9">
        <v>679</v>
      </c>
      <c r="L476" s="9">
        <v>249</v>
      </c>
    </row>
    <row r="477" spans="1:14" x14ac:dyDescent="0.3">
      <c r="A477" s="19" t="str">
        <f t="shared" si="16"/>
        <v>311range</v>
      </c>
      <c r="B477" s="19" t="str">
        <f t="shared" si="17"/>
        <v>range</v>
      </c>
      <c r="C477" s="11" t="s">
        <v>722</v>
      </c>
      <c r="D477" s="9" t="s">
        <v>763</v>
      </c>
      <c r="E477" s="13" t="str">
        <f>IF(K477,VLOOKUP(K477,Vocabulary!$A:$J,2,),"")</f>
        <v>versionId</v>
      </c>
      <c r="F477" s="4" t="s">
        <v>1</v>
      </c>
      <c r="G477" s="19" t="str">
        <f>IF(L477&lt;&gt;"",VLOOKUP(L477,Vocabulary!$A:$J,2,),IF(M477&lt;&gt;"",M477,""))</f>
        <v>_string</v>
      </c>
      <c r="K477" s="9">
        <v>311</v>
      </c>
      <c r="M477" s="21" t="s">
        <v>107</v>
      </c>
    </row>
    <row r="478" spans="1:14" x14ac:dyDescent="0.3">
      <c r="A478" s="19" t="str">
        <f t="shared" si="16"/>
        <v>680range</v>
      </c>
      <c r="B478" s="19" t="str">
        <f t="shared" si="17"/>
        <v>range</v>
      </c>
      <c r="C478" s="33" t="s">
        <v>722</v>
      </c>
      <c r="D478" s="31" t="s">
        <v>763</v>
      </c>
      <c r="E478" s="13" t="str">
        <f>IF(K478,VLOOKUP(K478,Vocabulary!$A:$J,2,),"")</f>
        <v>identifier</v>
      </c>
      <c r="F478" s="32" t="s">
        <v>1</v>
      </c>
      <c r="G478" s="19" t="str">
        <f>IF(L478&lt;&gt;"",VLOOKUP(L478,Vocabulary!$A:$J,2,),IF(M478&lt;&gt;"",M478,""))</f>
        <v>_string</v>
      </c>
      <c r="H478" s="32"/>
      <c r="I478" s="32"/>
      <c r="J478" s="32"/>
      <c r="K478" s="31">
        <v>680</v>
      </c>
      <c r="L478" s="31"/>
      <c r="M478" s="43" t="s">
        <v>107</v>
      </c>
    </row>
    <row r="479" spans="1:14" s="7" customFormat="1" x14ac:dyDescent="0.3">
      <c r="A479" s="19" t="str">
        <f t="shared" si="16"/>
        <v>682valueInScheme</v>
      </c>
      <c r="B479" s="19" t="str">
        <f t="shared" si="17"/>
        <v>valueInScheme681</v>
      </c>
      <c r="C479" s="33" t="s">
        <v>722</v>
      </c>
      <c r="D479" s="31" t="s">
        <v>68</v>
      </c>
      <c r="E479" s="13" t="str">
        <f>IF(K479,VLOOKUP(K479,Vocabulary!$A:$J,2,),"")</f>
        <v>quality</v>
      </c>
      <c r="F479" s="32" t="s">
        <v>757</v>
      </c>
      <c r="G479" s="19" t="str">
        <f>IF(L479&lt;&gt;"",VLOOKUP(L479,Vocabulary!$A:$J,2,),IF(M479&lt;&gt;"",M479,""))</f>
        <v>Quality</v>
      </c>
      <c r="H479" s="32"/>
      <c r="I479" s="32"/>
      <c r="J479" s="32"/>
      <c r="K479" s="31">
        <v>682</v>
      </c>
      <c r="L479" s="31">
        <v>681</v>
      </c>
      <c r="M479" s="43"/>
      <c r="N479" s="2"/>
    </row>
    <row r="480" spans="1:14" s="7" customFormat="1" x14ac:dyDescent="0.3">
      <c r="A480" s="19" t="str">
        <f t="shared" si="16"/>
        <v>683domain</v>
      </c>
      <c r="B480" s="19" t="str">
        <f t="shared" si="17"/>
        <v>domain312</v>
      </c>
      <c r="C480" s="33" t="s">
        <v>722</v>
      </c>
      <c r="D480" s="31" t="s">
        <v>4</v>
      </c>
      <c r="E480" s="13" t="str">
        <f>IF(K480,VLOOKUP(K480,Vocabulary!$A:$J,2,),"")</f>
        <v>administrativeStatus</v>
      </c>
      <c r="F480" s="32" t="s">
        <v>0</v>
      </c>
      <c r="G480" s="19" t="str">
        <f>IF(L480&lt;&gt;"",VLOOKUP(L480,Vocabulary!$A:$J,2,),IF(M480&lt;&gt;"",M480,""))</f>
        <v>AsylumSeeker</v>
      </c>
      <c r="H480" s="32"/>
      <c r="I480" s="32"/>
      <c r="J480" s="32"/>
      <c r="K480" s="31">
        <v>683</v>
      </c>
      <c r="L480" s="31">
        <v>312</v>
      </c>
      <c r="M480" s="43"/>
      <c r="N480" s="2"/>
    </row>
    <row r="481" spans="1:14" s="7" customFormat="1" x14ac:dyDescent="0.3">
      <c r="A481" s="19" t="str">
        <f t="shared" si="16"/>
        <v>683valueInScheme</v>
      </c>
      <c r="B481" s="19" t="str">
        <f t="shared" si="17"/>
        <v>valueInScheme361</v>
      </c>
      <c r="C481" s="33" t="s">
        <v>722</v>
      </c>
      <c r="D481" s="31" t="s">
        <v>4</v>
      </c>
      <c r="E481" s="13" t="str">
        <f>IF(K481,VLOOKUP(K481,Vocabulary!$A:$J,2,),"")</f>
        <v>administrativeStatus</v>
      </c>
      <c r="F481" s="32" t="s">
        <v>757</v>
      </c>
      <c r="G481" s="19" t="str">
        <f>IF(L481&lt;&gt;"",VLOOKUP(L481,Vocabulary!$A:$J,2,),IF(M481&lt;&gt;"",M481,""))</f>
        <v>AdministrativeStatus</v>
      </c>
      <c r="H481" s="32"/>
      <c r="I481" s="32"/>
      <c r="J481" s="32"/>
      <c r="K481" s="31">
        <v>683</v>
      </c>
      <c r="L481" s="31">
        <v>361</v>
      </c>
      <c r="M481" s="43"/>
      <c r="N481" s="2"/>
    </row>
    <row r="482" spans="1:14" s="7" customFormat="1" x14ac:dyDescent="0.3">
      <c r="A482" s="19" t="str">
        <f t="shared" si="16"/>
        <v>644domain</v>
      </c>
      <c r="B482" s="19" t="str">
        <f t="shared" si="17"/>
        <v>domain324</v>
      </c>
      <c r="C482" s="33" t="s">
        <v>722</v>
      </c>
      <c r="D482" s="31" t="s">
        <v>4</v>
      </c>
      <c r="E482" s="13" t="str">
        <f>IF(K482,VLOOKUP(K482,Vocabulary!$A:$J,2,),"")</f>
        <v>person2</v>
      </c>
      <c r="F482" s="32" t="s">
        <v>0</v>
      </c>
      <c r="G482" s="19" t="str">
        <f>IF(L482&lt;&gt;"",VLOOKUP(L482,Vocabulary!$A:$J,2,),IF(M482&lt;&gt;"",M482,""))</f>
        <v>PersonRelation</v>
      </c>
      <c r="H482" s="32"/>
      <c r="I482" s="32"/>
      <c r="J482" s="32"/>
      <c r="K482" s="31">
        <v>644</v>
      </c>
      <c r="L482" s="31">
        <v>324</v>
      </c>
      <c r="M482" s="43"/>
      <c r="N482" s="2"/>
    </row>
    <row r="483" spans="1:14" s="7" customFormat="1" x14ac:dyDescent="0.3">
      <c r="A483" s="19" t="str">
        <f t="shared" si="16"/>
        <v>662subClassOf</v>
      </c>
      <c r="B483" s="19" t="str">
        <f t="shared" si="17"/>
        <v>subClassOf684</v>
      </c>
      <c r="C483" s="33" t="s">
        <v>722</v>
      </c>
      <c r="D483" s="9" t="s">
        <v>31</v>
      </c>
      <c r="E483" s="13" t="str">
        <f>IF(K483,VLOOKUP(K483,Vocabulary!$A:$J,2,),"")</f>
        <v>StreetName</v>
      </c>
      <c r="F483" s="4" t="s">
        <v>735</v>
      </c>
      <c r="G483" s="19" t="str">
        <f>IF(L483&lt;&gt;"",VLOOKUP(L483,Vocabulary!$A:$J,2,),IF(M483&lt;&gt;"",M483,""))</f>
        <v>AddressComponent</v>
      </c>
      <c r="H483" s="4"/>
      <c r="I483" s="4"/>
      <c r="J483" s="4"/>
      <c r="K483" s="9">
        <v>662</v>
      </c>
      <c r="L483" s="9">
        <v>684</v>
      </c>
      <c r="M483" s="21"/>
      <c r="N483" s="2"/>
    </row>
    <row r="484" spans="1:14" s="7" customFormat="1" x14ac:dyDescent="0.3">
      <c r="A484" s="19" t="str">
        <f t="shared" si="16"/>
        <v>700valueInScheme</v>
      </c>
      <c r="B484" s="19" t="str">
        <f t="shared" si="17"/>
        <v>valueInScheme364</v>
      </c>
      <c r="C484" s="33" t="s">
        <v>722</v>
      </c>
      <c r="D484" s="31" t="s">
        <v>68</v>
      </c>
      <c r="E484" s="13" t="str">
        <f>IF(K484,VLOOKUP(K484,Vocabulary!$A:$J,2,),"")</f>
        <v>nace2008</v>
      </c>
      <c r="F484" s="32" t="s">
        <v>757</v>
      </c>
      <c r="G484" s="19" t="str">
        <f>IF(L484&lt;&gt;"",VLOOKUP(L484,Vocabulary!$A:$J,2,),IF(M484&lt;&gt;"",M484,""))</f>
        <v>Nace2008</v>
      </c>
      <c r="H484" s="32"/>
      <c r="I484" s="32"/>
      <c r="J484" s="32"/>
      <c r="K484" s="31">
        <v>700</v>
      </c>
      <c r="L484" s="31">
        <v>364</v>
      </c>
      <c r="M484" s="43"/>
      <c r="N484" s="2"/>
    </row>
    <row r="485" spans="1:14" s="7" customFormat="1" x14ac:dyDescent="0.3">
      <c r="A485" s="19" t="str">
        <f t="shared" si="16"/>
        <v>698valueInScheme</v>
      </c>
      <c r="B485" s="19" t="str">
        <f t="shared" si="17"/>
        <v>valueInScheme699</v>
      </c>
      <c r="C485" s="33" t="s">
        <v>722</v>
      </c>
      <c r="D485" s="31" t="s">
        <v>31</v>
      </c>
      <c r="E485" s="13" t="str">
        <f>IF(K485,VLOOKUP(K485,Vocabulary!$A:$J,2,),"")</f>
        <v>region</v>
      </c>
      <c r="F485" s="32" t="s">
        <v>757</v>
      </c>
      <c r="G485" s="19" t="str">
        <f>IF(L485&lt;&gt;"",VLOOKUP(L485,Vocabulary!$A:$J,2,),IF(M485&lt;&gt;"",M485,""))</f>
        <v>RegionCode</v>
      </c>
      <c r="H485" s="32"/>
      <c r="I485" s="32"/>
      <c r="J485" s="32"/>
      <c r="K485" s="31">
        <v>698</v>
      </c>
      <c r="L485" s="31">
        <v>699</v>
      </c>
      <c r="M485" s="43"/>
      <c r="N485" s="2"/>
    </row>
    <row r="486" spans="1:14" s="7" customFormat="1" x14ac:dyDescent="0.3">
      <c r="A486" s="19" t="str">
        <f t="shared" si="16"/>
        <v>701hasConcept</v>
      </c>
      <c r="B486" s="19" t="str">
        <f t="shared" si="17"/>
        <v>hasConcept711</v>
      </c>
      <c r="C486" s="33" t="s">
        <v>722</v>
      </c>
      <c r="D486" s="31" t="s">
        <v>31</v>
      </c>
      <c r="E486" s="13" t="str">
        <f>IF(K486,VLOOKUP(K486,Vocabulary!$A:$J,2,),"")</f>
        <v>CountryNisCode</v>
      </c>
      <c r="F486" s="32" t="s">
        <v>758</v>
      </c>
      <c r="G486" s="19" t="e">
        <f>IF(L486&lt;&gt;"",VLOOKUP(L486,Vocabulary!$A:$J,2,),IF(M486&lt;&gt;"",M486,""))</f>
        <v>#N/A</v>
      </c>
      <c r="H486" s="32"/>
      <c r="I486" s="32"/>
      <c r="J486" s="32"/>
      <c r="K486" s="31">
        <v>701</v>
      </c>
      <c r="L486" s="31">
        <v>711</v>
      </c>
      <c r="M486" s="43"/>
      <c r="N486" s="2"/>
    </row>
    <row r="487" spans="1:14" s="7" customFormat="1" x14ac:dyDescent="0.3">
      <c r="A487" s="19" t="str">
        <f t="shared" si="16"/>
        <v>707hasConcept</v>
      </c>
      <c r="B487" s="19" t="str">
        <f t="shared" si="17"/>
        <v>hasConcept712</v>
      </c>
      <c r="C487" s="33" t="s">
        <v>722</v>
      </c>
      <c r="D487" s="31" t="s">
        <v>31</v>
      </c>
      <c r="E487" s="13" t="str">
        <f>IF(K487,VLOOKUP(K487,Vocabulary!$A:$J,2,),"")</f>
        <v>CountryIsoCode</v>
      </c>
      <c r="F487" s="32" t="s">
        <v>758</v>
      </c>
      <c r="G487" s="19" t="e">
        <f>IF(L487&lt;&gt;"",VLOOKUP(L487,Vocabulary!$A:$J,2,),IF(M487&lt;&gt;"",M487,""))</f>
        <v>#N/A</v>
      </c>
      <c r="H487" s="32"/>
      <c r="I487" s="32"/>
      <c r="J487" s="32"/>
      <c r="K487" s="31">
        <v>707</v>
      </c>
      <c r="L487" s="31">
        <v>712</v>
      </c>
      <c r="M487" s="43"/>
      <c r="N487" s="2"/>
    </row>
    <row r="488" spans="1:14" s="7" customFormat="1" x14ac:dyDescent="0.3">
      <c r="A488" s="19" t="str">
        <f t="shared" si="16"/>
        <v>708hasConcept</v>
      </c>
      <c r="B488" s="19" t="str">
        <f t="shared" si="17"/>
        <v>hasConcept714</v>
      </c>
      <c r="C488" s="33" t="s">
        <v>722</v>
      </c>
      <c r="D488" s="31" t="s">
        <v>31</v>
      </c>
      <c r="E488" s="13" t="str">
        <f>IF(K488,VLOOKUP(K488,Vocabulary!$A:$J,2,),"")</f>
        <v>CountryWithHistoricIsoCode</v>
      </c>
      <c r="F488" s="32" t="s">
        <v>758</v>
      </c>
      <c r="G488" s="19" t="e">
        <f>IF(L488&lt;&gt;"",VLOOKUP(L488,Vocabulary!$A:$J,2,),IF(M488&lt;&gt;"",M488,""))</f>
        <v>#N/A</v>
      </c>
      <c r="H488" s="32"/>
      <c r="I488" s="32"/>
      <c r="J488" s="32"/>
      <c r="K488" s="31">
        <v>708</v>
      </c>
      <c r="L488" s="31">
        <v>714</v>
      </c>
      <c r="M488" s="43"/>
      <c r="N488" s="2"/>
    </row>
    <row r="489" spans="1:14" s="7" customFormat="1" x14ac:dyDescent="0.3">
      <c r="A489" s="19" t="str">
        <f t="shared" si="16"/>
        <v>705domain</v>
      </c>
      <c r="B489" s="19" t="str">
        <f t="shared" si="17"/>
        <v>domain703</v>
      </c>
      <c r="C489" s="33" t="s">
        <v>722</v>
      </c>
      <c r="D489" s="31" t="s">
        <v>763</v>
      </c>
      <c r="E489" s="13" t="str">
        <f>IF(K489,VLOOKUP(K489,Vocabulary!$A:$J,2,),"")</f>
        <v>mandatary</v>
      </c>
      <c r="F489" s="32" t="s">
        <v>0</v>
      </c>
      <c r="G489" s="19" t="str">
        <f>IF(L489&lt;&gt;"",VLOOKUP(L489,Vocabulary!$A:$J,2,),IF(M489&lt;&gt;"",M489,""))</f>
        <v>Mandate</v>
      </c>
      <c r="H489" s="32"/>
      <c r="I489" s="32"/>
      <c r="J489" s="32"/>
      <c r="K489" s="31">
        <v>705</v>
      </c>
      <c r="L489" s="31">
        <v>703</v>
      </c>
      <c r="M489" s="43"/>
      <c r="N489" s="2"/>
    </row>
    <row r="490" spans="1:14" s="7" customFormat="1" x14ac:dyDescent="0.3">
      <c r="A490" s="19" t="str">
        <f t="shared" si="16"/>
        <v>706domain</v>
      </c>
      <c r="B490" s="19" t="str">
        <f t="shared" si="17"/>
        <v>domain703</v>
      </c>
      <c r="C490" s="33" t="s">
        <v>722</v>
      </c>
      <c r="D490" s="31" t="s">
        <v>763</v>
      </c>
      <c r="E490" s="13" t="str">
        <f>IF(K490,VLOOKUP(K490,Vocabulary!$A:$J,2,),"")</f>
        <v>mandator</v>
      </c>
      <c r="F490" s="32" t="s">
        <v>0</v>
      </c>
      <c r="G490" s="19" t="str">
        <f>IF(L490&lt;&gt;"",VLOOKUP(L490,Vocabulary!$A:$J,2,),IF(M490&lt;&gt;"",M490,""))</f>
        <v>Mandate</v>
      </c>
      <c r="H490" s="32"/>
      <c r="I490" s="32"/>
      <c r="J490" s="32"/>
      <c r="K490" s="31">
        <v>706</v>
      </c>
      <c r="L490" s="31">
        <v>703</v>
      </c>
      <c r="M490" s="43"/>
      <c r="N490" s="2"/>
    </row>
    <row r="491" spans="1:14" s="7" customFormat="1" x14ac:dyDescent="0.3">
      <c r="A491" s="19" t="str">
        <f t="shared" si="16"/>
        <v>705range</v>
      </c>
      <c r="B491" s="19" t="str">
        <f t="shared" si="17"/>
        <v>range501</v>
      </c>
      <c r="C491" s="33" t="s">
        <v>722</v>
      </c>
      <c r="D491" s="31" t="s">
        <v>763</v>
      </c>
      <c r="E491" s="13" t="str">
        <f>IF(K491,VLOOKUP(K491,Vocabulary!$A:$J,2,),"")</f>
        <v>mandatary</v>
      </c>
      <c r="F491" s="4" t="s">
        <v>1</v>
      </c>
      <c r="G491" s="19" t="str">
        <f>IF(L491&lt;&gt;"",VLOOKUP(L491,Vocabulary!$A:$J,2,),IF(M491&lt;&gt;"",M491,""))</f>
        <v>Agent</v>
      </c>
      <c r="H491" s="4"/>
      <c r="I491" s="4"/>
      <c r="J491" s="4"/>
      <c r="K491" s="9">
        <v>705</v>
      </c>
      <c r="L491" s="9">
        <v>501</v>
      </c>
      <c r="M491" s="21"/>
      <c r="N491" s="2"/>
    </row>
    <row r="492" spans="1:14" s="7" customFormat="1" x14ac:dyDescent="0.3">
      <c r="A492" s="19" t="str">
        <f t="shared" si="16"/>
        <v>706range</v>
      </c>
      <c r="B492" s="19" t="str">
        <f t="shared" si="17"/>
        <v>range501</v>
      </c>
      <c r="C492" s="33" t="s">
        <v>722</v>
      </c>
      <c r="D492" s="31" t="s">
        <v>763</v>
      </c>
      <c r="E492" s="13" t="str">
        <f>IF(K492,VLOOKUP(K492,Vocabulary!$A:$J,2,),"")</f>
        <v>mandator</v>
      </c>
      <c r="F492" s="4" t="s">
        <v>1</v>
      </c>
      <c r="G492" s="19" t="str">
        <f>IF(L492&lt;&gt;"",VLOOKUP(L492,Vocabulary!$A:$J,2,),IF(M492&lt;&gt;"",M492,""))</f>
        <v>Agent</v>
      </c>
      <c r="H492" s="32"/>
      <c r="I492" s="32"/>
      <c r="J492" s="32"/>
      <c r="K492" s="31">
        <v>706</v>
      </c>
      <c r="L492" s="31">
        <v>501</v>
      </c>
      <c r="M492" s="43"/>
      <c r="N492" s="2"/>
    </row>
    <row r="493" spans="1:14" s="7" customFormat="1" x14ac:dyDescent="0.3">
      <c r="A493" s="19" t="str">
        <f t="shared" si="16"/>
        <v>716hasConcept</v>
      </c>
      <c r="B493" s="19" t="str">
        <f t="shared" si="17"/>
        <v>hasConcept717</v>
      </c>
      <c r="C493" s="33" t="s">
        <v>722</v>
      </c>
      <c r="D493" s="31" t="s">
        <v>31</v>
      </c>
      <c r="E493" s="13" t="str">
        <f>IF(K493,VLOOKUP(K493,Vocabulary!$A:$J,2,),"")</f>
        <v>CountryIsoAlpha3Code</v>
      </c>
      <c r="F493" s="32" t="s">
        <v>758</v>
      </c>
      <c r="G493" s="19" t="e">
        <f>IF(L493&lt;&gt;"",VLOOKUP(L493,Vocabulary!$A:$J,2,),IF(M493&lt;&gt;"",M493,""))</f>
        <v>#N/A</v>
      </c>
      <c r="H493" s="32"/>
      <c r="I493" s="32"/>
      <c r="J493" s="32"/>
      <c r="K493" s="31">
        <v>716</v>
      </c>
      <c r="L493" s="31">
        <v>717</v>
      </c>
      <c r="M493" s="43"/>
      <c r="N493" s="2"/>
    </row>
    <row r="494" spans="1:14" s="7" customFormat="1" x14ac:dyDescent="0.3">
      <c r="A494" s="19" t="str">
        <f t="shared" si="16"/>
        <v>718hasConcept</v>
      </c>
      <c r="B494" s="19" t="str">
        <f t="shared" si="17"/>
        <v>hasConcept719</v>
      </c>
      <c r="C494" s="33" t="s">
        <v>722</v>
      </c>
      <c r="D494" s="31" t="s">
        <v>31</v>
      </c>
      <c r="E494" s="13" t="str">
        <f>IF(K494,VLOOKUP(K494,Vocabulary!$A:$J,2,),"")</f>
        <v>CountryIsoNum3Code</v>
      </c>
      <c r="F494" s="32" t="s">
        <v>758</v>
      </c>
      <c r="G494" s="19" t="e">
        <f>IF(L494&lt;&gt;"",VLOOKUP(L494,Vocabulary!$A:$J,2,),IF(M494&lt;&gt;"",M494,""))</f>
        <v>#N/A</v>
      </c>
      <c r="H494" s="32"/>
      <c r="I494" s="32"/>
      <c r="J494" s="32"/>
      <c r="K494" s="31">
        <v>718</v>
      </c>
      <c r="L494" s="31">
        <v>719</v>
      </c>
      <c r="M494" s="43"/>
      <c r="N494" s="2"/>
    </row>
    <row r="495" spans="1:14" s="7" customFormat="1" x14ac:dyDescent="0.3">
      <c r="A495" s="19" t="str">
        <f t="shared" si="16"/>
        <v>722hasConcept</v>
      </c>
      <c r="B495" s="19" t="str">
        <f t="shared" si="17"/>
        <v>hasConcept723</v>
      </c>
      <c r="C495" s="33" t="s">
        <v>722</v>
      </c>
      <c r="D495" s="31" t="s">
        <v>763</v>
      </c>
      <c r="E495" s="13" t="str">
        <f>IF(K495,VLOOKUP(K495,Vocabulary!$A:$J,2,),"")</f>
        <v>Currency</v>
      </c>
      <c r="F495" s="32" t="s">
        <v>758</v>
      </c>
      <c r="G495" s="19" t="str">
        <f>IF(L495&lt;&gt;"",VLOOKUP(L495,Vocabulary!$A:$J,2,),IF(M495&lt;&gt;"",M495,""))</f>
        <v>currency</v>
      </c>
      <c r="H495" s="32"/>
      <c r="I495" s="32"/>
      <c r="J495" s="32"/>
      <c r="K495" s="31">
        <v>722</v>
      </c>
      <c r="L495" s="31">
        <v>723</v>
      </c>
      <c r="M495" s="43"/>
      <c r="N495" s="2"/>
    </row>
    <row r="496" spans="1:14" s="7" customFormat="1" x14ac:dyDescent="0.3">
      <c r="A496" s="19" t="str">
        <f t="shared" si="16"/>
        <v>723valueInScheme</v>
      </c>
      <c r="B496" s="19" t="str">
        <f t="shared" si="17"/>
        <v>valueInScheme722</v>
      </c>
      <c r="C496" s="33" t="s">
        <v>722</v>
      </c>
      <c r="D496" s="31" t="s">
        <v>763</v>
      </c>
      <c r="E496" s="13" t="str">
        <f>IF(K496,VLOOKUP(K496,Vocabulary!$A:$J,2,),"")</f>
        <v>currency</v>
      </c>
      <c r="F496" s="32" t="s">
        <v>757</v>
      </c>
      <c r="G496" s="19" t="str">
        <f>IF(L496&lt;&gt;"",VLOOKUP(L496,Vocabulary!$A:$J,2,),IF(M496&lt;&gt;"",M496,""))</f>
        <v>Currency</v>
      </c>
      <c r="H496" s="32"/>
      <c r="I496" s="32"/>
      <c r="J496" s="32"/>
      <c r="K496" s="31">
        <v>723</v>
      </c>
      <c r="L496" s="31">
        <v>722</v>
      </c>
      <c r="M496" s="43"/>
      <c r="N496" s="2"/>
    </row>
    <row r="497" spans="1:14" s="7" customFormat="1" x14ac:dyDescent="0.3">
      <c r="A497" s="19" t="str">
        <f t="shared" si="16"/>
        <v>725range</v>
      </c>
      <c r="B497" s="19" t="str">
        <f t="shared" si="17"/>
        <v>range724</v>
      </c>
      <c r="C497" s="33" t="s">
        <v>722</v>
      </c>
      <c r="D497" s="31" t="s">
        <v>763</v>
      </c>
      <c r="E497" s="13" t="str">
        <f>IF(K497,VLOOKUP(K497,Vocabulary!$A:$J,2,),"")</f>
        <v>amount</v>
      </c>
      <c r="F497" s="32" t="s">
        <v>1</v>
      </c>
      <c r="G497" s="19" t="str">
        <f>IF(L497&lt;&gt;"",VLOOKUP(L497,Vocabulary!$A:$J,2,),IF(M497&lt;&gt;"",M497,""))</f>
        <v>MonetaryAmount</v>
      </c>
      <c r="H497" s="32"/>
      <c r="I497" s="32"/>
      <c r="J497" s="32"/>
      <c r="K497" s="31">
        <v>725</v>
      </c>
      <c r="L497" s="31">
        <v>724</v>
      </c>
      <c r="M497" s="43"/>
      <c r="N497" s="2"/>
    </row>
    <row r="498" spans="1:14" s="7" customFormat="1" x14ac:dyDescent="0.3">
      <c r="A498" s="19" t="str">
        <f t="shared" si="16"/>
        <v>723domain</v>
      </c>
      <c r="B498" s="19" t="str">
        <f t="shared" si="17"/>
        <v>domain724</v>
      </c>
      <c r="C498" s="33" t="s">
        <v>722</v>
      </c>
      <c r="D498" s="31" t="s">
        <v>763</v>
      </c>
      <c r="E498" s="13" t="str">
        <f>IF(K498,VLOOKUP(K498,Vocabulary!$A:$J,2,),"")</f>
        <v>currency</v>
      </c>
      <c r="F498" s="32" t="s">
        <v>0</v>
      </c>
      <c r="G498" s="19" t="str">
        <f>IF(L498&lt;&gt;"",VLOOKUP(L498,Vocabulary!$A:$J,2,),IF(M498&lt;&gt;"",M498,""))</f>
        <v>MonetaryAmount</v>
      </c>
      <c r="H498" s="32"/>
      <c r="I498" s="32"/>
      <c r="J498" s="32"/>
      <c r="K498" s="31">
        <v>723</v>
      </c>
      <c r="L498" s="31">
        <v>724</v>
      </c>
      <c r="M498" s="43"/>
      <c r="N498" s="2"/>
    </row>
    <row r="499" spans="1:14" s="7" customFormat="1" x14ac:dyDescent="0.3">
      <c r="A499" s="19" t="str">
        <f t="shared" si="16"/>
        <v>721subClassOf</v>
      </c>
      <c r="B499" s="19" t="str">
        <f t="shared" si="17"/>
        <v>subClassOf648</v>
      </c>
      <c r="C499" s="33" t="s">
        <v>722</v>
      </c>
      <c r="D499" s="31" t="s">
        <v>68</v>
      </c>
      <c r="E499" s="13" t="str">
        <f>IF(K499,VLOOKUP(K499,Vocabulary!$A:$J,2,),"")</f>
        <v>EstablishmentUnit</v>
      </c>
      <c r="F499" s="32" t="s">
        <v>735</v>
      </c>
      <c r="G499" s="19" t="str">
        <f>IF(L499&lt;&gt;"",VLOOKUP(L499,Vocabulary!$A:$J,2,),IF(M499&lt;&gt;"",M499,""))</f>
        <v>Site</v>
      </c>
      <c r="H499" s="32"/>
      <c r="I499" s="32"/>
      <c r="J499" s="32"/>
      <c r="K499" s="31">
        <v>721</v>
      </c>
      <c r="L499" s="31">
        <v>648</v>
      </c>
      <c r="M499" s="43"/>
      <c r="N499" s="2"/>
    </row>
    <row r="500" spans="1:14" s="7" customFormat="1" x14ac:dyDescent="0.3">
      <c r="A500" s="66" t="str">
        <f>CONCATENATE(K500,F500)</f>
        <v>727domain</v>
      </c>
      <c r="B500" s="66" t="str">
        <f>CONCATENATE(F500,L500)</f>
        <v>domain724</v>
      </c>
      <c r="C500" s="33" t="s">
        <v>722</v>
      </c>
      <c r="D500" s="31" t="s">
        <v>763</v>
      </c>
      <c r="E500" s="54" t="str">
        <f>IF(K500,VLOOKUP(K500,Vocabulary!$A:$J,2,),"")</f>
        <v>value</v>
      </c>
      <c r="F500" s="32" t="s">
        <v>0</v>
      </c>
      <c r="G500" s="67" t="str">
        <f>IF(L500&lt;&gt;"",VLOOKUP(L500,Vocabulary!$A:$J,2,),IF(M500&lt;&gt;"",M500,""))</f>
        <v>MonetaryAmount</v>
      </c>
      <c r="H500" s="32"/>
      <c r="I500" s="32"/>
      <c r="J500" s="32"/>
      <c r="K500" s="31">
        <v>727</v>
      </c>
      <c r="L500" s="31">
        <v>724</v>
      </c>
      <c r="M500" s="43"/>
      <c r="N500" s="2"/>
    </row>
    <row r="501" spans="1:14" s="7" customFormat="1" x14ac:dyDescent="0.3">
      <c r="A501" s="19" t="str">
        <f t="shared" ref="A501:A505" si="18">CONCATENATE(K501,F501)</f>
        <v>682range</v>
      </c>
      <c r="B501" s="19" t="str">
        <f t="shared" ref="B501:B505" si="19">CONCATENATE(F501,L501)</f>
        <v>range</v>
      </c>
      <c r="C501" s="33" t="s">
        <v>722</v>
      </c>
      <c r="D501" s="31" t="s">
        <v>68</v>
      </c>
      <c r="E501" s="53" t="str">
        <f>IF(K501,VLOOKUP(K501,Vocabulary!$A:$J,2,),"")</f>
        <v>quality</v>
      </c>
      <c r="F501" s="4" t="s">
        <v>1</v>
      </c>
      <c r="G501" s="72" t="str">
        <f>IF(L501&lt;&gt;"",VLOOKUP(L501,Vocabulary!$A:$J,2,),IF(M501&lt;&gt;"",M501,""))</f>
        <v>_Concept</v>
      </c>
      <c r="H501" s="4"/>
      <c r="I501" s="4"/>
      <c r="J501" s="4"/>
      <c r="K501" s="9">
        <v>682</v>
      </c>
      <c r="L501" s="9"/>
      <c r="M501" s="21" t="s">
        <v>98</v>
      </c>
      <c r="N501" s="2"/>
    </row>
    <row r="502" spans="1:14" s="7" customFormat="1" x14ac:dyDescent="0.3">
      <c r="A502" s="19" t="str">
        <f t="shared" si="18"/>
        <v>683range</v>
      </c>
      <c r="B502" s="19" t="str">
        <f t="shared" si="19"/>
        <v>range</v>
      </c>
      <c r="C502" s="33" t="s">
        <v>722</v>
      </c>
      <c r="D502" s="31" t="s">
        <v>4</v>
      </c>
      <c r="E502" s="53" t="str">
        <f>IF(K502,VLOOKUP(K502,Vocabulary!$A:$J,2,),"")</f>
        <v>administrativeStatus</v>
      </c>
      <c r="F502" s="4" t="s">
        <v>1</v>
      </c>
      <c r="G502" s="72" t="str">
        <f>IF(L502&lt;&gt;"",VLOOKUP(L502,Vocabulary!$A:$J,2,),IF(M502&lt;&gt;"",M502,""))</f>
        <v>_Concept</v>
      </c>
      <c r="H502" s="4"/>
      <c r="I502" s="4"/>
      <c r="J502" s="4"/>
      <c r="K502" s="9">
        <v>683</v>
      </c>
      <c r="L502" s="9"/>
      <c r="M502" s="21" t="s">
        <v>98</v>
      </c>
      <c r="N502" s="2"/>
    </row>
    <row r="503" spans="1:14" s="7" customFormat="1" x14ac:dyDescent="0.3">
      <c r="A503" s="19" t="str">
        <f t="shared" si="18"/>
        <v>698range</v>
      </c>
      <c r="B503" s="19" t="str">
        <f t="shared" si="19"/>
        <v>range</v>
      </c>
      <c r="C503" s="33" t="s">
        <v>722</v>
      </c>
      <c r="D503" s="31" t="s">
        <v>31</v>
      </c>
      <c r="E503" s="53" t="str">
        <f>IF(K503,VLOOKUP(K503,Vocabulary!$A:$J,2,),"")</f>
        <v>region</v>
      </c>
      <c r="F503" s="4" t="s">
        <v>1</v>
      </c>
      <c r="G503" s="72" t="str">
        <f>IF(L503&lt;&gt;"",VLOOKUP(L503,Vocabulary!$A:$J,2,),IF(M503&lt;&gt;"",M503,""))</f>
        <v>_Concept</v>
      </c>
      <c r="H503" s="4"/>
      <c r="I503" s="4"/>
      <c r="J503" s="4"/>
      <c r="K503" s="9">
        <v>698</v>
      </c>
      <c r="L503" s="9"/>
      <c r="M503" s="21" t="s">
        <v>98</v>
      </c>
      <c r="N503" s="2"/>
    </row>
    <row r="504" spans="1:14" s="7" customFormat="1" x14ac:dyDescent="0.3">
      <c r="A504" s="19" t="str">
        <f t="shared" si="18"/>
        <v>700range</v>
      </c>
      <c r="B504" s="19" t="str">
        <f t="shared" si="19"/>
        <v>range</v>
      </c>
      <c r="C504" s="33" t="s">
        <v>722</v>
      </c>
      <c r="D504" s="31" t="s">
        <v>68</v>
      </c>
      <c r="E504" s="53" t="str">
        <f>IF(K504,VLOOKUP(K504,Vocabulary!$A:$J,2,),"")</f>
        <v>nace2008</v>
      </c>
      <c r="F504" s="4" t="s">
        <v>1</v>
      </c>
      <c r="G504" s="72" t="str">
        <f>IF(L504&lt;&gt;"",VLOOKUP(L504,Vocabulary!$A:$J,2,),IF(M504&lt;&gt;"",M504,""))</f>
        <v>_Concept</v>
      </c>
      <c r="H504" s="4"/>
      <c r="I504" s="4"/>
      <c r="J504" s="4"/>
      <c r="K504" s="9">
        <v>700</v>
      </c>
      <c r="L504" s="9"/>
      <c r="M504" s="21" t="s">
        <v>98</v>
      </c>
      <c r="N504" s="2"/>
    </row>
    <row r="505" spans="1:14" s="7" customFormat="1" x14ac:dyDescent="0.3">
      <c r="A505" s="66" t="str">
        <f t="shared" si="18"/>
        <v>723range</v>
      </c>
      <c r="B505" s="66" t="str">
        <f t="shared" si="19"/>
        <v>range</v>
      </c>
      <c r="C505" s="33" t="s">
        <v>722</v>
      </c>
      <c r="D505" s="31" t="s">
        <v>763</v>
      </c>
      <c r="E505" s="54" t="str">
        <f>IF(K505,VLOOKUP(K505,Vocabulary!$A:$J,2,),"")</f>
        <v>currency</v>
      </c>
      <c r="F505" s="4" t="s">
        <v>1</v>
      </c>
      <c r="G505" s="67" t="str">
        <f>IF(L505&lt;&gt;"",VLOOKUP(L505,Vocabulary!$A:$J,2,),IF(M505&lt;&gt;"",M505,""))</f>
        <v>_Concept</v>
      </c>
      <c r="H505" s="32"/>
      <c r="I505" s="32"/>
      <c r="J505" s="32"/>
      <c r="K505" s="31">
        <v>723</v>
      </c>
      <c r="L505" s="31"/>
      <c r="M505" s="21" t="s">
        <v>98</v>
      </c>
      <c r="N505" s="2"/>
    </row>
    <row r="506" spans="1:14" s="7" customFormat="1" x14ac:dyDescent="0.3">
      <c r="A506" s="66" t="str">
        <f>CONCATENATE(K506,F506)</f>
        <v>235valueInScheme</v>
      </c>
      <c r="B506" s="66" t="str">
        <f>CONCATENATE(F506,L506)</f>
        <v>valueInScheme728</v>
      </c>
      <c r="C506" s="11" t="s">
        <v>722</v>
      </c>
      <c r="D506" s="9" t="s">
        <v>68</v>
      </c>
      <c r="E506" s="54" t="str">
        <f>IF(K506,VLOOKUP(K506,Vocabulary!$A:$J,2,),"")</f>
        <v>function</v>
      </c>
      <c r="F506" s="32" t="s">
        <v>757</v>
      </c>
      <c r="G506" s="67" t="str">
        <f>IF(L506&lt;&gt;"",VLOOKUP(L506,Vocabulary!$A:$J,2,),IF(M506&lt;&gt;"",M506,""))</f>
        <v>Function</v>
      </c>
      <c r="H506" s="32"/>
      <c r="I506" s="32"/>
      <c r="J506" s="32"/>
      <c r="K506" s="31">
        <v>235</v>
      </c>
      <c r="L506" s="31">
        <v>728</v>
      </c>
      <c r="M506" s="43"/>
      <c r="N506" s="2"/>
    </row>
    <row r="507" spans="1:14" s="7" customFormat="1" x14ac:dyDescent="0.3">
      <c r="A507" s="19" t="str">
        <f>CONCATENATE(K507,F507)</f>
        <v>729range</v>
      </c>
      <c r="B507" s="19" t="str">
        <f>CONCATENATE(F507,L507)</f>
        <v>range</v>
      </c>
      <c r="C507" s="11" t="s">
        <v>722</v>
      </c>
      <c r="D507" s="9" t="s">
        <v>31</v>
      </c>
      <c r="E507" s="53" t="str">
        <f>IF(K507,VLOOKUP(K507,Vocabulary!$A:$J,2,),"")</f>
        <v>country</v>
      </c>
      <c r="F507" s="4" t="s">
        <v>1</v>
      </c>
      <c r="G507" s="72" t="str">
        <f>IF(L507&lt;&gt;"",VLOOKUP(L507,Vocabulary!$A:$J,2,),IF(M507&lt;&gt;"",M507,""))</f>
        <v>_Concept</v>
      </c>
      <c r="H507" s="4"/>
      <c r="I507" s="4"/>
      <c r="J507" s="4"/>
      <c r="K507" s="9">
        <v>729</v>
      </c>
      <c r="L507" s="9"/>
      <c r="M507" s="21" t="s">
        <v>98</v>
      </c>
      <c r="N507" s="2"/>
    </row>
    <row r="508" spans="1:14" s="7" customFormat="1" x14ac:dyDescent="0.3">
      <c r="A508" s="66" t="str">
        <f>CONCATENATE(K508,F508)</f>
        <v>729valueInScheme</v>
      </c>
      <c r="B508" s="66" t="str">
        <f>CONCATENATE(F508,L508)</f>
        <v>valueInScheme701</v>
      </c>
      <c r="C508" s="11" t="s">
        <v>722</v>
      </c>
      <c r="D508" s="9" t="s">
        <v>31</v>
      </c>
      <c r="E508" s="54" t="str">
        <f>IF(K508,VLOOKUP(K508,Vocabulary!$A:$J,2,),"")</f>
        <v>country</v>
      </c>
      <c r="F508" s="32" t="s">
        <v>757</v>
      </c>
      <c r="G508" s="67" t="str">
        <f>IF(L508&lt;&gt;"",VLOOKUP(L508,Vocabulary!$A:$J,2,),IF(M508&lt;&gt;"",M508,""))</f>
        <v>CountryNisCode</v>
      </c>
      <c r="H508" s="32"/>
      <c r="I508" s="32"/>
      <c r="J508" s="32"/>
      <c r="K508" s="31">
        <v>729</v>
      </c>
      <c r="L508" s="31">
        <v>701</v>
      </c>
      <c r="M508" s="43"/>
      <c r="N508" s="2"/>
    </row>
    <row r="509" spans="1:14" s="7" customFormat="1" x14ac:dyDescent="0.3">
      <c r="A509" s="19" t="str">
        <f t="shared" ref="A509:A512" si="20">CONCATENATE(K509,F509)</f>
        <v>729valueInScheme</v>
      </c>
      <c r="B509" s="19" t="str">
        <f t="shared" ref="B509:B512" si="21">CONCATENATE(F509,L509)</f>
        <v>valueInScheme707</v>
      </c>
      <c r="C509" s="11" t="s">
        <v>722</v>
      </c>
      <c r="D509" s="9" t="s">
        <v>31</v>
      </c>
      <c r="E509" s="53" t="str">
        <f>IF(K509,VLOOKUP(K509,Vocabulary!$A:$J,2,),"")</f>
        <v>country</v>
      </c>
      <c r="F509" s="4" t="s">
        <v>757</v>
      </c>
      <c r="G509" s="72" t="str">
        <f>IF(L509&lt;&gt;"",VLOOKUP(L509,Vocabulary!$A:$J,2,),IF(M509&lt;&gt;"",M509,""))</f>
        <v>CountryIsoCode</v>
      </c>
      <c r="H509" s="4"/>
      <c r="I509" s="4"/>
      <c r="J509" s="4"/>
      <c r="K509" s="9">
        <v>729</v>
      </c>
      <c r="L509" s="9">
        <v>707</v>
      </c>
      <c r="M509" s="21"/>
      <c r="N509" s="2"/>
    </row>
    <row r="510" spans="1:14" s="7" customFormat="1" x14ac:dyDescent="0.3">
      <c r="A510" s="19" t="str">
        <f t="shared" si="20"/>
        <v>729valueInScheme</v>
      </c>
      <c r="B510" s="19" t="str">
        <f t="shared" si="21"/>
        <v>valueInScheme708</v>
      </c>
      <c r="C510" s="11" t="s">
        <v>722</v>
      </c>
      <c r="D510" s="9" t="s">
        <v>31</v>
      </c>
      <c r="E510" s="53" t="str">
        <f>IF(K510,VLOOKUP(K510,Vocabulary!$A:$J,2,),"")</f>
        <v>country</v>
      </c>
      <c r="F510" s="4" t="s">
        <v>757</v>
      </c>
      <c r="G510" s="72" t="str">
        <f>IF(L510&lt;&gt;"",VLOOKUP(L510,Vocabulary!$A:$J,2,),IF(M510&lt;&gt;"",M510,""))</f>
        <v>CountryWithHistoricIsoCode</v>
      </c>
      <c r="H510" s="4"/>
      <c r="I510" s="4"/>
      <c r="J510" s="4"/>
      <c r="K510" s="9">
        <v>729</v>
      </c>
      <c r="L510" s="9">
        <v>708</v>
      </c>
      <c r="M510" s="21"/>
      <c r="N510" s="2"/>
    </row>
    <row r="511" spans="1:14" s="7" customFormat="1" x14ac:dyDescent="0.3">
      <c r="A511" s="19" t="str">
        <f t="shared" si="20"/>
        <v>729valueInScheme</v>
      </c>
      <c r="B511" s="19" t="str">
        <f t="shared" si="21"/>
        <v>valueInScheme716</v>
      </c>
      <c r="C511" s="11" t="s">
        <v>722</v>
      </c>
      <c r="D511" s="9" t="s">
        <v>31</v>
      </c>
      <c r="E511" s="53" t="str">
        <f>IF(K511,VLOOKUP(K511,Vocabulary!$A:$J,2,),"")</f>
        <v>country</v>
      </c>
      <c r="F511" s="4" t="s">
        <v>757</v>
      </c>
      <c r="G511" s="72" t="str">
        <f>IF(L511&lt;&gt;"",VLOOKUP(L511,Vocabulary!$A:$J,2,),IF(M511&lt;&gt;"",M511,""))</f>
        <v>CountryIsoAlpha3Code</v>
      </c>
      <c r="H511" s="4"/>
      <c r="I511" s="4"/>
      <c r="J511" s="4"/>
      <c r="K511" s="9">
        <v>729</v>
      </c>
      <c r="L511" s="9">
        <v>716</v>
      </c>
      <c r="M511" s="21"/>
      <c r="N511" s="2"/>
    </row>
    <row r="512" spans="1:14" s="7" customFormat="1" x14ac:dyDescent="0.3">
      <c r="A512" s="19" t="str">
        <f t="shared" si="20"/>
        <v>729valueInScheme</v>
      </c>
      <c r="B512" s="19" t="str">
        <f t="shared" si="21"/>
        <v>valueInScheme718</v>
      </c>
      <c r="C512" s="11" t="s">
        <v>722</v>
      </c>
      <c r="D512" s="9" t="s">
        <v>31</v>
      </c>
      <c r="E512" s="53" t="str">
        <f>IF(K512,VLOOKUP(K512,Vocabulary!$A:$J,2,),"")</f>
        <v>country</v>
      </c>
      <c r="F512" s="4" t="s">
        <v>757</v>
      </c>
      <c r="G512" s="72" t="str">
        <f>IF(L512&lt;&gt;"",VLOOKUP(L512,Vocabulary!$A:$J,2,),IF(M512&lt;&gt;"",M512,""))</f>
        <v>CountryIsoNum3Code</v>
      </c>
      <c r="H512" s="4"/>
      <c r="I512" s="4"/>
      <c r="J512" s="4"/>
      <c r="K512" s="9">
        <v>729</v>
      </c>
      <c r="L512" s="9">
        <v>718</v>
      </c>
      <c r="M512" s="21"/>
      <c r="N512" s="2"/>
    </row>
    <row r="513" spans="1:13" s="7" customFormat="1" x14ac:dyDescent="0.3">
      <c r="A513" s="66" t="str">
        <f t="shared" ref="A513:A517" si="22">CONCATENATE(K513,F513)</f>
        <v>701subClassOf</v>
      </c>
      <c r="B513" s="66" t="str">
        <f t="shared" ref="B513:B517" si="23">CONCATENATE(F513,L513)</f>
        <v>subClassOf733</v>
      </c>
      <c r="C513" s="11" t="s">
        <v>722</v>
      </c>
      <c r="D513" s="9" t="s">
        <v>31</v>
      </c>
      <c r="E513" s="54" t="str">
        <f>IF(K513,VLOOKUP(K513,Vocabulary!$A:$J,2,),"")</f>
        <v>CountryNisCode</v>
      </c>
      <c r="F513" s="4" t="s">
        <v>735</v>
      </c>
      <c r="G513" s="67" t="str">
        <f>IF(L513&lt;&gt;"",VLOOKUP(L513,Vocabulary!$A:$J,2,),IF(M513&lt;&gt;"",M513,""))</f>
        <v>Country</v>
      </c>
      <c r="H513" s="32"/>
      <c r="I513" s="32"/>
      <c r="J513" s="32"/>
      <c r="K513" s="77">
        <v>701</v>
      </c>
      <c r="L513" s="77">
        <v>733</v>
      </c>
      <c r="M513" s="43"/>
    </row>
    <row r="514" spans="1:13" s="7" customFormat="1" x14ac:dyDescent="0.3">
      <c r="A514" s="66" t="str">
        <f t="shared" si="22"/>
        <v>707subClassOf</v>
      </c>
      <c r="B514" s="66" t="str">
        <f t="shared" si="23"/>
        <v>subClassOf733</v>
      </c>
      <c r="C514" s="11" t="s">
        <v>722</v>
      </c>
      <c r="D514" s="9" t="s">
        <v>31</v>
      </c>
      <c r="E514" s="54" t="str">
        <f>IF(K514,VLOOKUP(K514,Vocabulary!$A:$J,2,),"")</f>
        <v>CountryIsoCode</v>
      </c>
      <c r="F514" s="4" t="s">
        <v>735</v>
      </c>
      <c r="G514" s="67" t="str">
        <f>IF(L514&lt;&gt;"",VLOOKUP(L514,Vocabulary!$A:$J,2,),IF(M514&lt;&gt;"",M514,""))</f>
        <v>Country</v>
      </c>
      <c r="H514" s="32"/>
      <c r="I514" s="32"/>
      <c r="J514" s="32"/>
      <c r="K514" s="77">
        <v>707</v>
      </c>
      <c r="L514" s="77">
        <v>733</v>
      </c>
      <c r="M514" s="43"/>
    </row>
    <row r="515" spans="1:13" s="7" customFormat="1" x14ac:dyDescent="0.3">
      <c r="A515" s="66" t="str">
        <f t="shared" si="22"/>
        <v>708subClassOf</v>
      </c>
      <c r="B515" s="66" t="str">
        <f t="shared" si="23"/>
        <v>subClassOf733</v>
      </c>
      <c r="C515" s="11" t="s">
        <v>722</v>
      </c>
      <c r="D515" s="9" t="s">
        <v>31</v>
      </c>
      <c r="E515" s="54" t="str">
        <f>IF(K515,VLOOKUP(K515,Vocabulary!$A:$J,2,),"")</f>
        <v>CountryWithHistoricIsoCode</v>
      </c>
      <c r="F515" s="4" t="s">
        <v>735</v>
      </c>
      <c r="G515" s="67" t="str">
        <f>IF(L515&lt;&gt;"",VLOOKUP(L515,Vocabulary!$A:$J,2,),IF(M515&lt;&gt;"",M515,""))</f>
        <v>Country</v>
      </c>
      <c r="H515" s="32"/>
      <c r="I515" s="32"/>
      <c r="J515" s="32"/>
      <c r="K515" s="77">
        <v>708</v>
      </c>
      <c r="L515" s="77">
        <v>733</v>
      </c>
      <c r="M515" s="43"/>
    </row>
    <row r="516" spans="1:13" s="7" customFormat="1" x14ac:dyDescent="0.3">
      <c r="A516" s="66" t="str">
        <f t="shared" si="22"/>
        <v>716subClassOf</v>
      </c>
      <c r="B516" s="66" t="str">
        <f t="shared" si="23"/>
        <v>subClassOf733</v>
      </c>
      <c r="C516" s="11" t="s">
        <v>722</v>
      </c>
      <c r="D516" s="9" t="s">
        <v>31</v>
      </c>
      <c r="E516" s="54" t="str">
        <f>IF(K516,VLOOKUP(K516,Vocabulary!$A:$J,2,),"")</f>
        <v>CountryIsoAlpha3Code</v>
      </c>
      <c r="F516" s="4" t="s">
        <v>735</v>
      </c>
      <c r="G516" s="67" t="str">
        <f>IF(L516&lt;&gt;"",VLOOKUP(L516,Vocabulary!$A:$J,2,),IF(M516&lt;&gt;"",M516,""))</f>
        <v>Country</v>
      </c>
      <c r="H516" s="32"/>
      <c r="I516" s="32"/>
      <c r="J516" s="32"/>
      <c r="K516" s="77">
        <v>716</v>
      </c>
      <c r="L516" s="77">
        <v>733</v>
      </c>
      <c r="M516" s="43"/>
    </row>
    <row r="517" spans="1:13" s="7" customFormat="1" x14ac:dyDescent="0.3">
      <c r="A517" s="66" t="str">
        <f t="shared" si="22"/>
        <v>718subClassOf</v>
      </c>
      <c r="B517" s="66" t="str">
        <f t="shared" si="23"/>
        <v>subClassOf733</v>
      </c>
      <c r="C517" s="11" t="s">
        <v>722</v>
      </c>
      <c r="D517" s="9" t="s">
        <v>31</v>
      </c>
      <c r="E517" s="54" t="str">
        <f>IF(K517,VLOOKUP(K517,Vocabulary!$A:$J,2,),"")</f>
        <v>CountryIsoNum3Code</v>
      </c>
      <c r="F517" s="4" t="s">
        <v>735</v>
      </c>
      <c r="G517" s="67" t="str">
        <f>IF(L517&lt;&gt;"",VLOOKUP(L517,Vocabulary!$A:$J,2,),IF(M517&lt;&gt;"",M517,""))</f>
        <v>Country</v>
      </c>
      <c r="H517" s="32"/>
      <c r="I517" s="32"/>
      <c r="J517" s="32"/>
      <c r="K517" s="77">
        <v>718</v>
      </c>
      <c r="L517" s="77">
        <v>733</v>
      </c>
      <c r="M517" s="43"/>
    </row>
    <row r="518" spans="1:13" s="7" customFormat="1" x14ac:dyDescent="0.3">
      <c r="A518" s="19" t="str">
        <f t="shared" ref="A518" si="24">CONCATENATE(K518,F518)</f>
        <v>729valueInScheme</v>
      </c>
      <c r="B518" s="19" t="str">
        <f t="shared" ref="B518" si="25">CONCATENATE(F518,L518)</f>
        <v>valueInScheme733</v>
      </c>
      <c r="C518" s="11" t="s">
        <v>722</v>
      </c>
      <c r="D518" s="9" t="s">
        <v>31</v>
      </c>
      <c r="E518" s="53" t="str">
        <f>IF(K518,VLOOKUP(K518,Vocabulary!$A:$J,2,),"")</f>
        <v>country</v>
      </c>
      <c r="F518" s="4" t="s">
        <v>757</v>
      </c>
      <c r="G518" s="72" t="str">
        <f>IF(L518&lt;&gt;"",VLOOKUP(L518,Vocabulary!$A:$J,2,),IF(M518&lt;&gt;"",M518,""))</f>
        <v>Country</v>
      </c>
      <c r="H518" s="4"/>
      <c r="I518" s="4"/>
      <c r="J518" s="4"/>
      <c r="K518" s="77">
        <v>729</v>
      </c>
      <c r="L518" s="77">
        <v>733</v>
      </c>
      <c r="M518" s="21"/>
    </row>
    <row r="519" spans="1:13" s="7" customFormat="1" x14ac:dyDescent="0.3">
      <c r="A519" s="44"/>
      <c r="B519" s="44"/>
      <c r="C519" s="41"/>
      <c r="D519" s="29"/>
      <c r="E519" s="28"/>
      <c r="F519" s="28"/>
      <c r="G519" s="44"/>
      <c r="H519" s="28"/>
      <c r="I519" s="28"/>
      <c r="J519" s="28"/>
      <c r="K519" s="29"/>
      <c r="L519" s="29"/>
      <c r="M519" s="45"/>
    </row>
    <row r="520" spans="1:13" s="7" customFormat="1" x14ac:dyDescent="0.3">
      <c r="A520" s="44"/>
      <c r="B520" s="44"/>
      <c r="C520" s="41"/>
      <c r="D520" s="29"/>
      <c r="E520" s="28"/>
      <c r="F520" s="28"/>
      <c r="G520" s="44"/>
      <c r="H520" s="28"/>
      <c r="I520" s="28"/>
      <c r="J520" s="28"/>
      <c r="K520" s="29"/>
      <c r="L520" s="29"/>
      <c r="M520" s="45"/>
    </row>
    <row r="521" spans="1:13" s="7" customFormat="1" x14ac:dyDescent="0.3">
      <c r="A521" s="44"/>
      <c r="B521" s="44"/>
      <c r="C521" s="41"/>
      <c r="D521" s="29"/>
      <c r="E521" s="28"/>
      <c r="F521" s="28"/>
      <c r="G521" s="44"/>
      <c r="H521" s="28"/>
      <c r="I521" s="28"/>
      <c r="J521" s="28"/>
      <c r="K521" s="29"/>
      <c r="L521" s="29"/>
      <c r="M521" s="45"/>
    </row>
    <row r="522" spans="1:13" s="7" customFormat="1" x14ac:dyDescent="0.3">
      <c r="A522" s="44"/>
      <c r="B522" s="44"/>
      <c r="C522" s="41"/>
      <c r="D522" s="29"/>
      <c r="E522" s="28"/>
      <c r="F522" s="28"/>
      <c r="G522" s="44"/>
      <c r="H522" s="28"/>
      <c r="I522" s="28"/>
      <c r="J522" s="28"/>
      <c r="K522" s="29"/>
      <c r="L522" s="29"/>
      <c r="M522" s="45"/>
    </row>
    <row r="523" spans="1:13" s="7" customFormat="1" x14ac:dyDescent="0.3">
      <c r="A523" s="44"/>
      <c r="B523" s="44"/>
      <c r="C523" s="41"/>
      <c r="D523" s="29"/>
      <c r="E523" s="28"/>
      <c r="F523" s="28"/>
      <c r="G523" s="44"/>
      <c r="H523" s="28"/>
      <c r="I523" s="28"/>
      <c r="J523" s="28"/>
      <c r="K523" s="29"/>
      <c r="L523" s="29"/>
      <c r="M523" s="45"/>
    </row>
    <row r="524" spans="1:13" s="7" customFormat="1" x14ac:dyDescent="0.3">
      <c r="A524" s="44"/>
      <c r="B524" s="44"/>
      <c r="C524" s="41"/>
      <c r="D524" s="29"/>
      <c r="E524" s="28"/>
      <c r="F524" s="28"/>
      <c r="G524" s="44"/>
      <c r="H524" s="28"/>
      <c r="I524" s="28"/>
      <c r="J524" s="28"/>
      <c r="K524" s="29"/>
      <c r="L524" s="29"/>
      <c r="M524" s="45"/>
    </row>
    <row r="525" spans="1:13" s="7" customFormat="1" x14ac:dyDescent="0.3">
      <c r="A525" s="44"/>
      <c r="B525" s="44"/>
      <c r="C525" s="41"/>
      <c r="D525" s="29"/>
      <c r="E525" s="28"/>
      <c r="F525" s="28"/>
      <c r="G525" s="44"/>
      <c r="H525" s="28"/>
      <c r="I525" s="28"/>
      <c r="J525" s="28"/>
      <c r="K525" s="29"/>
      <c r="L525" s="29"/>
      <c r="M525" s="45"/>
    </row>
    <row r="526" spans="1:13" s="7" customFormat="1" x14ac:dyDescent="0.3">
      <c r="A526" s="44"/>
      <c r="B526" s="44"/>
      <c r="C526" s="41"/>
      <c r="D526" s="29"/>
      <c r="E526" s="28"/>
      <c r="F526" s="28"/>
      <c r="G526" s="44"/>
      <c r="H526" s="28"/>
      <c r="I526" s="28"/>
      <c r="J526" s="28"/>
      <c r="K526" s="29"/>
      <c r="L526" s="29"/>
      <c r="M526" s="45"/>
    </row>
    <row r="527" spans="1:13" s="7" customFormat="1" x14ac:dyDescent="0.3">
      <c r="A527" s="44"/>
      <c r="B527" s="44"/>
      <c r="C527" s="41"/>
      <c r="D527" s="29"/>
      <c r="E527" s="28"/>
      <c r="F527" s="28"/>
      <c r="G527" s="44"/>
      <c r="H527" s="28"/>
      <c r="I527" s="28"/>
      <c r="J527" s="28"/>
      <c r="K527" s="29"/>
      <c r="L527" s="29"/>
      <c r="M527" s="45"/>
    </row>
    <row r="528" spans="1:13" s="7" customFormat="1" x14ac:dyDescent="0.3">
      <c r="A528" s="44"/>
      <c r="B528" s="44"/>
      <c r="C528" s="41"/>
      <c r="D528" s="29"/>
      <c r="E528" s="28"/>
      <c r="F528" s="28"/>
      <c r="G528" s="44"/>
      <c r="H528" s="28"/>
      <c r="I528" s="28"/>
      <c r="J528" s="28"/>
      <c r="K528" s="29"/>
      <c r="L528" s="29"/>
      <c r="M528" s="45"/>
    </row>
    <row r="529" spans="1:13" s="7" customFormat="1" x14ac:dyDescent="0.3">
      <c r="A529" s="44"/>
      <c r="B529" s="44"/>
      <c r="C529" s="41"/>
      <c r="D529" s="29"/>
      <c r="E529" s="28"/>
      <c r="F529" s="28"/>
      <c r="G529" s="44"/>
      <c r="H529" s="28"/>
      <c r="I529" s="28"/>
      <c r="J529" s="28"/>
      <c r="K529" s="29"/>
      <c r="L529" s="29"/>
      <c r="M529" s="45"/>
    </row>
    <row r="530" spans="1:13" s="7" customFormat="1" x14ac:dyDescent="0.3">
      <c r="A530" s="44"/>
      <c r="B530" s="44"/>
      <c r="C530" s="41"/>
      <c r="D530" s="29"/>
      <c r="E530" s="28"/>
      <c r="F530" s="28"/>
      <c r="G530" s="44"/>
      <c r="H530" s="28"/>
      <c r="I530" s="28"/>
      <c r="J530" s="28"/>
      <c r="K530" s="29"/>
      <c r="L530" s="29"/>
      <c r="M530" s="45"/>
    </row>
    <row r="531" spans="1:13" s="7" customFormat="1" x14ac:dyDescent="0.3">
      <c r="A531" s="44"/>
      <c r="B531" s="44"/>
      <c r="C531" s="41"/>
      <c r="D531" s="29"/>
      <c r="E531" s="28"/>
      <c r="F531" s="28"/>
      <c r="G531" s="44"/>
      <c r="H531" s="28"/>
      <c r="I531" s="28"/>
      <c r="J531" s="28"/>
      <c r="K531" s="29"/>
      <c r="L531" s="29"/>
      <c r="M531" s="45"/>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sheetData>
  <sortState xmlns:xlrd2="http://schemas.microsoft.com/office/spreadsheetml/2017/richdata2" ref="A2:M460">
    <sortCondition ref="C2:C460"/>
    <sortCondition ref="D2:D460"/>
    <sortCondition ref="F2:F460"/>
    <sortCondition ref="E2:E460"/>
    <sortCondition ref="G2:G460"/>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6"/>
  <sheetViews>
    <sheetView workbookViewId="0">
      <pane ySplit="1" topLeftCell="A59" activePane="bottomLeft" state="frozen"/>
      <selection activeCell="G655" sqref="G655:S655"/>
      <selection pane="bottomLeft" activeCell="G655" sqref="G655:S655"/>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887</v>
      </c>
      <c r="B1" s="1" t="s">
        <v>886</v>
      </c>
    </row>
    <row r="2" spans="1:3" ht="16.5" customHeight="1" x14ac:dyDescent="0.3">
      <c r="A2" s="9" t="s">
        <v>1008</v>
      </c>
      <c r="B2" s="22" t="s">
        <v>1684</v>
      </c>
    </row>
    <row r="3" spans="1:3" ht="16.5" customHeight="1" x14ac:dyDescent="0.3">
      <c r="A3" s="9" t="s">
        <v>964</v>
      </c>
      <c r="B3" s="9" t="s">
        <v>903</v>
      </c>
    </row>
    <row r="4" spans="1:3" ht="16.5" customHeight="1" x14ac:dyDescent="0.3">
      <c r="A4" s="9" t="s">
        <v>965</v>
      </c>
      <c r="B4" s="9" t="s">
        <v>904</v>
      </c>
    </row>
    <row r="5" spans="1:3" ht="16.5" customHeight="1" x14ac:dyDescent="0.3">
      <c r="A5" s="9" t="s">
        <v>966</v>
      </c>
      <c r="B5" s="9" t="s">
        <v>905</v>
      </c>
    </row>
    <row r="6" spans="1:3" ht="16.5" customHeight="1" x14ac:dyDescent="0.3">
      <c r="A6" s="9" t="s">
        <v>988</v>
      </c>
      <c r="B6" s="9" t="s">
        <v>926</v>
      </c>
    </row>
    <row r="7" spans="1:3" ht="16.5" customHeight="1" x14ac:dyDescent="0.3">
      <c r="A7" s="9" t="s">
        <v>980</v>
      </c>
      <c r="B7" s="9" t="s">
        <v>918</v>
      </c>
    </row>
    <row r="8" spans="1:3" ht="16.5" customHeight="1" x14ac:dyDescent="0.3">
      <c r="A8" s="9" t="s">
        <v>989</v>
      </c>
      <c r="B8" s="9" t="s">
        <v>927</v>
      </c>
    </row>
    <row r="9" spans="1:3" ht="16.5" customHeight="1" x14ac:dyDescent="0.3">
      <c r="A9" s="9" t="s">
        <v>990</v>
      </c>
      <c r="B9" s="9" t="s">
        <v>928</v>
      </c>
    </row>
    <row r="10" spans="1:3" ht="16.5" customHeight="1" x14ac:dyDescent="0.3">
      <c r="A10" s="9" t="s">
        <v>981</v>
      </c>
      <c r="B10" s="9" t="s">
        <v>919</v>
      </c>
    </row>
    <row r="11" spans="1:3" ht="16.5" customHeight="1" x14ac:dyDescent="0.3">
      <c r="A11" s="9" t="s">
        <v>982</v>
      </c>
      <c r="B11" s="9" t="s">
        <v>920</v>
      </c>
    </row>
    <row r="12" spans="1:3" s="47" customFormat="1" ht="16.5" customHeight="1" x14ac:dyDescent="0.3">
      <c r="A12" s="31" t="s">
        <v>983</v>
      </c>
      <c r="B12" s="31" t="s">
        <v>921</v>
      </c>
      <c r="C12" s="2"/>
    </row>
    <row r="13" spans="1:3" s="47" customFormat="1" ht="16.5" customHeight="1" x14ac:dyDescent="0.3">
      <c r="A13" s="31" t="s">
        <v>984</v>
      </c>
      <c r="B13" s="31" t="s">
        <v>922</v>
      </c>
      <c r="C13" s="2"/>
    </row>
    <row r="14" spans="1:3" s="47" customFormat="1" ht="16.5" customHeight="1" x14ac:dyDescent="0.3">
      <c r="A14" s="31" t="s">
        <v>991</v>
      </c>
      <c r="B14" s="31" t="s">
        <v>929</v>
      </c>
      <c r="C14" s="2"/>
    </row>
    <row r="15" spans="1:3" ht="16.5" customHeight="1" x14ac:dyDescent="0.3">
      <c r="A15" s="9" t="s">
        <v>992</v>
      </c>
      <c r="B15" s="9" t="s">
        <v>930</v>
      </c>
    </row>
    <row r="16" spans="1:3" ht="16.5" customHeight="1" x14ac:dyDescent="0.3">
      <c r="A16" s="9" t="s">
        <v>978</v>
      </c>
      <c r="B16" s="9" t="s">
        <v>916</v>
      </c>
    </row>
    <row r="17" spans="1:2" ht="16.5" customHeight="1" x14ac:dyDescent="0.3">
      <c r="A17" s="9" t="s">
        <v>979</v>
      </c>
      <c r="B17" s="9" t="s">
        <v>917</v>
      </c>
    </row>
    <row r="18" spans="1:2" ht="16.5" customHeight="1" x14ac:dyDescent="0.3">
      <c r="A18" s="9" t="s">
        <v>962</v>
      </c>
      <c r="B18" s="9" t="s">
        <v>902</v>
      </c>
    </row>
    <row r="19" spans="1:2" ht="16.5" customHeight="1" x14ac:dyDescent="0.3">
      <c r="A19" s="9" t="s">
        <v>993</v>
      </c>
      <c r="B19" s="9" t="s">
        <v>931</v>
      </c>
    </row>
    <row r="20" spans="1:2" ht="16.5" customHeight="1" x14ac:dyDescent="0.3">
      <c r="A20" s="9" t="s">
        <v>994</v>
      </c>
      <c r="B20" s="9" t="s">
        <v>932</v>
      </c>
    </row>
    <row r="21" spans="1:2" ht="16.5" customHeight="1" x14ac:dyDescent="0.3">
      <c r="A21" s="9" t="s">
        <v>1016</v>
      </c>
      <c r="B21" s="9" t="s">
        <v>947</v>
      </c>
    </row>
    <row r="22" spans="1:2" ht="16.5" customHeight="1" x14ac:dyDescent="0.3">
      <c r="A22" s="9" t="s">
        <v>995</v>
      </c>
      <c r="B22" s="9" t="s">
        <v>933</v>
      </c>
    </row>
    <row r="23" spans="1:2" ht="16.5" customHeight="1" x14ac:dyDescent="0.3">
      <c r="A23" s="9" t="s">
        <v>987</v>
      </c>
      <c r="B23" s="9" t="s">
        <v>925</v>
      </c>
    </row>
    <row r="24" spans="1:2" ht="16.5" customHeight="1" x14ac:dyDescent="0.3">
      <c r="A24" s="9" t="s">
        <v>985</v>
      </c>
      <c r="B24" s="9" t="s">
        <v>923</v>
      </c>
    </row>
    <row r="25" spans="1:2" ht="16.5" customHeight="1" x14ac:dyDescent="0.3">
      <c r="A25" s="9" t="s">
        <v>986</v>
      </c>
      <c r="B25" s="9" t="s">
        <v>924</v>
      </c>
    </row>
    <row r="26" spans="1:2" ht="16.5" customHeight="1" x14ac:dyDescent="0.3">
      <c r="A26" s="9" t="s">
        <v>960</v>
      </c>
      <c r="B26" s="9" t="s">
        <v>900</v>
      </c>
    </row>
    <row r="27" spans="1:2" ht="16.5" customHeight="1" x14ac:dyDescent="0.3">
      <c r="A27" s="9" t="s">
        <v>971</v>
      </c>
      <c r="B27" s="9" t="s">
        <v>910</v>
      </c>
    </row>
    <row r="28" spans="1:2" ht="16.5" customHeight="1" x14ac:dyDescent="0.3">
      <c r="A28" s="9" t="s">
        <v>1007</v>
      </c>
      <c r="B28" s="9" t="s">
        <v>942</v>
      </c>
    </row>
    <row r="29" spans="1:2" ht="16.5" customHeight="1" x14ac:dyDescent="0.3">
      <c r="A29" s="9" t="s">
        <v>967</v>
      </c>
      <c r="B29" s="9" t="s">
        <v>906</v>
      </c>
    </row>
    <row r="30" spans="1:2" ht="16.5" customHeight="1" x14ac:dyDescent="0.3">
      <c r="A30" s="9" t="s">
        <v>972</v>
      </c>
      <c r="B30" s="9" t="s">
        <v>911</v>
      </c>
    </row>
    <row r="31" spans="1:2" ht="16.5" customHeight="1" x14ac:dyDescent="0.3">
      <c r="A31" s="9" t="s">
        <v>950</v>
      </c>
      <c r="B31" s="9" t="s">
        <v>890</v>
      </c>
    </row>
    <row r="32" spans="1:2" ht="16.5" customHeight="1" x14ac:dyDescent="0.3">
      <c r="A32" s="9" t="s">
        <v>948</v>
      </c>
      <c r="B32" s="9" t="s">
        <v>888</v>
      </c>
    </row>
    <row r="33" spans="1:2" ht="16.5" customHeight="1" x14ac:dyDescent="0.3">
      <c r="A33" s="9" t="s">
        <v>952</v>
      </c>
      <c r="B33" s="9" t="s">
        <v>892</v>
      </c>
    </row>
    <row r="34" spans="1:2" ht="16.5" customHeight="1" x14ac:dyDescent="0.3">
      <c r="A34" s="9" t="s">
        <v>969</v>
      </c>
      <c r="B34" s="9" t="s">
        <v>908</v>
      </c>
    </row>
    <row r="35" spans="1:2" ht="16.5" customHeight="1" x14ac:dyDescent="0.3">
      <c r="A35" s="9" t="s">
        <v>1009</v>
      </c>
      <c r="B35" s="9" t="s">
        <v>943</v>
      </c>
    </row>
    <row r="36" spans="1:2" ht="16.5" customHeight="1" x14ac:dyDescent="0.3">
      <c r="A36" s="9" t="s">
        <v>970</v>
      </c>
      <c r="B36" s="9" t="s">
        <v>909</v>
      </c>
    </row>
    <row r="37" spans="1:2" ht="16.5" customHeight="1" x14ac:dyDescent="0.3">
      <c r="A37" s="9" t="s">
        <v>1116</v>
      </c>
      <c r="B37" s="22" t="s">
        <v>1117</v>
      </c>
    </row>
    <row r="38" spans="1:2" ht="16.5" customHeight="1" x14ac:dyDescent="0.3">
      <c r="A38" s="9" t="s">
        <v>968</v>
      </c>
      <c r="B38" s="9" t="s">
        <v>907</v>
      </c>
    </row>
    <row r="39" spans="1:2" ht="16.5" customHeight="1" x14ac:dyDescent="0.3">
      <c r="A39" s="9" t="s">
        <v>977</v>
      </c>
      <c r="B39" s="9" t="s">
        <v>915</v>
      </c>
    </row>
    <row r="40" spans="1:2" ht="16.5" customHeight="1" x14ac:dyDescent="0.3">
      <c r="A40" s="9" t="s">
        <v>949</v>
      </c>
      <c r="B40" s="9" t="s">
        <v>889</v>
      </c>
    </row>
    <row r="41" spans="1:2" ht="16.5" customHeight="1" x14ac:dyDescent="0.3">
      <c r="A41" s="9" t="s">
        <v>748</v>
      </c>
      <c r="B41" s="22" t="s">
        <v>1688</v>
      </c>
    </row>
    <row r="42" spans="1:2" ht="16.5" customHeight="1" x14ac:dyDescent="0.3">
      <c r="A42" s="9" t="s">
        <v>1911</v>
      </c>
      <c r="B42" s="22" t="s">
        <v>1912</v>
      </c>
    </row>
    <row r="43" spans="1:2" ht="16.5" customHeight="1" x14ac:dyDescent="0.3">
      <c r="A43" s="9" t="s">
        <v>963</v>
      </c>
      <c r="B43" s="22" t="s">
        <v>2423</v>
      </c>
    </row>
    <row r="44" spans="1:2" ht="16.5" customHeight="1" x14ac:dyDescent="0.3">
      <c r="A44" s="9" t="s">
        <v>1802</v>
      </c>
      <c r="B44" s="22" t="s">
        <v>1803</v>
      </c>
    </row>
    <row r="45" spans="1:2" ht="16.5" customHeight="1" x14ac:dyDescent="0.3">
      <c r="A45" s="9" t="s">
        <v>1380</v>
      </c>
      <c r="B45" s="22" t="s">
        <v>1568</v>
      </c>
    </row>
    <row r="46" spans="1:2" ht="16.5" customHeight="1" x14ac:dyDescent="0.3">
      <c r="A46" s="9" t="s">
        <v>2406</v>
      </c>
      <c r="B46" s="22" t="s">
        <v>2613</v>
      </c>
    </row>
    <row r="47" spans="1:2" ht="16.5" customHeight="1" x14ac:dyDescent="0.3">
      <c r="A47" s="9" t="s">
        <v>2612</v>
      </c>
      <c r="B47" s="22" t="s">
        <v>2407</v>
      </c>
    </row>
    <row r="48" spans="1:2" ht="16.5" customHeight="1" x14ac:dyDescent="0.3">
      <c r="A48" s="9" t="s">
        <v>1381</v>
      </c>
      <c r="B48" s="22" t="s">
        <v>1569</v>
      </c>
    </row>
    <row r="49" spans="1:2" ht="16.5" customHeight="1" x14ac:dyDescent="0.3">
      <c r="A49" s="9" t="s">
        <v>1382</v>
      </c>
      <c r="B49" s="22" t="s">
        <v>1570</v>
      </c>
    </row>
    <row r="50" spans="1:2" ht="16.5" customHeight="1" x14ac:dyDescent="0.3">
      <c r="A50" s="9" t="s">
        <v>1522</v>
      </c>
      <c r="B50" s="22" t="s">
        <v>1571</v>
      </c>
    </row>
    <row r="51" spans="1:2" ht="16.5" customHeight="1" x14ac:dyDescent="0.3">
      <c r="A51" s="9" t="s">
        <v>1015</v>
      </c>
      <c r="B51" s="22" t="s">
        <v>1685</v>
      </c>
    </row>
    <row r="52" spans="1:2" ht="16.5" customHeight="1" x14ac:dyDescent="0.3">
      <c r="A52" s="9" t="s">
        <v>955</v>
      </c>
      <c r="B52" s="9" t="s">
        <v>895</v>
      </c>
    </row>
    <row r="53" spans="1:2" ht="16.5" customHeight="1" x14ac:dyDescent="0.3">
      <c r="A53" s="9" t="s">
        <v>954</v>
      </c>
      <c r="B53" s="9" t="s">
        <v>894</v>
      </c>
    </row>
    <row r="54" spans="1:2" ht="16.5" customHeight="1" x14ac:dyDescent="0.3">
      <c r="A54" s="9" t="s">
        <v>957</v>
      </c>
      <c r="B54" s="9" t="s">
        <v>897</v>
      </c>
    </row>
    <row r="55" spans="1:2" ht="16.5" customHeight="1" x14ac:dyDescent="0.3">
      <c r="A55" s="9" t="s">
        <v>956</v>
      </c>
      <c r="B55" s="9" t="s">
        <v>896</v>
      </c>
    </row>
    <row r="56" spans="1:2" ht="16.5" customHeight="1" x14ac:dyDescent="0.3">
      <c r="A56" s="9" t="s">
        <v>959</v>
      </c>
      <c r="B56" s="9" t="s">
        <v>899</v>
      </c>
    </row>
    <row r="57" spans="1:2" ht="16.5" customHeight="1" x14ac:dyDescent="0.3">
      <c r="A57" s="9" t="s">
        <v>2013</v>
      </c>
      <c r="B57" s="22" t="s">
        <v>2014</v>
      </c>
    </row>
    <row r="58" spans="1:2" ht="16.5" customHeight="1" x14ac:dyDescent="0.3">
      <c r="A58" s="9" t="s">
        <v>953</v>
      </c>
      <c r="B58" s="9" t="s">
        <v>893</v>
      </c>
    </row>
    <row r="59" spans="1:2" ht="16.5" customHeight="1" x14ac:dyDescent="0.3">
      <c r="A59" s="9" t="s">
        <v>961</v>
      </c>
      <c r="B59" s="9" t="s">
        <v>901</v>
      </c>
    </row>
    <row r="60" spans="1:2" ht="16.5" customHeight="1" x14ac:dyDescent="0.3">
      <c r="A60" s="9" t="s">
        <v>2090</v>
      </c>
      <c r="B60" s="22" t="s">
        <v>2093</v>
      </c>
    </row>
    <row r="61" spans="1:2" ht="16.5" customHeight="1" x14ac:dyDescent="0.3">
      <c r="A61" s="9" t="s">
        <v>2085</v>
      </c>
      <c r="B61" s="22" t="s">
        <v>2086</v>
      </c>
    </row>
    <row r="62" spans="1:2" ht="16.5" customHeight="1" x14ac:dyDescent="0.3">
      <c r="A62" s="9" t="s">
        <v>2091</v>
      </c>
      <c r="B62" s="22" t="s">
        <v>2092</v>
      </c>
    </row>
    <row r="63" spans="1:2" ht="16.5" customHeight="1" x14ac:dyDescent="0.3">
      <c r="A63" s="9" t="s">
        <v>997</v>
      </c>
      <c r="B63" s="9" t="s">
        <v>935</v>
      </c>
    </row>
    <row r="64" spans="1:2" ht="16.5" customHeight="1" x14ac:dyDescent="0.3">
      <c r="A64" s="9" t="s">
        <v>998</v>
      </c>
      <c r="B64" s="22" t="s">
        <v>1990</v>
      </c>
    </row>
    <row r="65" spans="1:5" ht="16.5" customHeight="1" x14ac:dyDescent="0.3">
      <c r="A65" s="9" t="s">
        <v>1010</v>
      </c>
      <c r="B65" s="9" t="s">
        <v>944</v>
      </c>
      <c r="E65" s="15"/>
    </row>
    <row r="66" spans="1:5" ht="16.5" customHeight="1" x14ac:dyDescent="0.3">
      <c r="A66" s="9" t="s">
        <v>2566</v>
      </c>
      <c r="B66" s="9" t="s">
        <v>2564</v>
      </c>
    </row>
    <row r="67" spans="1:5" ht="16.5" customHeight="1" x14ac:dyDescent="0.3">
      <c r="A67" s="9" t="s">
        <v>1011</v>
      </c>
      <c r="B67" s="22" t="s">
        <v>1565</v>
      </c>
    </row>
    <row r="68" spans="1:5" ht="16.5" customHeight="1" x14ac:dyDescent="0.3">
      <c r="A68" s="9" t="s">
        <v>951</v>
      </c>
      <c r="B68" s="9" t="s">
        <v>891</v>
      </c>
    </row>
    <row r="69" spans="1:5" ht="16.5" customHeight="1" x14ac:dyDescent="0.3">
      <c r="A69" s="9" t="s">
        <v>996</v>
      </c>
      <c r="B69" s="9" t="s">
        <v>934</v>
      </c>
    </row>
    <row r="70" spans="1:5" ht="16.5" customHeight="1" x14ac:dyDescent="0.3">
      <c r="A70" s="9" t="s">
        <v>1003</v>
      </c>
      <c r="B70" s="22" t="s">
        <v>1932</v>
      </c>
    </row>
    <row r="71" spans="1:5" ht="16.5" customHeight="1" x14ac:dyDescent="0.3">
      <c r="A71" s="9" t="s">
        <v>75</v>
      </c>
      <c r="B71" s="22" t="s">
        <v>1686</v>
      </c>
    </row>
    <row r="72" spans="1:5" ht="16.5" customHeight="1" x14ac:dyDescent="0.3">
      <c r="A72" s="9" t="s">
        <v>1012</v>
      </c>
      <c r="B72" s="9" t="s">
        <v>945</v>
      </c>
    </row>
    <row r="73" spans="1:5" ht="16.5" customHeight="1" x14ac:dyDescent="0.3">
      <c r="A73" s="9" t="s">
        <v>999</v>
      </c>
      <c r="B73" s="9" t="s">
        <v>936</v>
      </c>
    </row>
    <row r="74" spans="1:5" ht="16.5" customHeight="1" x14ac:dyDescent="0.3">
      <c r="A74" s="9" t="s">
        <v>1000</v>
      </c>
      <c r="B74" s="9" t="s">
        <v>937</v>
      </c>
    </row>
    <row r="75" spans="1:5" ht="16.5" customHeight="1" x14ac:dyDescent="0.3">
      <c r="A75" s="9" t="s">
        <v>1013</v>
      </c>
      <c r="B75" s="22" t="s">
        <v>1687</v>
      </c>
    </row>
    <row r="76" spans="1:5" ht="16.5" customHeight="1" x14ac:dyDescent="0.3">
      <c r="A76" s="9" t="s">
        <v>975</v>
      </c>
      <c r="B76" s="22" t="s">
        <v>1591</v>
      </c>
    </row>
    <row r="77" spans="1:5" ht="16.5" customHeight="1" x14ac:dyDescent="0.3">
      <c r="A77" s="9" t="s">
        <v>1014</v>
      </c>
      <c r="B77" s="9" t="s">
        <v>946</v>
      </c>
    </row>
    <row r="78" spans="1:5" ht="16.5" customHeight="1" x14ac:dyDescent="0.3">
      <c r="A78" s="9" t="s">
        <v>976</v>
      </c>
      <c r="B78" s="9" t="s">
        <v>914</v>
      </c>
    </row>
    <row r="79" spans="1:5" ht="16.5" customHeight="1" x14ac:dyDescent="0.3">
      <c r="A79" s="9" t="s">
        <v>1004</v>
      </c>
      <c r="B79" s="22" t="s">
        <v>1840</v>
      </c>
    </row>
    <row r="80" spans="1:5" ht="16.5" customHeight="1" x14ac:dyDescent="0.3">
      <c r="A80" s="9" t="s">
        <v>1847</v>
      </c>
      <c r="B80" s="22" t="s">
        <v>1848</v>
      </c>
    </row>
    <row r="81" spans="1:3" ht="16.5" customHeight="1" x14ac:dyDescent="0.3">
      <c r="A81" s="9" t="s">
        <v>1005</v>
      </c>
      <c r="B81" s="9" t="s">
        <v>940</v>
      </c>
    </row>
    <row r="82" spans="1:3" ht="16.5" customHeight="1" x14ac:dyDescent="0.3">
      <c r="A82" s="9" t="s">
        <v>973</v>
      </c>
      <c r="B82" s="9" t="s">
        <v>912</v>
      </c>
    </row>
    <row r="83" spans="1:3" ht="16.5" customHeight="1" x14ac:dyDescent="0.3">
      <c r="A83" s="9" t="s">
        <v>1006</v>
      </c>
      <c r="B83" s="9" t="s">
        <v>941</v>
      </c>
    </row>
    <row r="84" spans="1:3" ht="16.5" customHeight="1" x14ac:dyDescent="0.3">
      <c r="A84" s="9" t="s">
        <v>814</v>
      </c>
      <c r="B84" s="22" t="s">
        <v>1019</v>
      </c>
    </row>
    <row r="85" spans="1:3" ht="16.5" customHeight="1" x14ac:dyDescent="0.3">
      <c r="A85" s="9" t="s">
        <v>1018</v>
      </c>
      <c r="B85" s="22" t="s">
        <v>1017</v>
      </c>
    </row>
    <row r="86" spans="1:3" ht="16.5" customHeight="1" x14ac:dyDescent="0.3">
      <c r="A86" s="9" t="s">
        <v>816</v>
      </c>
      <c r="B86" s="22" t="s">
        <v>1020</v>
      </c>
    </row>
    <row r="87" spans="1:3" ht="16.5" customHeight="1" x14ac:dyDescent="0.3">
      <c r="A87" s="9" t="s">
        <v>815</v>
      </c>
      <c r="B87" s="22" t="s">
        <v>1021</v>
      </c>
    </row>
    <row r="88" spans="1:3" ht="16.5" customHeight="1" x14ac:dyDescent="0.3">
      <c r="A88" s="9" t="s">
        <v>974</v>
      </c>
      <c r="B88" s="9" t="s">
        <v>913</v>
      </c>
    </row>
    <row r="89" spans="1:3" ht="16.5" customHeight="1" x14ac:dyDescent="0.3">
      <c r="A89" s="31" t="s">
        <v>958</v>
      </c>
      <c r="B89" s="31" t="s">
        <v>898</v>
      </c>
    </row>
    <row r="90" spans="1:3" s="47" customFormat="1" ht="16.5" customHeight="1" x14ac:dyDescent="0.3">
      <c r="A90" s="31" t="s">
        <v>1002</v>
      </c>
      <c r="B90" s="31" t="s">
        <v>939</v>
      </c>
      <c r="C90" s="2"/>
    </row>
    <row r="91" spans="1:3" s="47" customFormat="1" ht="16.5" customHeight="1" x14ac:dyDescent="0.3">
      <c r="A91" s="31" t="s">
        <v>1001</v>
      </c>
      <c r="B91" s="31" t="s">
        <v>938</v>
      </c>
      <c r="C91" s="2"/>
    </row>
    <row r="92" spans="1:3" s="47" customFormat="1" ht="16.5" customHeight="1" x14ac:dyDescent="0.3"/>
    <row r="93" spans="1:3" s="47" customFormat="1" ht="16.5" customHeight="1" x14ac:dyDescent="0.3"/>
    <row r="94" spans="1:3" s="47" customFormat="1" ht="16.5" customHeight="1" x14ac:dyDescent="0.3"/>
    <row r="95" spans="1:3" s="47" customFormat="1" ht="16.5" customHeight="1" x14ac:dyDescent="0.3"/>
    <row r="96" spans="1:3"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pans="1:3" s="47" customFormat="1" ht="16.5" customHeight="1" x14ac:dyDescent="0.3"/>
    <row r="370" spans="1:3" s="47" customFormat="1" ht="16.5" customHeight="1" x14ac:dyDescent="0.3"/>
    <row r="371" spans="1:3" s="47" customFormat="1" ht="16.5" customHeight="1" x14ac:dyDescent="0.3"/>
    <row r="372" spans="1:3" s="47" customFormat="1" ht="16.5" customHeight="1" x14ac:dyDescent="0.3"/>
    <row r="373" spans="1:3" s="47" customFormat="1" ht="16.5" customHeight="1" x14ac:dyDescent="0.3"/>
    <row r="374" spans="1:3" s="47" customFormat="1" ht="16.5" customHeight="1" x14ac:dyDescent="0.3"/>
    <row r="375" spans="1:3" s="47" customFormat="1" ht="16.5" customHeight="1" x14ac:dyDescent="0.3"/>
    <row r="376" spans="1:3" s="47" customFormat="1" ht="16.5" customHeight="1" x14ac:dyDescent="0.3"/>
    <row r="377" spans="1:3" s="47" customFormat="1" ht="16.5" customHeight="1" x14ac:dyDescent="0.3"/>
    <row r="378" spans="1:3" s="47" customFormat="1" ht="16.5" customHeight="1" x14ac:dyDescent="0.3"/>
    <row r="379" spans="1:3" s="47" customFormat="1" ht="16.5" customHeight="1" x14ac:dyDescent="0.3"/>
    <row r="380" spans="1:3" s="47" customFormat="1" ht="16.5" customHeight="1" x14ac:dyDescent="0.3"/>
    <row r="381" spans="1:3" s="47" customFormat="1" ht="16.5" customHeight="1" x14ac:dyDescent="0.3"/>
    <row r="382" spans="1:3" s="47" customFormat="1" ht="16.5" customHeight="1" x14ac:dyDescent="0.3"/>
    <row r="383" spans="1:3" s="47" customFormat="1" ht="16.5" customHeight="1" x14ac:dyDescent="0.3"/>
    <row r="384" spans="1:3" s="48" customFormat="1" ht="16.5" customHeight="1" x14ac:dyDescent="0.3">
      <c r="A384" s="36"/>
      <c r="B384" s="36"/>
      <c r="C384" s="38"/>
    </row>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ht="16.5" customHeight="1" x14ac:dyDescent="0.3">
      <c r="A403" s="46"/>
      <c r="B403" s="46"/>
    </row>
    <row r="1006" spans="1:2" ht="16.5" customHeight="1" x14ac:dyDescent="0.3">
      <c r="A1006" s="14"/>
      <c r="B1006" s="14"/>
    </row>
  </sheetData>
  <sortState xmlns:xlrd2="http://schemas.microsoft.com/office/spreadsheetml/2017/richdata2" ref="E2:F1006">
    <sortCondition ref="E2:E1006"/>
  </sortState>
  <hyperlinks>
    <hyperlink ref="B85" r:id="rId1" xr:uid="{00000000-0004-0000-0800-000000000000}"/>
    <hyperlink ref="B84" r:id="rId2" xr:uid="{00000000-0004-0000-0800-000001000000}"/>
    <hyperlink ref="B87" r:id="rId3" xr:uid="{00000000-0004-0000-0800-000002000000}"/>
    <hyperlink ref="B86" r:id="rId4" xr:uid="{00000000-0004-0000-0800-000003000000}"/>
    <hyperlink ref="B37" r:id="rId5" xr:uid="{00000000-0004-0000-0800-000004000000}"/>
    <hyperlink ref="B67" r:id="rId6" xr:uid="{00000000-0004-0000-0800-000005000000}"/>
    <hyperlink ref="B41" r:id="rId7" display="http://eu-test/" xr:uid="{00000000-0004-0000-0800-000006000000}"/>
    <hyperlink ref="B45" r:id="rId8" xr:uid="{00000000-0004-0000-0800-000008000000}"/>
    <hyperlink ref="B48" r:id="rId9" xr:uid="{00000000-0004-0000-0800-000009000000}"/>
    <hyperlink ref="B49" r:id="rId10" xr:uid="{00000000-0004-0000-0800-00000A000000}"/>
    <hyperlink ref="B50" r:id="rId11" xr:uid="{00000000-0004-0000-0800-00000B000000}"/>
    <hyperlink ref="B76" r:id="rId12" xr:uid="{00000000-0004-0000-0800-00000C000000}"/>
    <hyperlink ref="B64" r:id="rId13" xr:uid="{00000000-0004-0000-0800-00000D000000}"/>
    <hyperlink ref="B44" r:id="rId14" xr:uid="{00000000-0004-0000-0800-00000E000000}"/>
    <hyperlink ref="B79" r:id="rId15" xr:uid="{00000000-0004-0000-0800-00000F000000}"/>
    <hyperlink ref="B42" r:id="rId16" xr:uid="{00000000-0004-0000-0800-000010000000}"/>
    <hyperlink ref="B70" r:id="rId17" xr:uid="{00000000-0004-0000-0800-000011000000}"/>
    <hyperlink ref="B57" r:id="rId18" xr:uid="{F7C65BD5-7C7C-4F02-B58A-9E58595657B3}"/>
    <hyperlink ref="B61" r:id="rId19" xr:uid="{35D37212-5008-452D-A4D2-751F3DD6646E}"/>
    <hyperlink ref="B62" r:id="rId20" xr:uid="{A61F6C91-F476-4081-9EF7-0098E565E85D}"/>
    <hyperlink ref="B60" r:id="rId21" xr:uid="{36DCBBF5-78A5-43E3-A41D-8077E1B9B756}"/>
    <hyperlink ref="B46" r:id="rId22" xr:uid="{DBA9634D-E6D3-4403-A812-A371984EB644}"/>
    <hyperlink ref="B43" r:id="rId23" xr:uid="{B0CC98E9-D365-4F60-B781-D4128EFBC097}"/>
    <hyperlink ref="B66" r:id="rId24" xr:uid="{F317CA98-D9CC-4464-909A-208CBCECA19C}"/>
    <hyperlink ref="B47" r:id="rId25" xr:uid="{59333CCA-EAA4-4946-B858-E3C709305C1A}"/>
  </hyperlinks>
  <pageMargins left="0.23622047244094491" right="0.23622047244094491" top="0.74803149606299213" bottom="0.74803149606299213" header="0.31496062992125984" footer="0.31496062992125984"/>
  <pageSetup scale="51" fitToHeight="99" orientation="portrait" r:id="rId26"/>
  <headerFooter>
    <oddHeader>&amp;L&amp;"-,Bold"&amp;14VOCABULARY - NL</oddHeader>
    <oddFooter>&amp;L&amp;F - &amp;A&amp;C&amp;P/&amp;N&amp;R&amp;D</oddFooter>
  </headerFooter>
  <tableParts count="1">
    <tablePart r:id="rId2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221"/>
  <sheetViews>
    <sheetView workbookViewId="0">
      <pane ySplit="1" topLeftCell="A2" activePane="bottomLeft" state="frozen"/>
      <selection activeCell="G655" sqref="G655:S655"/>
      <selection pane="bottomLeft" activeCell="H4" sqref="H4"/>
    </sheetView>
  </sheetViews>
  <sheetFormatPr defaultRowHeight="14.4" x14ac:dyDescent="0.3"/>
  <cols>
    <col min="1" max="1" width="21.109375" bestFit="1" customWidth="1"/>
    <col min="2" max="8" width="18" customWidth="1"/>
    <col min="9" max="9" width="2.5546875" style="2" customWidth="1"/>
  </cols>
  <sheetData>
    <row r="1" spans="1:8" x14ac:dyDescent="0.3">
      <c r="A1" s="1" t="s">
        <v>742</v>
      </c>
      <c r="B1" s="1" t="s">
        <v>9</v>
      </c>
      <c r="C1" s="1" t="s">
        <v>512</v>
      </c>
      <c r="D1" s="1" t="s">
        <v>732</v>
      </c>
      <c r="E1" s="1" t="s">
        <v>744</v>
      </c>
      <c r="F1" s="1" t="s">
        <v>733</v>
      </c>
      <c r="G1" s="1" t="s">
        <v>2645</v>
      </c>
      <c r="H1" s="1" t="s">
        <v>2659</v>
      </c>
    </row>
    <row r="2" spans="1:8" x14ac:dyDescent="0.3">
      <c r="A2" t="s">
        <v>749</v>
      </c>
      <c r="B2" t="s">
        <v>763</v>
      </c>
      <c r="C2" t="s">
        <v>530</v>
      </c>
      <c r="D2" t="s">
        <v>725</v>
      </c>
      <c r="E2" t="s">
        <v>26</v>
      </c>
      <c r="F2" t="s">
        <v>1792</v>
      </c>
      <c r="G2" t="s">
        <v>2646</v>
      </c>
      <c r="H2" t="s">
        <v>2660</v>
      </c>
    </row>
    <row r="3" spans="1:8" x14ac:dyDescent="0.3">
      <c r="A3" t="s">
        <v>1545</v>
      </c>
      <c r="B3" t="s">
        <v>31</v>
      </c>
      <c r="C3" t="s">
        <v>2</v>
      </c>
      <c r="D3" t="s">
        <v>721</v>
      </c>
      <c r="E3" t="s">
        <v>763</v>
      </c>
      <c r="F3" t="s">
        <v>0</v>
      </c>
      <c r="G3" t="s">
        <v>734</v>
      </c>
      <c r="H3" t="s">
        <v>2661</v>
      </c>
    </row>
    <row r="4" spans="1:8" x14ac:dyDescent="0.3">
      <c r="A4" t="s">
        <v>750</v>
      </c>
      <c r="B4" t="s">
        <v>68</v>
      </c>
      <c r="C4" t="s">
        <v>6</v>
      </c>
      <c r="D4" t="s">
        <v>722</v>
      </c>
      <c r="E4" t="s">
        <v>1118</v>
      </c>
      <c r="F4" t="s">
        <v>1793</v>
      </c>
      <c r="G4" t="s">
        <v>2648</v>
      </c>
    </row>
    <row r="5" spans="1:8" x14ac:dyDescent="0.3">
      <c r="A5" t="s">
        <v>751</v>
      </c>
      <c r="B5" t="s">
        <v>752</v>
      </c>
      <c r="C5" t="s">
        <v>8</v>
      </c>
      <c r="D5" t="s">
        <v>723</v>
      </c>
      <c r="E5" t="s">
        <v>31</v>
      </c>
      <c r="F5" t="s">
        <v>758</v>
      </c>
      <c r="G5" t="s">
        <v>2647</v>
      </c>
    </row>
    <row r="6" spans="1:8" x14ac:dyDescent="0.3">
      <c r="B6" t="s">
        <v>4</v>
      </c>
      <c r="C6" t="s">
        <v>743</v>
      </c>
      <c r="D6" t="s">
        <v>724</v>
      </c>
      <c r="E6" t="s">
        <v>71</v>
      </c>
      <c r="F6" t="s">
        <v>736</v>
      </c>
    </row>
    <row r="7" spans="1:8" x14ac:dyDescent="0.3">
      <c r="B7" t="s">
        <v>106</v>
      </c>
      <c r="C7" t="s">
        <v>3</v>
      </c>
      <c r="D7" t="s">
        <v>2563</v>
      </c>
      <c r="E7" t="s">
        <v>68</v>
      </c>
      <c r="F7" t="s">
        <v>105</v>
      </c>
    </row>
    <row r="8" spans="1:8" x14ac:dyDescent="0.3">
      <c r="E8" t="s">
        <v>4</v>
      </c>
      <c r="F8" t="s">
        <v>1</v>
      </c>
    </row>
    <row r="9" spans="1:8" x14ac:dyDescent="0.3">
      <c r="E9" t="s">
        <v>745</v>
      </c>
      <c r="F9" t="s">
        <v>735</v>
      </c>
    </row>
    <row r="10" spans="1:8" x14ac:dyDescent="0.3">
      <c r="E10" t="s">
        <v>106</v>
      </c>
      <c r="F10" t="s">
        <v>757</v>
      </c>
    </row>
    <row r="12" spans="1:8" x14ac:dyDescent="0.3">
      <c r="A12" s="2"/>
      <c r="B12" s="2"/>
      <c r="C12" s="2"/>
      <c r="D12" s="2"/>
      <c r="E12" s="2"/>
      <c r="F12" s="2"/>
      <c r="G12" s="2"/>
      <c r="H12" s="2"/>
    </row>
    <row r="53" spans="9:9" s="7" customFormat="1" x14ac:dyDescent="0.3">
      <c r="I53" s="2"/>
    </row>
    <row r="221" s="2" customFormat="1" x14ac:dyDescent="0.3"/>
  </sheetData>
  <sortState xmlns:xlrd2="http://schemas.microsoft.com/office/spreadsheetml/2017/richdata2" ref="G2:G5">
    <sortCondition ref="G2:G5"/>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X2459"/>
  <sheetViews>
    <sheetView topLeftCell="P1" workbookViewId="0">
      <pane ySplit="1" topLeftCell="A656" activePane="bottomLeft" state="frozen"/>
      <selection activeCell="G655" sqref="G655:S655"/>
      <selection pane="bottomLeft" sqref="A1:U658"/>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5" width="27.6640625" style="26" customWidth="1"/>
    <col min="6"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20" width="11.33203125" style="13" customWidth="1"/>
    <col min="21" max="21" width="3.5546875" style="2" customWidth="1"/>
  </cols>
  <sheetData>
    <row r="1" spans="1:24" s="1" customFormat="1" x14ac:dyDescent="0.3">
      <c r="A1" s="6" t="s">
        <v>726</v>
      </c>
      <c r="B1" s="6" t="s">
        <v>1566</v>
      </c>
      <c r="C1" s="25" t="s">
        <v>732</v>
      </c>
      <c r="D1" s="25" t="s">
        <v>727</v>
      </c>
      <c r="E1" s="25" t="s">
        <v>1572</v>
      </c>
      <c r="F1" s="25" t="s">
        <v>1942</v>
      </c>
      <c r="G1" s="6" t="s">
        <v>9</v>
      </c>
      <c r="H1" s="25" t="s">
        <v>512</v>
      </c>
      <c r="I1" s="6" t="s">
        <v>608</v>
      </c>
      <c r="J1" s="6" t="s">
        <v>528</v>
      </c>
      <c r="K1" s="6" t="s">
        <v>728</v>
      </c>
      <c r="L1" s="6" t="s">
        <v>731</v>
      </c>
      <c r="M1" s="6" t="s">
        <v>513</v>
      </c>
      <c r="N1" s="25" t="s">
        <v>1541</v>
      </c>
      <c r="O1" s="25" t="s">
        <v>1542</v>
      </c>
      <c r="P1" s="6" t="s">
        <v>734</v>
      </c>
      <c r="Q1" s="6" t="s">
        <v>1945</v>
      </c>
      <c r="R1" s="6" t="s">
        <v>1946</v>
      </c>
      <c r="S1" s="6" t="s">
        <v>2584</v>
      </c>
      <c r="T1" s="6" t="s">
        <v>2586</v>
      </c>
    </row>
    <row r="2" spans="1:24"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 LEFT(D2,4) &lt;&gt; "oeaw"),CONCATENATE("&lt;",E2,LOWER(IF(F2="",J2,F2)),"#id&gt;"),CONCATENATE("&lt;",E2,IF(F2="",J2,F2),"&gt;"))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0" t="str">
        <f>VLOOKUP(Table9[[#This Row],[Id]],Vocabulary!A:K,11)</f>
        <v>no</v>
      </c>
      <c r="T2" s="60" t="str">
        <f>VLOOKUP(Table9[[#This Row],[Id]],Vocabulary!A:L,12)</f>
        <v>no</v>
      </c>
      <c r="V2" t="s">
        <v>741</v>
      </c>
      <c r="W2" s="8">
        <f>MAX(A:A)+1</f>
        <v>734</v>
      </c>
    </row>
    <row r="3" spans="1:24"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T3" s="53" t="str">
        <f>VLOOKUP(Table9[[#This Row],[Id]],Vocabulary!A:L,12)</f>
        <v>no</v>
      </c>
      <c r="V3" t="s">
        <v>746</v>
      </c>
      <c r="W3" s="8">
        <f>SUM(A2:A658)</f>
        <v>238826</v>
      </c>
      <c r="X3" t="str">
        <f>IF(W3&lt;&gt;Vocabulary!O3,"nok","ok")</f>
        <v>ok</v>
      </c>
    </row>
    <row r="4" spans="1:24"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c r="T4" s="53" t="str">
        <f>VLOOKUP(Table9[[#This Row],[Id]],Vocabulary!A:L,12)</f>
        <v>no</v>
      </c>
    </row>
    <row r="5" spans="1:24"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c r="T5" s="53" t="str">
        <f>VLOOKUP(Table9[[#This Row],[Id]],Vocabulary!A:L,12)</f>
        <v>no</v>
      </c>
    </row>
    <row r="6" spans="1:24"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c r="T6" s="53" t="str">
        <f>VLOOKUP(Table9[[#This Row],[Id]],Vocabulary!A:L,12)</f>
        <v>no</v>
      </c>
    </row>
    <row r="7" spans="1:24"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c r="T7" s="53" t="str">
        <f>VLOOKUP(Table9[[#This Row],[Id]],Vocabulary!A:L,12)</f>
        <v>no</v>
      </c>
    </row>
    <row r="8" spans="1:24"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c r="T8" s="53" t="str">
        <f>VLOOKUP(Table9[[#This Row],[Id]],Vocabulary!A:L,12)</f>
        <v>no</v>
      </c>
    </row>
    <row r="9" spans="1:24"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c r="T9" s="53" t="str">
        <f>VLOOKUP(Table9[[#This Row],[Id]],Vocabulary!A:L,12)</f>
        <v>no</v>
      </c>
    </row>
    <row r="10" spans="1:24"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c r="T10" s="53" t="str">
        <f>VLOOKUP(Table9[[#This Row],[Id]],Vocabulary!A:L,12)</f>
        <v>no</v>
      </c>
    </row>
    <row r="11" spans="1:24"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c r="T11" s="53" t="str">
        <f>VLOOKUP(Table9[[#This Row],[Id]],Vocabulary!A:L,12)</f>
        <v>no</v>
      </c>
    </row>
    <row r="12" spans="1:24"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c r="T12" s="53" t="str">
        <f>VLOOKUP(Table9[[#This Row],[Id]],Vocabulary!A:L,12)</f>
        <v>no</v>
      </c>
    </row>
    <row r="13" spans="1:24"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c r="T13" s="53" t="str">
        <f>VLOOKUP(Table9[[#This Row],[Id]],Vocabulary!A:L,12)</f>
        <v>no</v>
      </c>
    </row>
    <row r="14" spans="1:24"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c r="T14" s="53" t="str">
        <f>VLOOKUP(Table9[[#This Row],[Id]],Vocabulary!A:L,12)</f>
        <v>no</v>
      </c>
    </row>
    <row r="15" spans="1:24"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c r="T15" s="53" t="str">
        <f>VLOOKUP(Table9[[#This Row],[Id]],Vocabulary!A:L,12)</f>
        <v>no</v>
      </c>
    </row>
    <row r="16" spans="1:24"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c r="T16" s="53" t="str">
        <f>VLOOKUP(Table9[[#This Row],[Id]],Vocabulary!A:L,12)</f>
        <v>no</v>
      </c>
    </row>
    <row r="17" spans="1:20"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c r="T17" s="53" t="str">
        <f>VLOOKUP(Table9[[#This Row],[Id]],Vocabulary!A:L,12)</f>
        <v>no</v>
      </c>
    </row>
    <row r="18" spans="1:20"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c r="T18" s="53" t="str">
        <f>VLOOKUP(Table9[[#This Row],[Id]],Vocabulary!A:L,12)</f>
        <v>no</v>
      </c>
    </row>
    <row r="19" spans="1:20"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c r="T19" s="53" t="str">
        <f>VLOOKUP(Table9[[#This Row],[Id]],Vocabulary!A:L,12)</f>
        <v>no</v>
      </c>
    </row>
    <row r="20" spans="1:20"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c r="T20" s="53" t="str">
        <f>VLOOKUP(Table9[[#This Row],[Id]],Vocabulary!A:L,12)</f>
        <v>no</v>
      </c>
    </row>
    <row r="21" spans="1:20"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c r="T21" s="53" t="str">
        <f>VLOOKUP(Table9[[#This Row],[Id]],Vocabulary!A:L,12)</f>
        <v>no</v>
      </c>
    </row>
    <row r="22" spans="1:20"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c r="T22" s="53" t="str">
        <f>VLOOKUP(Table9[[#This Row],[Id]],Vocabulary!A:L,12)</f>
        <v>no</v>
      </c>
    </row>
    <row r="23" spans="1:20"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c r="T23" s="53" t="str">
        <f>VLOOKUP(Table9[[#This Row],[Id]],Vocabulary!A:L,12)</f>
        <v>no</v>
      </c>
    </row>
    <row r="24" spans="1:20"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c r="T24" s="53" t="str">
        <f>VLOOKUP(Table9[[#This Row],[Id]],Vocabulary!A:L,12)</f>
        <v>no</v>
      </c>
    </row>
    <row r="25" spans="1:20"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c r="T25" s="53" t="str">
        <f>VLOOKUP(Table9[[#This Row],[Id]],Vocabulary!A:L,12)</f>
        <v>no</v>
      </c>
    </row>
    <row r="26" spans="1:20"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c r="T26" s="53" t="str">
        <f>VLOOKUP(Table9[[#This Row],[Id]],Vocabulary!A:L,12)</f>
        <v>no</v>
      </c>
    </row>
    <row r="27" spans="1:20"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c r="T27" s="53" t="str">
        <f>VLOOKUP(Table9[[#This Row],[Id]],Vocabulary!A:L,12)</f>
        <v>no</v>
      </c>
    </row>
    <row r="28" spans="1:20"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c r="T28" s="53" t="str">
        <f>VLOOKUP(Table9[[#This Row],[Id]],Vocabulary!A:L,12)</f>
        <v>no</v>
      </c>
    </row>
    <row r="29" spans="1:20"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c r="T29" s="53" t="str">
        <f>VLOOKUP(Table9[[#This Row],[Id]],Vocabulary!A:L,12)</f>
        <v>no</v>
      </c>
    </row>
    <row r="30" spans="1:20"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c r="T30" s="53" t="str">
        <f>VLOOKUP(Table9[[#This Row],[Id]],Vocabulary!A:L,12)</f>
        <v>no</v>
      </c>
    </row>
    <row r="31" spans="1:20"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c r="T31" s="53" t="str">
        <f>VLOOKUP(Table9[[#This Row],[Id]],Vocabulary!A:L,12)</f>
        <v>no</v>
      </c>
    </row>
    <row r="32" spans="1:20"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c r="T32" s="53" t="str">
        <f>VLOOKUP(Table9[[#This Row],[Id]],Vocabulary!A:L,12)</f>
        <v>no</v>
      </c>
    </row>
    <row r="33" spans="1:20"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c r="T33" s="53" t="str">
        <f>VLOOKUP(Table9[[#This Row],[Id]],Vocabulary!A:L,12)</f>
        <v>no</v>
      </c>
    </row>
    <row r="34" spans="1:20"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c r="T34" s="53" t="str">
        <f>VLOOKUP(Table9[[#This Row],[Id]],Vocabulary!A:L,12)</f>
        <v>no</v>
      </c>
    </row>
    <row r="35" spans="1:20"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c r="T35" s="53" t="str">
        <f>VLOOKUP(Table9[[#This Row],[Id]],Vocabulary!A:L,12)</f>
        <v>no</v>
      </c>
    </row>
    <row r="36" spans="1:20"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c r="T36" s="53" t="str">
        <f>VLOOKUP(Table9[[#This Row],[Id]],Vocabulary!A:L,12)</f>
        <v>no</v>
      </c>
    </row>
    <row r="37" spans="1:20"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c r="T37" s="53" t="str">
        <f>VLOOKUP(Table9[[#This Row],[Id]],Vocabulary!A:L,12)</f>
        <v>no</v>
      </c>
    </row>
    <row r="38" spans="1:20"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c r="T38" s="53" t="str">
        <f>VLOOKUP(Table9[[#This Row],[Id]],Vocabulary!A:L,12)</f>
        <v>no</v>
      </c>
    </row>
    <row r="39" spans="1:20"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c r="T39" s="53" t="str">
        <f>VLOOKUP(Table9[[#This Row],[Id]],Vocabulary!A:L,12)</f>
        <v>no</v>
      </c>
    </row>
    <row r="40" spans="1:20"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c r="T40" s="53" t="str">
        <f>VLOOKUP(Table9[[#This Row],[Id]],Vocabulary!A:L,12)</f>
        <v>no</v>
      </c>
    </row>
    <row r="41" spans="1:20"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c r="T41" s="53" t="str">
        <f>VLOOKUP(Table9[[#This Row],[Id]],Vocabulary!A:L,12)</f>
        <v>no</v>
      </c>
    </row>
    <row r="42" spans="1:20"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c r="T42" s="53" t="str">
        <f>VLOOKUP(Table9[[#This Row],[Id]],Vocabulary!A:L,12)</f>
        <v>no</v>
      </c>
    </row>
    <row r="43" spans="1:20"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c r="T43" s="53" t="str">
        <f>VLOOKUP(Table9[[#This Row],[Id]],Vocabulary!A:L,12)</f>
        <v>no</v>
      </c>
    </row>
    <row r="44" spans="1:20"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c r="T44" s="53" t="str">
        <f>VLOOKUP(Table9[[#This Row],[Id]],Vocabulary!A:L,12)</f>
        <v>no</v>
      </c>
    </row>
    <row r="45" spans="1:20"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c r="T45" s="53" t="str">
        <f>VLOOKUP(Table9[[#This Row],[Id]],Vocabulary!A:L,12)</f>
        <v>no</v>
      </c>
    </row>
    <row r="46" spans="1:20"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c r="T46" s="53" t="str">
        <f>VLOOKUP(Table9[[#This Row],[Id]],Vocabulary!A:L,12)</f>
        <v>no</v>
      </c>
    </row>
    <row r="47" spans="1:20"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c r="T47" s="53" t="str">
        <f>VLOOKUP(Table9[[#This Row],[Id]],Vocabulary!A:L,12)</f>
        <v>no</v>
      </c>
    </row>
    <row r="48" spans="1:20"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c r="T48" s="53" t="str">
        <f>VLOOKUP(Table9[[#This Row],[Id]],Vocabulary!A:L,12)</f>
        <v>no</v>
      </c>
    </row>
    <row r="49" spans="1:20"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c r="T49" s="53" t="str">
        <f>VLOOKUP(Table9[[#This Row],[Id]],Vocabulary!A:L,12)</f>
        <v>no</v>
      </c>
    </row>
    <row r="50" spans="1:20"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c r="T50" s="53" t="str">
        <f>VLOOKUP(Table9[[#This Row],[Id]],Vocabulary!A:L,12)</f>
        <v>no</v>
      </c>
    </row>
    <row r="51" spans="1:20"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c r="T51" s="53" t="str">
        <f>VLOOKUP(Table9[[#This Row],[Id]],Vocabulary!A:L,12)</f>
        <v>no</v>
      </c>
    </row>
    <row r="52" spans="1:20"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c r="T52" s="53" t="str">
        <f>VLOOKUP(Table9[[#This Row],[Id]],Vocabulary!A:L,12)</f>
        <v>no</v>
      </c>
    </row>
    <row r="53" spans="1:20"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c r="T53" s="53" t="str">
        <f>VLOOKUP(Table9[[#This Row],[Id]],Vocabulary!A:L,12)</f>
        <v>no</v>
      </c>
    </row>
    <row r="54" spans="1:20"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c r="T54" s="53" t="str">
        <f>VLOOKUP(Table9[[#This Row],[Id]],Vocabulary!A:L,12)</f>
        <v>no</v>
      </c>
    </row>
    <row r="55" spans="1:20"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c r="T55" s="53" t="str">
        <f>VLOOKUP(Table9[[#This Row],[Id]],Vocabulary!A:L,12)</f>
        <v>no</v>
      </c>
    </row>
    <row r="56" spans="1:20"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c r="T56" s="53" t="str">
        <f>VLOOKUP(Table9[[#This Row],[Id]],Vocabulary!A:L,12)</f>
        <v>no</v>
      </c>
    </row>
    <row r="57" spans="1:20"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c r="T57" s="53" t="str">
        <f>VLOOKUP(Table9[[#This Row],[Id]],Vocabulary!A:L,12)</f>
        <v>no</v>
      </c>
    </row>
    <row r="58" spans="1:20"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c r="T58" s="53" t="str">
        <f>VLOOKUP(Table9[[#This Row],[Id]],Vocabulary!A:L,12)</f>
        <v>no</v>
      </c>
    </row>
    <row r="59" spans="1:20"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c r="T59" s="53" t="str">
        <f>VLOOKUP(Table9[[#This Row],[Id]],Vocabulary!A:L,12)</f>
        <v>no</v>
      </c>
    </row>
    <row r="60" spans="1:20"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c r="T60" s="53" t="str">
        <f>VLOOKUP(Table9[[#This Row],[Id]],Vocabulary!A:L,12)</f>
        <v>no</v>
      </c>
    </row>
    <row r="61" spans="1:20"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c r="T61" s="53" t="str">
        <f>VLOOKUP(Table9[[#This Row],[Id]],Vocabulary!A:L,12)</f>
        <v>no</v>
      </c>
    </row>
    <row r="62" spans="1:20"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c r="T62" s="53" t="str">
        <f>VLOOKUP(Table9[[#This Row],[Id]],Vocabulary!A:L,12)</f>
        <v>no</v>
      </c>
    </row>
    <row r="63" spans="1:20"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c r="T63" s="53" t="str">
        <f>VLOOKUP(Table9[[#This Row],[Id]],Vocabulary!A:L,12)</f>
        <v>no</v>
      </c>
    </row>
    <row r="64" spans="1:20"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c r="T64" s="53" t="str">
        <f>VLOOKUP(Table9[[#This Row],[Id]],Vocabulary!A:L,12)</f>
        <v>no</v>
      </c>
    </row>
    <row r="65" spans="1:20"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c r="T65" s="53" t="str">
        <f>VLOOKUP(Table9[[#This Row],[Id]],Vocabulary!A:L,12)</f>
        <v>no</v>
      </c>
    </row>
    <row r="66" spans="1:20"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 LEFT(D66,4) &lt;&gt; "oeaw"),CONCATENATE("&lt;",E66,LOWER(IF(F66="",J66,F66)),"#id&gt;"),CONCATENATE("&lt;",E66,IF(F66="",J66,F66),"&gt;"))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c r="T66" s="53" t="str">
        <f>VLOOKUP(Table9[[#This Row],[Id]],Vocabulary!A:L,12)</f>
        <v>no</v>
      </c>
    </row>
    <row r="67" spans="1:20"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c r="T67" s="53" t="str">
        <f>VLOOKUP(Table9[[#This Row],[Id]],Vocabulary!A:L,12)</f>
        <v>no</v>
      </c>
    </row>
    <row r="68" spans="1:20"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c r="T68" s="53" t="str">
        <f>VLOOKUP(Table9[[#This Row],[Id]],Vocabulary!A:L,12)</f>
        <v>no</v>
      </c>
    </row>
    <row r="69" spans="1:20"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c r="T69" s="53" t="str">
        <f>VLOOKUP(Table9[[#This Row],[Id]],Vocabulary!A:L,12)</f>
        <v>no</v>
      </c>
    </row>
    <row r="70" spans="1:20"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c r="T70" s="53" t="str">
        <f>VLOOKUP(Table9[[#This Row],[Id]],Vocabulary!A:L,12)</f>
        <v>no</v>
      </c>
    </row>
    <row r="71" spans="1:20"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c r="T71" s="53" t="str">
        <f>VLOOKUP(Table9[[#This Row],[Id]],Vocabulary!A:L,12)</f>
        <v>no</v>
      </c>
    </row>
    <row r="72" spans="1:20"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c r="T72" s="53" t="str">
        <f>VLOOKUP(Table9[[#This Row],[Id]],Vocabulary!A:L,12)</f>
        <v>no</v>
      </c>
    </row>
    <row r="73" spans="1:20"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c r="T73" s="53" t="str">
        <f>VLOOKUP(Table9[[#This Row],[Id]],Vocabulary!A:L,12)</f>
        <v>no</v>
      </c>
    </row>
    <row r="74" spans="1:20"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c r="T74" s="53" t="str">
        <f>VLOOKUP(Table9[[#This Row],[Id]],Vocabulary!A:L,12)</f>
        <v>no</v>
      </c>
    </row>
    <row r="75" spans="1:20"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c r="T75" s="53" t="str">
        <f>VLOOKUP(Table9[[#This Row],[Id]],Vocabulary!A:L,12)</f>
        <v>no</v>
      </c>
    </row>
    <row r="76" spans="1:20"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c r="T76" s="53" t="str">
        <f>VLOOKUP(Table9[[#This Row],[Id]],Vocabulary!A:L,12)</f>
        <v>no</v>
      </c>
    </row>
    <row r="77" spans="1:20"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c r="T77" s="53" t="str">
        <f>VLOOKUP(Table9[[#This Row],[Id]],Vocabulary!A:L,12)</f>
        <v>no</v>
      </c>
    </row>
    <row r="78" spans="1:20"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c r="T78" s="53" t="str">
        <f>VLOOKUP(Table9[[#This Row],[Id]],Vocabulary!A:L,12)</f>
        <v>no</v>
      </c>
    </row>
    <row r="79" spans="1:20"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c r="T79" s="53" t="str">
        <f>VLOOKUP(Table9[[#This Row],[Id]],Vocabulary!A:L,12)</f>
        <v>no</v>
      </c>
    </row>
    <row r="80" spans="1:20"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c r="T80" s="53" t="str">
        <f>VLOOKUP(Table9[[#This Row],[Id]],Vocabulary!A:L,12)</f>
        <v>no</v>
      </c>
    </row>
    <row r="81" spans="1:20"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c r="T81" s="53" t="str">
        <f>VLOOKUP(Table9[[#This Row],[Id]],Vocabulary!A:L,12)</f>
        <v>no</v>
      </c>
    </row>
    <row r="82" spans="1:20"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c r="T82" s="53" t="str">
        <f>VLOOKUP(Table9[[#This Row],[Id]],Vocabulary!A:L,12)</f>
        <v>no</v>
      </c>
    </row>
    <row r="83" spans="1:20"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c r="T83" s="53" t="str">
        <f>VLOOKUP(Table9[[#This Row],[Id]],Vocabulary!A:L,12)</f>
        <v>no</v>
      </c>
    </row>
    <row r="84" spans="1:20"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c r="T84" s="53" t="str">
        <f>VLOOKUP(Table9[[#This Row],[Id]],Vocabulary!A:L,12)</f>
        <v>no</v>
      </c>
    </row>
    <row r="85" spans="1:20"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c r="T85" s="53" t="str">
        <f>VLOOKUP(Table9[[#This Row],[Id]],Vocabulary!A:L,12)</f>
        <v>no</v>
      </c>
    </row>
    <row r="86" spans="1:20"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c r="T86" s="53" t="str">
        <f>VLOOKUP(Table9[[#This Row],[Id]],Vocabulary!A:L,12)</f>
        <v>no</v>
      </c>
    </row>
    <row r="87" spans="1:20"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c r="T87" s="53" t="str">
        <f>VLOOKUP(Table9[[#This Row],[Id]],Vocabulary!A:L,12)</f>
        <v>no</v>
      </c>
    </row>
    <row r="88" spans="1:20"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c r="T88" s="53" t="str">
        <f>VLOOKUP(Table9[[#This Row],[Id]],Vocabulary!A:L,12)</f>
        <v>no</v>
      </c>
    </row>
    <row r="89" spans="1:20"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c r="T89" s="53" t="str">
        <f>VLOOKUP(Table9[[#This Row],[Id]],Vocabulary!A:L,12)</f>
        <v>no</v>
      </c>
    </row>
    <row r="90" spans="1:20"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c r="T90" s="53" t="str">
        <f>VLOOKUP(Table9[[#This Row],[Id]],Vocabulary!A:L,12)</f>
        <v>no</v>
      </c>
    </row>
    <row r="91" spans="1:20"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c r="T91" s="53" t="str">
        <f>VLOOKUP(Table9[[#This Row],[Id]],Vocabulary!A:L,12)</f>
        <v>no</v>
      </c>
    </row>
    <row r="92" spans="1:20"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c r="T92" s="53" t="str">
        <f>VLOOKUP(Table9[[#This Row],[Id]],Vocabulary!A:L,12)</f>
        <v>no</v>
      </c>
    </row>
    <row r="93" spans="1:20"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c r="T93" s="53" t="str">
        <f>VLOOKUP(Table9[[#This Row],[Id]],Vocabulary!A:L,12)</f>
        <v>no</v>
      </c>
    </row>
    <row r="94" spans="1:20"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c r="T94" s="53" t="str">
        <f>VLOOKUP(Table9[[#This Row],[Id]],Vocabulary!A:L,12)</f>
        <v>no</v>
      </c>
    </row>
    <row r="95" spans="1:20"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c r="T95" s="53" t="str">
        <f>VLOOKUP(Table9[[#This Row],[Id]],Vocabulary!A:L,12)</f>
        <v>no</v>
      </c>
    </row>
    <row r="96" spans="1:20"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c r="T96" s="53" t="str">
        <f>VLOOKUP(Table9[[#This Row],[Id]],Vocabulary!A:L,12)</f>
        <v>no</v>
      </c>
    </row>
    <row r="97" spans="1:20"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c r="T97" s="53" t="str">
        <f>VLOOKUP(Table9[[#This Row],[Id]],Vocabulary!A:L,12)</f>
        <v>no</v>
      </c>
    </row>
    <row r="98" spans="1:20"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c r="T98" s="53" t="str">
        <f>VLOOKUP(Table9[[#This Row],[Id]],Vocabulary!A:L,12)</f>
        <v>no</v>
      </c>
    </row>
    <row r="99" spans="1:20"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c r="T99" s="53" t="str">
        <f>VLOOKUP(Table9[[#This Row],[Id]],Vocabulary!A:L,12)</f>
        <v>no</v>
      </c>
    </row>
    <row r="100" spans="1:20"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c r="T100" s="53" t="str">
        <f>VLOOKUP(Table9[[#This Row],[Id]],Vocabulary!A:L,12)</f>
        <v>no</v>
      </c>
    </row>
    <row r="101" spans="1:20"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c r="T101" s="53" t="str">
        <f>VLOOKUP(Table9[[#This Row],[Id]],Vocabulary!A:L,12)</f>
        <v>no</v>
      </c>
    </row>
    <row r="102" spans="1:20"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c r="T102" s="53" t="str">
        <f>VLOOKUP(Table9[[#This Row],[Id]],Vocabulary!A:L,12)</f>
        <v>no</v>
      </c>
    </row>
    <row r="103" spans="1:20"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c r="T103" s="53" t="str">
        <f>VLOOKUP(Table9[[#This Row],[Id]],Vocabulary!A:L,12)</f>
        <v>no</v>
      </c>
    </row>
    <row r="104" spans="1:20"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c r="T104" s="53" t="str">
        <f>VLOOKUP(Table9[[#This Row],[Id]],Vocabulary!A:L,12)</f>
        <v>no</v>
      </c>
    </row>
    <row r="105" spans="1:20"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c r="T105" s="53" t="str">
        <f>VLOOKUP(Table9[[#This Row],[Id]],Vocabulary!A:L,12)</f>
        <v>no</v>
      </c>
    </row>
    <row r="106" spans="1:20"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c r="T106" s="53" t="str">
        <f>VLOOKUP(Table9[[#This Row],[Id]],Vocabulary!A:L,12)</f>
        <v>no</v>
      </c>
    </row>
    <row r="107" spans="1:20"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c r="T107" s="53" t="str">
        <f>VLOOKUP(Table9[[#This Row],[Id]],Vocabulary!A:L,12)</f>
        <v>no</v>
      </c>
    </row>
    <row r="108" spans="1:20"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c r="T108" s="53" t="str">
        <f>VLOOKUP(Table9[[#This Row],[Id]],Vocabulary!A:L,12)</f>
        <v>no</v>
      </c>
    </row>
    <row r="109" spans="1:20"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c r="T109" s="53" t="str">
        <f>VLOOKUP(Table9[[#This Row],[Id]],Vocabulary!A:L,12)</f>
        <v>no</v>
      </c>
    </row>
    <row r="110" spans="1:20"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c r="T110" s="53" t="str">
        <f>VLOOKUP(Table9[[#This Row],[Id]],Vocabulary!A:L,12)</f>
        <v>no</v>
      </c>
    </row>
    <row r="111" spans="1:20"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c r="T111" s="53" t="str">
        <f>VLOOKUP(Table9[[#This Row],[Id]],Vocabulary!A:L,12)</f>
        <v>no</v>
      </c>
    </row>
    <row r="112" spans="1:20"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c r="T112" s="53" t="str">
        <f>VLOOKUP(Table9[[#This Row],[Id]],Vocabulary!A:L,12)</f>
        <v>no</v>
      </c>
    </row>
    <row r="113" spans="1:20"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c r="T113" s="53" t="str">
        <f>VLOOKUP(Table9[[#This Row],[Id]],Vocabulary!A:L,12)</f>
        <v>no</v>
      </c>
    </row>
    <row r="114" spans="1:20"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c r="T114" s="53" t="str">
        <f>VLOOKUP(Table9[[#This Row],[Id]],Vocabulary!A:L,12)</f>
        <v>no</v>
      </c>
    </row>
    <row r="115" spans="1:20"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c r="T115" s="53" t="str">
        <f>VLOOKUP(Table9[[#This Row],[Id]],Vocabulary!A:L,12)</f>
        <v>no</v>
      </c>
    </row>
    <row r="116" spans="1:20"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c r="T116" s="53" t="str">
        <f>VLOOKUP(Table9[[#This Row],[Id]],Vocabulary!A:L,12)</f>
        <v>no</v>
      </c>
    </row>
    <row r="117" spans="1:20"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c r="T117" s="53" t="str">
        <f>VLOOKUP(Table9[[#This Row],[Id]],Vocabulary!A:L,12)</f>
        <v>no</v>
      </c>
    </row>
    <row r="118" spans="1:20"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c r="T118" s="53" t="str">
        <f>VLOOKUP(Table9[[#This Row],[Id]],Vocabulary!A:L,12)</f>
        <v>no</v>
      </c>
    </row>
    <row r="119" spans="1:20"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c r="T119" s="53" t="str">
        <f>VLOOKUP(Table9[[#This Row],[Id]],Vocabulary!A:L,12)</f>
        <v>no</v>
      </c>
    </row>
    <row r="120" spans="1:20"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c r="T120" s="53" t="str">
        <f>VLOOKUP(Table9[[#This Row],[Id]],Vocabulary!A:L,12)</f>
        <v>no</v>
      </c>
    </row>
    <row r="121" spans="1:20"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c r="T121" s="53" t="str">
        <f>VLOOKUP(Table9[[#This Row],[Id]],Vocabulary!A:L,12)</f>
        <v>no</v>
      </c>
    </row>
    <row r="122" spans="1:20"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c r="T122" s="53" t="str">
        <f>VLOOKUP(Table9[[#This Row],[Id]],Vocabulary!A:L,12)</f>
        <v>no</v>
      </c>
    </row>
    <row r="123" spans="1:20"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c r="T123" s="53" t="str">
        <f>VLOOKUP(Table9[[#This Row],[Id]],Vocabulary!A:L,12)</f>
        <v>no</v>
      </c>
    </row>
    <row r="124" spans="1:20"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c r="T124" s="53" t="str">
        <f>VLOOKUP(Table9[[#This Row],[Id]],Vocabulary!A:L,12)</f>
        <v>no</v>
      </c>
    </row>
    <row r="125" spans="1:20"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c r="T125" s="53" t="str">
        <f>VLOOKUP(Table9[[#This Row],[Id]],Vocabulary!A:L,12)</f>
        <v>no</v>
      </c>
    </row>
    <row r="126" spans="1:20"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c r="T126" s="53" t="str">
        <f>VLOOKUP(Table9[[#This Row],[Id]],Vocabulary!A:L,12)</f>
        <v>no</v>
      </c>
    </row>
    <row r="127" spans="1:20"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c r="T127" s="53" t="str">
        <f>VLOOKUP(Table9[[#This Row],[Id]],Vocabulary!A:L,12)</f>
        <v>no</v>
      </c>
    </row>
    <row r="128" spans="1:20"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c r="T128" s="53" t="str">
        <f>VLOOKUP(Table9[[#This Row],[Id]],Vocabulary!A:L,12)</f>
        <v>no</v>
      </c>
    </row>
    <row r="129" spans="1:20"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c r="T129" s="53" t="str">
        <f>VLOOKUP(Table9[[#This Row],[Id]],Vocabulary!A:L,12)</f>
        <v>no</v>
      </c>
    </row>
    <row r="130" spans="1:20"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 LEFT(D130,4) &lt;&gt; "oeaw"),CONCATENATE("&lt;",E130,LOWER(IF(F130="",J130,F130)),"#id&gt;"),CONCATENATE("&lt;",E130,IF(F130="",J130,F130),"&gt;"))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c r="T130" s="53" t="str">
        <f>VLOOKUP(Table9[[#This Row],[Id]],Vocabulary!A:L,12)</f>
        <v>no</v>
      </c>
    </row>
    <row r="131" spans="1:20"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c r="T131" s="53" t="str">
        <f>VLOOKUP(Table9[[#This Row],[Id]],Vocabulary!A:L,12)</f>
        <v>no</v>
      </c>
    </row>
    <row r="132" spans="1:20"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c r="T132" s="53" t="str">
        <f>VLOOKUP(Table9[[#This Row],[Id]],Vocabulary!A:L,12)</f>
        <v>no</v>
      </c>
    </row>
    <row r="133" spans="1:20"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c r="T133" s="53" t="str">
        <f>VLOOKUP(Table9[[#This Row],[Id]],Vocabulary!A:L,12)</f>
        <v>no</v>
      </c>
    </row>
    <row r="134" spans="1:20"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c r="T134" s="53" t="str">
        <f>VLOOKUP(Table9[[#This Row],[Id]],Vocabulary!A:L,12)</f>
        <v>no</v>
      </c>
    </row>
    <row r="135" spans="1:20"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c r="T135" s="53" t="str">
        <f>VLOOKUP(Table9[[#This Row],[Id]],Vocabulary!A:L,12)</f>
        <v>no</v>
      </c>
    </row>
    <row r="136" spans="1:20"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c r="T136" s="53" t="str">
        <f>VLOOKUP(Table9[[#This Row],[Id]],Vocabulary!A:L,12)</f>
        <v>no</v>
      </c>
    </row>
    <row r="137" spans="1:20"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c r="T137" s="53" t="str">
        <f>VLOOKUP(Table9[[#This Row],[Id]],Vocabulary!A:L,12)</f>
        <v>no</v>
      </c>
    </row>
    <row r="138" spans="1:20"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c r="T138" s="53" t="str">
        <f>VLOOKUP(Table9[[#This Row],[Id]],Vocabulary!A:L,12)</f>
        <v>no</v>
      </c>
    </row>
    <row r="139" spans="1:20"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c r="T139" s="53" t="str">
        <f>VLOOKUP(Table9[[#This Row],[Id]],Vocabulary!A:L,12)</f>
        <v>no</v>
      </c>
    </row>
    <row r="140" spans="1:20"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c r="T140" s="53" t="str">
        <f>VLOOKUP(Table9[[#This Row],[Id]],Vocabulary!A:L,12)</f>
        <v>no</v>
      </c>
    </row>
    <row r="141" spans="1:20"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c r="T141" s="53" t="str">
        <f>VLOOKUP(Table9[[#This Row],[Id]],Vocabulary!A:L,12)</f>
        <v>no</v>
      </c>
    </row>
    <row r="142" spans="1:20"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c r="T142" s="53" t="str">
        <f>VLOOKUP(Table9[[#This Row],[Id]],Vocabulary!A:L,12)</f>
        <v>no</v>
      </c>
    </row>
    <row r="143" spans="1:20"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c r="T143" s="53" t="str">
        <f>VLOOKUP(Table9[[#This Row],[Id]],Vocabulary!A:L,12)</f>
        <v>no</v>
      </c>
    </row>
    <row r="144" spans="1:20"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c r="T144" s="53" t="str">
        <f>VLOOKUP(Table9[[#This Row],[Id]],Vocabulary!A:L,12)</f>
        <v>no</v>
      </c>
    </row>
    <row r="145" spans="1:20"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c r="T145" s="53" t="str">
        <f>VLOOKUP(Table9[[#This Row],[Id]],Vocabulary!A:L,12)</f>
        <v>no</v>
      </c>
    </row>
    <row r="146" spans="1:20"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c r="T146" s="53" t="str">
        <f>VLOOKUP(Table9[[#This Row],[Id]],Vocabulary!A:L,12)</f>
        <v>no</v>
      </c>
    </row>
    <row r="147" spans="1:20"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c r="T147" s="53" t="str">
        <f>VLOOKUP(Table9[[#This Row],[Id]],Vocabulary!A:L,12)</f>
        <v>no</v>
      </c>
    </row>
    <row r="148" spans="1:20"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c r="T148" s="53" t="str">
        <f>VLOOKUP(Table9[[#This Row],[Id]],Vocabulary!A:L,12)</f>
        <v>no</v>
      </c>
    </row>
    <row r="149" spans="1:20"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c r="T149" s="53" t="str">
        <f>VLOOKUP(Table9[[#This Row],[Id]],Vocabulary!A:L,12)</f>
        <v>no</v>
      </c>
    </row>
    <row r="150" spans="1:20"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c r="T150" s="53" t="str">
        <f>VLOOKUP(Table9[[#This Row],[Id]],Vocabulary!A:L,12)</f>
        <v>no</v>
      </c>
    </row>
    <row r="151" spans="1:20"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c r="T151" s="53" t="str">
        <f>VLOOKUP(Table9[[#This Row],[Id]],Vocabulary!A:L,12)</f>
        <v>no</v>
      </c>
    </row>
    <row r="152" spans="1:20"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c r="T152" s="53" t="str">
        <f>VLOOKUP(Table9[[#This Row],[Id]],Vocabulary!A:L,12)</f>
        <v>no</v>
      </c>
    </row>
    <row r="153" spans="1:20"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c r="T153" s="53" t="str">
        <f>VLOOKUP(Table9[[#This Row],[Id]],Vocabulary!A:L,12)</f>
        <v>no</v>
      </c>
    </row>
    <row r="154" spans="1:20"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c r="T154" s="53" t="str">
        <f>VLOOKUP(Table9[[#This Row],[Id]],Vocabulary!A:L,12)</f>
        <v>no</v>
      </c>
    </row>
    <row r="155" spans="1:20"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c r="T155" s="53" t="str">
        <f>VLOOKUP(Table9[[#This Row],[Id]],Vocabulary!A:L,12)</f>
        <v>no</v>
      </c>
    </row>
    <row r="156" spans="1:20"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c r="T156" s="53" t="str">
        <f>VLOOKUP(Table9[[#This Row],[Id]],Vocabulary!A:L,12)</f>
        <v>no</v>
      </c>
    </row>
    <row r="157" spans="1:20"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c r="T157" s="53" t="str">
        <f>VLOOKUP(Table9[[#This Row],[Id]],Vocabulary!A:L,12)</f>
        <v>no</v>
      </c>
    </row>
    <row r="158" spans="1:20"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c r="T158" s="53" t="str">
        <f>VLOOKUP(Table9[[#This Row],[Id]],Vocabulary!A:L,12)</f>
        <v>no</v>
      </c>
    </row>
    <row r="159" spans="1:20"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c r="T159" s="53" t="str">
        <f>VLOOKUP(Table9[[#This Row],[Id]],Vocabulary!A:L,12)</f>
        <v>no</v>
      </c>
    </row>
    <row r="160" spans="1:20"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c r="T160" s="53" t="str">
        <f>VLOOKUP(Table9[[#This Row],[Id]],Vocabulary!A:L,12)</f>
        <v>no</v>
      </c>
    </row>
    <row r="161" spans="1:20"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c r="T161" s="53" t="str">
        <f>VLOOKUP(Table9[[#This Row],[Id]],Vocabulary!A:L,12)</f>
        <v>no</v>
      </c>
    </row>
    <row r="162" spans="1:20"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c r="T162" s="53" t="str">
        <f>VLOOKUP(Table9[[#This Row],[Id]],Vocabulary!A:L,12)</f>
        <v>no</v>
      </c>
    </row>
    <row r="163" spans="1:20"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c r="T163" s="53" t="str">
        <f>VLOOKUP(Table9[[#This Row],[Id]],Vocabulary!A:L,12)</f>
        <v>no</v>
      </c>
    </row>
    <row r="164" spans="1:20"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c r="T164" s="53" t="str">
        <f>VLOOKUP(Table9[[#This Row],[Id]],Vocabulary!A:L,12)</f>
        <v>no</v>
      </c>
    </row>
    <row r="165" spans="1:20"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c r="T165" s="53" t="str">
        <f>VLOOKUP(Table9[[#This Row],[Id]],Vocabulary!A:L,12)</f>
        <v>no</v>
      </c>
    </row>
    <row r="166" spans="1:20"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c r="T166" s="53" t="str">
        <f>VLOOKUP(Table9[[#This Row],[Id]],Vocabulary!A:L,12)</f>
        <v>no</v>
      </c>
    </row>
    <row r="167" spans="1:20"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c r="T167" s="53" t="str">
        <f>VLOOKUP(Table9[[#This Row],[Id]],Vocabulary!A:L,12)</f>
        <v>no</v>
      </c>
    </row>
    <row r="168" spans="1:20"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c r="T168" s="53" t="str">
        <f>VLOOKUP(Table9[[#This Row],[Id]],Vocabulary!A:L,12)</f>
        <v>no</v>
      </c>
    </row>
    <row r="169" spans="1:20"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c r="T169" s="53" t="str">
        <f>VLOOKUP(Table9[[#This Row],[Id]],Vocabulary!A:L,12)</f>
        <v>no</v>
      </c>
    </row>
    <row r="170" spans="1:20"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c r="T170" s="53" t="str">
        <f>VLOOKUP(Table9[[#This Row],[Id]],Vocabulary!A:L,12)</f>
        <v>no</v>
      </c>
    </row>
    <row r="171" spans="1:20"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c r="T171" s="53" t="str">
        <f>VLOOKUP(Table9[[#This Row],[Id]],Vocabulary!A:L,12)</f>
        <v>no</v>
      </c>
    </row>
    <row r="172" spans="1:20"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c r="T172" s="53" t="str">
        <f>VLOOKUP(Table9[[#This Row],[Id]],Vocabulary!A:L,12)</f>
        <v>no</v>
      </c>
    </row>
    <row r="173" spans="1:20"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c r="T173" s="53" t="str">
        <f>VLOOKUP(Table9[[#This Row],[Id]],Vocabulary!A:L,12)</f>
        <v>no</v>
      </c>
    </row>
    <row r="174" spans="1:20"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c r="T174" s="53" t="str">
        <f>VLOOKUP(Table9[[#This Row],[Id]],Vocabulary!A:L,12)</f>
        <v>no</v>
      </c>
    </row>
    <row r="175" spans="1:20"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c r="T175" s="53" t="str">
        <f>VLOOKUP(Table9[[#This Row],[Id]],Vocabulary!A:L,12)</f>
        <v>no</v>
      </c>
    </row>
    <row r="176" spans="1:20"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c r="T176" s="53" t="str">
        <f>VLOOKUP(Table9[[#This Row],[Id]],Vocabulary!A:L,12)</f>
        <v>no</v>
      </c>
    </row>
    <row r="177" spans="1:20"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c r="T177" s="53" t="str">
        <f>VLOOKUP(Table9[[#This Row],[Id]],Vocabulary!A:L,12)</f>
        <v>no</v>
      </c>
    </row>
    <row r="178" spans="1:20"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c r="T178" s="53" t="str">
        <f>VLOOKUP(Table9[[#This Row],[Id]],Vocabulary!A:L,12)</f>
        <v>no</v>
      </c>
    </row>
    <row r="179" spans="1:20"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c r="T179" s="53" t="str">
        <f>VLOOKUP(Table9[[#This Row],[Id]],Vocabulary!A:L,12)</f>
        <v>no</v>
      </c>
    </row>
    <row r="180" spans="1:20"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c r="T180" s="53" t="str">
        <f>VLOOKUP(Table9[[#This Row],[Id]],Vocabulary!A:L,12)</f>
        <v>no</v>
      </c>
    </row>
    <row r="181" spans="1:20"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c r="T181" s="53" t="str">
        <f>VLOOKUP(Table9[[#This Row],[Id]],Vocabulary!A:L,12)</f>
        <v>no</v>
      </c>
    </row>
    <row r="182" spans="1:20"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c r="T182" s="53" t="str">
        <f>VLOOKUP(Table9[[#This Row],[Id]],Vocabulary!A:L,12)</f>
        <v>no</v>
      </c>
    </row>
    <row r="183" spans="1:20"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c r="T183" s="53" t="str">
        <f>VLOOKUP(Table9[[#This Row],[Id]],Vocabulary!A:L,12)</f>
        <v>no</v>
      </c>
    </row>
    <row r="184" spans="1:20"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c r="T184" s="53" t="str">
        <f>VLOOKUP(Table9[[#This Row],[Id]],Vocabulary!A:L,12)</f>
        <v>no</v>
      </c>
    </row>
    <row r="185" spans="1:20"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c r="T185" s="53" t="str">
        <f>VLOOKUP(Table9[[#This Row],[Id]],Vocabulary!A:L,12)</f>
        <v>no</v>
      </c>
    </row>
    <row r="186" spans="1:20"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c r="T186" s="53" t="str">
        <f>VLOOKUP(Table9[[#This Row],[Id]],Vocabulary!A:L,12)</f>
        <v>no</v>
      </c>
    </row>
    <row r="187" spans="1:20"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c r="T187" s="53" t="str">
        <f>VLOOKUP(Table9[[#This Row],[Id]],Vocabulary!A:L,12)</f>
        <v>no</v>
      </c>
    </row>
    <row r="188" spans="1:20"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c r="T188" s="53" t="str">
        <f>VLOOKUP(Table9[[#This Row],[Id]],Vocabulary!A:L,12)</f>
        <v>no</v>
      </c>
    </row>
    <row r="189" spans="1:20"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c r="T189" s="53" t="str">
        <f>VLOOKUP(Table9[[#This Row],[Id]],Vocabulary!A:L,12)</f>
        <v>no</v>
      </c>
    </row>
    <row r="190" spans="1:20"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c r="T190" s="53" t="str">
        <f>VLOOKUP(Table9[[#This Row],[Id]],Vocabulary!A:L,12)</f>
        <v>no</v>
      </c>
    </row>
    <row r="191" spans="1:20"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c r="T191" s="53" t="str">
        <f>VLOOKUP(Table9[[#This Row],[Id]],Vocabulary!A:L,12)</f>
        <v>no</v>
      </c>
    </row>
    <row r="192" spans="1:20"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c r="T192" s="53" t="str">
        <f>VLOOKUP(Table9[[#This Row],[Id]],Vocabulary!A:L,12)</f>
        <v>no</v>
      </c>
    </row>
    <row r="193" spans="1:20"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c r="T193" s="53" t="str">
        <f>VLOOKUP(Table9[[#This Row],[Id]],Vocabulary!A:L,12)</f>
        <v>no</v>
      </c>
    </row>
    <row r="194" spans="1:20"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 LEFT(D194,4) &lt;&gt; "oeaw"),CONCATENATE("&lt;",E194,LOWER(IF(F194="",J194,F194)),"#id&gt;"),CONCATENATE("&lt;",E194,IF(F194="",J194,F194),"&gt;"))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c r="T194" s="53" t="str">
        <f>VLOOKUP(Table9[[#This Row],[Id]],Vocabulary!A:L,12)</f>
        <v>no</v>
      </c>
    </row>
    <row r="195" spans="1:20"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c r="T195" s="53" t="str">
        <f>VLOOKUP(Table9[[#This Row],[Id]],Vocabulary!A:L,12)</f>
        <v>no</v>
      </c>
    </row>
    <row r="196" spans="1:20"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c r="T196" s="53" t="str">
        <f>VLOOKUP(Table9[[#This Row],[Id]],Vocabulary!A:L,12)</f>
        <v>no</v>
      </c>
    </row>
    <row r="197" spans="1:20"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c r="T197" s="53" t="str">
        <f>VLOOKUP(Table9[[#This Row],[Id]],Vocabulary!A:L,12)</f>
        <v>no</v>
      </c>
    </row>
    <row r="198" spans="1:20"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c r="T198" s="53" t="str">
        <f>VLOOKUP(Table9[[#This Row],[Id]],Vocabulary!A:L,12)</f>
        <v>no</v>
      </c>
    </row>
    <row r="199" spans="1:20"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c r="T199" s="53" t="str">
        <f>VLOOKUP(Table9[[#This Row],[Id]],Vocabulary!A:L,12)</f>
        <v>no</v>
      </c>
    </row>
    <row r="200" spans="1:20"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c r="T200" s="53" t="str">
        <f>VLOOKUP(Table9[[#This Row],[Id]],Vocabulary!A:L,12)</f>
        <v>no</v>
      </c>
    </row>
    <row r="201" spans="1:20"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c r="T201" s="53" t="str">
        <f>VLOOKUP(Table9[[#This Row],[Id]],Vocabulary!A:L,12)</f>
        <v>no</v>
      </c>
    </row>
    <row r="202" spans="1:20"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c r="T202" s="53" t="str">
        <f>VLOOKUP(Table9[[#This Row],[Id]],Vocabulary!A:L,12)</f>
        <v>no</v>
      </c>
    </row>
    <row r="203" spans="1:20"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c r="T203" s="53" t="str">
        <f>VLOOKUP(Table9[[#This Row],[Id]],Vocabulary!A:L,12)</f>
        <v>no</v>
      </c>
    </row>
    <row r="204" spans="1:20"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c r="T204" s="53" t="str">
        <f>VLOOKUP(Table9[[#This Row],[Id]],Vocabulary!A:L,12)</f>
        <v>no</v>
      </c>
    </row>
    <row r="205" spans="1:20"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c r="T205" s="53" t="str">
        <f>VLOOKUP(Table9[[#This Row],[Id]],Vocabulary!A:L,12)</f>
        <v>no</v>
      </c>
    </row>
    <row r="206" spans="1:20"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c r="T206" s="53" t="str">
        <f>VLOOKUP(Table9[[#This Row],[Id]],Vocabulary!A:L,12)</f>
        <v>no</v>
      </c>
    </row>
    <row r="207" spans="1:20"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c r="T207" s="53" t="str">
        <f>VLOOKUP(Table9[[#This Row],[Id]],Vocabulary!A:L,12)</f>
        <v>no</v>
      </c>
    </row>
    <row r="208" spans="1:20"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c r="T208" s="53" t="str">
        <f>VLOOKUP(Table9[[#This Row],[Id]],Vocabulary!A:L,12)</f>
        <v>no</v>
      </c>
    </row>
    <row r="209" spans="1:20"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c r="T209" s="53" t="str">
        <f>VLOOKUP(Table9[[#This Row],[Id]],Vocabulary!A:L,12)</f>
        <v>no</v>
      </c>
    </row>
    <row r="210" spans="1:20"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c r="T210" s="53" t="str">
        <f>VLOOKUP(Table9[[#This Row],[Id]],Vocabulary!A:L,12)</f>
        <v>no</v>
      </c>
    </row>
    <row r="211" spans="1:20"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c r="T211" s="53" t="str">
        <f>VLOOKUP(Table9[[#This Row],[Id]],Vocabulary!A:L,12)</f>
        <v>no</v>
      </c>
    </row>
    <row r="212" spans="1:20"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c r="T212" s="53" t="str">
        <f>VLOOKUP(Table9[[#This Row],[Id]],Vocabulary!A:L,12)</f>
        <v>no</v>
      </c>
    </row>
    <row r="213" spans="1:20"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c r="T213" s="53" t="str">
        <f>VLOOKUP(Table9[[#This Row],[Id]],Vocabulary!A:L,12)</f>
        <v>no</v>
      </c>
    </row>
    <row r="214" spans="1:20"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c r="T214" s="53" t="str">
        <f>VLOOKUP(Table9[[#This Row],[Id]],Vocabulary!A:L,12)</f>
        <v>no</v>
      </c>
    </row>
    <row r="215" spans="1:20"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c r="T215" s="53" t="str">
        <f>VLOOKUP(Table9[[#This Row],[Id]],Vocabulary!A:L,12)</f>
        <v>no</v>
      </c>
    </row>
    <row r="216" spans="1:20"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c r="T216" s="53" t="str">
        <f>VLOOKUP(Table9[[#This Row],[Id]],Vocabulary!A:L,12)</f>
        <v>no</v>
      </c>
    </row>
    <row r="217" spans="1:20"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c r="T217" s="53" t="str">
        <f>VLOOKUP(Table9[[#This Row],[Id]],Vocabulary!A:L,12)</f>
        <v>no</v>
      </c>
    </row>
    <row r="218" spans="1:20"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c r="T218" s="53" t="str">
        <f>VLOOKUP(Table9[[#This Row],[Id]],Vocabulary!A:L,12)</f>
        <v>no</v>
      </c>
    </row>
    <row r="219" spans="1:20"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c r="T219" s="53" t="str">
        <f>VLOOKUP(Table9[[#This Row],[Id]],Vocabulary!A:L,12)</f>
        <v>no</v>
      </c>
    </row>
    <row r="220" spans="1:20"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c r="T220" s="53" t="str">
        <f>VLOOKUP(Table9[[#This Row],[Id]],Vocabulary!A:L,12)</f>
        <v>no</v>
      </c>
    </row>
    <row r="221" spans="1:20"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c r="T221" s="53" t="str">
        <f>VLOOKUP(Table9[[#This Row],[Id]],Vocabulary!A:L,12)</f>
        <v>yes</v>
      </c>
    </row>
    <row r="222" spans="1:20"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c r="T222" s="53" t="str">
        <f>VLOOKUP(Table9[[#This Row],[Id]],Vocabulary!A:L,12)</f>
        <v>yes</v>
      </c>
    </row>
    <row r="223" spans="1:20"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c r="T223" s="53" t="str">
        <f>VLOOKUP(Table9[[#This Row],[Id]],Vocabulary!A:L,12)</f>
        <v>yes</v>
      </c>
    </row>
    <row r="224" spans="1:20"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c r="T224" s="53" t="str">
        <f>VLOOKUP(Table9[[#This Row],[Id]],Vocabulary!A:L,12)</f>
        <v>yes</v>
      </c>
    </row>
    <row r="225" spans="1:20"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c r="T225" s="53" t="str">
        <f>VLOOKUP(Table9[[#This Row],[Id]],Vocabulary!A:L,12)</f>
        <v>yes</v>
      </c>
    </row>
    <row r="226" spans="1:20" ht="57.6" x14ac:dyDescent="0.3">
      <c r="A226" s="4">
        <v>225</v>
      </c>
      <c r="B226" s="13" t="str">
        <f>IF($A226&lt;&gt;"",IF(VLOOKUP($A226,VocabularyAdoption!$A:$K,8,)=0,"",VLOOKUP($A226,VocabularyAdoption!$A:$K,8,)),"")</f>
        <v>Draft</v>
      </c>
      <c r="C226" s="13" t="str">
        <f>IF($A226&lt;&gt;"",VLOOKUP($A226,Vocabulary!$A:$J,6,),"")</f>
        <v>FED</v>
      </c>
      <c r="D226" s="13" t="str">
        <f>IF($A226&lt;&gt;"",VLOOKUP($A226,Vocabulary!$A:$J,8,),"")</f>
        <v>fed-org</v>
      </c>
      <c r="E226" s="13" t="str">
        <f>IFERROR(VLOOKUP(D226,Prefix!$A:$B,2,),"")</f>
        <v>http://vocab.belgif.be/ns/other#</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&lt;http://vocab.belgif.be/ns/other#addressRegisteredOffice&gt;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c r="T226" s="53" t="str">
        <f>VLOOKUP(Table9[[#This Row],[Id]],Vocabulary!A:L,12)</f>
        <v>yes</v>
      </c>
    </row>
    <row r="227" spans="1:20"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c r="T227" s="53" t="str">
        <f>VLOOKUP(Table9[[#This Row],[Id]],Vocabulary!A:L,12)</f>
        <v>yes</v>
      </c>
    </row>
    <row r="228" spans="1:20" ht="28.8" x14ac:dyDescent="0.3">
      <c r="A228" s="4">
        <v>227</v>
      </c>
      <c r="B228" s="13" t="str">
        <f>IF($A228&lt;&gt;"",IF(VLOOKUP($A228,VocabularyAdoption!$A:$K,8,)=0,"",VLOOKUP($A228,VocabularyAdoption!$A:$K,8,)),"")</f>
        <v>Draft</v>
      </c>
      <c r="C228" s="13" t="str">
        <f>IF($A228&lt;&gt;"",VLOOKUP($A228,Vocabulary!$A:$J,6,),"")</f>
        <v>FED</v>
      </c>
      <c r="D228" s="13" t="str">
        <f>IF($A228&lt;&gt;"",VLOOKUP($A228,Vocabulary!$A:$J,8,),"")</f>
        <v>fed-org</v>
      </c>
      <c r="E228" s="13" t="str">
        <f>IFERROR(VLOOKUP(D228,Prefix!$A:$B,2,),"")</f>
        <v>http://vocab.belgif.be/ns/other#</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&lt;http://vocab.belgif.be/ns/other#economicActivity&gt;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c r="T228" s="53" t="str">
        <f>VLOOKUP(Table9[[#This Row],[Id]],Vocabulary!A:L,12)</f>
        <v>yes</v>
      </c>
    </row>
    <row r="229" spans="1:20"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c r="T229" s="53" t="str">
        <f>VLOOKUP(Table9[[#This Row],[Id]],Vocabulary!A:L,12)</f>
        <v>yes</v>
      </c>
    </row>
    <row r="230" spans="1:20"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fed-org</v>
      </c>
      <c r="E230" s="13" t="str">
        <f>IFERROR(VLOOKUP(D230,Prefix!$A:$B,2,),"")</f>
        <v>http://vocab.belgif.be/ns/other#</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&lt;http://vocab.belgif.be/ns/other#endReason&gt;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c r="T230" s="53" t="str">
        <f>VLOOKUP(Table9[[#This Row],[Id]],Vocabulary!A:L,12)</f>
        <v>yes</v>
      </c>
    </row>
    <row r="231" spans="1:20"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c r="T231" s="53" t="str">
        <f>VLOOKUP(Table9[[#This Row],[Id]],Vocabulary!A:L,12)</f>
        <v>yes</v>
      </c>
    </row>
    <row r="232" spans="1:20"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c r="T232" s="53" t="str">
        <f>VLOOKUP(Table9[[#This Row],[Id]],Vocabulary!A:L,12)</f>
        <v>yes</v>
      </c>
    </row>
    <row r="233" spans="1:20"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c r="T233" s="53" t="str">
        <f>VLOOKUP(Table9[[#This Row],[Id]],Vocabulary!A:L,12)</f>
        <v>yes</v>
      </c>
    </row>
    <row r="234" spans="1:20"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fed-org</v>
      </c>
      <c r="E234" s="13" t="str">
        <f>IFERROR(VLOOKUP(D234,Prefix!$A:$B,2,),"")</f>
        <v>http://vocab.belgif.be/ns/other#</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&lt;http://vocab.belgif.be/ns/other#function&gt;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c r="T234" s="53" t="str">
        <f>VLOOKUP(Table9[[#This Row],[Id]],Vocabulary!A:L,12)</f>
        <v>yes</v>
      </c>
    </row>
    <row r="235" spans="1:20"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c r="T235" s="53" t="str">
        <f>VLOOKUP(Table9[[#This Row],[Id]],Vocabulary!A:L,12)</f>
        <v>yes</v>
      </c>
    </row>
    <row r="236" spans="1:20"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c r="T236" s="53" t="str">
        <f>VLOOKUP(Table9[[#This Row],[Id]],Vocabulary!A:L,12)</f>
        <v>yes</v>
      </c>
    </row>
    <row r="237" spans="1:20"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c r="T237" s="53" t="str">
        <f>VLOOKUP(Table9[[#This Row],[Id]],Vocabulary!A:L,12)</f>
        <v>yes</v>
      </c>
    </row>
    <row r="238" spans="1:20"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fed-org</v>
      </c>
      <c r="E238" s="13" t="str">
        <f>IFERROR(VLOOKUP(D238,Prefix!$A:$B,2,),"")</f>
        <v>http://vocab.belgif.be/ns/other#</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&lt;http://vocab.belgif.be/ns/other#legalStatus&gt;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c r="T238" s="53" t="str">
        <f>VLOOKUP(Table9[[#This Row],[Id]],Vocabulary!A:L,12)</f>
        <v>yes</v>
      </c>
    </row>
    <row r="239" spans="1:20"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fed-org</v>
      </c>
      <c r="E239" s="13" t="str">
        <f>IFERROR(VLOOKUP(D239,Prefix!$A:$B,2,),"")</f>
        <v>http://vocab.belgif.be/ns/other#</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&lt;http://vocab.belgif.be/ns/other#organizationType&gt;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c r="T239" s="53" t="str">
        <f>VLOOKUP(Table9[[#This Row],[Id]],Vocabulary!A:L,12)</f>
        <v>yes</v>
      </c>
    </row>
    <row r="240" spans="1:20" ht="72" x14ac:dyDescent="0.3">
      <c r="A240" s="4">
        <v>243</v>
      </c>
      <c r="B240" s="13" t="str">
        <f>IF($A240&lt;&gt;"",IF(VLOOKUP($A240,VocabularyAdoption!$A:$K,8,)=0,"",VLOOKUP($A240,VocabularyAdoption!$A:$K,8,)),"")</f>
        <v>Draft</v>
      </c>
      <c r="C240" s="13" t="str">
        <f>IF($A240&lt;&gt;"",VLOOKUP($A240,Vocabulary!$A:$J,6,),"")</f>
        <v>FED</v>
      </c>
      <c r="D240" s="13" t="str">
        <f>IF($A240&lt;&gt;"",VLOOKUP($A240,Vocabulary!$A:$J,8,),"")</f>
        <v>fed-org</v>
      </c>
      <c r="E240" s="13" t="str">
        <f>IFERROR(VLOOKUP(D240,Prefix!$A:$B,2,),"")</f>
        <v>http://vocab.belgif.be/ns/other#</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&lt;http://vocab.belgif.be/ns/other#authorization&gt;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c r="T240" s="53" t="str">
        <f>VLOOKUP(Table9[[#This Row],[Id]],Vocabulary!A:L,12)</f>
        <v>yes</v>
      </c>
    </row>
    <row r="241" spans="1:20"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fed-org</v>
      </c>
      <c r="E241" s="13" t="str">
        <f>IFERROR(VLOOKUP(D241,Prefix!$A:$B,2,),"")</f>
        <v>http://vocab.belgif.be/ns/other#</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&lt;http://vocab.belgif.be/ns/other#naturalPerson&gt;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c r="T241" s="53" t="str">
        <f>VLOOKUP(Table9[[#This Row],[Id]],Vocabulary!A:L,12)</f>
        <v>yes</v>
      </c>
    </row>
    <row r="242" spans="1:20"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c r="T242" s="53" t="str">
        <f>VLOOKUP(Table9[[#This Row],[Id]],Vocabulary!A:L,12)</f>
        <v>yes</v>
      </c>
    </row>
    <row r="243" spans="1:20" ht="28.8" x14ac:dyDescent="0.3">
      <c r="A243" s="4">
        <v>248</v>
      </c>
      <c r="B243" s="13" t="str">
        <f>IF($A243&lt;&gt;"",IF(VLOOKUP($A243,VocabularyAdoption!$A:$K,8,)=0,"",VLOOKUP($A243,VocabularyAdoption!$A:$K,8,)),"")</f>
        <v>Draft</v>
      </c>
      <c r="C243" s="13" t="str">
        <f>IF($A243&lt;&gt;"",VLOOKUP($A243,Vocabulary!$A:$J,6,),"")</f>
        <v>FED</v>
      </c>
      <c r="D243" s="13" t="str">
        <f>IF($A243&lt;&gt;"",VLOOKUP($A243,Vocabulary!$A:$J,8,),"")</f>
        <v>fed-org</v>
      </c>
      <c r="E243" s="13" t="str">
        <f>IFERROR(VLOOKUP(D243,Prefix!$A:$B,2,),"")</f>
        <v>http://vocab.belgif.be/ns/other#</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&lt;http://vocab.belgif.be/ns/other#website&gt;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c r="T243" s="53" t="str">
        <f>VLOOKUP(Table9[[#This Row],[Id]],Vocabulary!A:L,12)</f>
        <v>yes</v>
      </c>
    </row>
    <row r="244" spans="1:20" ht="259.2" x14ac:dyDescent="0.3">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c r="T244" s="53" t="str">
        <f>VLOOKUP(Table9[[#This Row],[Id]],Vocabulary!A:L,12)</f>
        <v>yes</v>
      </c>
    </row>
    <row r="245" spans="1:20" ht="57.6" x14ac:dyDescent="0.3">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c r="T245" s="53" t="str">
        <f>VLOOKUP(Table9[[#This Row],[Id]],Vocabulary!A:L,12)</f>
        <v>yes</v>
      </c>
    </row>
    <row r="246" spans="1:20" ht="28.8" x14ac:dyDescent="0.3">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c r="T246" s="53" t="str">
        <f>VLOOKUP(Table9[[#This Row],[Id]],Vocabulary!A:L,12)</f>
        <v>yes</v>
      </c>
    </row>
    <row r="247" spans="1:20" ht="57.6" x14ac:dyDescent="0.3">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c r="T247" s="53" t="str">
        <f>VLOOKUP(Table9[[#This Row],[Id]],Vocabulary!A:L,12)</f>
        <v>yes</v>
      </c>
    </row>
    <row r="248" spans="1:20" ht="28.8" x14ac:dyDescent="0.3">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c r="T248" s="53" t="str">
        <f>VLOOKUP(Table9[[#This Row],[Id]],Vocabulary!A:L,12)</f>
        <v>yes</v>
      </c>
    </row>
    <row r="249" spans="1:20" ht="244.8" x14ac:dyDescent="0.3">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c r="T249" s="53" t="str">
        <f>VLOOKUP(Table9[[#This Row],[Id]],Vocabulary!A:L,12)</f>
        <v>yes</v>
      </c>
    </row>
    <row r="250" spans="1:20" ht="86.4" x14ac:dyDescent="0.3">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c r="T250" s="53" t="str">
        <f>VLOOKUP(Table9[[#This Row],[Id]],Vocabulary!A:L,12)</f>
        <v>yes</v>
      </c>
    </row>
    <row r="251" spans="1:20" ht="57.6" x14ac:dyDescent="0.3">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c r="T251" s="53" t="str">
        <f>VLOOKUP(Table9[[#This Row],[Id]],Vocabulary!A:L,12)</f>
        <v>yes</v>
      </c>
    </row>
    <row r="252" spans="1:20" ht="43.2" x14ac:dyDescent="0.3">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c r="T252" s="53" t="str">
        <f>VLOOKUP(Table9[[#This Row],[Id]],Vocabulary!A:L,12)</f>
        <v>yes</v>
      </c>
    </row>
    <row r="253" spans="1:20" ht="57.6" x14ac:dyDescent="0.3">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c r="T253" s="53" t="str">
        <f>VLOOKUP(Table9[[#This Row],[Id]],Vocabulary!A:L,12)</f>
        <v>yes</v>
      </c>
    </row>
    <row r="254" spans="1:20" ht="43.2" x14ac:dyDescent="0.3">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c r="T254" s="53" t="str">
        <f>VLOOKUP(Table9[[#This Row],[Id]],Vocabulary!A:L,12)</f>
        <v>yes</v>
      </c>
    </row>
    <row r="255" spans="1:20" ht="100.8" x14ac:dyDescent="0.3">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c r="T255" s="53" t="str">
        <f>VLOOKUP(Table9[[#This Row],[Id]],Vocabulary!A:L,12)</f>
        <v>yes</v>
      </c>
    </row>
    <row r="256" spans="1:20" ht="57.6" x14ac:dyDescent="0.3">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si="3"/>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c r="T256" s="53" t="str">
        <f>VLOOKUP(Table9[[#This Row],[Id]],Vocabulary!A:L,12)</f>
        <v>yes</v>
      </c>
    </row>
    <row r="257" spans="1:20" ht="43.2" x14ac:dyDescent="0.3">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3"/>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c r="T257" s="53" t="str">
        <f>VLOOKUP(Table9[[#This Row],[Id]],Vocabulary!A:L,12)</f>
        <v>yes</v>
      </c>
    </row>
    <row r="258" spans="1:20" ht="28.8" x14ac:dyDescent="0.3">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ref="I258:I319" si="4">IF(AND(H258="ConceptScheme",LEFT(D258,7) &lt;&gt; "inspire", LEFT(D258,4) &lt;&gt; "oeaw"),CONCATENATE("&lt;",E258,LOWER(IF(F258="",J258,F258)),"#id&gt;"),CONCATENATE("&lt;",E258,IF(F258="",J258,F258),"&gt;"))</f>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c r="T258" s="53" t="str">
        <f>VLOOKUP(Table9[[#This Row],[Id]],Vocabulary!A:L,12)</f>
        <v>yes</v>
      </c>
    </row>
    <row r="259" spans="1:20" ht="72" x14ac:dyDescent="0.3">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c r="T259" s="53" t="str">
        <f>VLOOKUP(Table9[[#This Row],[Id]],Vocabulary!A:L,12)</f>
        <v>yes</v>
      </c>
    </row>
    <row r="260" spans="1:20" ht="72" x14ac:dyDescent="0.3">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c r="T260" s="53" t="str">
        <f>VLOOKUP(Table9[[#This Row],[Id]],Vocabulary!A:L,12)</f>
        <v>yes</v>
      </c>
    </row>
    <row r="261" spans="1:20" ht="28.8" x14ac:dyDescent="0.3">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c r="T261" s="53" t="str">
        <f>VLOOKUP(Table9[[#This Row],[Id]],Vocabulary!A:L,12)</f>
        <v>yes</v>
      </c>
    </row>
    <row r="262" spans="1:20" ht="57.6" x14ac:dyDescent="0.3">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c r="T262" s="53" t="str">
        <f>VLOOKUP(Table9[[#This Row],[Id]],Vocabulary!A:L,12)</f>
        <v>yes</v>
      </c>
    </row>
    <row r="263" spans="1:20" ht="28.8" x14ac:dyDescent="0.3">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c r="T263" s="53" t="str">
        <f>VLOOKUP(Table9[[#This Row],[Id]],Vocabulary!A:L,12)</f>
        <v>yes</v>
      </c>
    </row>
    <row r="264" spans="1:20" ht="72" x14ac:dyDescent="0.3">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c r="T264" s="53" t="str">
        <f>VLOOKUP(Table9[[#This Row],[Id]],Vocabulary!A:L,12)</f>
        <v>yes</v>
      </c>
    </row>
    <row r="265" spans="1:20" ht="72" x14ac:dyDescent="0.3">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c r="T265" s="53" t="str">
        <f>VLOOKUP(Table9[[#This Row],[Id]],Vocabulary!A:L,12)</f>
        <v>yes</v>
      </c>
    </row>
    <row r="266" spans="1:20" ht="57.6" x14ac:dyDescent="0.3">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c r="T266" s="53" t="str">
        <f>VLOOKUP(Table9[[#This Row],[Id]],Vocabulary!A:L,12)</f>
        <v>yes</v>
      </c>
    </row>
    <row r="267" spans="1:20" ht="144" x14ac:dyDescent="0.3">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c r="T267" s="53" t="str">
        <f>VLOOKUP(Table9[[#This Row],[Id]],Vocabulary!A:L,12)</f>
        <v>yes</v>
      </c>
    </row>
    <row r="268" spans="1:20" ht="100.8" x14ac:dyDescent="0.3">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c r="T268" s="53" t="str">
        <f>VLOOKUP(Table9[[#This Row],[Id]],Vocabulary!A:L,12)</f>
        <v>yes</v>
      </c>
    </row>
    <row r="269" spans="1:20" ht="115.2" x14ac:dyDescent="0.3">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c r="T269" s="53" t="str">
        <f>VLOOKUP(Table9[[#This Row],[Id]],Vocabulary!A:L,12)</f>
        <v>yes</v>
      </c>
    </row>
    <row r="270" spans="1:20" ht="57.6" x14ac:dyDescent="0.3">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locatorDesignator</v>
      </c>
      <c r="G270" s="13" t="str">
        <f>IF($A270&lt;&gt;"",VLOOKUP($A270,Vocabulary!$A:$J,4,),"")</f>
        <v>Location</v>
      </c>
      <c r="H270" s="13" t="str">
        <f>IF($A270&lt;&gt;"",VLOOKUP($A270,Vocabulary!$A:$J,5,),"")</f>
        <v>Property</v>
      </c>
      <c r="I270" s="13" t="str">
        <f t="shared" si="4"/>
        <v>&lt;http://www.w3.org/ns/locn#locatorDesignator&gt;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An officially assigned alphanumeric code that is added to the house number to distinguish multiple building units, mooring places, stands or parcels that have the same house number.</v>
      </c>
      <c r="N270" s="13" t="str">
        <f>IFERROR(IF(VLOOKUP(A270,VocabularyNL!$A:$H,7)=0,"",VLOOKUP(A270,VocabularyNL!$A:$H,7)),"")</f>
        <v>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c r="T270" s="53" t="str">
        <f>VLOOKUP(Table9[[#This Row],[Id]],Vocabulary!A:L,12)</f>
        <v>yes</v>
      </c>
    </row>
    <row r="271" spans="1:20" ht="28.8" x14ac:dyDescent="0.3">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c r="T271" s="53" t="str">
        <f>VLOOKUP(Table9[[#This Row],[Id]],Vocabulary!A:L,12)</f>
        <v>yes</v>
      </c>
    </row>
    <row r="272" spans="1:20" ht="28.8" x14ac:dyDescent="0.3">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c r="T272" s="53" t="str">
        <f>VLOOKUP(Table9[[#This Row],[Id]],Vocabulary!A:L,12)</f>
        <v>yes</v>
      </c>
    </row>
    <row r="273" spans="1:20" ht="28.8" x14ac:dyDescent="0.3">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c r="T273" s="53" t="str">
        <f>VLOOKUP(Table9[[#This Row],[Id]],Vocabulary!A:L,12)</f>
        <v>yes</v>
      </c>
    </row>
    <row r="274" spans="1:20" ht="86.4" x14ac:dyDescent="0.3">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Zie https://github.com/belgif/fedvoc/wiki/Mapping-of-a-Belgian-(BEST)-address-on-an-international-address</v>
      </c>
      <c r="R274" s="13" t="str">
        <f>IFERROR(IF(VLOOKUP(A274,VocabularyFR!$A:$H,8)=0,"",VLOOKUP(A274,VocabularyFR!$A:$H,8)),"")</f>
        <v>Voir https://github.com/belgif/fedvoc/wiki/Mapping-of-a-Belgian-(BEST)-address-on-an-international-address</v>
      </c>
      <c r="S274" s="53" t="str">
        <f>VLOOKUP(Table9[[#This Row],[Id]],Vocabulary!A:K,11)</f>
        <v>no</v>
      </c>
      <c r="T274" s="53" t="str">
        <f>VLOOKUP(Table9[[#This Row],[Id]],Vocabulary!A:L,12)</f>
        <v>yes</v>
      </c>
    </row>
    <row r="275" spans="1:20" ht="86.4" x14ac:dyDescent="0.3">
      <c r="A275" s="4">
        <v>311</v>
      </c>
      <c r="B275" s="13" t="str">
        <f>IF($A275&lt;&gt;"",IF(VLOOKUP($A275,VocabularyAdoption!$A:$K,8,)=0,"",VLOOKUP($A275,VocabularyAdoption!$A:$K,8,)),"")</f>
        <v>Proposed standard</v>
      </c>
      <c r="C275" s="13" t="str">
        <f>IF($A275&lt;&gt;"",VLOOKUP($A275,Vocabulary!$A:$J,6,),"")</f>
        <v>FED</v>
      </c>
      <c r="D275" s="13" t="str">
        <f>IF($A275&lt;&gt;"",VLOOKUP($A275,Vocabulary!$A:$J,8,),"")</f>
        <v>owl</v>
      </c>
      <c r="E275" s="13" t="str">
        <f>IFERROR(VLOOKUP(D275,Prefix!$A:$B,2,),"")</f>
        <v>http://www.w3.org/2002/07/owl#</v>
      </c>
      <c r="F275" s="13" t="str">
        <f>IF($A275&lt;&gt;"",IF(VLOOKUP($A275,Vocabulary!$A:$J,9,)=0,"",VLOOKUP($A275,Vocabulary!$A:$J,9,)),"")</f>
        <v>versionInfo</v>
      </c>
      <c r="G275" s="13" t="str">
        <f>IF($A275&lt;&gt;"",VLOOKUP($A275,Vocabulary!$A:$J,4,),"")</f>
        <v>Location</v>
      </c>
      <c r="H275" s="13" t="str">
        <f>IF($A275&lt;&gt;"",VLOOKUP($A275,Vocabulary!$A:$J,5,),"")</f>
        <v>Property</v>
      </c>
      <c r="I275" s="13" t="str">
        <f t="shared" si="4"/>
        <v>&lt;http://www.w3.org/2002/07/owl#versionInfo&gt;</v>
      </c>
      <c r="J275" s="13" t="str">
        <f>IF($A275&lt;&gt;"",VLOOKUP($A275,Vocabulary!$A:$J,2,),"")</f>
        <v>versionId</v>
      </c>
      <c r="K275" s="13" t="str">
        <f>IFERROR(IF(VLOOKUP(A275,VocabularyNL!$A:$G,6)=0,"",VLOOKUP(A275,VocabularyNL!$A:$G,6)),"")</f>
        <v>Identificator van een versie</v>
      </c>
      <c r="L275" s="13" t="str">
        <f>IFERROR(IF(VLOOKUP(A275,VocabularyFR!$A:$G,6)=0,"",VLOOKUP(A275,VocabularyFR!$A:$G,6)),"")</f>
        <v>Identificateur de la version</v>
      </c>
      <c r="M275" s="13" t="str">
        <f>IFERROR(IF(VLOOKUP(A275,Vocabulary!$A:$F,3)=0,"",VLOOKUP(A275,Vocabulary!$A:$F,3)),"")</f>
        <v>The annotation property that provides version information for an ontology or another OWL construct.</v>
      </c>
      <c r="N275" s="13" t="str">
        <f>IFERROR(IF(VLOOKUP(A275,VocabularyNL!$A:$H,7)=0,"",VLOOKUP(A275,VocabularyNL!$A:$H,7)),"")</f>
        <v>De annotatie-eigenschap die versie-informatie biedt voor een ontologie of een ander OWL-construct.</v>
      </c>
      <c r="O275" s="13" t="str">
        <f>IFERROR(IF(VLOOKUP(A275,VocabularyFR!$A:$H,7)=0,"",VLOOKUP(A275,VocabularyFR!$A:$H,7)),"")</f>
        <v>Propriété d'annotation qui fournit des informations sur la version d'une ontologie ou d'une autre construction OWL.</v>
      </c>
      <c r="P275" s="13" t="str">
        <f>IF($A275&lt;&gt;"",IF(VLOOKUP($A275,Vocabulary!$A:$J,7,)&lt;&gt;"",VLOOKUP($A275,Vocabulary!$A:$J,7,),""),"")</f>
        <v>Identificator of a specific version of an object.
BEST context: part of an Identifier for an address, streetname, municipality, part of a municipality, postal information</v>
      </c>
      <c r="Q275" s="13" t="str">
        <f>IFERROR(IF(VLOOKUP(A275,VocabularyNL!$A:$H,8)=0,"",VLOOKUP(A275,VocabularyNL!$A:$H,8)),"")</f>
        <v>Identificator van de specifieke versie van een object.
BEST context: deel van een Identifier voor een adres, straatnaam, gemeente, deelgemeente, postinformatie</v>
      </c>
      <c r="R275" s="13" t="str">
        <f>IFERROR(IF(VLOOKUP(A275,VocabularyFR!$A:$H,8)=0,"",VLOOKUP(A275,VocabularyFR!$A:$H,8)),"")</f>
        <v>Identificateur de la version spécifique d'un objet.
Contexte BEST: partie d'un identifiant pour une adresse, un nom de rue, une commune, une sous-municipalité, des informations postales</v>
      </c>
      <c r="S275" s="53" t="str">
        <f>VLOOKUP(Table9[[#This Row],[Id]],Vocabulary!A:K,11)</f>
        <v>no</v>
      </c>
      <c r="T275" s="53" t="str">
        <f>VLOOKUP(Table9[[#This Row],[Id]],Vocabulary!A:L,12)</f>
        <v>yes</v>
      </c>
    </row>
    <row r="276" spans="1:20" ht="129.6" x14ac:dyDescent="0.3">
      <c r="A276" s="4">
        <v>312</v>
      </c>
      <c r="B276" s="13" t="str">
        <f>IF($A276&lt;&gt;"",IF(VLOOKUP($A276,VocabularyAdoption!$A:$K,8,)=0,"",VLOOKUP($A276,VocabularyAdoption!$A:$K,8,)),"")</f>
        <v>Draft</v>
      </c>
      <c r="C276" s="13" t="str">
        <f>IF($A276&lt;&gt;"",VLOOKUP($A276,Vocabulary!$A:$J,6,),"")</f>
        <v>FED</v>
      </c>
      <c r="D276" s="13" t="str">
        <f>IF($A276&lt;&gt;"",VLOOKUP($A276,Vocabulary!$A:$J,8,),"")</f>
        <v>fed-per</v>
      </c>
      <c r="E276" s="13" t="str">
        <f>IFERROR(VLOOKUP(D276,Prefix!$A:$B,2,),"")</f>
        <v>http://vocab.belgif.be/ns/person#</v>
      </c>
      <c r="F276" s="13" t="str">
        <f>IF($A276&lt;&gt;"",IF(VLOOKUP($A276,Vocabulary!$A:$J,9,)=0,"",VLOOKUP($A276,Vocabulary!$A:$J,9,)),"")</f>
        <v/>
      </c>
      <c r="G276" s="13" t="str">
        <f>IF($A276&lt;&gt;"",VLOOKUP($A276,Vocabulary!$A:$J,4,),"")</f>
        <v>Person</v>
      </c>
      <c r="H276" s="13" t="str">
        <f>IF($A276&lt;&gt;"",VLOOKUP($A276,Vocabulary!$A:$J,5,),"")</f>
        <v>Class</v>
      </c>
      <c r="I276" s="13" t="str">
        <f t="shared" si="4"/>
        <v>&lt;http://vocab.belgif.be/ns/person#AsylumSeeker&gt;</v>
      </c>
      <c r="J276" s="13" t="str">
        <f>IF($A276&lt;&gt;"",VLOOKUP($A276,Vocabulary!$A:$J,2,),"")</f>
        <v>AsylumSeeker</v>
      </c>
      <c r="K276" s="13" t="str">
        <f>IFERROR(IF(VLOOKUP(A276,VocabularyNL!$A:$G,6)=0,"",VLOOKUP(A276,VocabularyNL!$A:$G,6)),"")</f>
        <v>Asielzoeker</v>
      </c>
      <c r="L276" s="13" t="str">
        <f>IFERROR(IF(VLOOKUP(A276,VocabularyFR!$A:$G,6)=0,"",VLOOKUP(A276,VocabularyFR!$A:$G,6)),"")</f>
        <v>Demandeur d'asile</v>
      </c>
      <c r="M276" s="13" t="str">
        <f>IFERROR(IF(VLOOKUP(A276,Vocabulary!$A:$F,3)=0,"",VLOOKUP(A276,Vocabulary!$A:$F,3)),"")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6" s="13" t="str">
        <f>IFERROR(IF(VLOOKUP(A276,VocabularyNL!$A:$H,7)=0,"",VLOOKUP(A276,VocabularyNL!$A:$H,7)),"")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6" s="13" t="str">
        <f>IFERROR(IF(VLOOKUP(A276,VocabularyFR!$A:$H,7)=0,"",VLOOKUP(A276,VocabularyFR!$A:$H,7)),"")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6" s="13" t="str">
        <f>IF($A276&lt;&gt;"",IF(VLOOKUP($A276,Vocabulary!$A:$J,7,)&lt;&gt;"",VLOOKUP($A276,Vocabulary!$A:$J,7,),""),"")</f>
        <v/>
      </c>
      <c r="Q276" s="13" t="str">
        <f>IFERROR(IF(VLOOKUP(A276,VocabularyNL!$A:$H,8)=0,"",VLOOKUP(A276,VocabularyNL!$A:$H,8)),"")</f>
        <v/>
      </c>
      <c r="R276" s="13" t="str">
        <f>IFERROR(IF(VLOOKUP(A276,VocabularyFR!$A:$H,8)=0,"",VLOOKUP(A276,VocabularyFR!$A:$H,8)),"")</f>
        <v/>
      </c>
      <c r="S276" s="53" t="str">
        <f>VLOOKUP(Table9[[#This Row],[Id]],Vocabulary!A:K,11)</f>
        <v>no</v>
      </c>
      <c r="T276" s="53" t="str">
        <f>VLOOKUP(Table9[[#This Row],[Id]],Vocabulary!A:L,12)</f>
        <v>yes</v>
      </c>
    </row>
    <row r="277" spans="1:20" ht="28.8" x14ac:dyDescent="0.3">
      <c r="A277" s="4">
        <v>313</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&lt;http://vocab.belgif.be/ns/person#BelgianResident&gt;</v>
      </c>
      <c r="J277" s="13" t="str">
        <f>IF($A277&lt;&gt;"",VLOOKUP($A277,Vocabulary!$A:$J,2,),"")</f>
        <v>BelgianResident</v>
      </c>
      <c r="K277" s="13" t="str">
        <f>IFERROR(IF(VLOOKUP(A277,VocabularyNL!$A:$G,6)=0,"",VLOOKUP(A277,VocabularyNL!$A:$G,6)),"")</f>
        <v>Belgisch resident</v>
      </c>
      <c r="L277" s="13" t="str">
        <f>IFERROR(IF(VLOOKUP(A277,VocabularyFR!$A:$G,6)=0,"",VLOOKUP(A277,VocabularyFR!$A:$G,6)),"")</f>
        <v>Résident belge</v>
      </c>
      <c r="M277" s="13" t="str">
        <f>IFERROR(IF(VLOOKUP(A277,Vocabulary!$A:$F,3)=0,"",VLOOKUP(A277,Vocabulary!$A:$F,3)),"")</f>
        <v>Person who lives in Belgium, represented here by the jurisdiction entity.</v>
      </c>
      <c r="N277" s="13" t="str">
        <f>IFERROR(IF(VLOOKUP(A277,VocabularyNL!$A:$H,7)=0,"",VLOOKUP(A277,VocabularyNL!$A:$H,7)),"")</f>
        <v xml:space="preserve">Persoon die in België woont. 
België hier vertegenwoordigd door de entiteit jurisdictie. </v>
      </c>
      <c r="O277" s="13" t="str">
        <f>IFERROR(IF(VLOOKUP(A277,VocabularyFR!$A:$H,7)=0,"",VLOOKUP(A277,VocabularyFR!$A:$H,7)),"")</f>
        <v>Personne qui vit en Belgique.
La Belgique est représentée ici par la jurisdiction compétente.</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c r="T277" s="53" t="str">
        <f>VLOOKUP(Table9[[#This Row],[Id]],Vocabulary!A:L,12)</f>
        <v>yes</v>
      </c>
    </row>
    <row r="278" spans="1:20" ht="57.6" x14ac:dyDescent="0.3">
      <c r="A278" s="4">
        <v>314</v>
      </c>
      <c r="B278" s="13" t="str">
        <f>IF($A278&lt;&gt;"",IF(VLOOKUP($A278,VocabularyAdoption!$A:$K,8,)=0,"",VLOOKUP($A278,VocabularyAdoption!$A:$K,8,)),"")</f>
        <v>Proposed standard</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&lt;http://vocab.belgif.be/ns/person#Cohabitation&gt;</v>
      </c>
      <c r="J278" s="13" t="str">
        <f>IF($A278&lt;&gt;"",VLOOKUP($A278,Vocabulary!$A:$J,2,),"")</f>
        <v>Cohabitation</v>
      </c>
      <c r="K278" s="13" t="str">
        <f>IFERROR(IF(VLOOKUP(A278,VocabularyNL!$A:$G,6)=0,"",VLOOKUP(A278,VocabularyNL!$A:$G,6)),"")</f>
        <v>Samenwoning</v>
      </c>
      <c r="L278" s="13" t="str">
        <f>IFERROR(IF(VLOOKUP(A278,VocabularyFR!$A:$G,6)=0,"",VLOOKUP(A278,VocabularyFR!$A:$G,6)),"")</f>
        <v>Cohabitation</v>
      </c>
      <c r="M278" s="13" t="str">
        <f>IFERROR(IF(VLOOKUP(A278,Vocabulary!$A:$F,3)=0,"",VLOOKUP(A278,Vocabulary!$A:$F,3)),"")</f>
        <v>Arrangement whereby two people who are not married live together.
Can, just like a marriage, form the basis of a family.
Legally registered.</v>
      </c>
      <c r="N278" s="13" t="str">
        <f>IFERROR(IF(VLOOKUP(A278,VocabularyNL!$A:$H,7)=0,"",VLOOKUP(A278,VocabularyNL!$A:$H,7)),"")</f>
        <v xml:space="preserve">Regeling waarbij twee personen die niet getrouwd zijn samenleven. 
Kan, net als bv een huwelijk, de basis vormen van een gezin. </v>
      </c>
      <c r="O278" s="13" t="str">
        <f>IFERROR(IF(VLOOKUP(A278,VocabularyFR!$A:$H,7)=0,"",VLOOKUP(A278,VocabularyFR!$A:$H,7)),"")</f>
        <v>Arrangement par lequel deux personnes non mariées vivent ensemble.
Peut, tout comme un mariage, former la base d'une famille.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c r="T278" s="53" t="str">
        <f>VLOOKUP(Table9[[#This Row],[Id]],Vocabulary!A:L,12)</f>
        <v>yes</v>
      </c>
    </row>
    <row r="279" spans="1:20" ht="129.6" x14ac:dyDescent="0.3">
      <c r="A279" s="4">
        <v>315</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&lt;http://vocab.belgif.be/ns/person#Descent&gt;</v>
      </c>
      <c r="J279" s="13" t="str">
        <f>IF($A279&lt;&gt;"",VLOOKUP($A279,Vocabulary!$A:$J,2,),"")</f>
        <v>Descent</v>
      </c>
      <c r="K279" s="13" t="str">
        <f>IFERROR(IF(VLOOKUP(A279,VocabularyNL!$A:$G,6)=0,"",VLOOKUP(A279,VocabularyNL!$A:$G,6)),"")</f>
        <v>Afstamming</v>
      </c>
      <c r="L279" s="13" t="str">
        <f>IFERROR(IF(VLOOKUP(A279,VocabularyFR!$A:$G,6)=0,"",VLOOKUP(A279,VocabularyFR!$A:$G,6)),"")</f>
        <v>Descendance</v>
      </c>
      <c r="M279" s="13" t="str">
        <f>IFERROR(IF(VLOOKUP(A279,Vocabulary!$A:$F,3)=0,"",VLOOKUP(A279,Vocabulary!$A:$F,3)),"")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79" s="13" t="str">
        <f>IFERROR(IF(VLOOKUP(A279,VocabularyNL!$A:$H,7)=0,"",VLOOKUP(A279,VocabularyNL!$A:$H,7)),"")</f>
        <v>Afstamming is de dalende lijn van bloedverwantschap tussen verschillende generaties. 
De afstamming kan ook niet-biologisch zijn, bv adoptie. Afstamming kan ook in opgaande lijn worden bekeken. Het begrip is enger dan verwantschap dat oa ook huwelijk inhoudt.</v>
      </c>
      <c r="O279" s="13" t="str">
        <f>IFERROR(IF(VLOOKUP(A279,VocabularyFR!$A:$H,7)=0,"",VLOOKUP(A279,VocabularyFR!$A:$H,7)),"")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c r="T279" s="53" t="str">
        <f>VLOOKUP(Table9[[#This Row],[Id]],Vocabulary!A:L,12)</f>
        <v>yes</v>
      </c>
    </row>
    <row r="280" spans="1:20" ht="28.8" x14ac:dyDescent="0.3">
      <c r="A280" s="4">
        <v>316</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&lt;http://vocab.belgif.be/ns/person#EmbassyResident&gt;</v>
      </c>
      <c r="J280" s="13" t="str">
        <f>IF($A280&lt;&gt;"",VLOOKUP($A280,Vocabulary!$A:$J,2,),"")</f>
        <v>EmbassyResident</v>
      </c>
      <c r="K280" s="13" t="str">
        <f>IFERROR(IF(VLOOKUP(A280,VocabularyNL!$A:$G,6)=0,"",VLOOKUP(A280,VocabularyNL!$A:$G,6)),"")</f>
        <v>Ambassade resident</v>
      </c>
      <c r="L280" s="13" t="str">
        <f>IFERROR(IF(VLOOKUP(A280,VocabularyFR!$A:$G,6)=0,"",VLOOKUP(A280,VocabularyFR!$A:$G,6)),"")</f>
        <v>Résident en ambassade</v>
      </c>
      <c r="M280" s="13" t="str">
        <f>IFERROR(IF(VLOOKUP(A280,Vocabulary!$A:$F,3)=0,"",VLOOKUP(A280,Vocabulary!$A:$F,3)),"")</f>
        <v>Person residing in an embassy.</v>
      </c>
      <c r="N280" s="13" t="str">
        <f>IFERROR(IF(VLOOKUP(A280,VocabularyNL!$A:$H,7)=0,"",VLOOKUP(A280,VocabularyNL!$A:$H,7)),"")</f>
        <v>Persoon woonachtig in een ambassade.</v>
      </c>
      <c r="O280" s="13" t="str">
        <f>IFERROR(IF(VLOOKUP(A280,VocabularyFR!$A:$H,7)=0,"",VLOOKUP(A280,VocabularyFR!$A:$H,7)),"")</f>
        <v>Personne résidant dans une ambassade.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c r="T280" s="53" t="str">
        <f>VLOOKUP(Table9[[#This Row],[Id]],Vocabulary!A:L,12)</f>
        <v>yes</v>
      </c>
    </row>
    <row r="281" spans="1:20" ht="28.8" x14ac:dyDescent="0.3">
      <c r="A281" s="4">
        <v>317</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&lt;http://vocab.belgif.be/ns/person#ForeignResident&gt;</v>
      </c>
      <c r="J281" s="13" t="str">
        <f>IF($A281&lt;&gt;"",VLOOKUP($A281,Vocabulary!$A:$J,2,),"")</f>
        <v>ForeignResident</v>
      </c>
      <c r="K281" s="13" t="str">
        <f>IFERROR(IF(VLOOKUP(A281,VocabularyNL!$A:$G,6)=0,"",VLOOKUP(A281,VocabularyNL!$A:$G,6)),"")</f>
        <v>Buitenlandse resident</v>
      </c>
      <c r="L281" s="13" t="str">
        <f>IFERROR(IF(VLOOKUP(A281,VocabularyFR!$A:$G,6)=0,"",VLOOKUP(A281,VocabularyFR!$A:$G,6)),"")</f>
        <v>Résident étranger</v>
      </c>
      <c r="M281" s="13" t="str">
        <f>IFERROR(IF(VLOOKUP(A281,Vocabulary!$A:$F,3)=0,"",VLOOKUP(A281,Vocabulary!$A:$F,3)),"")</f>
        <v>Foreign person residing in the country.</v>
      </c>
      <c r="N281" s="13" t="str">
        <f>IFERROR(IF(VLOOKUP(A281,VocabularyNL!$A:$H,7)=0,"",VLOOKUP(A281,VocabularyNL!$A:$H,7)),"")</f>
        <v>Buitenlandse persoon woonachtig in het land.</v>
      </c>
      <c r="O281" s="13" t="str">
        <f>IFERROR(IF(VLOOKUP(A281,VocabularyFR!$A:$H,7)=0,"",VLOOKUP(A281,VocabularyFR!$A:$H,7)),"")</f>
        <v>Personne étrangère résidant dans le pays.</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c r="T281" s="53" t="str">
        <f>VLOOKUP(Table9[[#This Row],[Id]],Vocabulary!A:L,12)</f>
        <v>yes</v>
      </c>
    </row>
    <row r="282" spans="1:20" ht="86.4" x14ac:dyDescent="0.3">
      <c r="A282" s="4">
        <v>318</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&lt;http://vocab.belgif.be/ns/person#Guardianship&gt;</v>
      </c>
      <c r="J282" s="13" t="str">
        <f>IF($A282&lt;&gt;"",VLOOKUP($A282,Vocabulary!$A:$J,2,),"")</f>
        <v>Guardianship</v>
      </c>
      <c r="K282" s="13" t="str">
        <f>IFERROR(IF(VLOOKUP(A282,VocabularyNL!$A:$G,6)=0,"",VLOOKUP(A282,VocabularyNL!$A:$G,6)),"")</f>
        <v>Voogdij</v>
      </c>
      <c r="L282" s="13" t="str">
        <f>IFERROR(IF(VLOOKUP(A282,VocabularyFR!$A:$G,6)=0,"",VLOOKUP(A282,VocabularyFR!$A:$G,6)),"")</f>
        <v>Tutelle</v>
      </c>
      <c r="M282" s="13" t="str">
        <f>IFERROR(IF(VLOOKUP(A282,Vocabulary!$A:$F,3)=0,"",VLOOKUP(A282,Vocabulary!$A:$F,3)),"")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2" s="13" t="str">
        <f>IFERROR(IF(VLOOKUP(A282,VocabularyNL!$A:$H,7)=0,"",VLOOKUP(A282,VocabularyNL!$A:$H,7)),"")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2" s="13" t="str">
        <f>IFERROR(IF(VLOOKUP(A282,VocabularyFR!$A:$H,7)=0,"",VLOOKUP(A282,VocabularyFR!$A:$H,7)),"")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c r="T282" s="53" t="str">
        <f>VLOOKUP(Table9[[#This Row],[Id]],Vocabulary!A:L,12)</f>
        <v>yes</v>
      </c>
    </row>
    <row r="283" spans="1:20" ht="115.2" x14ac:dyDescent="0.3">
      <c r="A283" s="4">
        <v>319</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&lt;http://vocab.belgif.be/ns/person#Household&gt;</v>
      </c>
      <c r="J283" s="13" t="str">
        <f>IF($A283&lt;&gt;"",VLOOKUP($A283,Vocabulary!$A:$J,2,),"")</f>
        <v>Household</v>
      </c>
      <c r="K283" s="13" t="str">
        <f>IFERROR(IF(VLOOKUP(A283,VocabularyNL!$A:$G,6)=0,"",VLOOKUP(A283,VocabularyNL!$A:$G,6)),"")</f>
        <v>Gezin</v>
      </c>
      <c r="L283" s="13" t="str">
        <f>IFERROR(IF(VLOOKUP(A283,VocabularyFR!$A:$G,6)=0,"",VLOOKUP(A283,VocabularyFR!$A:$G,6)),"")</f>
        <v>Ménage</v>
      </c>
      <c r="M283" s="13" t="str">
        <f>IFERROR(IF(VLOOKUP(A283,Vocabulary!$A:$F,3)=0,"",VLOOKUP(A283,Vocabulary!$A:$F,3)),"")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3" s="13" t="str">
        <f>IFERROR(IF(VLOOKUP(A283,VocabularyNL!$A:$H,7)=0,"",VLOOKUP(A283,VocabularyNL!$A:$H,7)),"")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3" s="13" t="str">
        <f>IFERROR(IF(VLOOKUP(A283,VocabularyFR!$A:$H,7)=0,"",VLOOKUP(A283,VocabularyFR!$A:$H,7)),"")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c r="T283" s="53" t="str">
        <f>VLOOKUP(Table9[[#This Row],[Id]],Vocabulary!A:L,12)</f>
        <v>yes</v>
      </c>
    </row>
    <row r="284" spans="1:20" ht="28.8" x14ac:dyDescent="0.3">
      <c r="A284" s="4">
        <v>320</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&lt;http://vocab.belgif.be/ns/person#HouseholdRelation&gt;</v>
      </c>
      <c r="J284" s="13" t="str">
        <f>IF($A284&lt;&gt;"",VLOOKUP($A284,Vocabulary!$A:$J,2,),"")</f>
        <v>HouseholdRelation</v>
      </c>
      <c r="K284" s="13" t="str">
        <f>IFERROR(IF(VLOOKUP(A284,VocabularyNL!$A:$G,6)=0,"",VLOOKUP(A284,VocabularyNL!$A:$G,6)),"")</f>
        <v>Gezinsrelatie</v>
      </c>
      <c r="L284" s="13" t="str">
        <f>IFERROR(IF(VLOOKUP(A284,VocabularyFR!$A:$G,6)=0,"",VLOOKUP(A284,VocabularyFR!$A:$G,6)),"")</f>
        <v>Relation de ménage</v>
      </c>
      <c r="M284" s="13" t="str">
        <f>IFERROR(IF(VLOOKUP(A284,Vocabulary!$A:$F,3)=0,"",VLOOKUP(A284,Vocabulary!$A:$F,3)),"")</f>
        <v>Relationship between members of the same family.
Eg husband, son, mother-in-law.</v>
      </c>
      <c r="N284" s="13" t="str">
        <f>IFERROR(IF(VLOOKUP(A284,VocabularyNL!$A:$H,7)=0,"",VLOOKUP(A284,VocabularyNL!$A:$H,7)),"")</f>
        <v xml:space="preserve">Relatie tussen leden van eenzelfde gezin. 
Bv echtgenoot, zoon, schoonmoeder. </v>
      </c>
      <c r="O284" s="13" t="str">
        <f>IFERROR(IF(VLOOKUP(A284,VocabularyFR!$A:$H,7)=0,"",VLOOKUP(A284,VocabularyFR!$A:$H,7)),"")</f>
        <v>Relation entre membres d'une même famille.
Par exemple, mari, fils, belle-mère.</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c r="T284" s="53" t="str">
        <f>VLOOKUP(Table9[[#This Row],[Id]],Vocabulary!A:L,12)</f>
        <v>yes</v>
      </c>
    </row>
    <row r="285" spans="1:20" ht="57.6" x14ac:dyDescent="0.3">
      <c r="A285" s="4">
        <v>321</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&lt;http://vocab.belgif.be/ns/person#Marriage&gt;</v>
      </c>
      <c r="J285" s="13" t="str">
        <f>IF($A285&lt;&gt;"",VLOOKUP($A285,Vocabulary!$A:$J,2,),"")</f>
        <v>Marriage</v>
      </c>
      <c r="K285" s="13" t="str">
        <f>IFERROR(IF(VLOOKUP(A285,VocabularyNL!$A:$G,6)=0,"",VLOOKUP(A285,VocabularyNL!$A:$G,6)),"")</f>
        <v>Huwelijk</v>
      </c>
      <c r="L285" s="13" t="str">
        <f>IFERROR(IF(VLOOKUP(A285,VocabularyFR!$A:$G,6)=0,"",VLOOKUP(A285,VocabularyFR!$A:$G,6)),"")</f>
        <v>Mariage</v>
      </c>
      <c r="M285" s="13" t="str">
        <f>IFERROR(IF(VLOOKUP(A285,Vocabulary!$A:$F,3)=0,"",VLOOKUP(A285,Vocabulary!$A:$F,3)),"")</f>
        <v>A form of cohabitation organized by civil or religious law of two persons.
Can, just like living together, form the basis of a family.</v>
      </c>
      <c r="N285" s="13" t="str">
        <f>IFERROR(IF(VLOOKUP(A285,VocabularyNL!$A:$H,7)=0,"",VLOOKUP(A285,VocabularyNL!$A:$H,7)),"")</f>
        <v xml:space="preserve">Een door burgerlijk of religieus recht geregelde samenlevingsvorm van twee personen. 
Kan, net als bv samenwonen, de basis vormen van een gezin. </v>
      </c>
      <c r="O285" s="13" t="str">
        <f>IFERROR(IF(VLOOKUP(A285,VocabularyFR!$A:$H,7)=0,"",VLOOKUP(A285,VocabularyFR!$A:$H,7)),"")</f>
        <v>Une forme de cohabitation organisée par la loi civile ou religieuse de deux personnes.
Peut, comme vivre ensemble, former la base d'une famille.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c r="T285" s="53" t="str">
        <f>VLOOKUP(Table9[[#This Row],[Id]],Vocabulary!A:L,12)</f>
        <v>yes</v>
      </c>
    </row>
    <row r="286" spans="1:20" ht="57.6" x14ac:dyDescent="0.3">
      <c r="A286" s="4">
        <v>322</v>
      </c>
      <c r="B286" s="13" t="str">
        <f>IF($A286&lt;&gt;"",IF(VLOOKUP($A286,VocabularyAdoption!$A:$K,8,)=0,"",VLOOKUP($A286,VocabularyAdoption!$A:$K,8,)),"")</f>
        <v>Draft</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&lt;http://vocab.belgif.be/ns/person#NonResident&gt;</v>
      </c>
      <c r="J286" s="13" t="str">
        <f>IF($A286&lt;&gt;"",VLOOKUP($A286,Vocabulary!$A:$J,2,),"")</f>
        <v>NonResident</v>
      </c>
      <c r="K286" s="13" t="str">
        <f>IFERROR(IF(VLOOKUP(A286,VocabularyNL!$A:$G,6)=0,"",VLOOKUP(A286,VocabularyNL!$A:$G,6)),"")</f>
        <v>Niet-resident</v>
      </c>
      <c r="L286" s="13" t="str">
        <f>IFERROR(IF(VLOOKUP(A286,VocabularyFR!$A:$G,6)=0,"",VLOOKUP(A286,VocabularyFR!$A:$G,6)),"")</f>
        <v>Non-résident</v>
      </c>
      <c r="M286" s="13" t="str">
        <f>IFERROR(IF(VLOOKUP(A286,Vocabulary!$A:$F,3)=0,"",VLOOKUP(A286,Vocabulary!$A:$F,3)),"")</f>
        <v>Person who does not live in a particular place or country.
Place or country is represented here by the jurisdiction entity.</v>
      </c>
      <c r="N286" s="13" t="str">
        <f>IFERROR(IF(VLOOKUP(A286,VocabularyNL!$A:$H,7)=0,"",VLOOKUP(A286,VocabularyNL!$A:$H,7)),"")</f>
        <v xml:space="preserve">Persoon die niet in een bepaalde plaats of land woont. 
Plaats of land wordt hier vertegenwoordigd door de entiteit jurisdictie. </v>
      </c>
      <c r="O286" s="13" t="str">
        <f>IFERROR(IF(VLOOKUP(A286,VocabularyFR!$A:$H,7)=0,"",VLOOKUP(A286,VocabularyFR!$A:$H,7)),"")</f>
        <v>Personne qui ne vit pas dans un lieu ou un pays particulier.
Le lieu ou le pays est représenté ici par la jurisdiction compétente.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c r="T286" s="53" t="str">
        <f>VLOOKUP(Table9[[#This Row],[Id]],Vocabulary!A:L,12)</f>
        <v>yes</v>
      </c>
    </row>
    <row r="287" spans="1:20" ht="72" x14ac:dyDescent="0.3">
      <c r="A287" s="4">
        <v>323</v>
      </c>
      <c r="B287" s="13" t="str">
        <f>IF($A287&lt;&gt;"",IF(VLOOKUP($A287,VocabularyAdoption!$A:$K,8,)=0,"",VLOOKUP($A287,VocabularyAdoption!$A:$K,8,)),"")</f>
        <v>Proposed standard</v>
      </c>
      <c r="C287" s="13" t="str">
        <f>IF($A287&lt;&gt;"",VLOOKUP($A287,Vocabulary!$A:$J,6,),"")</f>
        <v>FED</v>
      </c>
      <c r="D287" s="13" t="str">
        <f>IF($A287&lt;&gt;"",VLOOKUP($A287,Vocabulary!$A:$J,8,),"")</f>
        <v>person</v>
      </c>
      <c r="E287" s="13" t="str">
        <f>IFERROR(VLOOKUP(D287,Prefix!$A:$B,2,),"")</f>
        <v>http://www.w3.org/ns/person#</v>
      </c>
      <c r="F287" s="13" t="str">
        <f>IF($A287&lt;&gt;"",IF(VLOOKUP($A287,Vocabulary!$A:$J,9,)=0,"",VLOOKUP($A287,Vocabulary!$A:$J,9,)),"")</f>
        <v/>
      </c>
      <c r="G287" s="13" t="str">
        <f>IF($A287&lt;&gt;"",VLOOKUP($A287,Vocabulary!$A:$J,4,),"")</f>
        <v>Person</v>
      </c>
      <c r="H287" s="13" t="str">
        <f>IF($A287&lt;&gt;"",VLOOKUP($A287,Vocabulary!$A:$J,5,),"")</f>
        <v>Class</v>
      </c>
      <c r="I287" s="13" t="str">
        <f t="shared" si="4"/>
        <v>&lt;http://www.w3.org/ns/person#Person&gt;</v>
      </c>
      <c r="J287" s="13" t="str">
        <f>IF($A287&lt;&gt;"",VLOOKUP($A287,Vocabulary!$A:$J,2,),"")</f>
        <v>Person</v>
      </c>
      <c r="K287" s="13" t="str">
        <f>IFERROR(IF(VLOOKUP(A287,VocabularyNL!$A:$G,6)=0,"",VLOOKUP(A287,VocabularyNL!$A:$G,6)),"")</f>
        <v>Persoon</v>
      </c>
      <c r="L287" s="13" t="str">
        <f>IFERROR(IF(VLOOKUP(A287,VocabularyFR!$A:$G,6)=0,"",VLOOKUP(A287,VocabularyFR!$A:$G,6)),"")</f>
        <v>Personne</v>
      </c>
      <c r="M287" s="13" t="str">
        <f>IFERROR(IF(VLOOKUP(A287,Vocabulary!$A:$F,3)=0,"",VLOOKUP(A287,Vocabulary!$A:$F,3)),"")</f>
        <v>An individual person who may be dead or alive, but not imaginary. It is that restriction that makes &lt;person:Person&gt; a sub class of both &lt;foaf:Person&gt; and &lt;schema:Person&gt; which both cover imaginary characters as well as real people.</v>
      </c>
      <c r="N287" s="13" t="str">
        <f>IFERROR(IF(VLOOKUP(A287,VocabularyNL!$A:$H,7)=0,"",VLOOKUP(A287,VocabularyNL!$A:$H,7)),"")</f>
        <v>Een persoon die dood of levend is, maar niet denkbeeldig. 
Het is die beperking die &lt;person:Person&gt; maakt tot subklasse van &lt;foaf:Person&gt; en &lt;schema:Person&gt; die allebei zowel denkbeeldige personages als echte mensen bedekken.</v>
      </c>
      <c r="O287" s="13" t="str">
        <f>IFERROR(IF(VLOOKUP(A287,VocabularyFR!$A:$H,7)=0,"",VLOOKUP(A287,VocabularyFR!$A:$H,7)),"")</f>
        <v>Une personne qui est morte ou vivante, mais pas imaginaire.
C’est cette limitation qui crée &lt;person:Person&gt; comme sous-classe de &lt;foaf:Person&gt; et &lt;schema:Person&gt; qui couvrent à la fois des personnages imaginaires et des personnes réelles.</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c r="T287" s="53" t="str">
        <f>VLOOKUP(Table9[[#This Row],[Id]],Vocabulary!A:L,12)</f>
        <v>yes</v>
      </c>
    </row>
    <row r="288" spans="1:20" ht="43.2" x14ac:dyDescent="0.3">
      <c r="A288" s="4">
        <v>324</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&lt;http://vocab.belgif.be/ns/person#PersonRelation&gt;</v>
      </c>
      <c r="J288" s="13" t="str">
        <f>IF($A288&lt;&gt;"",VLOOKUP($A288,Vocabulary!$A:$J,2,),"")</f>
        <v>PersonRelation</v>
      </c>
      <c r="K288" s="13" t="str">
        <f>IFERROR(IF(VLOOKUP(A288,VocabularyNL!$A:$G,6)=0,"",VLOOKUP(A288,VocabularyNL!$A:$G,6)),"")</f>
        <v>Persoonsrelatie</v>
      </c>
      <c r="L288" s="13" t="str">
        <f>IFERROR(IF(VLOOKUP(A288,VocabularyFR!$A:$G,6)=0,"",VLOOKUP(A288,VocabularyFR!$A:$G,6)),"")</f>
        <v>Relation de personne</v>
      </c>
      <c r="M288" s="13" t="str">
        <f>IFERROR(IF(VLOOKUP(A288,Vocabulary!$A:$F,3)=0,"",VLOOKUP(A288,Vocabulary!$A:$F,3)),"")</f>
        <v>Relationship between two or more people.
Typically these are civil relations (see marital status) but not necessarily limited to this.</v>
      </c>
      <c r="N288" s="13" t="str">
        <f>IFERROR(IF(VLOOKUP(A288,VocabularyNL!$A:$H,7)=0,"",VLOOKUP(A288,VocabularyNL!$A:$H,7)),"")</f>
        <v xml:space="preserve">Relatie tussen twee of meer personen. 
Typisch zijn dit burgerrechtelijke relaties (zie burgerlijke staat) maar niet noodzakelijk daartoe beperkt. </v>
      </c>
      <c r="O288" s="13" t="str">
        <f>IFERROR(IF(VLOOKUP(A288,VocabularyFR!$A:$H,7)=0,"",VLOOKUP(A288,VocabularyFR!$A:$H,7)),"")</f>
        <v>Relation entre deux personnes ou plus.
Il s’agit généralement de relations civiles (voir statut matrimonial) mais pas nécessairement limitées à cela.</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c r="T288" s="53" t="str">
        <f>VLOOKUP(Table9[[#This Row],[Id]],Vocabulary!A:L,12)</f>
        <v>yes</v>
      </c>
    </row>
    <row r="289" spans="1:20" ht="28.8" x14ac:dyDescent="0.3">
      <c r="A289" s="4">
        <v>325</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&lt;http://vocab.belgif.be/ns/person#FormerResident&gt;</v>
      </c>
      <c r="J289" s="13" t="str">
        <f>IF($A289&lt;&gt;"",VLOOKUP($A289,Vocabulary!$A:$J,2,),"")</f>
        <v>FormerResident</v>
      </c>
      <c r="K289" s="13" t="str">
        <f>IFERROR(IF(VLOOKUP(A289,VocabularyNL!$A:$G,6)=0,"",VLOOKUP(A289,VocabularyNL!$A:$G,6)),"")</f>
        <v>Voormalig resident</v>
      </c>
      <c r="L289" s="13" t="str">
        <f>IFERROR(IF(VLOOKUP(A289,VocabularyFR!$A:$G,6)=0,"",VLOOKUP(A289,VocabularyFR!$A:$G,6)),"")</f>
        <v>Ancien résident</v>
      </c>
      <c r="M289" s="13" t="str">
        <f>IFERROR(IF(VLOOKUP(A289,Vocabulary!$A:$F,3)=0,"",VLOOKUP(A289,Vocabulary!$A:$F,3)),"")</f>
        <v>Former resident.</v>
      </c>
      <c r="N289" s="13" t="str">
        <f>IFERROR(IF(VLOOKUP(A289,VocabularyNL!$A:$H,7)=0,"",VLOOKUP(A289,VocabularyNL!$A:$H,7)),"")</f>
        <v>Voormalig resident.</v>
      </c>
      <c r="O289" s="13" t="str">
        <f>IFERROR(IF(VLOOKUP(A289,VocabularyFR!$A:$H,7)=0,"",VLOOKUP(A289,VocabularyFR!$A:$H,7)),"")</f>
        <v>Ancien résident.</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c r="T289" s="53" t="str">
        <f>VLOOKUP(Table9[[#This Row],[Id]],Vocabulary!A:L,12)</f>
        <v>yes</v>
      </c>
    </row>
    <row r="290" spans="1:20" ht="43.2" x14ac:dyDescent="0.3">
      <c r="A290" s="4">
        <v>326</v>
      </c>
      <c r="B290" s="13" t="str">
        <f>IF($A290&lt;&gt;"",IF(VLOOKUP($A290,VocabularyAdoption!$A:$K,8,)=0,"",VLOOKUP($A290,VocabularyAdoption!$A:$K,8,)),"")</f>
        <v>Proposed standard</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&lt;http://vocab.belgif.be/ns/person#Resident&gt;</v>
      </c>
      <c r="J290" s="13" t="str">
        <f>IF($A290&lt;&gt;"",VLOOKUP($A290,Vocabulary!$A:$J,2,),"")</f>
        <v>Resident</v>
      </c>
      <c r="K290" s="13" t="str">
        <f>IFERROR(IF(VLOOKUP(A290,VocabularyNL!$A:$G,6)=0,"",VLOOKUP(A290,VocabularyNL!$A:$G,6)),"")</f>
        <v>Resident</v>
      </c>
      <c r="L290" s="13" t="str">
        <f>IFERROR(IF(VLOOKUP(A290,VocabularyFR!$A:$G,6)=0,"",VLOOKUP(A290,VocabularyFR!$A:$G,6)),"")</f>
        <v>Résident</v>
      </c>
      <c r="M290" s="13" t="str">
        <f>IFERROR(IF(VLOOKUP(A290,Vocabulary!$A:$F,3)=0,"",VLOOKUP(A290,Vocabulary!$A:$F,3)),"")</f>
        <v>Person who lives in a certain place or country.
Place or country is represented here by the jurisdiction entity.</v>
      </c>
      <c r="N290" s="13" t="str">
        <f>IFERROR(IF(VLOOKUP(A290,VocabularyNL!$A:$H,7)=0,"",VLOOKUP(A290,VocabularyNL!$A:$H,7)),"")</f>
        <v xml:space="preserve">Persoon die in een bepaalde plaats of land woont. 
Plaats of land wordt hier vertegenwoordigd door de entiteit jurisdictie. </v>
      </c>
      <c r="O290" s="13" t="str">
        <f>IFERROR(IF(VLOOKUP(A290,VocabularyFR!$A:$H,7)=0,"",VLOOKUP(A290,VocabularyFR!$A:$H,7)),"")</f>
        <v>Personne qui vit dans un certain endroit ou pays.
Le lieu ou le pays est représenté ici par la jurisdiction compétente.</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c r="T290" s="53" t="str">
        <f>VLOOKUP(Table9[[#This Row],[Id]],Vocabulary!A:L,12)</f>
        <v>yes</v>
      </c>
    </row>
    <row r="291" spans="1:20" ht="28.8" x14ac:dyDescent="0.3">
      <c r="A291" s="4">
        <v>329</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Property</v>
      </c>
      <c r="I291" s="13" t="str">
        <f t="shared" si="4"/>
        <v>&lt;http://vocab.belgif.be/ns/person#civilStatus&gt;</v>
      </c>
      <c r="J291" s="13" t="str">
        <f>IF($A291&lt;&gt;"",VLOOKUP($A291,Vocabulary!$A:$J,2,),"")</f>
        <v>civilStatus</v>
      </c>
      <c r="K291" s="13" t="str">
        <f>IFERROR(IF(VLOOKUP(A291,VocabularyNL!$A:$G,6)=0,"",VLOOKUP(A291,VocabularyNL!$A:$G,6)),"")</f>
        <v>Burgerlijke staat</v>
      </c>
      <c r="L291" s="13" t="str">
        <f>IFERROR(IF(VLOOKUP(A291,VocabularyFR!$A:$G,6)=0,"",VLOOKUP(A291,VocabularyFR!$A:$G,6)),"")</f>
        <v>Etat civil</v>
      </c>
      <c r="M291" s="13" t="str">
        <f>IFERROR(IF(VLOOKUP(A291,Vocabulary!$A:$F,3)=0,"",VLOOKUP(A291,Vocabulary!$A:$F,3)),"")</f>
        <v>Civil status of a person.</v>
      </c>
      <c r="N291" s="13" t="str">
        <f>IFERROR(IF(VLOOKUP(A291,VocabularyNL!$A:$H,7)=0,"",VLOOKUP(A291,VocabularyNL!$A:$H,7)),"")</f>
        <v>Burgerlijke staat van een persoon.</v>
      </c>
      <c r="O291" s="13" t="str">
        <f>IFERROR(IF(VLOOKUP(A291,VocabularyFR!$A:$H,7)=0,"",VLOOKUP(A291,VocabularyFR!$A:$H,7)),"")</f>
        <v>Etat civil d'une personne.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c r="T291" s="53" t="str">
        <f>VLOOKUP(Table9[[#This Row],[Id]],Vocabulary!A:L,12)</f>
        <v>yes</v>
      </c>
    </row>
    <row r="292" spans="1:20" x14ac:dyDescent="0.3">
      <c r="A292" s="4">
        <v>330</v>
      </c>
      <c r="B292" s="13" t="str">
        <f>IF($A292&lt;&gt;"",IF(VLOOKUP($A292,VocabularyAdoption!$A:$K,8,)=0,"",VLOOKUP($A292,VocabularyAdoption!$A:$K,8,)),"")</f>
        <v>Proposed standard</v>
      </c>
      <c r="C292" s="13" t="str">
        <f>IF($A292&lt;&gt;"",VLOOKUP($A292,Vocabulary!$A:$J,6,),"")</f>
        <v>FED</v>
      </c>
      <c r="D292" s="13" t="str">
        <f>IF($A292&lt;&gt;"",VLOOKUP($A292,Vocabulary!$A:$J,8,),"")</f>
        <v>schema</v>
      </c>
      <c r="E292" s="13" t="str">
        <f>IFERROR(VLOOKUP(D292,Prefix!$A:$B,2,),"")</f>
        <v>http://schema.org/</v>
      </c>
      <c r="F292" s="13" t="str">
        <f>IF($A292&lt;&gt;"",IF(VLOOKUP($A292,Vocabulary!$A:$J,9,)=0,"",VLOOKUP($A292,Vocabulary!$A:$J,9,)),"")</f>
        <v/>
      </c>
      <c r="G292" s="13" t="str">
        <f>IF($A292&lt;&gt;"",VLOOKUP($A292,Vocabulary!$A:$J,4,),"")</f>
        <v>Person</v>
      </c>
      <c r="H292" s="13" t="str">
        <f>IF($A292&lt;&gt;"",VLOOKUP($A292,Vocabulary!$A:$J,5,),"")</f>
        <v>Property</v>
      </c>
      <c r="I292" s="13" t="str">
        <f t="shared" si="4"/>
        <v>&lt;http://schema.org/birthDate&gt;</v>
      </c>
      <c r="J292" s="13" t="str">
        <f>IF($A292&lt;&gt;"",VLOOKUP($A292,Vocabulary!$A:$J,2,),"")</f>
        <v>birthDate</v>
      </c>
      <c r="K292" s="13" t="str">
        <f>IFERROR(IF(VLOOKUP(A292,VocabularyNL!$A:$G,6)=0,"",VLOOKUP(A292,VocabularyNL!$A:$G,6)),"")</f>
        <v>Geboortedatum</v>
      </c>
      <c r="L292" s="13" t="str">
        <f>IFERROR(IF(VLOOKUP(A292,VocabularyFR!$A:$G,6)=0,"",VLOOKUP(A292,VocabularyFR!$A:$G,6)),"")</f>
        <v>Date de naissance</v>
      </c>
      <c r="M292" s="13" t="str">
        <f>IFERROR(IF(VLOOKUP(A292,Vocabulary!$A:$F,3)=0,"",VLOOKUP(A292,Vocabulary!$A:$F,3)),"")</f>
        <v>The date on which the person was born.</v>
      </c>
      <c r="N292" s="13" t="str">
        <f>IFERROR(IF(VLOOKUP(A292,VocabularyNL!$A:$H,7)=0,"",VLOOKUP(A292,VocabularyNL!$A:$H,7)),"")</f>
        <v>De datum waarop de persoon is geboren.</v>
      </c>
      <c r="O292" s="13" t="str">
        <f>IFERROR(IF(VLOOKUP(A292,VocabularyFR!$A:$H,7)=0,"",VLOOKUP(A292,VocabularyFR!$A:$H,7)),"")</f>
        <v>La date à laquelle la personne est née.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c r="T292" s="53" t="str">
        <f>VLOOKUP(Table9[[#This Row],[Id]],Vocabulary!A:L,12)</f>
        <v>yes</v>
      </c>
    </row>
    <row r="293" spans="1:20" x14ac:dyDescent="0.3">
      <c r="A293" s="4">
        <v>331</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&lt;http://schema.org/deathDate&gt;</v>
      </c>
      <c r="J293" s="13" t="str">
        <f>IF($A293&lt;&gt;"",VLOOKUP($A293,Vocabulary!$A:$J,2,),"")</f>
        <v>deathDate</v>
      </c>
      <c r="K293" s="13" t="str">
        <f>IFERROR(IF(VLOOKUP(A293,VocabularyNL!$A:$G,6)=0,"",VLOOKUP(A293,VocabularyNL!$A:$G,6)),"")</f>
        <v>Datum overlijden</v>
      </c>
      <c r="L293" s="13" t="str">
        <f>IFERROR(IF(VLOOKUP(A293,VocabularyFR!$A:$G,6)=0,"",VLOOKUP(A293,VocabularyFR!$A:$G,6)),"")</f>
        <v>Date de décès</v>
      </c>
      <c r="M293" s="13" t="str">
        <f>IFERROR(IF(VLOOKUP(A293,Vocabulary!$A:$F,3)=0,"",VLOOKUP(A293,Vocabulary!$A:$F,3)),"")</f>
        <v>The date on which the person deceased.</v>
      </c>
      <c r="N293" s="13" t="str">
        <f>IFERROR(IF(VLOOKUP(A293,VocabularyNL!$A:$H,7)=0,"",VLOOKUP(A293,VocabularyNL!$A:$H,7)),"")</f>
        <v>De datum waarop de persoon is overleden.</v>
      </c>
      <c r="O293" s="13" t="str">
        <f>IFERROR(IF(VLOOKUP(A293,VocabularyFR!$A:$H,7)=0,"",VLOOKUP(A293,VocabularyFR!$A:$H,7)),"")</f>
        <v>La date à laquelle la personne est décédée.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c r="T293" s="53" t="str">
        <f>VLOOKUP(Table9[[#This Row],[Id]],Vocabulary!A:L,12)</f>
        <v>yes</v>
      </c>
    </row>
    <row r="294" spans="1:20" ht="28.8" x14ac:dyDescent="0.3">
      <c r="A294" s="4">
        <v>332</v>
      </c>
      <c r="B294" s="13" t="str">
        <f>IF($A294&lt;&gt;"",IF(VLOOKUP($A294,VocabularyAdoption!$A:$K,8,)=0,"",VLOOKUP($A294,VocabularyAdoption!$A:$K,8,)),"")</f>
        <v>Proposed standard</v>
      </c>
      <c r="C294" s="13" t="str">
        <f>IF($A294&lt;&gt;"",VLOOKUP($A294,Vocabulary!$A:$J,6,),"")</f>
        <v>FED</v>
      </c>
      <c r="D294" s="13" t="str">
        <f>IF($A294&lt;&gt;"",VLOOKUP($A294,Vocabulary!$A:$J,8,),"")</f>
        <v>foaf</v>
      </c>
      <c r="E294" s="13" t="str">
        <f>IFERROR(VLOOKUP(D294,Prefix!$A:$B,2,),"")</f>
        <v>http://xmlns.com/foaf/0.1/</v>
      </c>
      <c r="F294" s="13" t="str">
        <f>IF($A294&lt;&gt;"",IF(VLOOKUP($A294,Vocabulary!$A:$J,9,)=0,"",VLOOKUP($A294,Vocabulary!$A:$J,9,)),"")</f>
        <v>#term_family_name</v>
      </c>
      <c r="G294" s="13" t="str">
        <f>IF($A294&lt;&gt;"",VLOOKUP($A294,Vocabulary!$A:$J,4,),"")</f>
        <v>Person</v>
      </c>
      <c r="H294" s="13" t="str">
        <f>IF($A294&lt;&gt;"",VLOOKUP($A294,Vocabulary!$A:$J,5,),"")</f>
        <v>Property</v>
      </c>
      <c r="I294" s="13" t="str">
        <f t="shared" si="4"/>
        <v>&lt;http://xmlns.com/foaf/0.1/#term_family_name&gt;</v>
      </c>
      <c r="J294" s="13" t="str">
        <f>IF($A294&lt;&gt;"",VLOOKUP($A294,Vocabulary!$A:$J,2,),"")</f>
        <v>familyName</v>
      </c>
      <c r="K294" s="13" t="str">
        <f>IFERROR(IF(VLOOKUP(A294,VocabularyNL!$A:$G,6)=0,"",VLOOKUP(A294,VocabularyNL!$A:$G,6)),"")</f>
        <v>Familienaam</v>
      </c>
      <c r="L294" s="13" t="str">
        <f>IFERROR(IF(VLOOKUP(A294,VocabularyFR!$A:$G,6)=0,"",VLOOKUP(A294,VocabularyFR!$A:$G,6)),"")</f>
        <v>Nom de famille</v>
      </c>
      <c r="M294" s="13" t="str">
        <f>IFERROR(IF(VLOOKUP(A294,Vocabulary!$A:$F,3)=0,"",VLOOKUP(A294,Vocabulary!$A:$F,3)),"")</f>
        <v>A family name is usually shared by members of a family.</v>
      </c>
      <c r="N294" s="13" t="str">
        <f>IFERROR(IF(VLOOKUP(A294,VocabularyNL!$A:$H,7)=0,"",VLOOKUP(A294,VocabularyNL!$A:$H,7)),"")</f>
        <v>Een familienaam wordt meestal gedeeld door leden van een gezin.</v>
      </c>
      <c r="O294" s="13" t="str">
        <f>IFERROR(IF(VLOOKUP(A294,VocabularyFR!$A:$H,7)=0,"",VLOOKUP(A294,VocabularyFR!$A:$H,7)),"")</f>
        <v>Un nom de famille est généralement partagé par les membres d'une famille.</v>
      </c>
      <c r="P294" s="13" t="str">
        <f>IF($A294&lt;&gt;"",IF(VLOOKUP($A294,Vocabulary!$A:$J,7,)&lt;&gt;"",VLOOKUP($A294,Vocabulary!$A:$J,7,),""),"")</f>
        <v>Norm ISA2</v>
      </c>
      <c r="Q294" s="13" t="str">
        <f>IFERROR(IF(VLOOKUP(A294,VocabularyNL!$A:$H,8)=0,"",VLOOKUP(A294,VocabularyNL!$A:$H,8)),"")</f>
        <v>Norm ISA2</v>
      </c>
      <c r="R294" s="13" t="str">
        <f>IFERROR(IF(VLOOKUP(A294,VocabularyFR!$A:$H,8)=0,"",VLOOKUP(A294,VocabularyFR!$A:$H,8)),"")</f>
        <v>Norme ISA2</v>
      </c>
      <c r="S294" s="53" t="str">
        <f>VLOOKUP(Table9[[#This Row],[Id]],Vocabulary!A:K,11)</f>
        <v>no</v>
      </c>
      <c r="T294" s="53" t="str">
        <f>VLOOKUP(Table9[[#This Row],[Id]],Vocabulary!A:L,12)</f>
        <v>yes</v>
      </c>
    </row>
    <row r="295" spans="1:20" ht="28.8" x14ac:dyDescent="0.3">
      <c r="A295" s="4">
        <v>333</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#term_givenname</v>
      </c>
      <c r="G295" s="13" t="str">
        <f>IF($A295&lt;&gt;"",VLOOKUP($A295,Vocabulary!$A:$J,4,),"")</f>
        <v>Person</v>
      </c>
      <c r="H295" s="13" t="str">
        <f>IF($A295&lt;&gt;"",VLOOKUP($A295,Vocabulary!$A:$J,5,),"")</f>
        <v>Property</v>
      </c>
      <c r="I295" s="13" t="str">
        <f t="shared" si="4"/>
        <v>&lt;http://xmlns.com/foaf/0.1/#term_givenname&gt;</v>
      </c>
      <c r="J295" s="13" t="str">
        <f>IF($A295&lt;&gt;"",VLOOKUP($A295,Vocabulary!$A:$J,2,),"")</f>
        <v>givenName</v>
      </c>
      <c r="K295" s="13" t="str">
        <f>IFERROR(IF(VLOOKUP(A295,VocabularyNL!$A:$G,6)=0,"",VLOOKUP(A295,VocabularyNL!$A:$G,6)),"")</f>
        <v>Eerste voornaam</v>
      </c>
      <c r="L295" s="13" t="str">
        <f>IFERROR(IF(VLOOKUP(A295,VocabularyFR!$A:$G,6)=0,"",VLOOKUP(A295,VocabularyFR!$A:$G,6)),"")</f>
        <v>Premier prénom</v>
      </c>
      <c r="M295" s="13" t="str">
        <f>IFERROR(IF(VLOOKUP(A295,Vocabulary!$A:$F,3)=0,"",VLOOKUP(A295,Vocabulary!$A:$F,3)),"")</f>
        <v>Most important of the given names of the person (given name aka first name).</v>
      </c>
      <c r="N295" s="13" t="str">
        <f>IFERROR(IF(VLOOKUP(A295,VocabularyNL!$A:$H,7)=0,"",VLOOKUP(A295,VocabularyNL!$A:$H,7)),"")</f>
        <v>Belangrijkste vd voornamen ve persoon.</v>
      </c>
      <c r="O295" s="13" t="str">
        <f>IFERROR(IF(VLOOKUP(A295,VocabularyFR!$A:$H,7)=0,"",VLOOKUP(A295,VocabularyFR!$A:$H,7)),"")</f>
        <v>Le plus important des prénoms de la personne.</v>
      </c>
      <c r="P295" s="13" t="str">
        <f>IF($A295&lt;&gt;"",IF(VLOOKUP($A295,Vocabulary!$A:$J,7,)&lt;&gt;"",VLOOKUP($A295,Vocabulary!$A:$J,7,),""),"")</f>
        <v/>
      </c>
      <c r="Q295" s="13" t="str">
        <f>IFERROR(IF(VLOOKUP(A295,VocabularyNL!$A:$H,8)=0,"",VLOOKUP(A295,VocabularyNL!$A:$H,8)),"")</f>
        <v/>
      </c>
      <c r="R295" s="13" t="str">
        <f>IFERROR(IF(VLOOKUP(A295,VocabularyFR!$A:$H,8)=0,"",VLOOKUP(A295,VocabularyFR!$A:$H,8)),"")</f>
        <v/>
      </c>
      <c r="S295" s="53" t="str">
        <f>VLOOKUP(Table9[[#This Row],[Id]],Vocabulary!A:K,11)</f>
        <v>no</v>
      </c>
      <c r="T295" s="53" t="str">
        <f>VLOOKUP(Table9[[#This Row],[Id]],Vocabulary!A:L,12)</f>
        <v>yes</v>
      </c>
    </row>
    <row r="296" spans="1:20" ht="28.8" x14ac:dyDescent="0.3">
      <c r="A296" s="4">
        <v>334</v>
      </c>
      <c r="B296" s="13" t="str">
        <f>IF($A296&lt;&gt;"",IF(VLOOKUP($A296,VocabularyAdoption!$A:$K,8,)=0,"",VLOOKUP($A296,VocabularyAdoption!$A:$K,8,)),"")</f>
        <v>Proposed standard</v>
      </c>
      <c r="C296" s="13" t="str">
        <f>IF($A296&lt;&gt;"",VLOOKUP($A296,Vocabulary!$A:$J,6,),"")</f>
        <v>FED</v>
      </c>
      <c r="D296" s="13" t="str">
        <f>IF($A296&lt;&gt;"",VLOOKUP($A296,Vocabulary!$A:$J,8,),"")</f>
        <v>fed-per</v>
      </c>
      <c r="E296" s="13" t="str">
        <f>IFERROR(VLOOKUP(D296,Prefix!$A:$B,2,),"")</f>
        <v>http://vocab.belgif.be/ns/person#</v>
      </c>
      <c r="F296" s="13" t="str">
        <f>IF($A296&lt;&gt;"",IF(VLOOKUP($A296,Vocabulary!$A:$J,9,)=0,"",VLOOKUP($A296,Vocabulary!$A:$J,9,)),"")</f>
        <v/>
      </c>
      <c r="G296" s="13" t="str">
        <f>IF($A296&lt;&gt;"",VLOOKUP($A296,Vocabulary!$A:$J,4,),"")</f>
        <v>Person</v>
      </c>
      <c r="H296" s="13" t="str">
        <f>IF($A296&lt;&gt;"",VLOOKUP($A296,Vocabulary!$A:$J,5,),"")</f>
        <v>Property</v>
      </c>
      <c r="I296" s="13" t="str">
        <f t="shared" si="4"/>
        <v>&lt;http://vocab.belgif.be/ns/person#fullName&gt;</v>
      </c>
      <c r="J296" s="13" t="str">
        <f>IF($A296&lt;&gt;"",VLOOKUP($A296,Vocabulary!$A:$J,2,),"")</f>
        <v>fullName</v>
      </c>
      <c r="K296" s="13" t="str">
        <f>IFERROR(IF(VLOOKUP(A296,VocabularyNL!$A:$G,6)=0,"",VLOOKUP(A296,VocabularyNL!$A:$G,6)),"")</f>
        <v>Volledige naam</v>
      </c>
      <c r="L296" s="13" t="str">
        <f>IFERROR(IF(VLOOKUP(A296,VocabularyFR!$A:$G,6)=0,"",VLOOKUP(A296,VocabularyFR!$A:$G,6)),"")</f>
        <v>Nom complet</v>
      </c>
      <c r="M296" s="13" t="str">
        <f>IFERROR(IF(VLOOKUP(A296,Vocabulary!$A:$F,3)=0,"",VLOOKUP(A296,Vocabulary!$A:$F,3)),"")</f>
        <v>The full name of the person, usually the combination of given names and family name.</v>
      </c>
      <c r="N296" s="13" t="str">
        <f>IFERROR(IF(VLOOKUP(A296,VocabularyNL!$A:$H,7)=0,"",VLOOKUP(A296,VocabularyNL!$A:$H,7)),"")</f>
        <v>De volledige naam vd persoon, doorgaans de combinatie van voornamen en familienaam.</v>
      </c>
      <c r="O296" s="13" t="str">
        <f>IFERROR(IF(VLOOKUP(A296,VocabularyFR!$A:$H,7)=0,"",VLOOKUP(A296,VocabularyFR!$A:$H,7)),"")</f>
        <v>Le nom complet de la personne, généralement la combinaison des prénoms et du nom de famille.</v>
      </c>
      <c r="P296" s="13" t="str">
        <f>IF($A296&lt;&gt;"",IF(VLOOKUP($A296,Vocabulary!$A:$J,7,)&lt;&gt;"",VLOOKUP($A296,Vocabulary!$A:$J,7,),""),"")</f>
        <v>Norm ISA2</v>
      </c>
      <c r="Q296" s="13" t="str">
        <f>IFERROR(IF(VLOOKUP(A296,VocabularyNL!$A:$H,8)=0,"",VLOOKUP(A296,VocabularyNL!$A:$H,8)),"")</f>
        <v>Norm ISA2</v>
      </c>
      <c r="R296" s="13" t="str">
        <f>IFERROR(IF(VLOOKUP(A296,VocabularyFR!$A:$H,8)=0,"",VLOOKUP(A296,VocabularyFR!$A:$H,8)),"")</f>
        <v>Norme ISA2</v>
      </c>
      <c r="S296" s="53" t="str">
        <f>VLOOKUP(Table9[[#This Row],[Id]],Vocabulary!A:K,11)</f>
        <v>no</v>
      </c>
      <c r="T296" s="53" t="str">
        <f>VLOOKUP(Table9[[#This Row],[Id]],Vocabulary!A:L,12)</f>
        <v>yes</v>
      </c>
    </row>
    <row r="297" spans="1:20" x14ac:dyDescent="0.3">
      <c r="A297" s="4">
        <v>335</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#term_gender</v>
      </c>
      <c r="G297" s="13" t="str">
        <f>IF($A297&lt;&gt;"",VLOOKUP($A297,Vocabulary!$A:$J,4,),"")</f>
        <v>Person</v>
      </c>
      <c r="H297" s="13" t="str">
        <f>IF($A297&lt;&gt;"",VLOOKUP($A297,Vocabulary!$A:$J,5,),"")</f>
        <v>Property</v>
      </c>
      <c r="I297" s="13" t="str">
        <f t="shared" si="4"/>
        <v>&lt;http://xmlns.com/foaf/0.1/#term_gender&gt;</v>
      </c>
      <c r="J297" s="13" t="str">
        <f>IF($A297&lt;&gt;"",VLOOKUP($A297,Vocabulary!$A:$J,2,),"")</f>
        <v>gender</v>
      </c>
      <c r="K297" s="13" t="str">
        <f>IFERROR(IF(VLOOKUP(A297,VocabularyNL!$A:$G,6)=0,"",VLOOKUP(A297,VocabularyNL!$A:$G,6)),"")</f>
        <v>Geslacht</v>
      </c>
      <c r="L297" s="13" t="str">
        <f>IFERROR(IF(VLOOKUP(A297,VocabularyFR!$A:$G,6)=0,"",VLOOKUP(A297,VocabularyFR!$A:$G,6)),"")</f>
        <v>Sexe</v>
      </c>
      <c r="M297" s="13" t="str">
        <f>IFERROR(IF(VLOOKUP(A297,Vocabulary!$A:$F,3)=0,"",VLOOKUP(A297,Vocabulary!$A:$F,3)),"")</f>
        <v>The administrative gender of the person.</v>
      </c>
      <c r="N297" s="13" t="str">
        <f>IFERROR(IF(VLOOKUP(A297,VocabularyNL!$A:$H,7)=0,"",VLOOKUP(A297,VocabularyNL!$A:$H,7)),"")</f>
        <v>Het administratief geslacht van de persoon.</v>
      </c>
      <c r="O297" s="13" t="str">
        <f>IFERROR(IF(VLOOKUP(A297,VocabularyFR!$A:$H,7)=0,"",VLOOKUP(A297,VocabularyFR!$A:$H,7)),"")</f>
        <v>Le genre administratif de la personne.</v>
      </c>
      <c r="P297" s="13" t="str">
        <f>IF($A297&lt;&gt;"",IF(VLOOKUP($A297,Vocabulary!$A:$J,7,)&lt;&gt;"",VLOOKUP($A297,Vocabulary!$A:$J,7,),""),"")</f>
        <v/>
      </c>
      <c r="Q297" s="13" t="str">
        <f>IFERROR(IF(VLOOKUP(A297,VocabularyNL!$A:$H,8)=0,"",VLOOKUP(A297,VocabularyNL!$A:$H,8)),"")</f>
        <v/>
      </c>
      <c r="R297" s="13" t="str">
        <f>IFERROR(IF(VLOOKUP(A297,VocabularyFR!$A:$H,8)=0,"",VLOOKUP(A297,VocabularyFR!$A:$H,8)),"")</f>
        <v/>
      </c>
      <c r="S297" s="53" t="str">
        <f>VLOOKUP(Table9[[#This Row],[Id]],Vocabulary!A:K,11)</f>
        <v>no</v>
      </c>
      <c r="T297" s="53" t="str">
        <f>VLOOKUP(Table9[[#This Row],[Id]],Vocabulary!A:L,12)</f>
        <v>yes</v>
      </c>
    </row>
    <row r="298" spans="1:20" ht="28.8" x14ac:dyDescent="0.3">
      <c r="A298" s="4">
        <v>336</v>
      </c>
      <c r="B298" s="13" t="str">
        <f>IF($A298&lt;&gt;"",IF(VLOOKUP($A298,VocabularyAdoption!$A:$K,8,)=0,"",VLOOKUP($A298,VocabularyAdoption!$A:$K,8,)),"")</f>
        <v>Proposed standard</v>
      </c>
      <c r="C298" s="13" t="str">
        <f>IF($A298&lt;&gt;"",VLOOKUP($A298,Vocabulary!$A:$J,6,),"")</f>
        <v>FED</v>
      </c>
      <c r="D298" s="13" t="str">
        <f>IF($A298&lt;&gt;"",VLOOKUP($A298,Vocabulary!$A:$J,8,),"")</f>
        <v>fed-per</v>
      </c>
      <c r="E298" s="13" t="str">
        <f>IFERROR(VLOOKUP(D298,Prefix!$A:$B,2,),"")</f>
        <v>http://vocab.belgif.be/ns/person#</v>
      </c>
      <c r="F298" s="13" t="str">
        <f>IF($A298&lt;&gt;"",IF(VLOOKUP($A298,Vocabulary!$A:$J,9,)=0,"",VLOOKUP($A298,Vocabulary!$A:$J,9,)),"")</f>
        <v/>
      </c>
      <c r="G298" s="13" t="str">
        <f>IF($A298&lt;&gt;"",VLOOKUP($A298,Vocabulary!$A:$J,4,),"")</f>
        <v>Person</v>
      </c>
      <c r="H298" s="13" t="str">
        <f>IF($A298&lt;&gt;"",VLOOKUP($A298,Vocabulary!$A:$J,5,),"")</f>
        <v>Property</v>
      </c>
      <c r="I298" s="13" t="str">
        <f t="shared" si="4"/>
        <v>&lt;http://vocab.belgif.be/ns/person#givenNames&gt;</v>
      </c>
      <c r="J298" s="13" t="str">
        <f>IF($A298&lt;&gt;"",VLOOKUP($A298,Vocabulary!$A:$J,2,),"")</f>
        <v>givenNames</v>
      </c>
      <c r="K298" s="13" t="str">
        <f>IFERROR(IF(VLOOKUP(A298,VocabularyNL!$A:$G,6)=0,"",VLOOKUP(A298,VocabularyNL!$A:$G,6)),"")</f>
        <v>Voornamen</v>
      </c>
      <c r="L298" s="13" t="str">
        <f>IFERROR(IF(VLOOKUP(A298,VocabularyFR!$A:$G,6)=0,"",VLOOKUP(A298,VocabularyFR!$A:$G,6)),"")</f>
        <v>Prénoms</v>
      </c>
      <c r="M298" s="13" t="str">
        <f>IFERROR(IF(VLOOKUP(A298,Vocabulary!$A:$F,3)=0,"",VLOOKUP(A298,Vocabulary!$A:$F,3)),"")</f>
        <v>Given names of the person (given names aka firstnames) concatenated into 1 string.</v>
      </c>
      <c r="N298" s="13" t="str">
        <f>IFERROR(IF(VLOOKUP(A298,VocabularyNL!$A:$H,7)=0,"",VLOOKUP(A298,VocabularyNL!$A:$H,7)),"")</f>
        <v xml:space="preserve">Eerste voornaam en andere voornamen samengevoegd in 1 string. </v>
      </c>
      <c r="O298" s="13" t="str">
        <f>IFERROR(IF(VLOOKUP(A298,VocabularyFR!$A:$H,7)=0,"",VLOOKUP(A298,VocabularyFR!$A:$H,7)),"")</f>
        <v xml:space="preserve">Premier prénom et autres prénoms concaténés en 1 string. </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c r="T298" s="53" t="str">
        <f>VLOOKUP(Table9[[#This Row],[Id]],Vocabulary!A:L,12)</f>
        <v>yes</v>
      </c>
    </row>
    <row r="299" spans="1:20" ht="28.8" x14ac:dyDescent="0.3">
      <c r="A299" s="4">
        <v>337</v>
      </c>
      <c r="B299" s="13" t="str">
        <f>IF($A299&lt;&gt;"",IF(VLOOKUP($A299,VocabularyAdoption!$A:$K,8,)=0,"",VLOOKUP($A299,VocabularyAdoption!$A:$K,8,)),"")</f>
        <v>Draft</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&lt;http://vocab.belgif.be/ns/person#headOf&gt;</v>
      </c>
      <c r="J299" s="13" t="str">
        <f>IF($A299&lt;&gt;"",VLOOKUP($A299,Vocabulary!$A:$J,2,),"")</f>
        <v>headOf</v>
      </c>
      <c r="K299" s="13" t="str">
        <f>IFERROR(IF(VLOOKUP(A299,VocabularyNL!$A:$G,6)=0,"",VLOOKUP(A299,VocabularyNL!$A:$G,6)),"")</f>
        <v>Hoofd van</v>
      </c>
      <c r="L299" s="13" t="str">
        <f>IFERROR(IF(VLOOKUP(A299,VocabularyFR!$A:$G,6)=0,"",VLOOKUP(A299,VocabularyFR!$A:$G,6)),"")</f>
        <v>Chef de</v>
      </c>
      <c r="M299" s="13" t="str">
        <f>IFERROR(IF(VLOOKUP(A299,Vocabulary!$A:$F,3)=0,"",VLOOKUP(A299,Vocabulary!$A:$F,3)),"")</f>
        <v>Person who represents the household by default.</v>
      </c>
      <c r="N299" s="13" t="str">
        <f>IFERROR(IF(VLOOKUP(A299,VocabularyNL!$A:$H,7)=0,"",VLOOKUP(A299,VocabularyNL!$A:$H,7)),"")</f>
        <v>Persoon die standaard het gezin vertegenwoordigt.</v>
      </c>
      <c r="O299" s="13" t="str">
        <f>IFERROR(IF(VLOOKUP(A299,VocabularyFR!$A:$H,7)=0,"",VLOOKUP(A299,VocabularyFR!$A:$H,7)),"")</f>
        <v>Personne qui représente le ménage par défaut.</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c r="T299" s="53" t="str">
        <f>VLOOKUP(Table9[[#This Row],[Id]],Vocabulary!A:L,12)</f>
        <v>yes</v>
      </c>
    </row>
    <row r="300" spans="1:20" ht="86.4" x14ac:dyDescent="0.3">
      <c r="A300" s="4">
        <v>338</v>
      </c>
      <c r="B300" s="13" t="str">
        <f>IF($A300&lt;&gt;"",IF(VLOOKUP($A300,VocabularyAdoption!$A:$K,8,)=0,"",VLOOKUP($A300,VocabularyAdoption!$A:$K,8,)),"")</f>
        <v>Proposed standard</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&lt;http://vocab.belgif.be/ns/person#householdRelation&gt;</v>
      </c>
      <c r="J300" s="13" t="str">
        <f>IF($A300&lt;&gt;"",VLOOKUP($A300,Vocabulary!$A:$J,2,),"")</f>
        <v>householdRelation</v>
      </c>
      <c r="K300" s="13" t="str">
        <f>IFERROR(IF(VLOOKUP(A300,VocabularyNL!$A:$G,6)=0,"",VLOOKUP(A300,VocabularyNL!$A:$G,6)),"")</f>
        <v>Gezinsrelatie</v>
      </c>
      <c r="L300" s="13" t="str">
        <f>IFERROR(IF(VLOOKUP(A300,VocabularyFR!$A:$G,6)=0,"",VLOOKUP(A300,VocabularyFR!$A:$G,6)),"")</f>
        <v>Relation de ménage</v>
      </c>
      <c r="M300" s="13" t="str">
        <f>IFERROR(IF(VLOOKUP(A300,Vocabulary!$A:$F,3)=0,"",VLOOKUP(A300,Vocabulary!$A:$F,3)),"")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0" s="13" t="str">
        <f>IFERROR(IF(VLOOKUP(A300,VocabularyNL!$A:$H,7)=0,"",VLOOKUP(A300,VocabularyNL!$A:$H,7)),"")</f>
        <v xml:space="preserve">Aard vd relatie. 
Wordt typisch bepaald tov het gezinshoofd. Bv als de vader gezinshoofd is en een gezinslid is zoon, dan zou als de grootvader gezinshoofd was datzelfde gezinslid kleinzoon zijn. </v>
      </c>
      <c r="O300" s="13" t="str">
        <f>IFERROR(IF(VLOOKUP(A300,VocabularyFR!$A:$H,7)=0,"",VLOOKUP(A300,VocabularyFR!$A:$H,7)),"")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c r="T300" s="53" t="str">
        <f>VLOOKUP(Table9[[#This Row],[Id]],Vocabulary!A:L,12)</f>
        <v>yes</v>
      </c>
    </row>
    <row r="301" spans="1:20" ht="28.8" x14ac:dyDescent="0.3">
      <c r="A301" s="4">
        <v>339</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&lt;http://vocab.belgif.be/ns/person#person1&gt;</v>
      </c>
      <c r="J301" s="13" t="str">
        <f>IF($A301&lt;&gt;"",VLOOKUP($A301,Vocabulary!$A:$J,2,),"")</f>
        <v>person1</v>
      </c>
      <c r="K301" s="13" t="str">
        <f>IFERROR(IF(VLOOKUP(A301,VocabularyNL!$A:$G,6)=0,"",VLOOKUP(A301,VocabularyNL!$A:$G,6)),"")</f>
        <v>Persoon 1</v>
      </c>
      <c r="L301" s="13" t="str">
        <f>IFERROR(IF(VLOOKUP(A301,VocabularyFR!$A:$G,6)=0,"",VLOOKUP(A301,VocabularyFR!$A:$G,6)),"")</f>
        <v>Personne 1</v>
      </c>
      <c r="M301" s="13" t="str">
        <f>IFERROR(IF(VLOOKUP(A301,Vocabulary!$A:$F,3)=0,"",VLOOKUP(A301,Vocabulary!$A:$F,3)),"")</f>
        <v>First person in a relation of 2 persons.</v>
      </c>
      <c r="N301" s="13" t="str">
        <f>IFERROR(IF(VLOOKUP(A301,VocabularyNL!$A:$H,7)=0,"",VLOOKUP(A301,VocabularyNL!$A:$H,7)),"")</f>
        <v>Eerste persoon in een relatie van 2 personen.</v>
      </c>
      <c r="O301" s="13" t="str">
        <f>IFERROR(IF(VLOOKUP(A301,VocabularyFR!$A:$H,7)=0,"",VLOOKUP(A301,VocabularyFR!$A:$H,7)),"")</f>
        <v>Première personne dans une relation de 2 personnes.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c r="T301" s="53" t="str">
        <f>VLOOKUP(Table9[[#This Row],[Id]],Vocabulary!A:L,12)</f>
        <v>yes</v>
      </c>
    </row>
    <row r="302" spans="1:20" ht="28.8" x14ac:dyDescent="0.3">
      <c r="A302" s="4">
        <v>341</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&lt;http://vocab.belgif.be/ns/person#memberOf&gt;</v>
      </c>
      <c r="J302" s="13" t="str">
        <f>IF($A302&lt;&gt;"",VLOOKUP($A302,Vocabulary!$A:$J,2,),"")</f>
        <v>memberOf</v>
      </c>
      <c r="K302" s="13" t="str">
        <f>IFERROR(IF(VLOOKUP(A302,VocabularyNL!$A:$G,6)=0,"",VLOOKUP(A302,VocabularyNL!$A:$G,6)),"")</f>
        <v>Lid van</v>
      </c>
      <c r="L302" s="13" t="str">
        <f>IFERROR(IF(VLOOKUP(A302,VocabularyFR!$A:$G,6)=0,"",VLOOKUP(A302,VocabularyFR!$A:$G,6)),"")</f>
        <v>Membre de</v>
      </c>
      <c r="M302" s="13" t="str">
        <f>IFERROR(IF(VLOOKUP(A302,Vocabulary!$A:$F,3)=0,"",VLOOKUP(A302,Vocabulary!$A:$F,3)),"")</f>
        <v>Person who belongs to a household.</v>
      </c>
      <c r="N302" s="13" t="str">
        <f>IFERROR(IF(VLOOKUP(A302,VocabularyNL!$A:$H,7)=0,"",VLOOKUP(A302,VocabularyNL!$A:$H,7)),"")</f>
        <v>Persoon die tot een gezin behoort.</v>
      </c>
      <c r="O302" s="13" t="str">
        <f>IFERROR(IF(VLOOKUP(A302,VocabularyFR!$A:$H,7)=0,"",VLOOKUP(A302,VocabularyFR!$A:$H,7)),"")</f>
        <v>Personne qui appartient à un ménage.</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c r="T302" s="53" t="str">
        <f>VLOOKUP(Table9[[#This Row],[Id]],Vocabulary!A:L,12)</f>
        <v>yes</v>
      </c>
    </row>
    <row r="303" spans="1:20" ht="187.2" x14ac:dyDescent="0.3">
      <c r="A303" s="4">
        <v>343</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&lt;http://vocab.belgif.be/ns/person#nationality&gt;</v>
      </c>
      <c r="J303" s="13" t="str">
        <f>IF($A303&lt;&gt;"",VLOOKUP($A303,Vocabulary!$A:$J,2,),"")</f>
        <v>nationality</v>
      </c>
      <c r="K303" s="13" t="str">
        <f>IFERROR(IF(VLOOKUP(A303,VocabularyNL!$A:$G,6)=0,"",VLOOKUP(A303,VocabularyNL!$A:$G,6)),"")</f>
        <v>Nationaliteit</v>
      </c>
      <c r="L303" s="13" t="str">
        <f>IFERROR(IF(VLOOKUP(A303,VocabularyFR!$A:$G,6)=0,"",VLOOKUP(A303,VocabularyFR!$A:$G,6)),"")</f>
        <v>Nationalité</v>
      </c>
      <c r="M303" s="13" t="str">
        <f>IFERROR(IF(VLOOKUP(A303,Vocabulary!$A:$F,3)=0,"",VLOOKUP(A303,Vocabulary!$A:$F,3)),"")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3" s="13" t="str">
        <f>IFERROR(IF(VLOOKUP(A303,VocabularyNL!$A:$H,7)=0,"",VLOOKUP(A303,VocabularyNL!$A:$H,7)),"")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3" s="13" t="str">
        <f>IFERROR(IF(VLOOKUP(A303,VocabularyFR!$A:$H,7)=0,"",VLOOKUP(A303,VocabularyFR!$A:$H,7)),"")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c r="T303" s="53" t="str">
        <f>VLOOKUP(Table9[[#This Row],[Id]],Vocabulary!A:L,12)</f>
        <v>yes</v>
      </c>
    </row>
    <row r="304" spans="1:20" ht="86.4" x14ac:dyDescent="0.3">
      <c r="A304" s="4">
        <v>344</v>
      </c>
      <c r="B304" s="13" t="str">
        <f>IF($A304&lt;&gt;"",IF(VLOOKUP($A304,VocabularyAdoption!$A:$K,8,)=0,"",VLOOKUP($A304,VocabularyAdoption!$A:$K,8,)),"")</f>
        <v>Proposed standard</v>
      </c>
      <c r="C304" s="13" t="str">
        <f>IF($A304&lt;&gt;"",VLOOKUP($A304,Vocabulary!$A:$J,6,),"")</f>
        <v>FED</v>
      </c>
      <c r="D304" s="13" t="str">
        <f>IF($A304&lt;&gt;"",VLOOKUP($A304,Vocabulary!$A:$J,8,),"")</f>
        <v>dcterms</v>
      </c>
      <c r="E304" s="13" t="str">
        <f>IFERROR(VLOOKUP(D304,Prefix!$A:$B,2,),"")</f>
        <v>http://purl.org/dc/terms/</v>
      </c>
      <c r="F304" s="13" t="str">
        <f>IF($A304&lt;&gt;"",IF(VLOOKUP($A304,Vocabulary!$A:$J,9,)=0,"",VLOOKUP($A304,Vocabulary!$A:$J,9,)),"")</f>
        <v>identifier</v>
      </c>
      <c r="G304" s="13" t="str">
        <f>IF($A304&lt;&gt;"",VLOOKUP($A304,Vocabulary!$A:$J,4,),"")</f>
        <v>Person</v>
      </c>
      <c r="H304" s="13" t="str">
        <f>IF($A304&lt;&gt;"",VLOOKUP($A304,Vocabulary!$A:$J,5,),"")</f>
        <v>Property</v>
      </c>
      <c r="I304" s="13" t="str">
        <f t="shared" si="4"/>
        <v>&lt;http://purl.org/dc/terms/identifier&gt;</v>
      </c>
      <c r="J304" s="13" t="str">
        <f>IF($A304&lt;&gt;"",VLOOKUP($A304,Vocabulary!$A:$J,2,),"")</f>
        <v>nrn</v>
      </c>
      <c r="K304" s="13" t="str">
        <f>IFERROR(IF(VLOOKUP(A304,VocabularyNL!$A:$G,6)=0,"",VLOOKUP(A304,VocabularyNL!$A:$G,6)),"")</f>
        <v>Rijksregisternummer</v>
      </c>
      <c r="L304" s="13" t="str">
        <f>IFERROR(IF(VLOOKUP(A304,VocabularyFR!$A:$G,6)=0,"",VLOOKUP(A304,VocabularyFR!$A:$G,6)),"")</f>
        <v>Numéro de registre national</v>
      </c>
      <c r="M304" s="13" t="str">
        <f>IFERROR(IF(VLOOKUP(A304,Vocabulary!$A:$F,3)=0,"",VLOOKUP(A304,Vocabulary!$A:$F,3)),"")</f>
        <v>Recommended best practice is to identify the resource by means of a string conforming to a formal identification system. 
An unambiguous reference to the resource within a given context.</v>
      </c>
      <c r="N304" s="13" t="str">
        <f>IFERROR(IF(VLOOKUP(A304,VocabularyNL!$A:$H,7)=0,"",VLOOKUP(A304,VocabularyNL!$A:$H,7)),"")</f>
        <v>Aanbevolen beste praktijk is om de bron te identificeren door middel van een string die overeenkomt met een formeel identificatiesysteem.
Een eenduidige verwijzing naar de bron binnen een bepaalde context.</v>
      </c>
      <c r="O304" s="13" t="str">
        <f>IFERROR(IF(VLOOKUP(A304,VocabularyFR!$A:$H,7)=0,"",VLOOKUP(A304,VocabularyFR!$A:$H,7)),"")</f>
        <v>La meilleure pratique recommandée consiste à identifier la ressource à l'aide d'une chaîne conforme à un système d'identification formel.
Une référence non ambiguë à la ressource dans un contexte donné.</v>
      </c>
      <c r="P304" s="13" t="str">
        <f>IF($A304&lt;&gt;"",IF(VLOOKUP($A304,Vocabulary!$A:$J,7,)&lt;&gt;"",VLOOKUP($A304,Vocabulary!$A:$J,7,),""),"")</f>
        <v>Identification code of the person in the National Register (local identifier). The person can be radiated.
Special case of ssin number.
(ssin = social security identification number)</v>
      </c>
      <c r="Q304" s="13" t="str">
        <f>IFERROR(IF(VLOOKUP(A304,VocabularyNL!$A:$H,8)=0,"",VLOOKUP(A304,VocabularyNL!$A:$H,8)),"")</f>
        <v>Identificatiecode van de persoon in het Rijksregister (lokale identificator). De persoon kan geradieerd zijn.
Speciaal geval van een insz-nummer.
(insz = identificatienummer sociale zekerheid)</v>
      </c>
      <c r="R304" s="13" t="str">
        <f>IFERROR(IF(VLOOKUP(A304,VocabularyFR!$A:$H,8)=0,"",VLOOKUP(A304,VocabularyFR!$A:$H,8)),"")</f>
        <v>Code d'identification de la personne dans le registre national (identifiant local). La personne peut être radiée.
Cas spécial d'un numéro niss.
(niss = numéro d'identification de la sécurité sociale)</v>
      </c>
      <c r="S304" s="53" t="str">
        <f>VLOOKUP(Table9[[#This Row],[Id]],Vocabulary!A:K,11)</f>
        <v>no</v>
      </c>
      <c r="T304" s="53" t="str">
        <f>VLOOKUP(Table9[[#This Row],[Id]],Vocabulary!A:L,12)</f>
        <v>yes</v>
      </c>
    </row>
    <row r="305" spans="1:20" ht="43.2" x14ac:dyDescent="0.3">
      <c r="A305" s="4">
        <v>345</v>
      </c>
      <c r="B305" s="13" t="str">
        <f>IF($A305&lt;&gt;"",IF(VLOOKUP($A305,VocabularyAdoption!$A:$K,8,)=0,"",VLOOKUP($A305,VocabularyAdoption!$A:$K,8,)),"")</f>
        <v>Proposed standard</v>
      </c>
      <c r="C305" s="13" t="str">
        <f>IF($A305&lt;&gt;"",VLOOKUP($A305,Vocabulary!$A:$J,6,),"")</f>
        <v>FED</v>
      </c>
      <c r="D305" s="13" t="str">
        <f>IF($A305&lt;&gt;"",VLOOKUP($A305,Vocabulary!$A:$J,8,),"")</f>
        <v>person</v>
      </c>
      <c r="E305" s="13" t="str">
        <f>IFERROR(VLOOKUP(D305,Prefix!$A:$B,2,),"")</f>
        <v>http://www.w3.org/ns/person#</v>
      </c>
      <c r="F305" s="13" t="str">
        <f>IF($A305&lt;&gt;"",IF(VLOOKUP($A305,Vocabulary!$A:$J,9,)=0,"",VLOOKUP($A305,Vocabulary!$A:$J,9,)),"")</f>
        <v/>
      </c>
      <c r="G305" s="13" t="str">
        <f>IF($A305&lt;&gt;"",VLOOKUP($A305,Vocabulary!$A:$J,4,),"")</f>
        <v>Person</v>
      </c>
      <c r="H305" s="13" t="str">
        <f>IF($A305&lt;&gt;"",VLOOKUP($A305,Vocabulary!$A:$J,5,),"")</f>
        <v>Property</v>
      </c>
      <c r="I305" s="13" t="str">
        <f t="shared" si="4"/>
        <v>&lt;http://www.w3.org/ns/person#placeOfBirth&gt;</v>
      </c>
      <c r="J305" s="13" t="str">
        <f>IF($A305&lt;&gt;"",VLOOKUP($A305,Vocabulary!$A:$J,2,),"")</f>
        <v>placeOfBirth</v>
      </c>
      <c r="K305" s="13" t="str">
        <f>IFERROR(IF(VLOOKUP(A305,VocabularyNL!$A:$G,6)=0,"",VLOOKUP(A305,VocabularyNL!$A:$G,6)),"")</f>
        <v>Plaats geboorte</v>
      </c>
      <c r="L305" s="13" t="str">
        <f>IFERROR(IF(VLOOKUP(A305,VocabularyFR!$A:$G,6)=0,"",VLOOKUP(A305,VocabularyFR!$A:$G,6)),"")</f>
        <v>Lieu de naissance</v>
      </c>
      <c r="M305" s="13" t="str">
        <f>IFERROR(IF(VLOOKUP(A305,Vocabulary!$A:$F,3)=0,"",VLOOKUP(A305,Vocabulary!$A:$F,3)),"")</f>
        <v>A person's place of birth (city).</v>
      </c>
      <c r="N305" s="13" t="str">
        <f>IFERROR(IF(VLOOKUP(A305,VocabularyNL!$A:$H,7)=0,"",VLOOKUP(A305,VocabularyNL!$A:$H,7)),"")</f>
        <v>De plaats (stad) waar de persoon is geboren.</v>
      </c>
      <c r="O305" s="13" t="str">
        <f>IFERROR(IF(VLOOKUP(A305,VocabularyFR!$A:$H,7)=0,"",VLOOKUP(A305,VocabularyFR!$A:$H,7)),"")</f>
        <v>L'endroit  (ville) où la personne est née.</v>
      </c>
      <c r="P305" s="13" t="str">
        <f>IF($A305&lt;&gt;"",IF(VLOOKUP($A305,Vocabulary!$A:$J,7,)&lt;&gt;"",VLOOKUP($A305,Vocabulary!$A:$J,7,),""),"")</f>
        <v>CBSS: country (NIS code) + municipality (string)
NR: NIS code municipality/country</v>
      </c>
      <c r="Q305" s="13" t="str">
        <f>IFERROR(IF(VLOOKUP(A305,VocabularyNL!$A:$H,8)=0,"",VLOOKUP(A305,VocabularyNL!$A:$H,8)),"")</f>
        <v>KSZ: land (NIS-code) + gemeente (string)
RR: NIS-code gemeente / land</v>
      </c>
      <c r="R305" s="13" t="str">
        <f>IFERROR(IF(VLOOKUP(A305,VocabularyFR!$A:$H,8)=0,"",VLOOKUP(A305,VocabularyFR!$A:$H,8)),"")</f>
        <v>BCSS: pays (code INS) + municipalité (string)
Registre National: code de la commune INS / pays</v>
      </c>
      <c r="S305" s="53" t="str">
        <f>VLOOKUP(Table9[[#This Row],[Id]],Vocabulary!A:K,11)</f>
        <v>no</v>
      </c>
      <c r="T305" s="53" t="str">
        <f>VLOOKUP(Table9[[#This Row],[Id]],Vocabulary!A:L,12)</f>
        <v>yes</v>
      </c>
    </row>
    <row r="306" spans="1:20" ht="43.2" x14ac:dyDescent="0.3">
      <c r="A306" s="4">
        <v>346</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&lt;http://www.w3.org/ns/person#placeOfDeath&gt;</v>
      </c>
      <c r="J306" s="13" t="str">
        <f>IF($A306&lt;&gt;"",VLOOKUP($A306,Vocabulary!$A:$J,2,),"")</f>
        <v>placeOfDeath</v>
      </c>
      <c r="K306" s="13" t="str">
        <f>IFERROR(IF(VLOOKUP(A306,VocabularyNL!$A:$G,6)=0,"",VLOOKUP(A306,VocabularyNL!$A:$G,6)),"")</f>
        <v>Plaats overlijden</v>
      </c>
      <c r="L306" s="13" t="str">
        <f>IFERROR(IF(VLOOKUP(A306,VocabularyFR!$A:$G,6)=0,"",VLOOKUP(A306,VocabularyFR!$A:$G,6)),"")</f>
        <v>Lieu de décès</v>
      </c>
      <c r="M306" s="13" t="str">
        <f>IFERROR(IF(VLOOKUP(A306,Vocabulary!$A:$F,3)=0,"",VLOOKUP(A306,Vocabulary!$A:$F,3)),"")</f>
        <v>A person's place of death (city).</v>
      </c>
      <c r="N306" s="13" t="str">
        <f>IFERROR(IF(VLOOKUP(A306,VocabularyNL!$A:$H,7)=0,"",VLOOKUP(A306,VocabularyNL!$A:$H,7)),"")</f>
        <v>De plaats (stad) waar de persoon is overleden.</v>
      </c>
      <c r="O306" s="13" t="str">
        <f>IFERROR(IF(VLOOKUP(A306,VocabularyFR!$A:$H,7)=0,"",VLOOKUP(A306,VocabularyFR!$A:$H,7)),"")</f>
        <v>L'endroit (ville) où la personne est décédée.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c r="T306" s="53" t="str">
        <f>VLOOKUP(Table9[[#This Row],[Id]],Vocabulary!A:L,12)</f>
        <v>yes</v>
      </c>
    </row>
    <row r="307" spans="1:20" ht="28.8" x14ac:dyDescent="0.3">
      <c r="A307" s="4">
        <v>348</v>
      </c>
      <c r="B307" s="13" t="str">
        <f>IF($A307&lt;&gt;"",IF(VLOOKUP($A307,VocabularyAdoption!$A:$K,8,)=0,"",VLOOKUP($A307,VocabularyAdoption!$A:$K,8,)),"")</f>
        <v>Draft</v>
      </c>
      <c r="C307" s="13" t="str">
        <f>IF($A307&lt;&gt;"",VLOOKUP($A307,Vocabulary!$A:$J,6,),"")</f>
        <v>FED</v>
      </c>
      <c r="D307" s="13" t="str">
        <f>IF($A307&lt;&gt;"",VLOOKUP($A307,Vocabulary!$A:$J,8,),"")</f>
        <v>fed-per</v>
      </c>
      <c r="E307" s="13" t="str">
        <f>IFERROR(VLOOKUP(D307,Prefix!$A:$B,2,),"")</f>
        <v>http://vocab.belgif.be/ns/person#</v>
      </c>
      <c r="F307" s="13" t="str">
        <f>IF($A307&lt;&gt;"",IF(VLOOKUP($A307,Vocabulary!$A:$J,9,)=0,"",VLOOKUP($A307,Vocabulary!$A:$J,9,)),"")</f>
        <v/>
      </c>
      <c r="G307" s="13" t="str">
        <f>IF($A307&lt;&gt;"",VLOOKUP($A307,Vocabulary!$A:$J,4,),"")</f>
        <v>Person</v>
      </c>
      <c r="H307" s="13" t="str">
        <f>IF($A307&lt;&gt;"",VLOOKUP($A307,Vocabulary!$A:$J,5,),"")</f>
        <v>Property</v>
      </c>
      <c r="I307" s="13" t="str">
        <f t="shared" si="4"/>
        <v>&lt;http://vocab.belgif.be/ns/person#residenceAddress&gt;</v>
      </c>
      <c r="J307" s="13" t="str">
        <f>IF($A307&lt;&gt;"",VLOOKUP($A307,Vocabulary!$A:$J,2,),"")</f>
        <v>residenceAddress</v>
      </c>
      <c r="K307" s="13" t="str">
        <f>IFERROR(IF(VLOOKUP(A307,VocabularyNL!$A:$G,6)=0,"",VLOOKUP(A307,VocabularyNL!$A:$G,6)),"")</f>
        <v>Adres hoofdverblijf</v>
      </c>
      <c r="L307" s="13" t="str">
        <f>IFERROR(IF(VLOOKUP(A307,VocabularyFR!$A:$G,6)=0,"",VLOOKUP(A307,VocabularyFR!$A:$G,6)),"")</f>
        <v>Adresse de résidence</v>
      </c>
      <c r="M307" s="13" t="str">
        <f>IFERROR(IF(VLOOKUP(A307,Vocabulary!$A:$F,3)=0,"",VLOOKUP(A307,Vocabulary!$A:$F,3)),"")</f>
        <v>Place where a person lives or stays temporarily.</v>
      </c>
      <c r="N307" s="13" t="str">
        <f>IFERROR(IF(VLOOKUP(A307,VocabularyNL!$A:$H,7)=0,"",VLOOKUP(A307,VocabularyNL!$A:$H,7)),"")</f>
        <v>Plaats waar een persoon woont of logeert.</v>
      </c>
      <c r="O307" s="13" t="str">
        <f>IFERROR(IF(VLOOKUP(A307,VocabularyFR!$A:$H,7)=0,"",VLOOKUP(A307,VocabularyFR!$A:$H,7)),"")</f>
        <v>Lieu où une personne vit ou reste temporairement.</v>
      </c>
      <c r="P307" s="13" t="str">
        <f>IF($A307&lt;&gt;"",IF(VLOOKUP($A307,Vocabulary!$A:$J,7,)&lt;&gt;"",VLOOKUP($A307,Vocabulary!$A:$J,7,),""),"")</f>
        <v/>
      </c>
      <c r="Q307" s="13" t="str">
        <f>IFERROR(IF(VLOOKUP(A307,VocabularyNL!$A:$H,8)=0,"",VLOOKUP(A307,VocabularyNL!$A:$H,8)),"")</f>
        <v/>
      </c>
      <c r="R307" s="13" t="str">
        <f>IFERROR(IF(VLOOKUP(A307,VocabularyFR!$A:$H,8)=0,"",VLOOKUP(A307,VocabularyFR!$A:$H,8)),"")</f>
        <v/>
      </c>
      <c r="S307" s="53" t="str">
        <f>VLOOKUP(Table9[[#This Row],[Id]],Vocabulary!A:K,11)</f>
        <v>no</v>
      </c>
      <c r="T307" s="53" t="str">
        <f>VLOOKUP(Table9[[#This Row],[Id]],Vocabulary!A:L,12)</f>
        <v>yes</v>
      </c>
    </row>
    <row r="308" spans="1:20" ht="57.6" x14ac:dyDescent="0.3">
      <c r="A308" s="4">
        <v>349</v>
      </c>
      <c r="B308" s="13" t="str">
        <f>IF($A308&lt;&gt;"",IF(VLOOKUP($A308,VocabularyAdoption!$A:$K,8,)=0,"",VLOOKUP($A308,VocabularyAdoption!$A:$K,8,)),"")</f>
        <v>Proposed standard</v>
      </c>
      <c r="C308" s="13" t="str">
        <f>IF($A308&lt;&gt;"",VLOOKUP($A308,Vocabulary!$A:$J,6,),"")</f>
        <v>FED</v>
      </c>
      <c r="D308" s="13" t="str">
        <f>IF($A308&lt;&gt;"",VLOOKUP($A308,Vocabulary!$A:$J,8,),"")</f>
        <v>dcterms</v>
      </c>
      <c r="E308" s="13" t="str">
        <f>IFERROR(VLOOKUP(D308,Prefix!$A:$B,2,),"")</f>
        <v>http://purl.org/dc/terms/</v>
      </c>
      <c r="F308" s="13" t="str">
        <f>IF($A308&lt;&gt;"",IF(VLOOKUP($A308,Vocabulary!$A:$J,9,)=0,"",VLOOKUP($A308,Vocabulary!$A:$J,9,)),"")</f>
        <v>identifier</v>
      </c>
      <c r="G308" s="13" t="str">
        <f>IF($A308&lt;&gt;"",VLOOKUP($A308,Vocabulary!$A:$J,4,),"")</f>
        <v>Person</v>
      </c>
      <c r="H308" s="13" t="str">
        <f>IF($A308&lt;&gt;"",VLOOKUP($A308,Vocabulary!$A:$J,5,),"")</f>
        <v>Property</v>
      </c>
      <c r="I308" s="13" t="str">
        <f t="shared" si="4"/>
        <v>&lt;http://purl.org/dc/terms/identifier&gt;</v>
      </c>
      <c r="J308" s="13" t="str">
        <f>IF($A308&lt;&gt;"",VLOOKUP($A308,Vocabulary!$A:$J,2,),"")</f>
        <v>ssin</v>
      </c>
      <c r="K308" s="13" t="str">
        <f>IFERROR(IF(VLOOKUP(A308,VocabularyNL!$A:$G,6)=0,"",VLOOKUP(A308,VocabularyNL!$A:$G,6)),"")</f>
        <v>INSZ</v>
      </c>
      <c r="L308" s="13" t="str">
        <f>IFERROR(IF(VLOOKUP(A308,VocabularyFR!$A:$G,6)=0,"",VLOOKUP(A308,VocabularyFR!$A:$G,6)),"")</f>
        <v>NISS</v>
      </c>
      <c r="M308" s="13" t="str">
        <f>IFERROR(IF(VLOOKUP(A308,Vocabulary!$A:$F,3)=0,"",VLOOKUP(A308,Vocabulary!$A:$F,3)),"")</f>
        <v>Social Security Identification Number issued by the National Register or CBSS</v>
      </c>
      <c r="N308" s="13" t="str">
        <f>IFERROR(IF(VLOOKUP(A308,VocabularyNL!$A:$H,7)=0,"",VLOOKUP(A308,VocabularyNL!$A:$H,7)),"")</f>
        <v>Identificatienummer Sociale Zekerheid uitgegeven door het Rijksregister of door KSZ</v>
      </c>
      <c r="O308" s="13" t="str">
        <f>IFERROR(IF(VLOOKUP(A308,VocabularyFR!$A:$H,7)=0,"",VLOOKUP(A308,VocabularyFR!$A:$H,7)),"")</f>
        <v>Numéro d'identification de la sécurité sociale attribué par le Registre National ou par la BCSS</v>
      </c>
      <c r="P308" s="13" t="str">
        <f>IF($A308&lt;&gt;"",IF(VLOOKUP($A308,Vocabulary!$A:$J,7,)&lt;&gt;"",VLOOKUP($A308,Vocabulary!$A:$J,7,),""),"")</f>
        <v>Either a national register number  or a BIS number (issued by CBSS)
(ssin = social security identification number)</v>
      </c>
      <c r="Q308" s="13" t="str">
        <f>IFERROR(IF(VLOOKUP(A308,VocabularyNL!$A:$H,8)=0,"",VLOOKUP(A308,VocabularyNL!$A:$H,8)),"")</f>
        <v>Kan ofwel een rijksregisternummer zijn of een BIS-nummer (uitgegeven door KSZ)
(INSZ = Identificatienummer van de sociale zekerheid )</v>
      </c>
      <c r="R308" s="13" t="str">
        <f>IFERROR(IF(VLOOKUP(A308,VocabularyFR!$A:$H,8)=0,"",VLOOKUP(A308,VocabularyFR!$A:$H,8)),"")</f>
        <v>Numéro de registre national ou bien un numéro BIS (créé par la BCSS)
(NISS = Numéro d'Identification de la Sécurité Sociale)</v>
      </c>
      <c r="S308" s="53" t="str">
        <f>VLOOKUP(Table9[[#This Row],[Id]],Vocabulary!A:K,11)</f>
        <v>yes</v>
      </c>
      <c r="T308" s="53" t="str">
        <f>VLOOKUP(Table9[[#This Row],[Id]],Vocabulary!A:L,12)</f>
        <v>yes</v>
      </c>
    </row>
    <row r="309" spans="1:20" ht="28.8" x14ac:dyDescent="0.3">
      <c r="A309" s="4">
        <v>350</v>
      </c>
      <c r="B309" s="13" t="str">
        <f>IF($A309&lt;&gt;"",IF(VLOOKUP($A309,VocabularyAdoption!$A:$K,8,)=0,"",VLOOKUP($A309,VocabularyAdoption!$A:$K,8,)),"")</f>
        <v>Draft</v>
      </c>
      <c r="C309" s="13" t="str">
        <f>IF($A309&lt;&gt;"",VLOOKUP($A309,Vocabulary!$A:$J,6,),"")</f>
        <v>FED</v>
      </c>
      <c r="D309" s="13" t="str">
        <f>IF($A309&lt;&gt;"",VLOOKUP($A309,Vocabulary!$A:$J,8,),"")</f>
        <v>fed-temp</v>
      </c>
      <c r="E309" s="13" t="str">
        <f>IFERROR(VLOOKUP(D309,Prefix!$A:$B,2,),"")</f>
        <v>http://vocab.belgif.be/ns/temporal#</v>
      </c>
      <c r="F309" s="13" t="str">
        <f>IF($A309&lt;&gt;"",IF(VLOOKUP($A309,Vocabulary!$A:$J,9,)=0,"",VLOOKUP($A309,Vocabulary!$A:$J,9,)),"")</f>
        <v/>
      </c>
      <c r="G309" s="13" t="str">
        <f>IF($A309&lt;&gt;"",VLOOKUP($A309,Vocabulary!$A:$J,4,),"")</f>
        <v>Temporal</v>
      </c>
      <c r="H309" s="13" t="str">
        <f>IF($A309&lt;&gt;"",VLOOKUP($A309,Vocabulary!$A:$J,5,),"")</f>
        <v>Class</v>
      </c>
      <c r="I309" s="13" t="str">
        <f t="shared" si="4"/>
        <v>&lt;http://vocab.belgif.be/ns/temporal#Period&gt;</v>
      </c>
      <c r="J309" s="13" t="str">
        <f>IF($A309&lt;&gt;"",VLOOKUP($A309,Vocabulary!$A:$J,2,),"")</f>
        <v>Period</v>
      </c>
      <c r="K309" s="13" t="str">
        <f>IFERROR(IF(VLOOKUP(A309,VocabularyNL!$A:$G,6)=0,"",VLOOKUP(A309,VocabularyNL!$A:$G,6)),"")</f>
        <v>Periode</v>
      </c>
      <c r="L309" s="13" t="str">
        <f>IFERROR(IF(VLOOKUP(A309,VocabularyFR!$A:$G,6)=0,"",VLOOKUP(A309,VocabularyFR!$A:$G,6)),"")</f>
        <v>Période</v>
      </c>
      <c r="M309" s="13" t="str">
        <f>IFERROR(IF(VLOOKUP(A309,Vocabulary!$A:$F,3)=0,"",VLOOKUP(A309,Vocabulary!$A:$F,3)),"")</f>
        <v>A period of time composed by a start date and an optional end date</v>
      </c>
      <c r="N309" s="13" t="str">
        <f>IFERROR(IF(VLOOKUP(A309,VocabularyNL!$A:$H,7)=0,"",VLOOKUP(A309,VocabularyNL!$A:$H,7)),"")</f>
        <v>Een tijdsperiode samengesteld uit een startdatum en een optionele einddatum</v>
      </c>
      <c r="O309" s="13" t="str">
        <f>IFERROR(IF(VLOOKUP(A309,VocabularyFR!$A:$H,7)=0,"",VLOOKUP(A309,VocabularyFR!$A:$H,7)),"")</f>
        <v>Une période composée d'une date de début et d'une date de fin facultative</v>
      </c>
      <c r="P309" s="13" t="str">
        <f>IF($A309&lt;&gt;"",IF(VLOOKUP($A309,Vocabulary!$A:$J,7,)&lt;&gt;"",VLOOKUP($A309,Vocabulary!$A:$J,7,),""),"")</f>
        <v>(ssin = social security identification number)</v>
      </c>
      <c r="Q309" s="13" t="str">
        <f>IFERROR(IF(VLOOKUP(A309,VocabularyNL!$A:$H,8)=0,"",VLOOKUP(A309,VocabularyNL!$A:$H,8)),"")</f>
        <v>(INSZ = Identificatienummer van de sociale zekerheid )</v>
      </c>
      <c r="R309" s="13" t="str">
        <f>IFERROR(IF(VLOOKUP(A309,VocabularyFR!$A:$H,8)=0,"",VLOOKUP(A309,VocabularyFR!$A:$H,8)),"")</f>
        <v>(NISS = Numéro d'Identification de la Sécurité Sociale)</v>
      </c>
      <c r="S309" s="53" t="str">
        <f>VLOOKUP(Table9[[#This Row],[Id]],Vocabulary!A:K,11)</f>
        <v>no</v>
      </c>
      <c r="T309" s="53" t="str">
        <f>VLOOKUP(Table9[[#This Row],[Id]],Vocabulary!A:L,12)</f>
        <v>yes</v>
      </c>
    </row>
    <row r="310" spans="1:20" ht="28.8" x14ac:dyDescent="0.3">
      <c r="A310" s="4">
        <v>352</v>
      </c>
      <c r="B310" s="13" t="str">
        <f>IF($A310&lt;&gt;"",IF(VLOOKUP($A310,VocabularyAdoption!$A:$K,8,)=0,"",VLOOKUP($A310,VocabularyAdoption!$A:$K,8,)),"")</f>
        <v>Proposed standard</v>
      </c>
      <c r="C310" s="13" t="str">
        <f>IF($A310&lt;&gt;"",VLOOKUP($A310,Vocabulary!$A:$J,6,),"")</f>
        <v>FED</v>
      </c>
      <c r="D310" s="13" t="str">
        <f>IF($A310&lt;&gt;"",VLOOKUP($A310,Vocabulary!$A:$J,8,),"")</f>
        <v>schema</v>
      </c>
      <c r="E310" s="13" t="str">
        <f>IFERROR(VLOOKUP(D310,Prefix!$A:$B,2,),"")</f>
        <v>http://schema.org/</v>
      </c>
      <c r="F310" s="13" t="str">
        <f>IF($A310&lt;&gt;"",IF(VLOOKUP($A310,Vocabulary!$A:$J,9,)=0,"",VLOOKUP($A310,Vocabulary!$A:$J,9,)),"")</f>
        <v/>
      </c>
      <c r="G310" s="13" t="str">
        <f>IF($A310&lt;&gt;"",VLOOKUP($A310,Vocabulary!$A:$J,4,),"")</f>
        <v>Temporal</v>
      </c>
      <c r="H310" s="13" t="str">
        <f>IF($A310&lt;&gt;"",VLOOKUP($A310,Vocabulary!$A:$J,5,),"")</f>
        <v>Property</v>
      </c>
      <c r="I310" s="13" t="str">
        <f t="shared" si="4"/>
        <v>&lt;http://schema.org/endDate&gt;</v>
      </c>
      <c r="J310" s="13" t="str">
        <f>IF($A310&lt;&gt;"",VLOOKUP($A310,Vocabulary!$A:$J,2,),"")</f>
        <v>endDate</v>
      </c>
      <c r="K310" s="13" t="str">
        <f>IFERROR(IF(VLOOKUP(A310,VocabularyNL!$A:$G,6)=0,"",VLOOKUP(A310,VocabularyNL!$A:$G,6)),"")</f>
        <v>Einddatum</v>
      </c>
      <c r="L310" s="13" t="str">
        <f>IFERROR(IF(VLOOKUP(A310,VocabularyFR!$A:$G,6)=0,"",VLOOKUP(A310,VocabularyFR!$A:$G,6)),"")</f>
        <v>Date de fin</v>
      </c>
      <c r="M310" s="13" t="str">
        <f>IFERROR(IF(VLOOKUP(A310,Vocabulary!$A:$F,3)=0,"",VLOOKUP(A310,Vocabulary!$A:$F,3)),"")</f>
        <v>The end date and time of the item (in ISO 8601 date format).</v>
      </c>
      <c r="N310" s="13" t="str">
        <f>IFERROR(IF(VLOOKUP(A310,VocabularyNL!$A:$H,7)=0,"",VLOOKUP(A310,VocabularyNL!$A:$H,7)),"")</f>
        <v>De einddatum en -tijd van het item (in ISO 8601-datumformaat).</v>
      </c>
      <c r="O310" s="13" t="str">
        <f>IFERROR(IF(VLOOKUP(A310,VocabularyFR!$A:$H,7)=0,"",VLOOKUP(A310,VocabularyFR!$A:$H,7)),"")</f>
        <v>Date et heure de fin de l'élément (au format de date ISO 8601).</v>
      </c>
      <c r="P310" s="13" t="str">
        <f>IF($A310&lt;&gt;"",IF(VLOOKUP($A310,Vocabulary!$A:$J,7,)&lt;&gt;"",VLOOKUP($A310,Vocabulary!$A:$J,7,),""),"")</f>
        <v/>
      </c>
      <c r="Q310" s="13" t="str">
        <f>IFERROR(IF(VLOOKUP(A310,VocabularyNL!$A:$H,8)=0,"",VLOOKUP(A310,VocabularyNL!$A:$H,8)),"")</f>
        <v/>
      </c>
      <c r="R310" s="13" t="str">
        <f>IFERROR(IF(VLOOKUP(A310,VocabularyFR!$A:$H,8)=0,"",VLOOKUP(A310,VocabularyFR!$A:$H,8)),"")</f>
        <v/>
      </c>
      <c r="S310" s="53" t="str">
        <f>VLOOKUP(Table9[[#This Row],[Id]],Vocabulary!A:K,11)</f>
        <v>no</v>
      </c>
      <c r="T310" s="53" t="str">
        <f>VLOOKUP(Table9[[#This Row],[Id]],Vocabulary!A:L,12)</f>
        <v>yes</v>
      </c>
    </row>
    <row r="311" spans="1:20" ht="28.8" x14ac:dyDescent="0.3">
      <c r="A311" s="4">
        <v>355</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&lt;http://schema.org/startDate&gt;</v>
      </c>
      <c r="J311" s="13" t="str">
        <f>IF($A311&lt;&gt;"",VLOOKUP($A311,Vocabulary!$A:$J,2,),"")</f>
        <v>startDate</v>
      </c>
      <c r="K311" s="13" t="str">
        <f>IFERROR(IF(VLOOKUP(A311,VocabularyNL!$A:$G,6)=0,"",VLOOKUP(A311,VocabularyNL!$A:$G,6)),"")</f>
        <v>Startdatum</v>
      </c>
      <c r="L311" s="13" t="str">
        <f>IFERROR(IF(VLOOKUP(A311,VocabularyFR!$A:$G,6)=0,"",VLOOKUP(A311,VocabularyFR!$A:$G,6)),"")</f>
        <v>Date de début</v>
      </c>
      <c r="M311" s="13" t="str">
        <f>IFERROR(IF(VLOOKUP(A311,Vocabulary!$A:$F,3)=0,"",VLOOKUP(A311,Vocabulary!$A:$F,3)),"")</f>
        <v>The start date and time of the item (in ISO 8601 date format).</v>
      </c>
      <c r="N311" s="13" t="str">
        <f>IFERROR(IF(VLOOKUP(A311,VocabularyNL!$A:$H,7)=0,"",VLOOKUP(A311,VocabularyNL!$A:$H,7)),"")</f>
        <v>De startdatum en -tijd van het artikel (in ISO 8601-datumformaat).</v>
      </c>
      <c r="O311" s="13" t="str">
        <f>IFERROR(IF(VLOOKUP(A311,VocabularyFR!$A:$H,7)=0,"",VLOOKUP(A311,VocabularyFR!$A:$H,7)),"")</f>
        <v>Date et heure de début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c r="T311" s="53" t="str">
        <f>VLOOKUP(Table9[[#This Row],[Id]],Vocabulary!A:L,12)</f>
        <v>yes</v>
      </c>
    </row>
    <row r="312" spans="1:20" ht="57.6" x14ac:dyDescent="0.3">
      <c r="A312" s="4">
        <v>359</v>
      </c>
      <c r="B312" s="13" t="str">
        <f>IF($A312&lt;&gt;"",IF(VLOOKUP($A312,VocabularyAdoption!$A:$K,8,)=0,"",VLOOKUP($A312,VocabularyAdoption!$A:$K,8,)),"")</f>
        <v>Draft</v>
      </c>
      <c r="C312" s="13" t="str">
        <f>IF($A312&lt;&gt;"",VLOOKUP($A312,Vocabulary!$A:$J,6,),"")</f>
        <v>FED</v>
      </c>
      <c r="D312" s="13" t="str">
        <f>IF($A312&lt;&gt;"",VLOOKUP($A312,Vocabulary!$A:$J,8,),"")</f>
        <v>fed-loc</v>
      </c>
      <c r="E312" s="13" t="str">
        <f>IFERROR(VLOOKUP(D312,Prefix!$A:$B,2,),"")</f>
        <v>http://vocab.belgif.be/ns/location#</v>
      </c>
      <c r="F312" s="13" t="str">
        <f>IF($A312&lt;&gt;"",IF(VLOOKUP($A312,Vocabulary!$A:$J,9,)=0,"",VLOOKUP($A312,Vocabulary!$A:$J,9,)),"")</f>
        <v/>
      </c>
      <c r="G312" s="13" t="str">
        <f>IF($A312&lt;&gt;"",VLOOKUP($A312,Vocabulary!$A:$J,4,),"")</f>
        <v>Location</v>
      </c>
      <c r="H312" s="13" t="str">
        <f>IF($A312&lt;&gt;"",VLOOKUP($A312,Vocabulary!$A:$J,5,),"")</f>
        <v>Class</v>
      </c>
      <c r="I312" s="13" t="str">
        <f t="shared" si="4"/>
        <v>&lt;http://vocab.belgif.be/ns/location#GM_Point&gt;</v>
      </c>
      <c r="J312" s="13" t="str">
        <f>IF($A312&lt;&gt;"",VLOOKUP($A312,Vocabulary!$A:$J,2,),"")</f>
        <v>GM_Point</v>
      </c>
      <c r="K312" s="13" t="str">
        <f>IFERROR(IF(VLOOKUP(A312,VocabularyNL!$A:$G,6)=0,"",VLOOKUP(A312,VocabularyNL!$A:$G,6)),"")</f>
        <v>GM_Point</v>
      </c>
      <c r="L312" s="13" t="str">
        <f>IFERROR(IF(VLOOKUP(A312,VocabularyFR!$A:$G,6)=0,"",VLOOKUP(A312,VocabularyFR!$A:$G,6)),"")</f>
        <v>GM_Point</v>
      </c>
      <c r="M312" s="13" t="str">
        <f>IFERROR(IF(VLOOKUP(A312,Vocabulary!$A:$F,3)=0,"",VLOOKUP(A312,Vocabulary!$A:$F,3)),"")</f>
        <v>GM_Point is the basic data type for a geometric object consisting of one and only one point.</v>
      </c>
      <c r="N312" s="13" t="str">
        <f>IFERROR(IF(VLOOKUP(A312,VocabularyNL!$A:$H,7)=0,"",VLOOKUP(A312,VocabularyNL!$A:$H,7)),"")</f>
        <v>GM_Point is het elementaire gegevenstype voor een meetkundig object bestaande uit één en slechts één punt.</v>
      </c>
      <c r="O312" s="13" t="str">
        <f>IFERROR(IF(VLOOKUP(A312,VocabularyFR!$A:$H,7)=0,"",VLOOKUP(A312,VocabularyFR!$A:$H,7)),"")</f>
        <v>GM_Point est le type de données de base pour un objet géométrique consistant en un et un seul point.</v>
      </c>
      <c r="P312" s="13" t="str">
        <f>IF($A312&lt;&gt;"",IF(VLOOKUP($A312,Vocabulary!$A:$J,7,)&lt;&gt;"",VLOOKUP($A312,Vocabulary!$A:$J,7,),""),"")</f>
        <v>http://inspire-regadmin.jrc.ec.europa.eu/dataspecification/ScopeObjectDetail.action?objectDetailId=11377</v>
      </c>
      <c r="Q312" s="13" t="str">
        <f>IFERROR(IF(VLOOKUP(A312,VocabularyNL!$A:$H,8)=0,"",VLOOKUP(A312,VocabularyNL!$A:$H,8)),"")</f>
        <v>http://inspire-regadmin.jrc.ec.europa.eu/dataspecification/ScopeObjectDetail.action?objectDetailId=11377</v>
      </c>
      <c r="R312" s="13" t="str">
        <f>IFERROR(IF(VLOOKUP(A312,VocabularyFR!$A:$H,8)=0,"",VLOOKUP(A312,VocabularyFR!$A:$H,8)),"")</f>
        <v>http://inspire-regadmin.jrc.ec.europa.eu/dataspecification/ScopeObjectDetail.action?objectDetailId=11377</v>
      </c>
      <c r="S312" s="53" t="str">
        <f>VLOOKUP(Table9[[#This Row],[Id]],Vocabulary!A:K,11)</f>
        <v>no</v>
      </c>
      <c r="T312" s="53" t="str">
        <f>VLOOKUP(Table9[[#This Row],[Id]],Vocabulary!A:L,12)</f>
        <v>yes</v>
      </c>
    </row>
    <row r="313" spans="1:20" ht="43.2" x14ac:dyDescent="0.3">
      <c r="A313" s="4">
        <v>360</v>
      </c>
      <c r="B313" s="13" t="str">
        <f>IF($A313&lt;&gt;"",IF(VLOOKUP($A313,VocabularyAdoption!$A:$K,8,)=0,"",VLOOKUP($A313,VocabularyAdoption!$A:$K,8,)),"")</f>
        <v>Draft</v>
      </c>
      <c r="C313" s="13" t="str">
        <f>IF($A313&lt;&gt;"",VLOOKUP($A313,Vocabulary!$A:$J,6,),"")</f>
        <v>FED</v>
      </c>
      <c r="D313" s="13" t="str">
        <f>IF($A313&lt;&gt;"",VLOOKUP($A313,Vocabulary!$A:$J,8,),"")</f>
        <v>fed-thesaurus</v>
      </c>
      <c r="E313" s="13" t="str">
        <f>IFERROR(VLOOKUP(D313,Prefix!$A:$B,2,),"")</f>
        <v>http://vocab.belgif.be/auth/</v>
      </c>
      <c r="F313" s="13" t="str">
        <f>IF($A313&lt;&gt;"",IF(VLOOKUP($A313,Vocabulary!$A:$J,9,)=0,"",VLOOKUP($A313,Vocabulary!$A:$J,9,)),"")</f>
        <v/>
      </c>
      <c r="G313" s="13" t="str">
        <f>IF($A313&lt;&gt;"",VLOOKUP($A313,Vocabulary!$A:$J,4,),"")</f>
        <v>Location</v>
      </c>
      <c r="H313" s="13" t="str">
        <f>IF($A313&lt;&gt;"",VLOOKUP($A313,Vocabulary!$A:$J,5,),"")</f>
        <v>ConceptScheme</v>
      </c>
      <c r="I313" s="13" t="str">
        <f t="shared" si="4"/>
        <v>&lt;http://vocab.belgif.be/auth/addressstatus#id&gt;</v>
      </c>
      <c r="J313" s="13" t="str">
        <f>IF($A313&lt;&gt;"",VLOOKUP($A313,Vocabulary!$A:$J,2,),"")</f>
        <v>AddressStatus</v>
      </c>
      <c r="K313" s="13" t="str">
        <f>IFERROR(IF(VLOOKUP(A313,VocabularyNL!$A:$G,6)=0,"",VLOOKUP(A313,VocabularyNL!$A:$G,6)),"")</f>
        <v>Status adres</v>
      </c>
      <c r="L313" s="13" t="str">
        <f>IFERROR(IF(VLOOKUP(A313,VocabularyFR!$A:$G,6)=0,"",VLOOKUP(A313,VocabularyFR!$A:$G,6)),"")</f>
        <v>Statut d'adresse</v>
      </c>
      <c r="M313" s="13" t="str">
        <f>IFERROR(IF(VLOOKUP(A313,Vocabulary!$A:$F,3)=0,"",VLOOKUP(A313,Vocabulary!$A:$F,3)),"")</f>
        <v>Conceptscheme with possible status values for a BEST address.</v>
      </c>
      <c r="N313" s="13" t="str">
        <f>IFERROR(IF(VLOOKUP(A313,VocabularyNL!$A:$H,7)=0,"",VLOOKUP(A313,VocabularyNL!$A:$H,7)),"")</f>
        <v>Conceptscheme met mogelijke statuswaarden voor een BEST-adres.</v>
      </c>
      <c r="O313" s="13" t="str">
        <f>IFERROR(IF(VLOOKUP(A313,VocabularyFR!$A:$H,7)=0,"",VLOOKUP(A313,VocabularyFR!$A:$H,7)),"")</f>
        <v>Conceptscheme avec les valeurs d'état possibles pour une adresse BEST.</v>
      </c>
      <c r="P313" s="13" t="str">
        <f>IF($A313&lt;&gt;"",IF(VLOOKUP($A313,Vocabulary!$A:$J,7,)&lt;&gt;"",VLOOKUP($A313,Vocabulary!$A:$J,7,),""),"")</f>
        <v/>
      </c>
      <c r="Q313" s="13" t="str">
        <f>IFERROR(IF(VLOOKUP(A313,VocabularyNL!$A:$H,8)=0,"",VLOOKUP(A313,VocabularyNL!$A:$H,8)),"")</f>
        <v/>
      </c>
      <c r="R313" s="13" t="str">
        <f>IFERROR(IF(VLOOKUP(A313,VocabularyFR!$A:$H,8)=0,"",VLOOKUP(A313,VocabularyFR!$A:$H,8)),"")</f>
        <v/>
      </c>
      <c r="S313" s="53" t="str">
        <f>VLOOKUP(Table9[[#This Row],[Id]],Vocabulary!A:K,11)</f>
        <v>no</v>
      </c>
      <c r="T313" s="53" t="str">
        <f>VLOOKUP(Table9[[#This Row],[Id]],Vocabulary!A:L,12)</f>
        <v>yes</v>
      </c>
    </row>
    <row r="314" spans="1:20" ht="43.2" x14ac:dyDescent="0.3">
      <c r="A314" s="4">
        <v>361</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Person</v>
      </c>
      <c r="H314" s="13" t="str">
        <f>IF($A314&lt;&gt;"",VLOOKUP($A314,Vocabulary!$A:$J,5,),"")</f>
        <v>ConceptScheme</v>
      </c>
      <c r="I314" s="13" t="str">
        <f t="shared" si="4"/>
        <v>&lt;http://vocab.belgif.be/auth/administrativestatus#id&gt;</v>
      </c>
      <c r="J314" s="13" t="str">
        <f>IF($A314&lt;&gt;"",VLOOKUP($A314,Vocabulary!$A:$J,2,),"")</f>
        <v>AdministrativeStatus</v>
      </c>
      <c r="K314" s="13" t="str">
        <f>IFERROR(IF(VLOOKUP(A314,VocabularyNL!$A:$G,6)=0,"",VLOOKUP(A314,VocabularyNL!$A:$G,6)),"")</f>
        <v>Administratieve status</v>
      </c>
      <c r="L314" s="13" t="str">
        <f>IFERROR(IF(VLOOKUP(A314,VocabularyFR!$A:$G,6)=0,"",VLOOKUP(A314,VocabularyFR!$A:$G,6)),"")</f>
        <v>Statut administratif</v>
      </c>
      <c r="M314" s="13" t="str">
        <f>IFERROR(IF(VLOOKUP(A314,Vocabulary!$A:$F,3)=0,"",VLOOKUP(A314,Vocabulary!$A:$F,3)),"")</f>
        <v>Conceptscheme with the values of an administrative status.</v>
      </c>
      <c r="N314" s="13" t="str">
        <f>IFERROR(IF(VLOOKUP(A314,VocabularyNL!$A:$H,7)=0,"",VLOOKUP(A314,VocabularyNL!$A:$H,7)),"")</f>
        <v>Conceptscheme met de waarden van een administratieve status.</v>
      </c>
      <c r="O314" s="13" t="str">
        <f>IFERROR(IF(VLOOKUP(A314,VocabularyFR!$A:$H,7)=0,"",VLOOKUP(A314,VocabularyFR!$A:$H,7)),"")</f>
        <v>Statut administratif.</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c r="T314" s="53" t="str">
        <f>VLOOKUP(Table9[[#This Row],[Id]],Vocabulary!A:L,12)</f>
        <v>yes</v>
      </c>
    </row>
    <row r="315" spans="1:20" ht="57.6" x14ac:dyDescent="0.3">
      <c r="A315" s="4">
        <v>362</v>
      </c>
      <c r="B315" s="13" t="str">
        <f>IF($A315&lt;&gt;"",IF(VLOOKUP($A315,VocabularyAdoption!$A:$K,8,)=0,"",VLOOKUP($A315,VocabularyAdoption!$A:$K,8,)),"")</f>
        <v>Proposed standard</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&lt;http://vocab.belgif.be/auth/civilstatustype#id&gt;</v>
      </c>
      <c r="J315" s="13" t="str">
        <f>IF($A315&lt;&gt;"",VLOOKUP($A315,Vocabulary!$A:$J,2,),"")</f>
        <v>CivilStatusType</v>
      </c>
      <c r="K315" s="13" t="str">
        <f>IFERROR(IF(VLOOKUP(A315,VocabularyNL!$A:$G,6)=0,"",VLOOKUP(A315,VocabularyNL!$A:$G,6)),"")</f>
        <v>Burgerlijke staat</v>
      </c>
      <c r="L315" s="13" t="str">
        <f>IFERROR(IF(VLOOKUP(A315,VocabularyFR!$A:$G,6)=0,"",VLOOKUP(A315,VocabularyFR!$A:$G,6)),"")</f>
        <v>Etat civil</v>
      </c>
      <c r="M315" s="13" t="str">
        <f>IFERROR(IF(VLOOKUP(A315,Vocabulary!$A:$F,3)=0,"",VLOOKUP(A315,Vocabulary!$A:$F,3)),"")</f>
        <v>The type of civil status of a person represented by a code assigned by the National Register.</v>
      </c>
      <c r="N315" s="13" t="str">
        <f>IFERROR(IF(VLOOKUP(A315,VocabularyNL!$A:$H,7)=0,"",VLOOKUP(A315,VocabularyNL!$A:$H,7)),"")</f>
        <v>Het type burgerlijke staat van een persoon vertegenwoordigd door een code toegekend door het Rijksregister.</v>
      </c>
      <c r="O315" s="13" t="str">
        <f>IFERROR(IF(VLOOKUP(A315,VocabularyFR!$A:$H,7)=0,"",VLOOKUP(A315,VocabularyFR!$A:$H,7)),"")</f>
        <v>Le type d'état civil d'une personne représenté par un code attribué par le Registre national.</v>
      </c>
      <c r="P315" s="13" t="str">
        <f>IF($A315&lt;&gt;"",IF(VLOOKUP($A315,Vocabulary!$A:$J,7,)&lt;&gt;"",VLOOKUP($A315,Vocabulary!$A:$J,7,),""),"")</f>
        <v>Definition see https://www.ibz.rrn.fgov.be/fileadmin/user_upload/nl/rr/instructies/IT-lijst/IT120_Burgerlijke_Staat_20210106.pdf</v>
      </c>
      <c r="Q315" s="13" t="str">
        <f>IFERROR(IF(VLOOKUP(A315,VocabularyNL!$A:$H,8)=0,"",VLOOKUP(A315,VocabularyNL!$A:$H,8)),"")</f>
        <v>Definitie: zie Rijksregister  https://www.ibz.rrn.fgov.be/fileadmin/user_upload/nl/rr/instructies/IT-lijst/IT120_Burgerlijke_Staat_20210106.pdf</v>
      </c>
      <c r="R315" s="13" t="str">
        <f>IFERROR(IF(VLOOKUP(A315,VocabularyFR!$A:$H,8)=0,"",VLOOKUP(A315,VocabularyFR!$A:$H,8)),"")</f>
        <v>Définition: voir Registre National
https://www.ibz.rrn.fgov.be/fileadmin/user_upload/fr/rn/instructions/liste-TI/TI120_Etatcivil_20210106.pdf</v>
      </c>
      <c r="S315" s="53" t="str">
        <f>VLOOKUP(Table9[[#This Row],[Id]],Vocabulary!A:K,11)</f>
        <v>no</v>
      </c>
      <c r="T315" s="53" t="str">
        <f>VLOOKUP(Table9[[#This Row],[Id]],Vocabulary!A:L,12)</f>
        <v>yes</v>
      </c>
    </row>
    <row r="316" spans="1:20" ht="115.2" x14ac:dyDescent="0.3">
      <c r="A316" s="4">
        <v>363</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&lt;http://vocab.belgif.be/auth/descent#id&gt;</v>
      </c>
      <c r="J316" s="13" t="str">
        <f>IF($A316&lt;&gt;"",VLOOKUP($A316,Vocabulary!$A:$J,2,),"")</f>
        <v>Descent</v>
      </c>
      <c r="K316" s="13" t="str">
        <f>IFERROR(IF(VLOOKUP(A316,VocabularyNL!$A:$G,6)=0,"",VLOOKUP(A316,VocabularyNL!$A:$G,6)),"")</f>
        <v>Afstamming</v>
      </c>
      <c r="L316" s="13" t="str">
        <f>IFERROR(IF(VLOOKUP(A316,VocabularyFR!$A:$G,6)=0,"",VLOOKUP(A316,VocabularyFR!$A:$G,6)),"")</f>
        <v>Descendance</v>
      </c>
      <c r="M316" s="13" t="str">
        <f>IFERROR(IF(VLOOKUP(A316,Vocabulary!$A:$F,3)=0,"",VLOOKUP(A316,Vocabulary!$A:$F,3)),"")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6" s="13" t="str">
        <f>IFERROR(IF(VLOOKUP(A316,VocabularyNL!$A:$H,7)=0,"",VLOOKUP(A316,VocabularyNL!$A:$H,7)),"")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6" s="13" t="str">
        <f>IFERROR(IF(VLOOKUP(A316,VocabularyFR!$A:$H,7)=0,"",VLOOKUP(A316,VocabularyFR!$A:$H,7)),"")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6" s="13" t="str">
        <f>IF($A316&lt;&gt;"",IF(VLOOKUP($A316,Vocabulary!$A:$J,7,)&lt;&gt;"",VLOOKUP($A316,Vocabulary!$A:$J,7,),""),"")</f>
        <v>CONCEPTSCHEME  DEFINITION to be done</v>
      </c>
      <c r="Q316" s="13" t="str">
        <f>IFERROR(IF(VLOOKUP(A316,VocabularyNL!$A:$H,8)=0,"",VLOOKUP(A316,VocabularyNL!$A:$H,8)),"")</f>
        <v>CONCEPTSCHEME DEFINITION to do</v>
      </c>
      <c r="R316" s="13" t="str">
        <f>IFERROR(IF(VLOOKUP(A316,VocabularyFR!$A:$H,8)=0,"",VLOOKUP(A316,VocabularyFR!$A:$H,8)),"")</f>
        <v>CONCEPTSCHEME DEFINITION to do</v>
      </c>
      <c r="S316" s="53" t="str">
        <f>VLOOKUP(Table9[[#This Row],[Id]],Vocabulary!A:K,11)</f>
        <v>no</v>
      </c>
      <c r="T316" s="53" t="str">
        <f>VLOOKUP(Table9[[#This Row],[Id]],Vocabulary!A:L,12)</f>
        <v>yes</v>
      </c>
    </row>
    <row r="317" spans="1:20" ht="144" x14ac:dyDescent="0.3">
      <c r="A317" s="4">
        <v>364</v>
      </c>
      <c r="B317" s="13" t="str">
        <f>IF($A317&lt;&gt;"",IF(VLOOKUP($A317,VocabularyAdoption!$A:$K,8,)=0,"",VLOOKUP($A317,VocabularyAdoption!$A:$K,8,)),"")</f>
        <v>Proposed standard</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Organization</v>
      </c>
      <c r="H317" s="13" t="str">
        <f>IF($A317&lt;&gt;"",VLOOKUP($A317,Vocabulary!$A:$J,5,),"")</f>
        <v>ConceptScheme</v>
      </c>
      <c r="I317" s="13" t="str">
        <f t="shared" si="4"/>
        <v>&lt;http://vocab.belgif.be/auth/nace2008#id&gt;</v>
      </c>
      <c r="J317" s="13" t="str">
        <f>IF($A317&lt;&gt;"",VLOOKUP($A317,Vocabulary!$A:$J,2,),"")</f>
        <v>Nace2008</v>
      </c>
      <c r="K317" s="13" t="str">
        <f>IFERROR(IF(VLOOKUP(A317,VocabularyNL!$A:$G,6)=0,"",VLOOKUP(A317,VocabularyNL!$A:$G,6)),"")</f>
        <v>Nace2008</v>
      </c>
      <c r="L317" s="13" t="str">
        <f>IFERROR(IF(VLOOKUP(A317,VocabularyFR!$A:$G,6)=0,"",VLOOKUP(A317,VocabularyFR!$A:$G,6)),"")</f>
        <v>Nace2008</v>
      </c>
      <c r="M317" s="13" t="str">
        <f>IFERROR(IF(VLOOKUP(A317,Vocabulary!$A:$F,3)=0,"",VLOOKUP(A317,Vocabulary!$A:$F,3)),"")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7" s="13" t="str">
        <f>IFERROR(IF(VLOOKUP(A317,VocabularyNL!$A:$H,7)=0,"",VLOOKUP(A317,VocabularyNL!$A:$H,7)),"")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17" s="13" t="str">
        <f>IFERROR(IF(VLOOKUP(A317,VocabularyFR!$A:$H,7)=0,"",VLOOKUP(A317,VocabularyFR!$A:$H,7)),"")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7" s="13" t="str">
        <f>IF($A317&lt;&gt;"",IF(VLOOKUP($A317,Vocabulary!$A:$J,7,)&lt;&gt;"",VLOOKUP($A317,Vocabulary!$A:$J,7,),""),"")</f>
        <v>see https://economie.fgov.be/en/themes/enterprises/crossroads-bank-enterprises/services-administrations/tables-codes (code NACE version 2008)</v>
      </c>
      <c r="Q317" s="13" t="str">
        <f>IFERROR(IF(VLOOKUP(A317,VocabularyNL!$A:$H,8)=0,"",VLOOKUP(A317,VocabularyNL!$A:$H,8)),"")</f>
        <v>zie https://economie.fgov.be/nl/themas/ondernemingen/kruispuntbank-van/diensten-voor-administraties/codetabellen (code NACE versie 2008)</v>
      </c>
      <c r="R317" s="13" t="str">
        <f>IFERROR(IF(VLOOKUP(A317,VocabularyFR!$A:$H,8)=0,"",VLOOKUP(A317,VocabularyFR!$A:$H,8)),"")</f>
        <v>voir https://economie.fgov.be/fr/themes/entreprises/banque-carrefour-des/services-pour-les/tables-de-codes  (code NACE version 2008)</v>
      </c>
      <c r="S317" s="53" t="str">
        <f>VLOOKUP(Table9[[#This Row],[Id]],Vocabulary!A:K,11)</f>
        <v>no</v>
      </c>
      <c r="T317" s="53" t="str">
        <f>VLOOKUP(Table9[[#This Row],[Id]],Vocabulary!A:L,12)</f>
        <v>yes</v>
      </c>
    </row>
    <row r="318" spans="1:20" ht="172.8" x14ac:dyDescent="0.3">
      <c r="A318" s="4">
        <v>366</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&lt;http://vocab.belgif.be/auth/householdrelationtype#id&gt;</v>
      </c>
      <c r="J318" s="13" t="str">
        <f>IF($A318&lt;&gt;"",VLOOKUP($A318,Vocabulary!$A:$J,2,),"")</f>
        <v>HouseholdRelationType</v>
      </c>
      <c r="K318" s="13" t="str">
        <f>IFERROR(IF(VLOOKUP(A318,VocabularyNL!$A:$G,6)=0,"",VLOOKUP(A318,VocabularyNL!$A:$G,6)),"")</f>
        <v>Gezinsrelatie type</v>
      </c>
      <c r="L318" s="13" t="str">
        <f>IFERROR(IF(VLOOKUP(A318,VocabularyFR!$A:$G,6)=0,"",VLOOKUP(A318,VocabularyFR!$A:$G,6)),"")</f>
        <v>Type de relation de ménage</v>
      </c>
      <c r="M318" s="13" t="str">
        <f>IFERROR(IF(VLOOKUP(A318,Vocabulary!$A:$F,3)=0,"",VLOOKUP(A318,Vocabulary!$A:$F,3)),"")</f>
        <v>The type of relation of a household member to the household reference person, represented by a code assigned by the National Register.</v>
      </c>
      <c r="N318" s="13" t="str">
        <f>IFERROR(IF(VLOOKUP(A318,VocabularyNL!$A:$H,7)=0,"",VLOOKUP(A318,VocabularyNL!$A:$H,7)),"")</f>
        <v>Het type relatie van een lid van het huishouden tot de referentiepersoon van het huishouden, vertegenwoordigd door een code toegekend door het Rijksregister.</v>
      </c>
      <c r="O318" s="13" t="str">
        <f>IFERROR(IF(VLOOKUP(A318,VocabularyFR!$A:$H,7)=0,"",VLOOKUP(A318,VocabularyFR!$A:$H,7)),"")</f>
        <v>Le type de relation d'un membre du ménage à la personne de référence du ménage, représenté par un code attribué par le Registre national.</v>
      </c>
      <c r="P318" s="13" t="str">
        <f>IF($A318&lt;&gt;"",IF(VLOOKUP($A318,Vocabulary!$A:$J,7,)&lt;&gt;"",VLOOKUP($A318,Vocabulary!$A:$J,7,),""),"")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Q318" s="13" t="str">
        <f>IFERROR(IF(VLOOKUP(A318,VocabularyNL!$A:$H,8)=0,"",VLOOKUP(A318,VocabularyNL!$A:$H,8)),"")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R318" s="13" t="str">
        <f>IFERROR(IF(VLOOKUP(A318,VocabularyFR!$A:$H,8)=0,"",VLOOKUP(A318,VocabularyFR!$A:$H,8)),"")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c r="S318" s="53" t="str">
        <f>VLOOKUP(Table9[[#This Row],[Id]],Vocabulary!A:K,11)</f>
        <v>no</v>
      </c>
      <c r="T318" s="53" t="str">
        <f>VLOOKUP(Table9[[#This Row],[Id]],Vocabulary!A:L,12)</f>
        <v>yes</v>
      </c>
    </row>
    <row r="319" spans="1:20" ht="115.2" x14ac:dyDescent="0.3">
      <c r="A319" s="4">
        <v>367</v>
      </c>
      <c r="B319" s="13" t="str">
        <f>IF($A319&lt;&gt;"",IF(VLOOKUP($A319,VocabularyAdoption!$A:$K,8,)=0,"",VLOOKUP($A319,VocabularyAdoption!$A:$K,8,)),"")</f>
        <v>Proposed standard</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Organization</v>
      </c>
      <c r="H319" s="13" t="str">
        <f>IF($A319&lt;&gt;"",VLOOKUP($A319,Vocabulary!$A:$J,5,),"")</f>
        <v>ConceptScheme</v>
      </c>
      <c r="I319" s="13" t="str">
        <f t="shared" si="4"/>
        <v>&lt;http://vocab.belgif.be/auth/function#id&gt;</v>
      </c>
      <c r="J319" s="13" t="str">
        <f>IF($A319&lt;&gt;"",VLOOKUP($A319,Vocabulary!$A:$J,2,),"")</f>
        <v>Function</v>
      </c>
      <c r="K319" s="13" t="str">
        <f>IFERROR(IF(VLOOKUP(A319,VocabularyNL!$A:$G,6)=0,"",VLOOKUP(A319,VocabularyNL!$A:$G,6)),"")</f>
        <v>Functie</v>
      </c>
      <c r="L319" s="13" t="str">
        <f>IFERROR(IF(VLOOKUP(A319,VocabularyFR!$A:$G,6)=0,"",VLOOKUP(A319,VocabularyFR!$A:$G,6)),"")</f>
        <v>Fonction</v>
      </c>
      <c r="M319" s="13" t="str">
        <f>IFERROR(IF(VLOOKUP(A319,Vocabulary!$A:$F,3)=0,"",VLOOKUP(A319,Vocabulary!$A:$F,3)),"")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19" s="13" t="str">
        <f>IFERROR(IF(VLOOKUP(A319,VocabularyNL!$A:$H,7)=0,"",VLOOKUP(A319,VocabularyNL!$A:$H,7)),"")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19" s="13" t="str">
        <f>IFERROR(IF(VLOOKUP(A319,VocabularyFR!$A:$H,7)=0,"",VLOOKUP(A319,VocabularyFR!$A:$H,7)),"")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19" s="13" t="str">
        <f>IF($A319&lt;&gt;"",IF(VLOOKUP($A319,Vocabulary!$A:$J,7,)&lt;&gt;"",VLOOKUP($A319,Vocabulary!$A:$J,7,),""),"")</f>
        <v>see https://economie.fgov.be/en/themes/enterprises/crossroads-bank-enterprises/services-administrations/tables-codes (KBO-codes-legal.xls tab Function)</v>
      </c>
      <c r="Q319" s="13" t="str">
        <f>IFERROR(IF(VLOOKUP(A319,VocabularyNL!$A:$H,8)=0,"",VLOOKUP(A319,VocabularyNL!$A:$H,8)),"")</f>
        <v>zie https://economie.fgov.be/nl/themas/ondernemingen/kruispuntbank-van/diensten-voor-administraties/codetabellen (KBO-codes-legal.xls tab Functie)</v>
      </c>
      <c r="R319" s="13" t="str">
        <f>IFERROR(IF(VLOOKUP(A319,VocabularyFR!$A:$H,8)=0,"",VLOOKUP(A319,VocabularyFR!$A:$H,8)),"")</f>
        <v>voir https://economie.fgov.be/fr/themes/entreprises/banque-carrefour-des/services-pour-les/tables-de-codes (KBO-codes-legal.xls, onglet Function)</v>
      </c>
      <c r="S319" s="53" t="str">
        <f>VLOOKUP(Table9[[#This Row],[Id]],Vocabulary!A:K,11)</f>
        <v>no</v>
      </c>
      <c r="T319" s="53" t="str">
        <f>VLOOKUP(Table9[[#This Row],[Id]],Vocabulary!A:L,12)</f>
        <v>yes</v>
      </c>
    </row>
    <row r="320" spans="1:20" ht="43.2" x14ac:dyDescent="0.3">
      <c r="A320" s="4">
        <v>368</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ref="I320:I381" si="5">IF(AND(H320="ConceptScheme",LEFT(D320,7) &lt;&gt; "inspire", LEFT(D320,4) &lt;&gt; "oeaw"),CONCATENATE("&lt;",E320,LOWER(IF(F320="",J320,F320)),"#id&gt;"),CONCATENATE("&lt;",E320,IF(F320="",J320,F320),"&gt;"))</f>
        <v>&lt;http://vocab.belgif.be/auth/gendercode#id&gt;</v>
      </c>
      <c r="J320" s="13" t="str">
        <f>IF($A320&lt;&gt;"",VLOOKUP($A320,Vocabulary!$A:$J,2,),"")</f>
        <v>GenderCode</v>
      </c>
      <c r="K320" s="13" t="str">
        <f>IFERROR(IF(VLOOKUP(A320,VocabularyNL!$A:$G,6)=0,"",VLOOKUP(A320,VocabularyNL!$A:$G,6)),"")</f>
        <v>Geslacht</v>
      </c>
      <c r="L320" s="13" t="str">
        <f>IFERROR(IF(VLOOKUP(A320,VocabularyFR!$A:$G,6)=0,"",VLOOKUP(A320,VocabularyFR!$A:$G,6)),"")</f>
        <v>Sexe</v>
      </c>
      <c r="M320" s="13" t="str">
        <f>IFERROR(IF(VLOOKUP(A320,Vocabulary!$A:$F,3)=0,"",VLOOKUP(A320,Vocabulary!$A:$F,3)),"")</f>
        <v>Gender of a person, following the ISO 5218 standard: 0 = unknown, 1 = male, 2 = female</v>
      </c>
      <c r="N320" s="13" t="str">
        <f>IFERROR(IF(VLOOKUP(A320,VocabularyNL!$A:$H,7)=0,"",VLOOKUP(A320,VocabularyNL!$A:$H,7)),"")</f>
        <v>Geslacht van een persoon volgens de ISO 5218 standaard: 0 = onbekend, 1 = mannelijk, 2 = vrouwelijk</v>
      </c>
      <c r="O320" s="13" t="str">
        <f>IFERROR(IF(VLOOKUP(A320,VocabularyFR!$A:$H,7)=0,"",VLOOKUP(A320,VocabularyFR!$A:$H,7)),"")</f>
        <v>Le sexe d'une personne conforme au standard ISO 5218: 0 = inconnu, 1 = masculin, 2 = féminin</v>
      </c>
      <c r="P320" s="13" t="str">
        <f>IF($A320&lt;&gt;"",IF(VLOOKUP($A320,Vocabulary!$A:$J,7,)&lt;&gt;"",VLOOKUP($A320,Vocabulary!$A:$J,7,),""),"")</f>
        <v>See https://en.wikipedia.org/wiki/ISO/IEC_5218
(excluded value: 9)</v>
      </c>
      <c r="Q320" s="13" t="str">
        <f>IFERROR(IF(VLOOKUP(A320,VocabularyNL!$A:$H,8)=0,"",VLOOKUP(A320,VocabularyNL!$A:$H,8)),"")</f>
        <v>Zie https://nl.wikipedia.org/wiki/ISO_5218 (uitgesloten waarde: 9)</v>
      </c>
      <c r="R320" s="13" t="str">
        <f>IFERROR(IF(VLOOKUP(A320,VocabularyFR!$A:$H,8)=0,"",VLOOKUP(A320,VocabularyFR!$A:$H,8)),"")</f>
        <v>Voir https://fr.wikipedia.org/wiki/ISO/CEI_5218  (valeur exclue: 9)</v>
      </c>
      <c r="S320" s="53" t="str">
        <f>VLOOKUP(Table9[[#This Row],[Id]],Vocabulary!A:K,11)</f>
        <v>yes</v>
      </c>
      <c r="T320" s="53" t="str">
        <f>VLOOKUP(Table9[[#This Row],[Id]],Vocabulary!A:L,12)</f>
        <v>yes</v>
      </c>
    </row>
    <row r="321" spans="1:20" ht="158.4" x14ac:dyDescent="0.3">
      <c r="A321" s="4">
        <v>372</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5"/>
        <v>&lt;http://vocab.belgif.be/auth/legalform#id&gt;</v>
      </c>
      <c r="J321" s="13" t="str">
        <f>IF($A321&lt;&gt;"",VLOOKUP($A321,Vocabulary!$A:$J,2,),"")</f>
        <v>LegalForm</v>
      </c>
      <c r="K321" s="13" t="str">
        <f>IFERROR(IF(VLOOKUP(A321,VocabularyNL!$A:$G,6)=0,"",VLOOKUP(A321,VocabularyNL!$A:$G,6)),"")</f>
        <v>Rechtsvorm</v>
      </c>
      <c r="L321" s="13" t="str">
        <f>IFERROR(IF(VLOOKUP(A321,VocabularyFR!$A:$G,6)=0,"",VLOOKUP(A321,VocabularyFR!$A:$G,6)),"")</f>
        <v>Forme juridique</v>
      </c>
      <c r="M321" s="13" t="str">
        <f>IFERROR(IF(VLOOKUP(A321,Vocabulary!$A:$F,3)=0,"",VLOOKUP(A321,Vocabulary!$A:$F,3)),"")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1" s="13" t="str">
        <f>IFERROR(IF(VLOOKUP(A321,VocabularyNL!$A:$H,7)=0,"",VLOOKUP(A321,VocabularyNL!$A:$H,7)),"")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1" s="13" t="str">
        <f>IFERROR(IF(VLOOKUP(A321,VocabularyFR!$A:$H,7)=0,"",VLOOKUP(A321,VocabularyFR!$A:$H,7)),"")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1" s="13" t="str">
        <f>IF($A321&lt;&gt;"",IF(VLOOKUP($A321,Vocabulary!$A:$J,7,)&lt;&gt;"",VLOOKUP($A321,Vocabulary!$A:$J,7,),""),"")</f>
        <v>see https://economie.fgov.be/en/themes/enterprises/crossroads-bank-enterprises/services-administrations/tables-codes (KBO-codes-legal.xls tab JuridicalForm)</v>
      </c>
      <c r="Q321" s="13" t="str">
        <f>IFERROR(IF(VLOOKUP(A321,VocabularyNL!$A:$H,8)=0,"",VLOOKUP(A321,VocabularyNL!$A:$H,8)),"")</f>
        <v>zie https://economie.fgov.be/nl/themas/ondernemingen/kruispuntbank-van/diensten-voor-administraties/codetabellen (KBO-codes-legal.xls tab JuridicalForm)</v>
      </c>
      <c r="R321" s="13" t="str">
        <f>IFERROR(IF(VLOOKUP(A321,VocabularyFR!$A:$H,8)=0,"",VLOOKUP(A321,VocabularyFR!$A:$H,8)),"")</f>
        <v>voir https://economie.fgov.be/fr/themes/entreprises/banque-carrefour-des/services-pour-les/tables-de-codes (KBO-codes-legal.xls, onglet JuridicalForm)</v>
      </c>
      <c r="S321" s="53" t="str">
        <f>VLOOKUP(Table9[[#This Row],[Id]],Vocabulary!A:K,11)</f>
        <v>no</v>
      </c>
      <c r="T321" s="53" t="str">
        <f>VLOOKUP(Table9[[#This Row],[Id]],Vocabulary!A:L,12)</f>
        <v>yes</v>
      </c>
    </row>
    <row r="322" spans="1:20" ht="72" x14ac:dyDescent="0.3">
      <c r="A322" s="4">
        <v>373</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Organization</v>
      </c>
      <c r="H322" s="13" t="str">
        <f>IF($A322&lt;&gt;"",VLOOKUP($A322,Vocabulary!$A:$J,5,),"")</f>
        <v>ConceptScheme</v>
      </c>
      <c r="I322" s="13" t="str">
        <f t="shared" si="5"/>
        <v>&lt;http://vocab.belgif.be/auth/legalstatus#id&gt;</v>
      </c>
      <c r="J322" s="13" t="str">
        <f>IF($A322&lt;&gt;"",VLOOKUP($A322,Vocabulary!$A:$J,2,),"")</f>
        <v>LegalStatus</v>
      </c>
      <c r="K322" s="13" t="str">
        <f>IFERROR(IF(VLOOKUP(A322,VocabularyNL!$A:$G,6)=0,"",VLOOKUP(A322,VocabularyNL!$A:$G,6)),"")</f>
        <v>Rechtstoestand</v>
      </c>
      <c r="L322" s="13" t="str">
        <f>IFERROR(IF(VLOOKUP(A322,VocabularyFR!$A:$G,6)=0,"",VLOOKUP(A322,VocabularyFR!$A:$G,6)),"")</f>
        <v>Statut juridique</v>
      </c>
      <c r="M322" s="13" t="str">
        <f>IFERROR(IF(VLOOKUP(A322,Vocabulary!$A:$F,3)=0,"",VLOOKUP(A322,Vocabulary!$A:$F,3)),"")</f>
        <v>The conceptscheme "LegalStatus" indicates in which legal situation the company is at any moment in its life cycle.
Legal status of a company may change over time.</v>
      </c>
      <c r="N322" s="13" t="str">
        <f>IFERROR(IF(VLOOKUP(A322,VocabularyNL!$A:$H,7)=0,"",VLOOKUP(A322,VocabularyNL!$A:$H,7)),"")</f>
        <v>Het conceptscheme "Rechtstoestand" geeft aan in welke rechtstoestand de onderneming is op elk ogenblik in zijn levenscyclus. 
Rechtstoestanden van een onderneming kunnen in de loop van de tijd wijzigen.</v>
      </c>
      <c r="O322" s="13" t="str">
        <f>IFERROR(IF(VLOOKUP(A322,VocabularyFR!$A:$H,7)=0,"",VLOOKUP(A322,VocabularyFR!$A:$H,7)),"")</f>
        <v>Le conceptscheme "Statut juridique" indique dans quelle situation juridique se trouve la société à tout moment de son cycle de vie.
Le statut juridique d'une entreprise peut changer avec le temps.</v>
      </c>
      <c r="P322" s="13" t="str">
        <f>IF($A322&lt;&gt;"",IF(VLOOKUP($A322,Vocabulary!$A:$J,7,)&lt;&gt;"",VLOOKUP($A322,Vocabulary!$A:$J,7,),""),"")</f>
        <v>see https://economie.fgov.be/en/themes/enterprises/crossroads-bank-enterprises/services-administrations/tables-codes (KBO-codes-legal.xls tab JuridicalSituation)</v>
      </c>
      <c r="Q322" s="13" t="str">
        <f>IFERROR(IF(VLOOKUP(A322,VocabularyNL!$A:$H,8)=0,"",VLOOKUP(A322,VocabularyNL!$A:$H,8)),"")</f>
        <v>zie https://economie.fgov.be/nl/themas/ondernemingen/kruispuntbank-van/diensten-voor-administraties/codetabellen (KBO-codes-legal.xls tab JuridicalSituation)</v>
      </c>
      <c r="R322" s="13" t="str">
        <f>IFERROR(IF(VLOOKUP(A322,VocabularyFR!$A:$H,8)=0,"",VLOOKUP(A322,VocabularyFR!$A:$H,8)),"")</f>
        <v>voir https://economie.fgov.be/fr/themes/entreprises/banque-carrefour-des/services-pour-les/tables-de-codes ( KBO-codes-legal.xls, onglet JuridicalSituation)</v>
      </c>
      <c r="S322" s="53" t="str">
        <f>VLOOKUP(Table9[[#This Row],[Id]],Vocabulary!A:K,11)</f>
        <v>no</v>
      </c>
      <c r="T322" s="53" t="str">
        <f>VLOOKUP(Table9[[#This Row],[Id]],Vocabulary!A:L,12)</f>
        <v>yes</v>
      </c>
    </row>
    <row r="323" spans="1:20" ht="72" x14ac:dyDescent="0.3">
      <c r="A323" s="4">
        <v>376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Organization</v>
      </c>
      <c r="H323" s="13" t="str">
        <f>IF($A323&lt;&gt;"",VLOOKUP($A323,Vocabulary!$A:$J,5,),"")</f>
        <v>ConceptScheme</v>
      </c>
      <c r="I323" s="13" t="str">
        <f t="shared" si="5"/>
        <v>&lt;http://vocab.belgif.be/auth/organizationtype#id&gt;</v>
      </c>
      <c r="J323" s="13" t="str">
        <f>IF($A323&lt;&gt;"",VLOOKUP($A323,Vocabulary!$A:$J,2,),"")</f>
        <v>OrganizationType</v>
      </c>
      <c r="K323" s="13" t="str">
        <f>IFERROR(IF(VLOOKUP(A323,VocabularyNL!$A:$G,6)=0,"",VLOOKUP(A323,VocabularyNL!$A:$G,6)),"")</f>
        <v>OrganisatieType</v>
      </c>
      <c r="L323" s="13" t="str">
        <f>IFERROR(IF(VLOOKUP(A323,VocabularyFR!$A:$G,6)=0,"",VLOOKUP(A323,VocabularyFR!$A:$G,6)),"")</f>
        <v>Type d'organisation</v>
      </c>
      <c r="M323" s="13" t="str">
        <f>IFERROR(IF(VLOOKUP(A323,Vocabulary!$A:$F,3)=0,"",VLOOKUP(A323,Vocabulary!$A:$F,3)),"")</f>
        <v>The conceptscheme "OrganizationType" specifies whether the company is
- an enterprise natural person or
- a legal entity/undertaking without legal personality.</v>
      </c>
      <c r="N323" s="13" t="str">
        <f>IFERROR(IF(VLOOKUP(A323,VocabularyNL!$A:$H,7)=0,"",VLOOKUP(A323,VocabularyNL!$A:$H,7)),"")</f>
        <v>Het conceptscheme "OrganisatieType" geeft aan of de onderneming 
-een onderneming natuurlijke persoon is of 
-een rechtspersoon/onderneming zonder rechtspersoonlijkheid.</v>
      </c>
      <c r="O323" s="13" t="str">
        <f>IFERROR(IF(VLOOKUP(A323,VocabularyFR!$A:$H,7)=0,"",VLOOKUP(A323,VocabularyFR!$A:$H,7)),"")</f>
        <v>Le conceptscheme "OrganizationType" spécifie si la société est
- une entreprise personne physique ou
 -une personne morale/entreprise sans personnalité juridique.</v>
      </c>
      <c r="P323" s="13" t="str">
        <f>IF($A323&lt;&gt;"",IF(VLOOKUP($A323,Vocabulary!$A:$J,7,)&lt;&gt;"",VLOOKUP($A323,Vocabulary!$A:$J,7,),""),"")</f>
        <v>see https://economie.fgov.be/en/themes/enterprises/crossroads-bank-enterprises/services-administrations/tables-codes (KBO-codes-legal.xls tab TypeOfEnterprise)</v>
      </c>
      <c r="Q323" s="13" t="str">
        <f>IFERROR(IF(VLOOKUP(A323,VocabularyNL!$A:$H,8)=0,"",VLOOKUP(A323,VocabularyNL!$A:$H,8)),"")</f>
        <v>zie https://economie.fgov.be/nl/themas/ondernemingen/kruispuntbank-van/diensten-voor-administraties/codetabellen (KBO-codes-legal.xls-tabblad TypeOfEnterprise)</v>
      </c>
      <c r="R323" s="13" t="str">
        <f>IFERROR(IF(VLOOKUP(A323,VocabularyFR!$A:$H,8)=0,"",VLOOKUP(A323,VocabularyFR!$A:$H,8)),"")</f>
        <v>voir https://economie.fgov.be/fr/themes/entreprises/banque-carrefour-des/services-pour-les/tables-de-codes (onglet TypeOfEnterprise des codes KBO-codes-legal.xls)</v>
      </c>
      <c r="S323" s="53" t="str">
        <f>VLOOKUP(Table9[[#This Row],[Id]],Vocabulary!A:K,11)</f>
        <v>no</v>
      </c>
      <c r="T323" s="53" t="str">
        <f>VLOOKUP(Table9[[#This Row],[Id]],Vocabulary!A:L,12)</f>
        <v>yes</v>
      </c>
    </row>
    <row r="324" spans="1:20" ht="86.4" x14ac:dyDescent="0.3">
      <c r="A324" s="4">
        <v>377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&lt;http://vocab.belgif.be/auth/authorization#id&gt;</v>
      </c>
      <c r="J324" s="13" t="str">
        <f>IF($A324&lt;&gt;"",VLOOKUP($A324,Vocabulary!$A:$J,2,),"")</f>
        <v>Authorization</v>
      </c>
      <c r="K324" s="13" t="str">
        <f>IFERROR(IF(VLOOKUP(A324,VocabularyNL!$A:$G,6)=0,"",VLOOKUP(A324,VocabularyNL!$A:$G,6)),"")</f>
        <v>Toelating</v>
      </c>
      <c r="L324" s="13" t="str">
        <f>IFERROR(IF(VLOOKUP(A324,VocabularyFR!$A:$G,6)=0,"",VLOOKUP(A324,VocabularyFR!$A:$G,6)),"")</f>
        <v>Autorisation</v>
      </c>
      <c r="M324" s="13" t="str">
        <f>IFERROR(IF(VLOOKUP(A324,Vocabulary!$A:$F,3)=0,"",VLOOKUP(A324,Vocabulary!$A:$F,3)),"")</f>
        <v>The conceptscheme "Authorization" contains the various authorizations allowed by an administration to the company.
By authorizations we mean approvals, permits, licenses, ... that can be issued with the intention of carrying out certain activities.</v>
      </c>
      <c r="N324" s="13" t="str">
        <f>IFERROR(IF(VLOOKUP(A324,VocabularyNL!$A:$H,7)=0,"",VLOOKUP(A324,VocabularyNL!$A:$H,7)),"")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4" s="13" t="str">
        <f>IFERROR(IF(VLOOKUP(A324,VocabularyFR!$A:$H,7)=0,"",VLOOKUP(A324,VocabularyFR!$A:$H,7)),"")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4" s="13" t="str">
        <f>IF($A324&lt;&gt;"",IF(VLOOKUP($A324,Vocabulary!$A:$J,7,)&lt;&gt;"",VLOOKUP($A324,Vocabulary!$A:$J,7,),""),"")</f>
        <v>see https://economie.fgov.be/en/themes/enterprises/crossroads-bank-enterprises/services-administrations/tables-codes (KBO-codes-quality-aut-activities.xls tab 'Permission' )</v>
      </c>
      <c r="Q324" s="13" t="str">
        <f>IFERROR(IF(VLOOKUP(A324,VocabularyNL!$A:$H,8)=0,"",VLOOKUP(A324,VocabularyNL!$A:$H,8)),"")</f>
        <v>zie https://economie.fgov.be/nl/themas/ondernemingen/kruispuntbank-van/diensten-voor-administraties/codetabellen (KBO-codes-kwaliteit-aut-activities.xls tab 'Permission')</v>
      </c>
      <c r="R324" s="13" t="str">
        <f>IFERROR(IF(VLOOKUP(A324,VocabularyFR!$A:$H,8)=0,"",VLOOKUP(A324,VocabularyFR!$A:$H,8)),"")</f>
        <v>voir https://economie.fgov.be/fr/themes/entreprises/banque-carrefour-des/services-pour-les/tables-de-codes (codes KBO-qualité-aut-activités.xls, onglet 'Permission')</v>
      </c>
      <c r="S324" s="53" t="str">
        <f>VLOOKUP(Table9[[#This Row],[Id]],Vocabulary!A:K,11)</f>
        <v>no</v>
      </c>
      <c r="T324" s="53" t="str">
        <f>VLOOKUP(Table9[[#This Row],[Id]],Vocabulary!A:L,12)</f>
        <v>yes</v>
      </c>
    </row>
    <row r="325" spans="1:20" ht="28.8" x14ac:dyDescent="0.3">
      <c r="A325" s="4">
        <v>378</v>
      </c>
      <c r="B325" s="13" t="str">
        <f>IF($A325&lt;&gt;"",IF(VLOOKUP($A325,VocabularyAdoption!$A:$K,8,)=0,"",VLOOKUP($A325,VocabularyAdoption!$A:$K,8,)),"")</f>
        <v>Proposed standard</v>
      </c>
      <c r="C325" s="13" t="str">
        <f>IF($A325&lt;&gt;"",VLOOKUP($A325,Vocabulary!$A:$J,6,),"")</f>
        <v>FED</v>
      </c>
      <c r="D325" s="13" t="str">
        <f>IF($A325&lt;&gt;"",VLOOKUP($A325,Vocabulary!$A:$J,8,),"")</f>
        <v>inspire-code</v>
      </c>
      <c r="E325" s="13" t="str">
        <f>IFERROR(VLOOKUP(D325,Prefix!$A:$B,2,),"")</f>
        <v>http://inspire.ec.europa.eu/codelist/</v>
      </c>
      <c r="F325" s="13" t="str">
        <f>IF($A325&lt;&gt;"",IF(VLOOKUP($A325,Vocabulary!$A:$J,9,)=0,"",VLOOKUP($A325,Vocabulary!$A:$J,9,)),"")</f>
        <v>GeoMetryMethodValue</v>
      </c>
      <c r="G325" s="13" t="str">
        <f>IF($A325&lt;&gt;"",VLOOKUP($A325,Vocabulary!$A:$J,4,),"")</f>
        <v>Location</v>
      </c>
      <c r="H325" s="13" t="str">
        <f>IF($A325&lt;&gt;"",VLOOKUP($A325,Vocabulary!$A:$J,5,),"")</f>
        <v>ConceptScheme</v>
      </c>
      <c r="I325" s="13" t="str">
        <f t="shared" si="5"/>
        <v>&lt;http://inspire.ec.europa.eu/codelist/GeoMetryMethodValue&gt;</v>
      </c>
      <c r="J325" s="13" t="str">
        <f>IF($A325&lt;&gt;"",VLOOKUP($A325,Vocabulary!$A:$J,2,),"")</f>
        <v>PositionGeometryMethod</v>
      </c>
      <c r="K325" s="13" t="str">
        <f>IFERROR(IF(VLOOKUP(A325,VocabularyNL!$A:$G,6)=0,"",VLOOKUP(A325,VocabularyNL!$A:$G,6)),"")</f>
        <v>Methode geometrische positie</v>
      </c>
      <c r="L325" s="13" t="str">
        <f>IFERROR(IF(VLOOKUP(A325,VocabularyFR!$A:$G,6)=0,"",VLOOKUP(A325,VocabularyFR!$A:$G,6)),"")</f>
        <v>Méthode  position géométrique</v>
      </c>
      <c r="M325" s="13" t="str">
        <f>IFERROR(IF(VLOOKUP(A325,Vocabulary!$A:$F,3)=0,"",VLOOKUP(A325,Vocabulary!$A:$F,3)),"")</f>
        <v>Conceptscheme with Position geometry method values.</v>
      </c>
      <c r="N325" s="13" t="str">
        <f>IFERROR(IF(VLOOKUP(A325,VocabularyNL!$A:$H,7)=0,"",VLOOKUP(A325,VocabularyNL!$A:$H,7)),"")</f>
        <v>Conceptscheme met waarden voor de positiegeometriewerkwijze.</v>
      </c>
      <c r="O325" s="13" t="str">
        <f>IFERROR(IF(VLOOKUP(A325,VocabularyFR!$A:$H,7)=0,"",VLOOKUP(A325,VocabularyFR!$A:$H,7)),"")</f>
        <v>Conceptscheme avec les valeurs de la méthodeposition géométrique.</v>
      </c>
      <c r="P325" s="13" t="str">
        <f>IF($A325&lt;&gt;"",IF(VLOOKUP($A325,Vocabulary!$A:$J,7,)&lt;&gt;"",VLOOKUP($A325,Vocabulary!$A:$J,7,),""),"")</f>
        <v/>
      </c>
      <c r="Q325" s="13" t="str">
        <f>IFERROR(IF(VLOOKUP(A325,VocabularyNL!$A:$H,8)=0,"",VLOOKUP(A325,VocabularyNL!$A:$H,8)),"")</f>
        <v/>
      </c>
      <c r="R325" s="13" t="str">
        <f>IFERROR(IF(VLOOKUP(A325,VocabularyFR!$A:$H,8)=0,"",VLOOKUP(A325,VocabularyFR!$A:$H,8)),"")</f>
        <v/>
      </c>
      <c r="S325" s="53" t="str">
        <f>VLOOKUP(Table9[[#This Row],[Id]],Vocabulary!A:K,11)</f>
        <v>no</v>
      </c>
      <c r="T325" s="53" t="str">
        <f>VLOOKUP(Table9[[#This Row],[Id]],Vocabulary!A:L,12)</f>
        <v>yes</v>
      </c>
    </row>
    <row r="326" spans="1:20" ht="28.8" x14ac:dyDescent="0.3">
      <c r="A326" s="4">
        <v>379</v>
      </c>
      <c r="B326" s="13" t="str">
        <f>IF($A326&lt;&gt;"",IF(VLOOKUP($A326,VocabularyAdoption!$A:$K,8,)=0,"",VLOOKUP($A326,VocabularyAdoption!$A:$K,8,)),"")</f>
        <v>Proposed standard</v>
      </c>
      <c r="C326" s="13" t="str">
        <f>IF($A326&lt;&gt;"",VLOOKUP($A326,Vocabulary!$A:$J,6,),"")</f>
        <v>FED</v>
      </c>
      <c r="D326" s="13" t="str">
        <f>IF($A326&lt;&gt;"",VLOOKUP($A326,Vocabulary!$A:$J,8,),"")</f>
        <v>inspire-code</v>
      </c>
      <c r="E326" s="13" t="str">
        <f>IFERROR(VLOOKUP(D326,Prefix!$A:$B,2,),"")</f>
        <v>http://inspire.ec.europa.eu/codelist/</v>
      </c>
      <c r="F326" s="13" t="str">
        <f>IF($A326&lt;&gt;"",IF(VLOOKUP($A326,Vocabulary!$A:$J,9,)=0,"",VLOOKUP($A326,Vocabulary!$A:$J,9,)),"")</f>
        <v>GeometrySpecification</v>
      </c>
      <c r="G326" s="13" t="str">
        <f>IF($A326&lt;&gt;"",VLOOKUP($A326,Vocabulary!$A:$J,4,),"")</f>
        <v>Location</v>
      </c>
      <c r="H326" s="13" t="str">
        <f>IF($A326&lt;&gt;"",VLOOKUP($A326,Vocabulary!$A:$J,5,),"")</f>
        <v>ConceptScheme</v>
      </c>
      <c r="I326" s="13" t="str">
        <f t="shared" si="5"/>
        <v>&lt;http://inspire.ec.europa.eu/codelist/GeometrySpecification&gt;</v>
      </c>
      <c r="J326" s="13" t="str">
        <f>IF($A326&lt;&gt;"",VLOOKUP($A326,Vocabulary!$A:$J,2,),"")</f>
        <v>PositionSpecification</v>
      </c>
      <c r="K326" s="13" t="str">
        <f>IFERROR(IF(VLOOKUP(A326,VocabularyNL!$A:$G,6)=0,"",VLOOKUP(A326,VocabularyNL!$A:$G,6)),"")</f>
        <v>Specificatie positie</v>
      </c>
      <c r="L326" s="13" t="str">
        <f>IFERROR(IF(VLOOKUP(A326,VocabularyFR!$A:$G,6)=0,"",VLOOKUP(A326,VocabularyFR!$A:$G,6)),"")</f>
        <v>Spécification de position</v>
      </c>
      <c r="M326" s="13" t="str">
        <f>IFERROR(IF(VLOOKUP(A326,Vocabulary!$A:$F,3)=0,"",VLOOKUP(A326,Vocabulary!$A:$F,3)),"")</f>
        <v>Conceptscheme with position specification values.</v>
      </c>
      <c r="N326" s="13" t="str">
        <f>IFERROR(IF(VLOOKUP(A326,VocabularyNL!$A:$H,7)=0,"",VLOOKUP(A326,VocabularyNL!$A:$H,7)),"")</f>
        <v>Conceptscheme met waarden voor positiebepaling.</v>
      </c>
      <c r="O326" s="13" t="str">
        <f>IFERROR(IF(VLOOKUP(A326,VocabularyFR!$A:$H,7)=0,"",VLOOKUP(A326,VocabularyFR!$A:$H,7)),"")</f>
        <v>Conceptscheme avec les valeurs de spécification de position.</v>
      </c>
      <c r="P326" s="13" t="str">
        <f>IF($A326&lt;&gt;"",IF(VLOOKUP($A326,Vocabulary!$A:$J,7,)&lt;&gt;"",VLOOKUP($A326,Vocabulary!$A:$J,7,),""),"")</f>
        <v/>
      </c>
      <c r="Q326" s="13" t="str">
        <f>IFERROR(IF(VLOOKUP(A326,VocabularyNL!$A:$H,8)=0,"",VLOOKUP(A326,VocabularyNL!$A:$H,8)),"")</f>
        <v/>
      </c>
      <c r="R326" s="13" t="str">
        <f>IFERROR(IF(VLOOKUP(A326,VocabularyFR!$A:$H,8)=0,"",VLOOKUP(A326,VocabularyFR!$A:$H,8)),"")</f>
        <v/>
      </c>
      <c r="S326" s="53" t="str">
        <f>VLOOKUP(Table9[[#This Row],[Id]],Vocabulary!A:K,11)</f>
        <v>no</v>
      </c>
      <c r="T326" s="53" t="str">
        <f>VLOOKUP(Table9[[#This Row],[Id]],Vocabulary!A:L,12)</f>
        <v>yes</v>
      </c>
    </row>
    <row r="327" spans="1:20" ht="72" x14ac:dyDescent="0.3">
      <c r="A327" s="4">
        <v>380</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&lt;http://vocab.belgif.be/auth/endreason#id&gt;</v>
      </c>
      <c r="J327" s="13" t="str">
        <f>IF($A327&lt;&gt;"",VLOOKUP($A327,Vocabulary!$A:$J,2,),"")</f>
        <v>EndReason</v>
      </c>
      <c r="K327" s="13" t="str">
        <f>IFERROR(IF(VLOOKUP(A327,VocabularyNL!$A:$G,6)=0,"",VLOOKUP(A327,VocabularyNL!$A:$G,6)),"")</f>
        <v>Reden stopzetting</v>
      </c>
      <c r="L327" s="13" t="str">
        <f>IFERROR(IF(VLOOKUP(A327,VocabularyFR!$A:$G,6)=0,"",VLOOKUP(A327,VocabularyFR!$A:$G,6)),"")</f>
        <v>Raison d'arrêt</v>
      </c>
      <c r="M327" s="13" t="str">
        <f>IFERROR(IF(VLOOKUP(A327,Vocabulary!$A:$F,3)=0,"",VLOOKUP(A327,Vocabulary!$A:$F,3)),"")</f>
        <v>The conceptscheme "EndReason" gives the reason why an organization or one of its sites has been stopped.</v>
      </c>
      <c r="N327" s="13" t="str">
        <f>IFERROR(IF(VLOOKUP(A327,VocabularyNL!$A:$H,7)=0,"",VLOOKUP(A327,VocabularyNL!$A:$H,7)),"")</f>
        <v xml:space="preserve">Het conceptscheme "Reden stopzetting" geeft de reden weer waarom een onderneming of één van zijn vestigingseenheden  is gestopt. </v>
      </c>
      <c r="O327" s="13" t="str">
        <f>IFERROR(IF(VLOOKUP(A327,VocabularyFR!$A:$H,7)=0,"",VLOOKUP(A327,VocabularyFR!$A:$H,7)),"")</f>
        <v>Le conceptscheme "Raison d'arrêt" donne la raison pour laquelle une entreprise ou une de ses unités d'établissement  a été arrêtée.</v>
      </c>
      <c r="P327" s="13" t="str">
        <f>IF($A327&lt;&gt;"",IF(VLOOKUP($A327,Vocabulary!$A:$J,7,)&lt;&gt;"",VLOOKUP($A327,Vocabulary!$A:$J,7,),""),"")</f>
        <v>see https://economie.fgov.be/en/themes/enterprises/crossroads-bank-enterprises/services-administrations/tables-codes (KBO-codes-legal.xls tab StopReasonEnterprise)</v>
      </c>
      <c r="Q327" s="13" t="str">
        <f>IFERROR(IF(VLOOKUP(A327,VocabularyNL!$A:$H,8)=0,"",VLOOKUP(A327,VocabularyNL!$A:$H,8)),"")</f>
        <v>zie https://economie.fgov.be/nl/themas/ondernemingen/kruispuntbank-van/diensten-voor-administraties/codetabellen (KBO-codes-legal.xls tab StopReasonEnterprise)</v>
      </c>
      <c r="R327" s="13" t="str">
        <f>IFERROR(IF(VLOOKUP(A327,VocabularyFR!$A:$H,8)=0,"",VLOOKUP(A327,VocabularyFR!$A:$H,8)),"")</f>
        <v>voir https://economie.fgov.be/fr/themes/entreprises/banque-carrefour-des/services-pour-les/tables-de-codes (KBO-codes-legal.xls, onglet StopReasonEnterprise )</v>
      </c>
      <c r="S327" s="53" t="str">
        <f>VLOOKUP(Table9[[#This Row],[Id]],Vocabulary!A:K,11)</f>
        <v>no</v>
      </c>
      <c r="T327" s="53" t="str">
        <f>VLOOKUP(Table9[[#This Row],[Id]],Vocabulary!A:L,12)</f>
        <v>yes</v>
      </c>
    </row>
    <row r="328" spans="1:20" ht="28.8" x14ac:dyDescent="0.3">
      <c r="A328" s="4">
        <v>384</v>
      </c>
      <c r="B328" s="13" t="str">
        <f>IF($A328&lt;&gt;"",IF(VLOOKUP($A328,VocabularyAdoption!$A:$K,8,)=0,"",VLOOKUP($A328,VocabularyAdoption!$A:$K,8,)),"")</f>
        <v/>
      </c>
      <c r="C328" s="13" t="str">
        <f>IF($A328&lt;&gt;"",VLOOKUP($A328,Vocabulary!$A:$J,6,),"")</f>
        <v>VL</v>
      </c>
      <c r="D328" s="13" t="str">
        <f>IF($A328&lt;&gt;"",VLOOKUP($A328,Vocabulary!$A:$J,8,),"")</f>
        <v>vl-generiek</v>
      </c>
      <c r="E328" s="13" t="str">
        <f>IFERROR(VLOOKUP(D328,Prefix!$A:$B,2,),"")</f>
        <v>http://data.vlaanderen.be/ns/generiek#</v>
      </c>
      <c r="F328" s="13" t="str">
        <f>IF($A328&lt;&gt;"",IF(VLOOKUP($A328,Vocabulary!$A:$J,9,)=0,"",VLOOKUP($A328,Vocabulary!$A:$J,9,)),"")</f>
        <v/>
      </c>
      <c r="G328" s="13" t="str">
        <f>IF($A328&lt;&gt;"",VLOOKUP($A328,Vocabulary!$A:$J,4,),"")</f>
        <v>Generic</v>
      </c>
      <c r="H328" s="13" t="str">
        <f>IF($A328&lt;&gt;"",VLOOKUP($A328,Vocabulary!$A:$J,5,),"")</f>
        <v>Class</v>
      </c>
      <c r="I328" s="13" t="str">
        <f t="shared" si="5"/>
        <v>&lt;http://data.vlaanderen.be/ns/generiek#Gebeurtenisdatum&gt;</v>
      </c>
      <c r="J328" s="13" t="str">
        <f>IF($A328&lt;&gt;"",VLOOKUP($A328,Vocabulary!$A:$J,2,),"")</f>
        <v>Gebeurtenisdatum</v>
      </c>
      <c r="K328" s="13" t="str">
        <f>IFERROR(IF(VLOOKUP(A328,VocabularyNL!$A:$G,6)=0,"",VLOOKUP(A328,VocabularyNL!$A:$G,6)),"")</f>
        <v>Gebeurtenisdatum</v>
      </c>
      <c r="L328" s="13" t="str">
        <f>IFERROR(IF(VLOOKUP(A328,VocabularyFR!$A:$G,6)=0,"",VLOOKUP(A328,VocabularyFR!$A:$G,6)),"")</f>
        <v/>
      </c>
      <c r="M328" s="13" t="str">
        <f>IFERROR(IF(VLOOKUP(A328,Vocabulary!$A:$F,3)=0,"",VLOOKUP(A328,Vocabulary!$A:$F,3)),"")</f>
        <v>Datum waarop een gebeurtenis plaatsvond evt op een alternatieve manier beschreven.</v>
      </c>
      <c r="N328" s="13" t="str">
        <f>IFERROR(IF(VLOOKUP(A328,VocabularyNL!$A:$H,7)=0,"",VLOOKUP(A328,VocabularyNL!$A:$H,7)),"")</f>
        <v>Datum waarop een gebeurtenis plaatsvond evt op een alternatieve manier beschreven.</v>
      </c>
      <c r="O328" s="13" t="str">
        <f>IFERROR(IF(VLOOKUP(A328,VocabularyFR!$A:$H,7)=0,"",VLOOKUP(A328,VocabularyFR!$A:$H,7)),"")</f>
        <v/>
      </c>
      <c r="P328" s="13" t="str">
        <f>IF($A328&lt;&gt;"",IF(VLOOKUP($A328,Vocabulary!$A:$J,7,)&lt;&gt;"",VLOOKUP($A328,Vocabulary!$A:$J,7,),""),"")</f>
        <v/>
      </c>
      <c r="Q328" s="13" t="str">
        <f>IFERROR(IF(VLOOKUP(A328,VocabularyNL!$A:$H,8)=0,"",VLOOKUP(A328,VocabularyNL!$A:$H,8)),"")</f>
        <v/>
      </c>
      <c r="R328" s="13" t="str">
        <f>IFERROR(IF(VLOOKUP(A328,VocabularyFR!$A:$H,8)=0,"",VLOOKUP(A328,VocabularyFR!$A:$H,8)),"")</f>
        <v/>
      </c>
      <c r="S328" s="53" t="str">
        <f>VLOOKUP(Table9[[#This Row],[Id]],Vocabulary!A:K,11)</f>
        <v>no</v>
      </c>
      <c r="T328" s="53" t="str">
        <f>VLOOKUP(Table9[[#This Row],[Id]],Vocabulary!A:L,12)</f>
        <v>no</v>
      </c>
    </row>
    <row r="329" spans="1:20" ht="28.8" x14ac:dyDescent="0.3">
      <c r="A329" s="4">
        <v>385</v>
      </c>
      <c r="B329" s="13" t="str">
        <f>IF($A329&lt;&gt;"",IF(VLOOKUP($A329,VocabularyAdoption!$A:$K,8,)=0,"",VLOOKUP($A329,VocabularyAdoption!$A:$K,8,)),"")</f>
        <v/>
      </c>
      <c r="C329" s="13" t="str">
        <f>IF($A329&lt;&gt;"",VLOOKUP($A329,Vocabulary!$A:$J,6,),"")</f>
        <v>VL</v>
      </c>
      <c r="D329" s="13" t="str">
        <f>IF($A329&lt;&gt;"",VLOOKUP($A329,Vocabulary!$A:$J,8,),"")</f>
        <v>vl-generiek</v>
      </c>
      <c r="E329" s="13" t="str">
        <f>IFERROR(VLOOKUP(D329,Prefix!$A:$B,2,),"")</f>
        <v>http://data.vlaanderen.be/ns/generiek#</v>
      </c>
      <c r="F329" s="13" t="str">
        <f>IF($A329&lt;&gt;"",IF(VLOOKUP($A329,Vocabulary!$A:$J,9,)=0,"",VLOOKUP($A329,Vocabulary!$A:$J,9,)),"")</f>
        <v/>
      </c>
      <c r="G329" s="13" t="str">
        <f>IF($A329&lt;&gt;"",VLOOKUP($A329,Vocabulary!$A:$J,4,),"")</f>
        <v>Generic</v>
      </c>
      <c r="H329" s="13" t="str">
        <f>IF($A329&lt;&gt;"",VLOOKUP($A329,Vocabulary!$A:$J,5,),"")</f>
        <v>Class</v>
      </c>
      <c r="I329" s="13" t="str">
        <f t="shared" si="5"/>
        <v>&lt;http://data.vlaanderen.be/ns/generiek#GeografischePositie&gt;</v>
      </c>
      <c r="J329" s="13" t="str">
        <f>IF($A329&lt;&gt;"",VLOOKUP($A329,Vocabulary!$A:$J,2,),"")</f>
        <v>GeografischePositie</v>
      </c>
      <c r="K329" s="13" t="str">
        <f>IFERROR(IF(VLOOKUP(A329,VocabularyNL!$A:$G,6)=0,"",VLOOKUP(A329,VocabularyNL!$A:$G,6)),"")</f>
        <v>GeografischePositie</v>
      </c>
      <c r="L329" s="13" t="str">
        <f>IFERROR(IF(VLOOKUP(A329,VocabularyFR!$A:$G,6)=0,"",VLOOKUP(A329,VocabularyFR!$A:$G,6)),"")</f>
        <v/>
      </c>
      <c r="M329" s="13" t="str">
        <f>IFERROR(IF(VLOOKUP(A329,Vocabulary!$A:$F,3)=0,"",VLOOKUP(A329,Vocabulary!$A:$F,3)),"")</f>
        <v>Geografische positie aangegeven dmv een punt.</v>
      </c>
      <c r="N329" s="13" t="str">
        <f>IFERROR(IF(VLOOKUP(A329,VocabularyNL!$A:$H,7)=0,"",VLOOKUP(A329,VocabularyNL!$A:$H,7)),"")</f>
        <v>Geografische positie aangegeven dmv een punt.</v>
      </c>
      <c r="O329" s="13" t="str">
        <f>IFERROR(IF(VLOOKUP(A329,VocabularyFR!$A:$H,7)=0,"",VLOOKUP(A329,VocabularyFR!$A:$H,7)),"")</f>
        <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c r="T329" s="53" t="str">
        <f>VLOOKUP(Table9[[#This Row],[Id]],Vocabulary!A:L,12)</f>
        <v>no</v>
      </c>
    </row>
    <row r="330" spans="1:20" ht="28.8" x14ac:dyDescent="0.3">
      <c r="A330" s="4">
        <v>386</v>
      </c>
      <c r="B330" s="13" t="str">
        <f>IF($A330&lt;&gt;"",IF(VLOOKUP($A330,VocabularyAdoption!$A:$K,8,)=0,"",VLOOKUP($A330,VocabularyAdoption!$A:$K,8,)),"")</f>
        <v/>
      </c>
      <c r="C330" s="13" t="str">
        <f>IF($A330&lt;&gt;"",VLOOKUP($A330,Vocabulary!$A:$J,6,),"")</f>
        <v>VL</v>
      </c>
      <c r="D330" s="13" t="str">
        <f>IF($A330&lt;&gt;"",VLOOKUP($A330,Vocabulary!$A:$J,8,),"")</f>
        <v>vl-generiek</v>
      </c>
      <c r="E330" s="13" t="str">
        <f>IFERROR(VLOOKUP(D330,Prefix!$A:$B,2,),"")</f>
        <v>http://data.vlaanderen.be/ns/generiek#</v>
      </c>
      <c r="F330" s="13" t="str">
        <f>IF($A330&lt;&gt;"",IF(VLOOKUP($A330,Vocabulary!$A:$J,9,)=0,"",VLOOKUP($A330,Vocabulary!$A:$J,9,)),"")</f>
        <v/>
      </c>
      <c r="G330" s="13" t="str">
        <f>IF($A330&lt;&gt;"",VLOOKUP($A330,Vocabulary!$A:$J,4,),"")</f>
        <v>Generic</v>
      </c>
      <c r="H330" s="13" t="str">
        <f>IF($A330&lt;&gt;"",VLOOKUP($A330,Vocabulary!$A:$J,5,),"")</f>
        <v>Class</v>
      </c>
      <c r="I330" s="13" t="str">
        <f t="shared" si="5"/>
        <v>&lt;http://data.vlaanderen.be/ns/generiek#GestructureerdeIdentificator&gt;</v>
      </c>
      <c r="J330" s="13" t="str">
        <f>IF($A330&lt;&gt;"",VLOOKUP($A330,Vocabulary!$A:$J,2,),"")</f>
        <v>GestructureerdeIdentificator</v>
      </c>
      <c r="K330" s="13" t="str">
        <f>IFERROR(IF(VLOOKUP(A330,VocabularyNL!$A:$G,6)=0,"",VLOOKUP(A330,VocabularyNL!$A:$G,6)),"")</f>
        <v>GestructureerdeIdentificator</v>
      </c>
      <c r="L330" s="13" t="str">
        <f>IFERROR(IF(VLOOKUP(A330,VocabularyFR!$A:$G,6)=0,"",VLOOKUP(A330,VocabularyFR!$A:$G,6)),"")</f>
        <v/>
      </c>
      <c r="M330" s="13" t="str">
        <f>IFERROR(IF(VLOOKUP(A330,Vocabulary!$A:$F,3)=0,"",VLOOKUP(A330,Vocabulary!$A:$F,3)),"")</f>
        <v>Identificator van een object opgesplitst in zijn onderdelen.</v>
      </c>
      <c r="N330" s="13" t="str">
        <f>IFERROR(IF(VLOOKUP(A330,VocabularyNL!$A:$H,7)=0,"",VLOOKUP(A330,VocabularyNL!$A:$H,7)),"")</f>
        <v>Identificator van een object opgesplitst in zijn onderdelen.</v>
      </c>
      <c r="O330" s="13" t="str">
        <f>IFERROR(IF(VLOOKUP(A330,VocabularyFR!$A:$H,7)=0,"",VLOOKUP(A330,VocabularyFR!$A:$H,7)),"")</f>
        <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c r="T330" s="53" t="str">
        <f>VLOOKUP(Table9[[#This Row],[Id]],Vocabulary!A:L,12)</f>
        <v>no</v>
      </c>
    </row>
    <row r="331" spans="1:20" ht="28.8" x14ac:dyDescent="0.3">
      <c r="A331" s="4">
        <v>387</v>
      </c>
      <c r="B331" s="13" t="str">
        <f>IF($A331&lt;&gt;"",IF(VLOOKUP($A331,VocabularyAdoption!$A:$K,8,)=0,"",VLOOKUP($A331,VocabularyAdoption!$A:$K,8,)),"")</f>
        <v/>
      </c>
      <c r="C331" s="13" t="str">
        <f>IF($A331&lt;&gt;"",VLOOKUP($A331,Vocabulary!$A:$J,6,),"")</f>
        <v>VL</v>
      </c>
      <c r="D331" s="13" t="str">
        <f>IF($A331&lt;&gt;"",VLOOKUP($A331,Vocabulary!$A:$J,8,),"")</f>
        <v>vl-generiek</v>
      </c>
      <c r="E331" s="13" t="str">
        <f>IFERROR(VLOOKUP(D331,Prefix!$A:$B,2,),"")</f>
        <v>http://data.vlaanderen.be/ns/generiek#</v>
      </c>
      <c r="F331" s="13" t="str">
        <f>IF($A331&lt;&gt;"",IF(VLOOKUP($A331,Vocabulary!$A:$J,9,)=0,"",VLOOKUP($A331,Vocabulary!$A:$J,9,)),"")</f>
        <v/>
      </c>
      <c r="G331" s="13" t="str">
        <f>IF($A331&lt;&gt;"",VLOOKUP($A331,Vocabulary!$A:$J,4,),"")</f>
        <v>Generic</v>
      </c>
      <c r="H331" s="13" t="str">
        <f>IF($A331&lt;&gt;"",VLOOKUP($A331,Vocabulary!$A:$J,5,),"")</f>
        <v>Property</v>
      </c>
      <c r="I331" s="13" t="str">
        <f t="shared" si="5"/>
        <v>&lt;http://data.vlaanderen.be/ns/generiek#Gebeurtenisdatum.begin&gt;</v>
      </c>
      <c r="J331" s="13" t="str">
        <f>IF($A331&lt;&gt;"",VLOOKUP($A331,Vocabulary!$A:$J,2,),"")</f>
        <v>Gebeurtenisdatum.begin</v>
      </c>
      <c r="K331" s="13" t="str">
        <f>IFERROR(IF(VLOOKUP(A331,VocabularyNL!$A:$G,6)=0,"",VLOOKUP(A331,VocabularyNL!$A:$G,6)),"")</f>
        <v>Gebeurtenisdatum.begin</v>
      </c>
      <c r="L331" s="13" t="str">
        <f>IFERROR(IF(VLOOKUP(A331,VocabularyFR!$A:$G,6)=0,"",VLOOKUP(A331,VocabularyFR!$A:$G,6)),"")</f>
        <v/>
      </c>
      <c r="M331" s="13" t="str">
        <f>IFERROR(IF(VLOOKUP(A331,Vocabulary!$A:$F,3)=0,"",VLOOKUP(A331,Vocabulary!$A:$F,3)),"")</f>
        <v>Datum en tijd waarop de gebeurtenis startte.</v>
      </c>
      <c r="N331" s="13" t="str">
        <f>IFERROR(IF(VLOOKUP(A331,VocabularyNL!$A:$H,7)=0,"",VLOOKUP(A331,VocabularyNL!$A:$H,7)),"")</f>
        <v>Datum en tijd waarop de gebeurtenis startte.</v>
      </c>
      <c r="O331" s="13" t="str">
        <f>IFERROR(IF(VLOOKUP(A331,VocabularyFR!$A:$H,7)=0,"",VLOOKUP(A331,VocabularyFR!$A:$H,7)),"")</f>
        <v/>
      </c>
      <c r="P331" s="13" t="str">
        <f>IF($A331&lt;&gt;"",IF(VLOOKUP($A331,Vocabulary!$A:$J,7,)&lt;&gt;"",VLOOKUP($A331,Vocabulary!$A:$J,7,),""),"")</f>
        <v/>
      </c>
      <c r="Q331" s="13" t="str">
        <f>IFERROR(IF(VLOOKUP(A331,VocabularyNL!$A:$H,8)=0,"",VLOOKUP(A331,VocabularyNL!$A:$H,8)),"")</f>
        <v/>
      </c>
      <c r="R331" s="13" t="str">
        <f>IFERROR(IF(VLOOKUP(A331,VocabularyFR!$A:$H,8)=0,"",VLOOKUP(A331,VocabularyFR!$A:$H,8)),"")</f>
        <v/>
      </c>
      <c r="S331" s="53" t="str">
        <f>VLOOKUP(Table9[[#This Row],[Id]],Vocabulary!A:K,11)</f>
        <v>no</v>
      </c>
      <c r="T331" s="53" t="str">
        <f>VLOOKUP(Table9[[#This Row],[Id]],Vocabulary!A:L,12)</f>
        <v>no</v>
      </c>
    </row>
    <row r="332" spans="1:20" ht="28.8" x14ac:dyDescent="0.3">
      <c r="A332" s="4">
        <v>388</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Property</v>
      </c>
      <c r="I332" s="13" t="str">
        <f t="shared" si="5"/>
        <v>&lt;http://data.vlaanderen.be/ns/generiek#TijdsInterval.begin&gt;</v>
      </c>
      <c r="J332" s="13" t="str">
        <f>IF($A332&lt;&gt;"",VLOOKUP($A332,Vocabulary!$A:$J,2,),"")</f>
        <v>TijdsInterval.begin</v>
      </c>
      <c r="K332" s="13" t="str">
        <f>IFERROR(IF(VLOOKUP(A332,VocabularyNL!$A:$G,6)=0,"",VLOOKUP(A332,VocabularyNL!$A:$G,6)),"")</f>
        <v>TijdsInterval.begin</v>
      </c>
      <c r="L332" s="13" t="str">
        <f>IFERROR(IF(VLOOKUP(A332,VocabularyFR!$A:$G,6)=0,"",VLOOKUP(A332,VocabularyFR!$A:$G,6)),"")</f>
        <v/>
      </c>
      <c r="M332" s="13" t="str">
        <f>IFERROR(IF(VLOOKUP(A332,Vocabulary!$A:$F,3)=0,"",VLOOKUP(A332,Vocabulary!$A:$F,3)),"")</f>
        <v>Moment waarop het tijdsinterval begint.</v>
      </c>
      <c r="N332" s="13" t="str">
        <f>IFERROR(IF(VLOOKUP(A332,VocabularyNL!$A:$H,7)=0,"",VLOOKUP(A332,VocabularyNL!$A:$H,7)),"")</f>
        <v>Moment waarop het tijdsinterval begint.</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c r="T332" s="53" t="str">
        <f>VLOOKUP(Table9[[#This Row],[Id]],Vocabulary!A:L,12)</f>
        <v>no</v>
      </c>
    </row>
    <row r="333" spans="1:20" ht="100.8" x14ac:dyDescent="0.3">
      <c r="A333" s="4">
        <v>389</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Property</v>
      </c>
      <c r="I333" s="13" t="str">
        <f t="shared" si="5"/>
        <v>&lt;http://data.vlaanderen.be/ns/generiek#bewerking&gt;</v>
      </c>
      <c r="J333" s="13" t="str">
        <f>IF($A333&lt;&gt;"",VLOOKUP($A333,Vocabulary!$A:$J,2,),"")</f>
        <v>bewerking</v>
      </c>
      <c r="K333" s="13" t="str">
        <f>IFERROR(IF(VLOOKUP(A333,VocabularyNL!$A:$G,6)=0,"",VLOOKUP(A333,VocabularyNL!$A:$G,6)),"")</f>
        <v>bewerking</v>
      </c>
      <c r="L333" s="13" t="str">
        <f>IFERROR(IF(VLOOKUP(A333,VocabularyFR!$A:$G,6)=0,"",VLOOKUP(A333,VocabularyFR!$A:$G,6)),"")</f>
        <v/>
      </c>
      <c r="M333" s="13" t="str">
        <f>IFERROR(IF(VLOOKUP(A333,Vocabulary!$A:$F,3)=0,"",VLOOKUP(A333,Vocabulary!$A:$F,3)),"")</f>
        <v>Aard vd bewerking die ihkv de activiteit op de entiteit is uitgevoerd.
Gebruik
Bvb "correctie" als de entiteit een record is en bvb gegenereerd werd om het voorgaand record ve object te verbeteren.</v>
      </c>
      <c r="N333" s="13" t="str">
        <f>IFERROR(IF(VLOOKUP(A333,VocabularyNL!$A:$H,7)=0,"",VLOOKUP(A333,VocabularyNL!$A:$H,7)),"")</f>
        <v>Aard vd bewerking die ihkv de activiteit op de entiteit is uitgevoerd.
Gebruik
Bvb "correctie" als de entiteit een record is en bvb gegenereerd werd om het voorgaand record ve object te verbeteren.</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c r="T333" s="53" t="str">
        <f>VLOOKUP(Table9[[#This Row],[Id]],Vocabulary!A:L,12)</f>
        <v>no</v>
      </c>
    </row>
    <row r="334" spans="1:20" ht="86.4" x14ac:dyDescent="0.3">
      <c r="A334" s="4">
        <v>390</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Property</v>
      </c>
      <c r="I334" s="13" t="str">
        <f t="shared" si="5"/>
        <v>&lt;http://data.vlaanderen.be/ns/generiek#default&gt;</v>
      </c>
      <c r="J334" s="13" t="str">
        <f>IF($A334&lt;&gt;"",VLOOKUP($A334,Vocabulary!$A:$J,2,),"")</f>
        <v>default</v>
      </c>
      <c r="K334" s="13" t="str">
        <f>IFERROR(IF(VLOOKUP(A334,VocabularyNL!$A:$G,6)=0,"",VLOOKUP(A334,VocabularyNL!$A:$G,6)),"")</f>
        <v>default</v>
      </c>
      <c r="L334" s="13" t="str">
        <f>IFERROR(IF(VLOOKUP(A334,VocabularyFR!$A:$G,6)=0,"",VLOOKUP(A334,VocabularyFR!$A:$G,6)),"")</f>
        <v/>
      </c>
      <c r="M334" s="13" t="str">
        <f>IFERROR(IF(VLOOKUP(A334,Vocabulary!$A:$F,3)=0,"",VLOOKUP(A334,Vocabulary!$A:$F,3)),"")</f>
        <v>Geeft aan of de positie een default positie is.
Gebruik
Hieronder wordt de positie verstaan die per default moet worden gebruikt als het object meerdere posities heeft.</v>
      </c>
      <c r="N334" s="13" t="str">
        <f>IFERROR(IF(VLOOKUP(A334,VocabularyNL!$A:$H,7)=0,"",VLOOKUP(A334,VocabularyNL!$A:$H,7)),"")</f>
        <v>Geeft aan of de positie een default positie is.
Gebruik
Hieronder wordt de positie verstaan die per default moet worden gebruikt als het object meerdere posities heeft.</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c r="T334" s="53" t="str">
        <f>VLOOKUP(Table9[[#This Row],[Id]],Vocabulary!A:L,12)</f>
        <v>no</v>
      </c>
    </row>
    <row r="335" spans="1:20" ht="28.8" x14ac:dyDescent="0.3">
      <c r="A335" s="4">
        <v>391</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&lt;http://data.vlaanderen.be/ns/generiek#Gebeurtenisdatum.einde&gt;</v>
      </c>
      <c r="J335" s="13" t="str">
        <f>IF($A335&lt;&gt;"",VLOOKUP($A335,Vocabulary!$A:$J,2,),"")</f>
        <v>Gebeurtenisdatum.einde</v>
      </c>
      <c r="K335" s="13" t="str">
        <f>IFERROR(IF(VLOOKUP(A335,VocabularyNL!$A:$G,6)=0,"",VLOOKUP(A335,VocabularyNL!$A:$G,6)),"")</f>
        <v>Gebeurtenisdatum.einde</v>
      </c>
      <c r="L335" s="13" t="str">
        <f>IFERROR(IF(VLOOKUP(A335,VocabularyFR!$A:$G,6)=0,"",VLOOKUP(A335,VocabularyFR!$A:$G,6)),"")</f>
        <v/>
      </c>
      <c r="M335" s="13" t="str">
        <f>IFERROR(IF(VLOOKUP(A335,Vocabulary!$A:$F,3)=0,"",VLOOKUP(A335,Vocabulary!$A:$F,3)),"")</f>
        <v>Datum en tijd waarop de gebeurtenis eindigde.</v>
      </c>
      <c r="N335" s="13" t="str">
        <f>IFERROR(IF(VLOOKUP(A335,VocabularyNL!$A:$H,7)=0,"",VLOOKUP(A335,VocabularyNL!$A:$H,7)),"")</f>
        <v>Datum en tijd waarop de gebeurtenis eindigde.</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c r="T335" s="53" t="str">
        <f>VLOOKUP(Table9[[#This Row],[Id]],Vocabulary!A:L,12)</f>
        <v>no</v>
      </c>
    </row>
    <row r="336" spans="1:20" ht="28.8" x14ac:dyDescent="0.3">
      <c r="A336" s="4">
        <v>392</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&lt;http://data.vlaanderen.be/ns/generiek#TijdsInterval.einde&gt;</v>
      </c>
      <c r="J336" s="13" t="str">
        <f>IF($A336&lt;&gt;"",VLOOKUP($A336,Vocabulary!$A:$J,2,),"")</f>
        <v>TijdsInterval.einde</v>
      </c>
      <c r="K336" s="13" t="str">
        <f>IFERROR(IF(VLOOKUP(A336,VocabularyNL!$A:$G,6)=0,"",VLOOKUP(A336,VocabularyNL!$A:$G,6)),"")</f>
        <v>TijdsInterval.einde</v>
      </c>
      <c r="L336" s="13" t="str">
        <f>IFERROR(IF(VLOOKUP(A336,VocabularyFR!$A:$G,6)=0,"",VLOOKUP(A336,VocabularyFR!$A:$G,6)),"")</f>
        <v/>
      </c>
      <c r="M336" s="13" t="str">
        <f>IFERROR(IF(VLOOKUP(A336,Vocabulary!$A:$F,3)=0,"",VLOOKUP(A336,Vocabulary!$A:$F,3)),"")</f>
        <v>Moment waarop het tijdsinterval eindigt</v>
      </c>
      <c r="N336" s="13" t="str">
        <f>IFERROR(IF(VLOOKUP(A336,VocabularyNL!$A:$H,7)=0,"",VLOOKUP(A336,VocabularyNL!$A:$H,7)),"")</f>
        <v>Moment waarop het tijdsinterval eindigt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c r="T336" s="53" t="str">
        <f>VLOOKUP(Table9[[#This Row],[Id]],Vocabulary!A:L,12)</f>
        <v>no</v>
      </c>
    </row>
    <row r="337" spans="1:20" ht="28.8" x14ac:dyDescent="0.3">
      <c r="A337" s="4">
        <v>393</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&lt;http://data.vlaanderen.be/ns/generiek#gestructureerdeIdentificator&gt;</v>
      </c>
      <c r="J337" s="13" t="str">
        <f>IF($A337&lt;&gt;"",VLOOKUP($A337,Vocabulary!$A:$J,2,),"")</f>
        <v>gestructureerdeIdentificator</v>
      </c>
      <c r="K337" s="13" t="str">
        <f>IFERROR(IF(VLOOKUP(A337,VocabularyNL!$A:$G,6)=0,"",VLOOKUP(A337,VocabularyNL!$A:$G,6)),"")</f>
        <v>gestructureerdeIdentificator</v>
      </c>
      <c r="L337" s="13" t="str">
        <f>IFERROR(IF(VLOOKUP(A337,VocabularyFR!$A:$G,6)=0,"",VLOOKUP(A337,VocabularyFR!$A:$G,6)),"")</f>
        <v/>
      </c>
      <c r="M337" s="13" t="str">
        <f>IFERROR(IF(VLOOKUP(A337,Vocabulary!$A:$F,3)=0,"",VLOOKUP(A337,Vocabulary!$A:$F,3)),"")</f>
        <v>Identificator vh object opgesplitst in zijn onderdelen.</v>
      </c>
      <c r="N337" s="13" t="str">
        <f>IFERROR(IF(VLOOKUP(A337,VocabularyNL!$A:$H,7)=0,"",VLOOKUP(A337,VocabularyNL!$A:$H,7)),"")</f>
        <v>Identificator vh object opgesplitst in zijn onderdelen.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c r="T337" s="53" t="str">
        <f>VLOOKUP(Table9[[#This Row],[Id]],Vocabulary!A:L,12)</f>
        <v>no</v>
      </c>
    </row>
    <row r="338" spans="1:20" ht="115.2" x14ac:dyDescent="0.3">
      <c r="A338" s="4">
        <v>394</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&lt;http://data.vlaanderen.be/ns/generiek#handeldeInOpdrachtVan&gt;</v>
      </c>
      <c r="J338" s="13" t="str">
        <f>IF($A338&lt;&gt;"",VLOOKUP($A338,Vocabulary!$A:$J,2,),"")</f>
        <v>handeldeInOpdrachtVan</v>
      </c>
      <c r="K338" s="13" t="str">
        <f>IFERROR(IF(VLOOKUP(A338,VocabularyNL!$A:$G,6)=0,"",VLOOKUP(A338,VocabularyNL!$A:$G,6)),"")</f>
        <v>handeldeInOpdrachtVan</v>
      </c>
      <c r="L338" s="13" t="str">
        <f>IFERROR(IF(VLOOKUP(A338,VocabularyFR!$A:$G,6)=0,"",VLOOKUP(A338,VocabularyFR!$A:$G,6)),"")</f>
        <v/>
      </c>
      <c r="M338" s="13" t="str">
        <f>IFERROR(IF(VLOOKUP(A338,Vocabulary!$A:$F,3)=0,"",VLOOKUP(A338,Vocabulary!$A:$F,3)),"")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38" s="13" t="str">
        <f>IFERROR(IF(VLOOKUP(A338,VocabularyNL!$A:$H,7)=0,"",VLOOKUP(A338,VocabularyNL!$A:$H,7)),"")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c r="T338" s="53" t="str">
        <f>VLOOKUP(Table9[[#This Row],[Id]],Vocabulary!A:L,12)</f>
        <v>no</v>
      </c>
    </row>
    <row r="339" spans="1:20" ht="28.8" x14ac:dyDescent="0.3">
      <c r="A339" s="4">
        <v>395</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&lt;http://data.vlaanderen.be/ns/generiek#lokaleIdentificator&gt;</v>
      </c>
      <c r="J339" s="13" t="str">
        <f>IF($A339&lt;&gt;"",VLOOKUP($A339,Vocabulary!$A:$J,2,),"")</f>
        <v>lokaleIdentificator</v>
      </c>
      <c r="K339" s="13" t="str">
        <f>IFERROR(IF(VLOOKUP(A339,VocabularyNL!$A:$G,6)=0,"",VLOOKUP(A339,VocabularyNL!$A:$G,6)),"")</f>
        <v>lokaleIdentificator</v>
      </c>
      <c r="L339" s="13" t="str">
        <f>IFERROR(IF(VLOOKUP(A339,VocabularyFR!$A:$G,6)=0,"",VLOOKUP(A339,VocabularyFR!$A:$G,6)),"")</f>
        <v/>
      </c>
      <c r="M339" s="13" t="str">
        <f>IFERROR(IF(VLOOKUP(A339,Vocabulary!$A:$F,3)=0,"",VLOOKUP(A339,Vocabulary!$A:$F,3)),"")</f>
        <v>String gebruikt om het object uniek te identificeren binnen de naamruimte.</v>
      </c>
      <c r="N339" s="13" t="str">
        <f>IFERROR(IF(VLOOKUP(A339,VocabularyNL!$A:$H,7)=0,"",VLOOKUP(A339,VocabularyNL!$A:$H,7)),"")</f>
        <v>String gebruikt om het object uniek te identificeren binnen de naamruimte.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c r="T339" s="53" t="str">
        <f>VLOOKUP(Table9[[#This Row],[Id]],Vocabulary!A:L,12)</f>
        <v>no</v>
      </c>
    </row>
    <row r="340" spans="1:20" ht="72" x14ac:dyDescent="0.3">
      <c r="A340" s="4">
        <v>396</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&lt;http://data.vlaanderen.be/ns/generiek#methode&gt;</v>
      </c>
      <c r="J340" s="13" t="str">
        <f>IF($A340&lt;&gt;"",VLOOKUP($A340,Vocabulary!$A:$J,2,),"")</f>
        <v>methode</v>
      </c>
      <c r="K340" s="13" t="str">
        <f>IFERROR(IF(VLOOKUP(A340,VocabularyNL!$A:$G,6)=0,"",VLOOKUP(A340,VocabularyNL!$A:$G,6)),"")</f>
        <v>methode</v>
      </c>
      <c r="L340" s="13" t="str">
        <f>IFERROR(IF(VLOOKUP(A340,VocabularyFR!$A:$G,6)=0,"",VLOOKUP(A340,VocabularyFR!$A:$G,6)),"")</f>
        <v/>
      </c>
      <c r="M340" s="13" t="str">
        <f>IFERROR(IF(VLOOKUP(A340,Vocabulary!$A:$F,3)=0,"",VLOOKUP(A340,Vocabulary!$A:$F,3)),"")</f>
        <v>De manier waarop het punt werd bepaald.
Gebruik
Bvb positie afgeleid ve bestaand object (bvb door berekening vd centroïde).</v>
      </c>
      <c r="N340" s="13" t="str">
        <f>IFERROR(IF(VLOOKUP(A340,VocabularyNL!$A:$H,7)=0,"",VLOOKUP(A340,VocabularyNL!$A:$H,7)),"")</f>
        <v>De manier waarop het punt werd bepaald.
Gebruik
Bvb positie afgeleid ve bestaand object (bvb door berekening vd centroïde).</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c r="T340" s="53" t="str">
        <f>VLOOKUP(Table9[[#This Row],[Id]],Vocabulary!A:L,12)</f>
        <v>no</v>
      </c>
    </row>
    <row r="341" spans="1:20" ht="144" x14ac:dyDescent="0.3">
      <c r="A341" s="4">
        <v>397</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&lt;http://data.vlaanderen.be/ns/generiek#naamruimte&gt;</v>
      </c>
      <c r="J341" s="13" t="str">
        <f>IF($A341&lt;&gt;"",VLOOKUP($A341,Vocabulary!$A:$J,2,),"")</f>
        <v>naamruimte</v>
      </c>
      <c r="K341" s="13" t="str">
        <f>IFERROR(IF(VLOOKUP(A341,VocabularyNL!$A:$G,6)=0,"",VLOOKUP(A341,VocabularyNL!$A:$G,6)),"")</f>
        <v>naamruimte</v>
      </c>
      <c r="L341" s="13" t="str">
        <f>IFERROR(IF(VLOOKUP(A341,VocabularyFR!$A:$G,6)=0,"",VLOOKUP(A341,VocabularyFR!$A:$G,6)),"")</f>
        <v/>
      </c>
      <c r="M341" s="13" t="str">
        <f>IFERROR(IF(VLOOKUP(A341,Vocabulary!$A:$F,3)=0,"",VLOOKUP(A341,Vocabulary!$A:$F,3)),"")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1" s="13" t="str">
        <f>IFERROR(IF(VLOOKUP(A341,VocabularyNL!$A:$H,7)=0,"",VLOOKUP(A341,VocabularyNL!$A:$H,7)),"")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c r="T341" s="53" t="str">
        <f>VLOOKUP(Table9[[#This Row],[Id]],Vocabulary!A:L,12)</f>
        <v>no</v>
      </c>
    </row>
    <row r="342" spans="1:20" ht="72" x14ac:dyDescent="0.3">
      <c r="A342" s="4">
        <v>398</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&lt;http://data.vlaanderen.be/ns/generiek#plaats&gt;</v>
      </c>
      <c r="J342" s="13" t="str">
        <f>IF($A342&lt;&gt;"",VLOOKUP($A342,Vocabulary!$A:$J,2,),"")</f>
        <v>plaats</v>
      </c>
      <c r="K342" s="13" t="str">
        <f>IFERROR(IF(VLOOKUP(A342,VocabularyNL!$A:$G,6)=0,"",VLOOKUP(A342,VocabularyNL!$A:$G,6)),"")</f>
        <v>plaats</v>
      </c>
      <c r="L342" s="13" t="str">
        <f>IFERROR(IF(VLOOKUP(A342,VocabularyFR!$A:$G,6)=0,"",VLOOKUP(A342,VocabularyFR!$A:$G,6)),"")</f>
        <v/>
      </c>
      <c r="M342" s="13" t="str">
        <f>IFERROR(IF(VLOOKUP(A342,Vocabulary!$A:$F,3)=0,"",VLOOKUP(A342,Vocabulary!$A:$F,3)),"")</f>
        <v>Plaatsnaam waarmee de Jurisdictie kan worden aangeduid.
Gebruik
Bv de naam ve land.</v>
      </c>
      <c r="N342" s="13" t="str">
        <f>IFERROR(IF(VLOOKUP(A342,VocabularyNL!$A:$H,7)=0,"",VLOOKUP(A342,VocabularyNL!$A:$H,7)),"")</f>
        <v>Plaatsnaam waarmee de Jurisdictie kan worden aangeduid.
Gebruik
Bv de naam ve land.</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c r="T342" s="53" t="str">
        <f>VLOOKUP(Table9[[#This Row],[Id]],Vocabulary!A:L,12)</f>
        <v>no</v>
      </c>
    </row>
    <row r="343" spans="1:20" ht="72" x14ac:dyDescent="0.3">
      <c r="A343" s="4">
        <v>399</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&lt;http://data.vlaanderen.be/ns/generiek#specificatie&gt;</v>
      </c>
      <c r="J343" s="13" t="str">
        <f>IF($A343&lt;&gt;"",VLOOKUP($A343,Vocabulary!$A:$J,2,),"")</f>
        <v>specificatie</v>
      </c>
      <c r="K343" s="13" t="str">
        <f>IFERROR(IF(VLOOKUP(A343,VocabularyNL!$A:$G,6)=0,"",VLOOKUP(A343,VocabularyNL!$A:$G,6)),"")</f>
        <v>specificatie</v>
      </c>
      <c r="L343" s="13" t="str">
        <f>IFERROR(IF(VLOOKUP(A343,VocabularyFR!$A:$G,6)=0,"",VLOOKUP(A343,VocabularyFR!$A:$G,6)),"")</f>
        <v/>
      </c>
      <c r="M343" s="13" t="str">
        <f>IFERROR(IF(VLOOKUP(A343,Vocabulary!$A:$F,3)=0,"",VLOOKUP(A343,Vocabulary!$A:$F,3)),"")</f>
        <v>Het type object op basis waarvan het punt werd bepaald.
Gebruik
Bvb perceel, gebouw...</v>
      </c>
      <c r="N343" s="13" t="str">
        <f>IFERROR(IF(VLOOKUP(A343,VocabularyNL!$A:$H,7)=0,"",VLOOKUP(A343,VocabularyNL!$A:$H,7)),"")</f>
        <v>Het type object op basis waarvan het punt werd bepaald.
Gebruik
Bvb perceel, gebouw...</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c r="T343" s="53" t="str">
        <f>VLOOKUP(Table9[[#This Row],[Id]],Vocabulary!A:L,12)</f>
        <v>no</v>
      </c>
    </row>
    <row r="344" spans="1:20" ht="28.8" x14ac:dyDescent="0.3">
      <c r="A344" s="4">
        <v>400</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&lt;http://data.vlaanderen.be/ns/generiek#tussentijdstip&gt;</v>
      </c>
      <c r="J344" s="13" t="str">
        <f>IF($A344&lt;&gt;"",VLOOKUP($A344,Vocabulary!$A:$J,2,),"")</f>
        <v>tussentijdstip</v>
      </c>
      <c r="K344" s="13" t="str">
        <f>IFERROR(IF(VLOOKUP(A344,VocabularyNL!$A:$G,6)=0,"",VLOOKUP(A344,VocabularyNL!$A:$G,6)),"")</f>
        <v>tussentijdstip</v>
      </c>
      <c r="L344" s="13" t="str">
        <f>IFERROR(IF(VLOOKUP(A344,VocabularyFR!$A:$G,6)=0,"",VLOOKUP(A344,VocabularyFR!$A:$G,6)),"")</f>
        <v/>
      </c>
      <c r="M344" s="13" t="str">
        <f>IFERROR(IF(VLOOKUP(A344,Vocabulary!$A:$F,3)=0,"",VLOOKUP(A344,Vocabulary!$A:$F,3)),"")</f>
        <v>Datum en tijd van een moment tussen begin en einde.</v>
      </c>
      <c r="N344" s="13" t="str">
        <f>IFERROR(IF(VLOOKUP(A344,VocabularyNL!$A:$H,7)=0,"",VLOOKUP(A344,VocabularyNL!$A:$H,7)),"")</f>
        <v>Datum en tijd van een moment tussen begin en einde.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c r="T344" s="53" t="str">
        <f>VLOOKUP(Table9[[#This Row],[Id]],Vocabulary!A:L,12)</f>
        <v>no</v>
      </c>
    </row>
    <row r="345" spans="1:20" ht="28.8" x14ac:dyDescent="0.3">
      <c r="A345" s="4">
        <v>401</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&lt;http://data.vlaanderen.be/ns/generiek#versieIdentificator&gt;</v>
      </c>
      <c r="J345" s="13" t="str">
        <f>IF($A345&lt;&gt;"",VLOOKUP($A345,Vocabulary!$A:$J,2,),"")</f>
        <v>versieIdentificator</v>
      </c>
      <c r="K345" s="13" t="str">
        <f>IFERROR(IF(VLOOKUP(A345,VocabularyNL!$A:$G,6)=0,"",VLOOKUP(A345,VocabularyNL!$A:$G,6)),"")</f>
        <v>versieIdentificator</v>
      </c>
      <c r="L345" s="13" t="str">
        <f>IFERROR(IF(VLOOKUP(A345,VocabularyFR!$A:$G,6)=0,"",VLOOKUP(A345,VocabularyFR!$A:$G,6)),"")</f>
        <v/>
      </c>
      <c r="M345" s="13" t="str">
        <f>IFERROR(IF(VLOOKUP(A345,Vocabulary!$A:$F,3)=0,"",VLOOKUP(A345,Vocabulary!$A:$F,3)),"")</f>
        <v>Identificator van de specifieke versie van een object.</v>
      </c>
      <c r="N345" s="13" t="str">
        <f>IFERROR(IF(VLOOKUP(A345,VocabularyNL!$A:$H,7)=0,"",VLOOKUP(A345,VocabularyNL!$A:$H,7)),"")</f>
        <v>Identificator van de specifieke versie van een object.</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c r="T345" s="53" t="str">
        <f>VLOOKUP(Table9[[#This Row],[Id]],Vocabulary!A:L,12)</f>
        <v>no</v>
      </c>
    </row>
    <row r="346" spans="1:20" ht="57.6" x14ac:dyDescent="0.3">
      <c r="A346" s="4">
        <v>402</v>
      </c>
      <c r="B346" s="13" t="str">
        <f>IF($A346&lt;&gt;"",IF(VLOOKUP($A346,VocabularyAdoption!$A:$K,8,)=0,"",VLOOKUP($A346,VocabularyAdoption!$A:$K,8,)),"")</f>
        <v/>
      </c>
      <c r="C346" s="13" t="str">
        <f>IF($A346&lt;&gt;"",VLOOKUP($A346,Vocabulary!$A:$J,6,),"")</f>
        <v>VL</v>
      </c>
      <c r="D346" s="13" t="str">
        <f>IF($A346&lt;&gt;"",VLOOKUP($A346,Vocabulary!$A:$J,8,),"")</f>
        <v>vl-adres</v>
      </c>
      <c r="E346" s="13" t="str">
        <f>IFERROR(VLOOKUP(D346,Prefix!$A:$B,2,),"")</f>
        <v>http://data.vlaanderen.be/ns/adres#</v>
      </c>
      <c r="F346" s="13" t="str">
        <f>IF($A346&lt;&gt;"",IF(VLOOKUP($A346,Vocabulary!$A:$J,9,)=0,"",VLOOKUP($A346,Vocabulary!$A:$J,9,)),"")</f>
        <v/>
      </c>
      <c r="G346" s="13" t="str">
        <f>IF($A346&lt;&gt;"",VLOOKUP($A346,Vocabulary!$A:$J,4,),"")</f>
        <v>Location</v>
      </c>
      <c r="H346" s="13" t="str">
        <f>IF($A346&lt;&gt;"",VLOOKUP($A346,Vocabulary!$A:$J,5,),"")</f>
        <v>Class</v>
      </c>
      <c r="I346" s="13" t="str">
        <f t="shared" si="5"/>
        <v>&lt;http://data.vlaanderen.be/ns/adres#Adreslocator&gt;</v>
      </c>
      <c r="J346" s="13" t="str">
        <f>IF($A346&lt;&gt;"",VLOOKUP($A346,Vocabulary!$A:$J,2,),"")</f>
        <v>Adreslocator</v>
      </c>
      <c r="K346" s="13" t="str">
        <f>IFERROR(IF(VLOOKUP(A346,VocabularyNL!$A:$G,6)=0,"",VLOOKUP(A346,VocabularyNL!$A:$G,6)),"")</f>
        <v>Adreslocator</v>
      </c>
      <c r="L346" s="13" t="str">
        <f>IFERROR(IF(VLOOKUP(A346,VocabularyFR!$A:$G,6)=0,"",VLOOKUP(A346,VocabularyFR!$A:$G,6)),"")</f>
        <v/>
      </c>
      <c r="M346" s="13" t="str">
        <f>IFERROR(IF(VLOOKUP(A346,Vocabulary!$A:$F,3)=0,"",VLOOKUP(A346,Vocabulary!$A:$F,3)),"")</f>
        <v>Menselijk leesbare aanduiding of naam die een gebruiker of applicatie toelaat om het adres te onderscheiden van naburige adressen in de straat, de administratieve eenheid etc waarin het adres ligt.</v>
      </c>
      <c r="N346" s="13" t="str">
        <f>IFERROR(IF(VLOOKUP(A346,VocabularyNL!$A:$H,7)=0,"",VLOOKUP(A346,VocabularyNL!$A:$H,7)),"")</f>
        <v>Menselijk leesbare aanduiding of naam die een gebruiker of applicatie toelaat om het adres te onderscheiden van naburige adressen in de straat, de administratieve eenheid etc waarin het adres ligt.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c r="T346" s="53" t="str">
        <f>VLOOKUP(Table9[[#This Row],[Id]],Vocabulary!A:L,12)</f>
        <v>no</v>
      </c>
    </row>
    <row r="347" spans="1:20" ht="100.8" x14ac:dyDescent="0.3">
      <c r="A347" s="4">
        <v>403</v>
      </c>
      <c r="B347" s="13" t="str">
        <f>IF($A347&lt;&gt;"",IF(VLOOKUP($A347,VocabularyAdoption!$A:$K,8,)=0,"",VLOOKUP($A347,VocabularyAdoption!$A:$K,8,)),"")</f>
        <v/>
      </c>
      <c r="C347" s="13" t="str">
        <f>IF($A347&lt;&gt;"",VLOOKUP($A347,Vocabulary!$A:$J,6,),"")</f>
        <v>VL</v>
      </c>
      <c r="D347" s="13" t="str">
        <f>IF($A347&lt;&gt;"",VLOOKUP($A347,Vocabulary!$A:$J,8,),"")</f>
        <v>vl-adres</v>
      </c>
      <c r="E347" s="13" t="str">
        <f>IFERROR(VLOOKUP(D347,Prefix!$A:$B,2,),"")</f>
        <v>http://data.vlaanderen.be/ns/adres#</v>
      </c>
      <c r="F347" s="13" t="str">
        <f>IF($A347&lt;&gt;"",IF(VLOOKUP($A347,Vocabulary!$A:$J,9,)=0,"",VLOOKUP($A347,Vocabulary!$A:$J,9,)),"")</f>
        <v/>
      </c>
      <c r="G347" s="13" t="str">
        <f>IF($A347&lt;&gt;"",VLOOKUP($A347,Vocabulary!$A:$J,4,),"")</f>
        <v>Location</v>
      </c>
      <c r="H347" s="13" t="str">
        <f>IF($A347&lt;&gt;"",VLOOKUP($A347,Vocabulary!$A:$J,5,),"")</f>
        <v>Class</v>
      </c>
      <c r="I347" s="13" t="str">
        <f t="shared" si="5"/>
        <v>&lt;http://data.vlaanderen.be/ns/adres#AdresseerbaarObject&gt;</v>
      </c>
      <c r="J347" s="13" t="str">
        <f>IF($A347&lt;&gt;"",VLOOKUP($A347,Vocabulary!$A:$J,2,),"")</f>
        <v>AdresseerbaarObject</v>
      </c>
      <c r="K347" s="13" t="str">
        <f>IFERROR(IF(VLOOKUP(A347,VocabularyNL!$A:$G,6)=0,"",VLOOKUP(A347,VocabularyNL!$A:$G,6)),"")</f>
        <v>AdresseerbaarObject</v>
      </c>
      <c r="L347" s="13" t="str">
        <f>IFERROR(IF(VLOOKUP(A347,VocabularyFR!$A:$G,6)=0,"",VLOOKUP(A347,VocabularyFR!$A:$G,6)),"")</f>
        <v/>
      </c>
      <c r="M347" s="13" t="str">
        <f>IFERROR(IF(VLOOKUP(A347,Vocabulary!$A:$F,3)=0,"",VLOOKUP(A347,Vocabulary!$A:$F,3)),"")</f>
        <v>Geografisch object dat met een adres kan worden geïdentificeerd.
Gebruik
Is abstract, ttz het type adresseerbaar object moet altijd worden opgegeven (vb gebouweenheid, perceel).</v>
      </c>
      <c r="N347" s="13" t="str">
        <f>IFERROR(IF(VLOOKUP(A347,VocabularyNL!$A:$H,7)=0,"",VLOOKUP(A347,VocabularyNL!$A:$H,7)),"")</f>
        <v>Geografisch object dat met een adres kan worden geïdentificeerd.
Gebruik
Is abstract, ttz het type adresseerbaar object moet altijd worden opgegeven (vb gebouweenheid, perceel).</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c r="T347" s="53" t="str">
        <f>VLOOKUP(Table9[[#This Row],[Id]],Vocabulary!A:L,12)</f>
        <v>no</v>
      </c>
    </row>
    <row r="348" spans="1:20" ht="72" x14ac:dyDescent="0.3">
      <c r="A348" s="4">
        <v>404</v>
      </c>
      <c r="B348" s="13" t="str">
        <f>IF($A348&lt;&gt;"",IF(VLOOKUP($A348,VocabularyAdoption!$A:$K,8,)=0,"",VLOOKUP($A348,VocabularyAdoption!$A:$K,8,)),"")</f>
        <v/>
      </c>
      <c r="C348" s="13" t="str">
        <f>IF($A348&lt;&gt;"",VLOOKUP($A348,Vocabulary!$A:$J,6,),"")</f>
        <v>VL</v>
      </c>
      <c r="D348" s="13" t="str">
        <f>IF($A348&lt;&gt;"",VLOOKUP($A348,Vocabulary!$A:$J,8,),"")</f>
        <v>vl-adres</v>
      </c>
      <c r="E348" s="13" t="str">
        <f>IFERROR(VLOOKUP(D348,Prefix!$A:$B,2,),"")</f>
        <v>http://data.vlaanderen.be/ns/adres#</v>
      </c>
      <c r="F348" s="13" t="str">
        <f>IF($A348&lt;&gt;"",IF(VLOOKUP($A348,Vocabulary!$A:$J,9,)=0,"",VLOOKUP($A348,Vocabulary!$A:$J,9,)),"")</f>
        <v/>
      </c>
      <c r="G348" s="13" t="str">
        <f>IF($A348&lt;&gt;"",VLOOKUP($A348,Vocabulary!$A:$J,4,),"")</f>
        <v>Location</v>
      </c>
      <c r="H348" s="13" t="str">
        <f>IF($A348&lt;&gt;"",VLOOKUP($A348,Vocabulary!$A:$J,5,),"")</f>
        <v>Class</v>
      </c>
      <c r="I348" s="13" t="str">
        <f t="shared" si="5"/>
        <v>&lt;http://data.vlaanderen.be/ns/adres#Adresuitbreiding&gt;</v>
      </c>
      <c r="J348" s="13" t="str">
        <f>IF($A348&lt;&gt;"",VLOOKUP($A348,Vocabulary!$A:$J,2,),"")</f>
        <v>Adresuitbreiding</v>
      </c>
      <c r="K348" s="13" t="str">
        <f>IFERROR(IF(VLOOKUP(A348,VocabularyNL!$A:$G,6)=0,"",VLOOKUP(A348,VocabularyNL!$A:$G,6)),"")</f>
        <v>Adresuitbreiding</v>
      </c>
      <c r="L348" s="13" t="str">
        <f>IFERROR(IF(VLOOKUP(A348,VocabularyFR!$A:$G,6)=0,"",VLOOKUP(A348,VocabularyFR!$A:$G,6)),"")</f>
        <v/>
      </c>
      <c r="M348" s="13" t="str">
        <f>IFERROR(IF(VLOOKUP(A348,Vocabulary!$A:$F,3)=0,"",VLOOKUP(A348,Vocabulary!$A:$F,3)),"")</f>
        <v>Bijkomende gegevens mbt het adres.
Gebruik
Gegevens die officieel geen deel uitmaken ve adres, bv de verdieping of de provincie</v>
      </c>
      <c r="N348" s="13" t="str">
        <f>IFERROR(IF(VLOOKUP(A348,VocabularyNL!$A:$H,7)=0,"",VLOOKUP(A348,VocabularyNL!$A:$H,7)),"")</f>
        <v>Bijkomende gegevens mbt het adres.
Gebruik
Gegevens die officieel geen deel uitmaken ve adres, bv de verdieping of de provincie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c r="T348" s="53" t="str">
        <f>VLOOKUP(Table9[[#This Row],[Id]],Vocabulary!A:L,12)</f>
        <v>no</v>
      </c>
    </row>
    <row r="349" spans="1:20" ht="316.8" x14ac:dyDescent="0.3">
      <c r="A349" s="4">
        <v>405</v>
      </c>
      <c r="B349" s="13" t="str">
        <f>IF($A349&lt;&gt;"",IF(VLOOKUP($A349,VocabularyAdoption!$A:$K,8,)=0,"",VLOOKUP($A349,VocabularyAdoption!$A:$K,8,)),"")</f>
        <v/>
      </c>
      <c r="C349" s="13" t="str">
        <f>IF($A349&lt;&gt;"",VLOOKUP($A349,Vocabulary!$A:$J,6,),"")</f>
        <v>VL</v>
      </c>
      <c r="D349" s="13" t="str">
        <f>IF($A349&lt;&gt;"",VLOOKUP($A349,Vocabulary!$A:$J,8,),"")</f>
        <v>vl-adres</v>
      </c>
      <c r="E349" s="13" t="str">
        <f>IFERROR(VLOOKUP(D349,Prefix!$A:$B,2,),"")</f>
        <v>http://data.vlaanderen.be/ns/adres#</v>
      </c>
      <c r="F349" s="13" t="str">
        <f>IF($A349&lt;&gt;"",IF(VLOOKUP($A349,Vocabulary!$A:$J,9,)=0,"",VLOOKUP($A349,Vocabulary!$A:$J,9,)),"")</f>
        <v/>
      </c>
      <c r="G349" s="13" t="str">
        <f>IF($A349&lt;&gt;"",VLOOKUP($A349,Vocabulary!$A:$J,4,),"")</f>
        <v>Location</v>
      </c>
      <c r="H349" s="13" t="str">
        <f>IF($A349&lt;&gt;"",VLOOKUP($A349,Vocabulary!$A:$J,5,),"")</f>
        <v>Class</v>
      </c>
      <c r="I349" s="13" t="str">
        <f t="shared" si="5"/>
        <v>&lt;http://data.vlaanderen.be/ns/adres#Adres&gt;</v>
      </c>
      <c r="J349" s="13" t="str">
        <f>IF($A349&lt;&gt;"",VLOOKUP($A349,Vocabulary!$A:$J,2,),"")</f>
        <v>Adres</v>
      </c>
      <c r="K349" s="13" t="str">
        <f>IFERROR(IF(VLOOKUP(A349,VocabularyNL!$A:$G,6)=0,"",VLOOKUP(A349,VocabularyNL!$A:$G,6)),"")</f>
        <v>Adres</v>
      </c>
      <c r="L349" s="13" t="str">
        <f>IFERROR(IF(VLOOKUP(A349,VocabularyFR!$A:$G,6)=0,"",VLOOKUP(A349,VocabularyFR!$A:$G,6)),"")</f>
        <v/>
      </c>
      <c r="M349" s="13" t="str">
        <f>IFERROR(IF(VLOOKUP(A349,Vocabulary!$A:$F,3)=0,"",VLOOKUP(A349,Vocabulary!$A:$F,3)),"")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49" s="13" t="str">
        <f>IFERROR(IF(VLOOKUP(A349,VocabularyNL!$A:$H,7)=0,"",VLOOKUP(A349,VocabularyNL!$A:$H,7)),"")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c r="T349" s="53" t="str">
        <f>VLOOKUP(Table9[[#This Row],[Id]],Vocabulary!A:L,12)</f>
        <v>no</v>
      </c>
    </row>
    <row r="350" spans="1:20" ht="57.6" x14ac:dyDescent="0.3">
      <c r="A350" s="4">
        <v>406</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&lt;http://data.vlaanderen.be/ns/adres#Gemeentenaam&gt;</v>
      </c>
      <c r="J350" s="13" t="str">
        <f>IF($A350&lt;&gt;"",VLOOKUP($A350,Vocabulary!$A:$J,2,),"")</f>
        <v>Gemeentenaam</v>
      </c>
      <c r="K350" s="13" t="str">
        <f>IFERROR(IF(VLOOKUP(A350,VocabularyNL!$A:$G,6)=0,"",VLOOKUP(A350,VocabularyNL!$A:$G,6)),"")</f>
        <v>Gemeentenaam</v>
      </c>
      <c r="L350" s="13" t="str">
        <f>IFERROR(IF(VLOOKUP(A350,VocabularyFR!$A:$G,6)=0,"",VLOOKUP(A350,VocabularyFR!$A:$G,6)),"")</f>
        <v/>
      </c>
      <c r="M350" s="13" t="str">
        <f>IFERROR(IF(VLOOKUP(A350,Vocabulary!$A:$F,3)=0,"",VLOOKUP(A350,Vocabulary!$A:$F,3)),"")</f>
        <v>Adrescomponent die verwijst naar de naam ve gemeente, ttz het kleinste administratieve deel van het Belgisch grondgebied waarvan de grenzen enkel door de wetgever kunnen worden gewijzigd.</v>
      </c>
      <c r="N350" s="13" t="str">
        <f>IFERROR(IF(VLOOKUP(A350,VocabularyNL!$A:$H,7)=0,"",VLOOKUP(A350,VocabularyNL!$A:$H,7)),"")</f>
        <v>Adrescomponent die verwijst naar de naam ve gemeente, ttz het kleinste administratieve deel van het Belgisch grondgebied waarvan de grenzen enkel door de wetgever kunnen worden gewijzigd.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c r="T350" s="53" t="str">
        <f>VLOOKUP(Table9[[#This Row],[Id]],Vocabulary!A:L,12)</f>
        <v>no</v>
      </c>
    </row>
    <row r="351" spans="1:20" ht="43.2" x14ac:dyDescent="0.3">
      <c r="A351" s="4">
        <v>407</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&lt;http://data.vlaanderen.be/ns/adres#Locatieaanduiding&gt;</v>
      </c>
      <c r="J351" s="13" t="str">
        <f>IF($A351&lt;&gt;"",VLOOKUP($A351,Vocabulary!$A:$J,2,),"")</f>
        <v>Locatieaanduiding</v>
      </c>
      <c r="K351" s="13" t="str">
        <f>IFERROR(IF(VLOOKUP(A351,VocabularyNL!$A:$G,6)=0,"",VLOOKUP(A351,VocabularyNL!$A:$G,6)),"")</f>
        <v>Locatieaanduiding</v>
      </c>
      <c r="L351" s="13" t="str">
        <f>IFERROR(IF(VLOOKUP(A351,VocabularyFR!$A:$G,6)=0,"",VLOOKUP(A351,VocabularyFR!$A:$G,6)),"")</f>
        <v/>
      </c>
      <c r="M351" s="13" t="str">
        <f>IFERROR(IF(VLOOKUP(A351,Vocabulary!$A:$F,3)=0,"",VLOOKUP(A351,Vocabulary!$A:$F,3)),"")</f>
        <v>Alfanumerieke code die een adreslocator uniek identificeert binnen de straat, administratieve eenheid etc.</v>
      </c>
      <c r="N351" s="13" t="str">
        <f>IFERROR(IF(VLOOKUP(A351,VocabularyNL!$A:$H,7)=0,"",VLOOKUP(A351,VocabularyNL!$A:$H,7)),"")</f>
        <v>Alfanumerieke code die een adreslocator uniek identificeert binnen de straat, administratieve eenheid etc.</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c r="T351" s="53" t="str">
        <f>VLOOKUP(Table9[[#This Row],[Id]],Vocabulary!A:L,12)</f>
        <v>no</v>
      </c>
    </row>
    <row r="352" spans="1:20" ht="86.4" x14ac:dyDescent="0.3">
      <c r="A352" s="4">
        <v>408</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&lt;http://data.vlaanderen.be/ns/adres#Locatienaam&gt;</v>
      </c>
      <c r="J352" s="13" t="str">
        <f>IF($A352&lt;&gt;"",VLOOKUP($A352,Vocabulary!$A:$J,2,),"")</f>
        <v>Locatienaam</v>
      </c>
      <c r="K352" s="13" t="str">
        <f>IFERROR(IF(VLOOKUP(A352,VocabularyNL!$A:$G,6)=0,"",VLOOKUP(A352,VocabularyNL!$A:$G,6)),"")</f>
        <v>Locatienaam</v>
      </c>
      <c r="L352" s="13" t="str">
        <f>IFERROR(IF(VLOOKUP(A352,VocabularyFR!$A:$G,6)=0,"",VLOOKUP(A352,VocabularyFR!$A:$G,6)),"")</f>
        <v/>
      </c>
      <c r="M352" s="13" t="str">
        <f>IFERROR(IF(VLOOKUP(A352,Vocabulary!$A:$F,3)=0,"",VLOOKUP(A352,Vocabulary!$A:$F,3)),"")</f>
        <v>Naam of omschrijving vh het geografisch object dat een adreslocator aanduidt.
Gebruik
Bvb de naam ve gebouw of deel ve gebouw of de naam ve kamer in een gebouw.</v>
      </c>
      <c r="N352" s="13" t="str">
        <f>IFERROR(IF(VLOOKUP(A352,VocabularyNL!$A:$H,7)=0,"",VLOOKUP(A352,VocabularyNL!$A:$H,7)),"")</f>
        <v>Naam of omschrijving vh het geografisch object dat een adreslocator aanduidt.
Gebruik
Bvb de naam ve gebouw of deel ve gebouw of de naam ve kamer in een gebouw.</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c r="T352" s="53" t="str">
        <f>VLOOKUP(Table9[[#This Row],[Id]],Vocabulary!A:L,12)</f>
        <v>no</v>
      </c>
    </row>
    <row r="353" spans="1:20" ht="72" x14ac:dyDescent="0.3">
      <c r="A353" s="4">
        <v>409</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&lt;http://data.vlaanderen.be/ns/adres#Postinfo&gt;</v>
      </c>
      <c r="J353" s="13" t="str">
        <f>IF($A353&lt;&gt;"",VLOOKUP($A353,Vocabulary!$A:$J,2,),"")</f>
        <v>Postinfo</v>
      </c>
      <c r="K353" s="13" t="str">
        <f>IFERROR(IF(VLOOKUP(A353,VocabularyNL!$A:$G,6)=0,"",VLOOKUP(A353,VocabularyNL!$A:$G,6)),"")</f>
        <v>Postinfo</v>
      </c>
      <c r="L353" s="13" t="str">
        <f>IFERROR(IF(VLOOKUP(A353,VocabularyFR!$A:$G,6)=0,"",VLOOKUP(A353,VocabularyFR!$A:$G,6)),"")</f>
        <v/>
      </c>
      <c r="M353" s="13" t="str">
        <f>IFERROR(IF(VLOOKUP(A353,Vocabulary!$A:$F,3)=0,"",VLOOKUP(A353,Vocabulary!$A:$F,3)),"")</f>
        <v>Adrescomponent die verwijst naar informatie toegekend door de aanbieder van de universele postdienst voor de identificatie van een groepering van adressen in een geografisch gebied voor postale doeleinden.</v>
      </c>
      <c r="N353" s="13" t="str">
        <f>IFERROR(IF(VLOOKUP(A353,VocabularyNL!$A:$H,7)=0,"",VLOOKUP(A353,VocabularyNL!$A:$H,7)),"")</f>
        <v>Adrescomponent die verwijst naar informatie toegekend door de aanbieder van de universele postdienst voor de identificatie van een groepering van adressen in een geografisch gebied voor postale doeleinden.</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c r="T353" s="53" t="str">
        <f>VLOOKUP(Table9[[#This Row],[Id]],Vocabulary!A:L,12)</f>
        <v>no</v>
      </c>
    </row>
    <row r="354" spans="1:20" ht="57.6" x14ac:dyDescent="0.3">
      <c r="A354" s="4">
        <v>410</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&lt;http://data.vlaanderen.be/ns/adres#Straatnaam&gt;</v>
      </c>
      <c r="J354" s="13" t="str">
        <f>IF($A354&lt;&gt;"",VLOOKUP($A354,Vocabulary!$A:$J,2,),"")</f>
        <v>Straatnaam</v>
      </c>
      <c r="K354" s="13" t="str">
        <f>IFERROR(IF(VLOOKUP(A354,VocabularyNL!$A:$G,6)=0,"",VLOOKUP(A354,VocabularyNL!$A:$G,6)),"")</f>
        <v>Straatnaam</v>
      </c>
      <c r="L354" s="13" t="str">
        <f>IFERROR(IF(VLOOKUP(A354,VocabularyFR!$A:$G,6)=0,"",VLOOKUP(A354,VocabularyFR!$A:$G,6)),"")</f>
        <v/>
      </c>
      <c r="M354" s="13" t="str">
        <f>IFERROR(IF(VLOOKUP(A354,Vocabulary!$A:$F,3)=0,"",VLOOKUP(A354,Vocabulary!$A:$F,3)),"")</f>
        <v>Adrescomponent met de naam die officieel werd toegekend aan een straat (baan, doorgang, plein) of aan een gehucht en waaraan adressen kunnen zijn gekoppeld.</v>
      </c>
      <c r="N354" s="13" t="str">
        <f>IFERROR(IF(VLOOKUP(A354,VocabularyNL!$A:$H,7)=0,"",VLOOKUP(A354,VocabularyNL!$A:$H,7)),"")</f>
        <v>Adrescomponent met de naam die officieel werd toegekend aan een straat (baan, doorgang, plein) of aan een gehucht en waaraan adressen kunnen zijn gekoppeld.</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c r="T354" s="53" t="str">
        <f>VLOOKUP(Table9[[#This Row],[Id]],Vocabulary!A:L,12)</f>
        <v>no</v>
      </c>
    </row>
    <row r="355" spans="1:20" ht="28.8" x14ac:dyDescent="0.3">
      <c r="A355" s="4">
        <v>411</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Property</v>
      </c>
      <c r="I355" s="13" t="str">
        <f t="shared" si="5"/>
        <v>&lt;http://data.vlaanderen.be/ns/adres#aanduiding&gt;</v>
      </c>
      <c r="J355" s="13" t="str">
        <f>IF($A355&lt;&gt;"",VLOOKUP($A355,Vocabulary!$A:$J,2,),"")</f>
        <v>aanduiding</v>
      </c>
      <c r="K355" s="13" t="str">
        <f>IFERROR(IF(VLOOKUP(A355,VocabularyNL!$A:$G,6)=0,"",VLOOKUP(A355,VocabularyNL!$A:$G,6)),"")</f>
        <v>aanduiding</v>
      </c>
      <c r="L355" s="13" t="str">
        <f>IFERROR(IF(VLOOKUP(A355,VocabularyFR!$A:$G,6)=0,"",VLOOKUP(A355,VocabularyFR!$A:$G,6)),"")</f>
        <v/>
      </c>
      <c r="M355" s="13" t="str">
        <f>IFERROR(IF(VLOOKUP(A355,Vocabulary!$A:$F,3)=0,"",VLOOKUP(A355,Vocabulary!$A:$F,3)),"")</f>
        <v>Alfanumerieke code die de locator uniek identificeert binnen de straat, administratieve eenheid etc.</v>
      </c>
      <c r="N355" s="13" t="str">
        <f>IFERROR(IF(VLOOKUP(A355,VocabularyNL!$A:$H,7)=0,"",VLOOKUP(A355,VocabularyNL!$A:$H,7)),"")</f>
        <v>Alfanumerieke code die de locator uniek identificeert binnen de straat, administratieve eenheid etc.</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c r="T355" s="53" t="str">
        <f>VLOOKUP(Table9[[#This Row],[Id]],Vocabulary!A:L,12)</f>
        <v>no</v>
      </c>
    </row>
    <row r="356" spans="1:20" ht="28.8" x14ac:dyDescent="0.3">
      <c r="A356" s="4">
        <v>412</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Property</v>
      </c>
      <c r="I356" s="13" t="str">
        <f t="shared" si="5"/>
        <v>&lt;http://data.vlaanderen.be/ns/adres#Locatieaanduiding.aanduiding&gt;</v>
      </c>
      <c r="J356" s="13" t="str">
        <f>IF($A356&lt;&gt;"",VLOOKUP($A356,Vocabulary!$A:$J,2,),"")</f>
        <v>Locatieaanduiding.aanduiding</v>
      </c>
      <c r="K356" s="13" t="str">
        <f>IFERROR(IF(VLOOKUP(A356,VocabularyNL!$A:$G,6)=0,"",VLOOKUP(A356,VocabularyNL!$A:$G,6)),"")</f>
        <v>Locatieaanduiding.aanduiding</v>
      </c>
      <c r="L356" s="13" t="str">
        <f>IFERROR(IF(VLOOKUP(A356,VocabularyFR!$A:$G,6)=0,"",VLOOKUP(A356,VocabularyFR!$A:$G,6)),"")</f>
        <v/>
      </c>
      <c r="M356" s="13" t="str">
        <f>IFERROR(IF(VLOOKUP(A356,Vocabulary!$A:$F,3)=0,"",VLOOKUP(A356,Vocabulary!$A:$F,3)),"")</f>
        <v>Alfanumerieke code waarmee het identificerend deel van een adreslocator wordt aangeduid.</v>
      </c>
      <c r="N356" s="13" t="str">
        <f>IFERROR(IF(VLOOKUP(A356,VocabularyNL!$A:$H,7)=0,"",VLOOKUP(A356,VocabularyNL!$A:$H,7)),"")</f>
        <v>Alfanumerieke code waarmee het identificerend deel van een adreslocator wordt aangeduid.</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c r="T356" s="53" t="str">
        <f>VLOOKUP(Table9[[#This Row],[Id]],Vocabulary!A:L,12)</f>
        <v>no</v>
      </c>
    </row>
    <row r="357" spans="1:20" ht="28.8" x14ac:dyDescent="0.3">
      <c r="A357" s="4">
        <v>413</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Property</v>
      </c>
      <c r="I357" s="13" t="str">
        <f t="shared" si="5"/>
        <v>&lt;http://data.vlaanderen.be/ns/adres#adreslocator&gt;</v>
      </c>
      <c r="J357" s="13" t="str">
        <f>IF($A357&lt;&gt;"",VLOOKUP($A357,Vocabulary!$A:$J,2,),"")</f>
        <v>adreslocator</v>
      </c>
      <c r="K357" s="13" t="str">
        <f>IFERROR(IF(VLOOKUP(A357,VocabularyNL!$A:$G,6)=0,"",VLOOKUP(A357,VocabularyNL!$A:$G,6)),"")</f>
        <v>adreslocator</v>
      </c>
      <c r="L357" s="13" t="str">
        <f>IFERROR(IF(VLOOKUP(A357,VocabularyFR!$A:$G,6)=0,"",VLOOKUP(A357,VocabularyFR!$A:$G,6)),"")</f>
        <v/>
      </c>
      <c r="M357" s="13" t="str">
        <f>IFERROR(IF(VLOOKUP(A357,Vocabulary!$A:$F,3)=0,"",VLOOKUP(A357,Vocabulary!$A:$F,3)),"")</f>
        <v>Bijkomende adreslocator.</v>
      </c>
      <c r="N357" s="13" t="str">
        <f>IFERROR(IF(VLOOKUP(A357,VocabularyNL!$A:$H,7)=0,"",VLOOKUP(A357,VocabularyNL!$A:$H,7)),"")</f>
        <v>Bijkomende adreslocator.</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c r="T357" s="53" t="str">
        <f>VLOOKUP(Table9[[#This Row],[Id]],Vocabulary!A:L,12)</f>
        <v>no</v>
      </c>
    </row>
    <row r="358" spans="1:20" ht="72" x14ac:dyDescent="0.3">
      <c r="A358" s="4">
        <v>414</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Property</v>
      </c>
      <c r="I358" s="13" t="str">
        <f t="shared" si="5"/>
        <v>&lt;http://data.vlaanderen.be/ns/adres#busnummer&gt;</v>
      </c>
      <c r="J358" s="13" t="str">
        <f>IF($A358&lt;&gt;"",VLOOKUP($A358,Vocabulary!$A:$J,2,),"")</f>
        <v>busnummer</v>
      </c>
      <c r="K358" s="13" t="str">
        <f>IFERROR(IF(VLOOKUP(A358,VocabularyNL!$A:$G,6)=0,"",VLOOKUP(A358,VocabularyNL!$A:$G,6)),"")</f>
        <v>busnummer</v>
      </c>
      <c r="L358" s="13" t="str">
        <f>IFERROR(IF(VLOOKUP(A358,VocabularyFR!$A:$G,6)=0,"",VLOOKUP(A358,VocabularyFR!$A:$G,6)),"")</f>
        <v/>
      </c>
      <c r="M358" s="13" t="str">
        <f>IFERROR(IF(VLOOKUP(A358,Vocabulary!$A:$F,3)=0,"",VLOOKUP(A358,Vocabulary!$A:$F,3)),"")</f>
        <v>Officieel toegekende alfanumerieke code die wordt toegevoegd aan het huisnummer om meerdere gebouweenheden, standplaatsen, ligplaatsen of percelen te onderscheiden die eenzelfde huisnummer hebben.</v>
      </c>
      <c r="N358" s="13" t="str">
        <f>IFERROR(IF(VLOOKUP(A358,VocabularyNL!$A:$H,7)=0,"",VLOOKUP(A358,VocabularyNL!$A:$H,7)),"")</f>
        <v>Officieel toegekende alfanumerieke code die wordt toegevoegd aan het huisnummer om meerdere gebouweenheden, standplaatsen, ligplaatsen of percelen te onderscheiden die eenzelfde huisnummer hebben.</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c r="T358" s="53" t="str">
        <f>VLOOKUP(Table9[[#This Row],[Id]],Vocabulary!A:L,12)</f>
        <v>no</v>
      </c>
    </row>
    <row r="359" spans="1:20" ht="129.6" x14ac:dyDescent="0.3">
      <c r="A359" s="4">
        <v>415</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&lt;http://data.vlaanderen.be/ns/adres#Adresvoorstelling.busnummer&gt;</v>
      </c>
      <c r="J359" s="13" t="str">
        <f>IF($A359&lt;&gt;"",VLOOKUP($A359,Vocabulary!$A:$J,2,),"")</f>
        <v>Adresvoorstelling.busnummer</v>
      </c>
      <c r="K359" s="13" t="str">
        <f>IFERROR(IF(VLOOKUP(A359,VocabularyNL!$A:$G,6)=0,"",VLOOKUP(A359,VocabularyNL!$A:$G,6)),"")</f>
        <v>Adresvoorstelling.busnummer</v>
      </c>
      <c r="L359" s="13" t="str">
        <f>IFERROR(IF(VLOOKUP(A359,VocabularyFR!$A:$G,6)=0,"",VLOOKUP(A359,VocabularyFR!$A:$G,6)),"")</f>
        <v/>
      </c>
      <c r="M359" s="13" t="str">
        <f>IFERROR(IF(VLOOKUP(A359,Vocabulary!$A:$F,3)=0,"",VLOOKUP(A359,Vocabulary!$A:$F,3)),"")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59" s="13" t="str">
        <f>IFERROR(IF(VLOOKUP(A359,VocabularyNL!$A:$H,7)=0,"",VLOOKUP(A359,VocabularyNL!$A:$H,7)),"")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c r="T359" s="53" t="str">
        <f>VLOOKUP(Table9[[#This Row],[Id]],Vocabulary!A:L,12)</f>
        <v>no</v>
      </c>
    </row>
    <row r="360" spans="1:20" ht="28.8" x14ac:dyDescent="0.3">
      <c r="A360" s="4">
        <v>416</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&lt;http://data.vlaanderen.be/ns/adres#gemeentenaam&gt;</v>
      </c>
      <c r="J360" s="13" t="str">
        <f>IF($A360&lt;&gt;"",VLOOKUP($A360,Vocabulary!$A:$J,2,),"")</f>
        <v>gemeentenaam</v>
      </c>
      <c r="K360" s="13" t="str">
        <f>IFERROR(IF(VLOOKUP(A360,VocabularyNL!$A:$G,6)=0,"",VLOOKUP(A360,VocabularyNL!$A:$G,6)),"")</f>
        <v>gemeentenaam</v>
      </c>
      <c r="L360" s="13" t="str">
        <f>IFERROR(IF(VLOOKUP(A360,VocabularyFR!$A:$G,6)=0,"",VLOOKUP(A360,VocabularyFR!$A:$G,6)),"")</f>
        <v/>
      </c>
      <c r="M360" s="13" t="str">
        <f>IFERROR(IF(VLOOKUP(A360,Vocabulary!$A:$F,3)=0,"",VLOOKUP(A360,Vocabulary!$A:$F,3)),"")</f>
        <v>Gemeentenaam vh adres.</v>
      </c>
      <c r="N360" s="13" t="str">
        <f>IFERROR(IF(VLOOKUP(A360,VocabularyNL!$A:$H,7)=0,"",VLOOKUP(A360,VocabularyNL!$A:$H,7)),"")</f>
        <v>Gemeentenaam vh adres.</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c r="T360" s="53" t="str">
        <f>VLOOKUP(Table9[[#This Row],[Id]],Vocabulary!A:L,12)</f>
        <v>no</v>
      </c>
    </row>
    <row r="361" spans="1:20" ht="28.8" x14ac:dyDescent="0.3">
      <c r="A361" s="4">
        <v>417</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&lt;http://data.vlaanderen.be/ns/adres#heeftGemeentenaam&gt;</v>
      </c>
      <c r="J361" s="13" t="str">
        <f>IF($A361&lt;&gt;"",VLOOKUP($A361,Vocabulary!$A:$J,2,),"")</f>
        <v>heeftGemeentenaam</v>
      </c>
      <c r="K361" s="13" t="str">
        <f>IFERROR(IF(VLOOKUP(A361,VocabularyNL!$A:$G,6)=0,"",VLOOKUP(A361,VocabularyNL!$A:$G,6)),"")</f>
        <v>heeftGemeentenaam</v>
      </c>
      <c r="L361" s="13" t="str">
        <f>IFERROR(IF(VLOOKUP(A361,VocabularyFR!$A:$G,6)=0,"",VLOOKUP(A361,VocabularyFR!$A:$G,6)),"")</f>
        <v/>
      </c>
      <c r="M361" s="13" t="str">
        <f>IFERROR(IF(VLOOKUP(A361,Vocabulary!$A:$F,3)=0,"",VLOOKUP(A361,Vocabulary!$A:$F,3)),"")</f>
        <v>Gemeentenaamcomponent van het adres.</v>
      </c>
      <c r="N361" s="13" t="str">
        <f>IFERROR(IF(VLOOKUP(A361,VocabularyNL!$A:$H,7)=0,"",VLOOKUP(A361,VocabularyNL!$A:$H,7)),"")</f>
        <v>Gemeentenaamcomponent van het adres.</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c r="T361" s="53" t="str">
        <f>VLOOKUP(Table9[[#This Row],[Id]],Vocabulary!A:L,12)</f>
        <v>no</v>
      </c>
    </row>
    <row r="362" spans="1:20" ht="28.8" x14ac:dyDescent="0.3">
      <c r="A362" s="4">
        <v>418</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&lt;http://data.vlaanderen.be/ns/adres#heeftPostinfo&gt;</v>
      </c>
      <c r="J362" s="13" t="str">
        <f>IF($A362&lt;&gt;"",VLOOKUP($A362,Vocabulary!$A:$J,2,),"")</f>
        <v>heeftPostinfo</v>
      </c>
      <c r="K362" s="13" t="str">
        <f>IFERROR(IF(VLOOKUP(A362,VocabularyNL!$A:$G,6)=0,"",VLOOKUP(A362,VocabularyNL!$A:$G,6)),"")</f>
        <v>heeftPostinfo</v>
      </c>
      <c r="L362" s="13" t="str">
        <f>IFERROR(IF(VLOOKUP(A362,VocabularyFR!$A:$G,6)=0,"",VLOOKUP(A362,VocabularyFR!$A:$G,6)),"")</f>
        <v/>
      </c>
      <c r="M362" s="13" t="str">
        <f>IFERROR(IF(VLOOKUP(A362,Vocabulary!$A:$F,3)=0,"",VLOOKUP(A362,Vocabulary!$A:$F,3)),"")</f>
        <v>Postinfocomponent van het adres.</v>
      </c>
      <c r="N362" s="13" t="str">
        <f>IFERROR(IF(VLOOKUP(A362,VocabularyNL!$A:$H,7)=0,"",VLOOKUP(A362,VocabularyNL!$A:$H,7)),"")</f>
        <v>Postinfocomponent van het adres.</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c r="T362" s="53" t="str">
        <f>VLOOKUP(Table9[[#This Row],[Id]],Vocabulary!A:L,12)</f>
        <v>no</v>
      </c>
    </row>
    <row r="363" spans="1:20" ht="28.8" x14ac:dyDescent="0.3">
      <c r="A363" s="4">
        <v>419</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&lt;http://data.vlaanderen.be/ns/adres#heeftStraatnaam&gt;</v>
      </c>
      <c r="J363" s="13" t="str">
        <f>IF($A363&lt;&gt;"",VLOOKUP($A363,Vocabulary!$A:$J,2,),"")</f>
        <v>heeftStraatnaam</v>
      </c>
      <c r="K363" s="13" t="str">
        <f>IFERROR(IF(VLOOKUP(A363,VocabularyNL!$A:$G,6)=0,"",VLOOKUP(A363,VocabularyNL!$A:$G,6)),"")</f>
        <v>heeftStraatnaam</v>
      </c>
      <c r="L363" s="13" t="str">
        <f>IFERROR(IF(VLOOKUP(A363,VocabularyFR!$A:$G,6)=0,"",VLOOKUP(A363,VocabularyFR!$A:$G,6)),"")</f>
        <v/>
      </c>
      <c r="M363" s="13" t="str">
        <f>IFERROR(IF(VLOOKUP(A363,Vocabulary!$A:$F,3)=0,"",VLOOKUP(A363,Vocabulary!$A:$F,3)),"")</f>
        <v>Straatnaamcomponent van het adres.</v>
      </c>
      <c r="N363" s="13" t="str">
        <f>IFERROR(IF(VLOOKUP(A363,VocabularyNL!$A:$H,7)=0,"",VLOOKUP(A363,VocabularyNL!$A:$H,7)),"")</f>
        <v>Straatnaamcomponent van het adres.</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c r="T363" s="53" t="str">
        <f>VLOOKUP(Table9[[#This Row],[Id]],Vocabulary!A:L,12)</f>
        <v>no</v>
      </c>
    </row>
    <row r="364" spans="1:20" ht="57.6" x14ac:dyDescent="0.3">
      <c r="A364" s="4">
        <v>420</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&lt;http://data.vlaanderen.be/ns/adres#homoniemToevoeging&gt;</v>
      </c>
      <c r="J364" s="13" t="str">
        <f>IF($A364&lt;&gt;"",VLOOKUP($A364,Vocabulary!$A:$J,2,),"")</f>
        <v>homoniemToevoeging</v>
      </c>
      <c r="K364" s="13" t="str">
        <f>IFERROR(IF(VLOOKUP(A364,VocabularyNL!$A:$G,6)=0,"",VLOOKUP(A364,VocabularyNL!$A:$G,6)),"")</f>
        <v>homoniemToevoeging</v>
      </c>
      <c r="L364" s="13" t="str">
        <f>IFERROR(IF(VLOOKUP(A364,VocabularyFR!$A:$G,6)=0,"",VLOOKUP(A364,VocabularyFR!$A:$G,6)),"")</f>
        <v/>
      </c>
      <c r="M364" s="13" t="str">
        <f>IFERROR(IF(VLOOKUP(A364,Vocabulary!$A:$F,3)=0,"",VLOOKUP(A364,Vocabulary!$A:$F,3)),"")</f>
        <v>Toevoeging om dubbele straatnamen (straatnamen met dezelfde naam maar andere ligging in de gemeente en eigen adressen) van elkaar te onderscheiden.</v>
      </c>
      <c r="N364" s="13" t="str">
        <f>IFERROR(IF(VLOOKUP(A364,VocabularyNL!$A:$H,7)=0,"",VLOOKUP(A364,VocabularyNL!$A:$H,7)),"")</f>
        <v>Toevoeging om dubbele straatnamen (straatnamen met dezelfde naam maar andere ligging in de gemeente en eigen adressen) van elkaar te onderscheiden.</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c r="T364" s="53" t="str">
        <f>VLOOKUP(Table9[[#This Row],[Id]],Vocabulary!A:L,12)</f>
        <v>no</v>
      </c>
    </row>
    <row r="365" spans="1:20" ht="100.8" x14ac:dyDescent="0.3">
      <c r="A365" s="4">
        <v>421</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&lt;http://data.vlaanderen.be/ns/adres#Adresvoorstelling.huisnummer&gt;</v>
      </c>
      <c r="J365" s="13" t="str">
        <f>IF($A365&lt;&gt;"",VLOOKUP($A365,Vocabulary!$A:$J,2,),"")</f>
        <v>Adresvoorstelling.huisnummer</v>
      </c>
      <c r="K365" s="13" t="str">
        <f>IFERROR(IF(VLOOKUP(A365,VocabularyNL!$A:$G,6)=0,"",VLOOKUP(A365,VocabularyNL!$A:$G,6)),"")</f>
        <v>Adresvoorstelling.huisnummer</v>
      </c>
      <c r="L365" s="13" t="str">
        <f>IFERROR(IF(VLOOKUP(A365,VocabularyFR!$A:$G,6)=0,"",VLOOKUP(A365,VocabularyFR!$A:$G,6)),"")</f>
        <v/>
      </c>
      <c r="M365" s="13" t="str">
        <f>IFERROR(IF(VLOOKUP(A365,Vocabulary!$A:$F,3)=0,"",VLOOKUP(A365,Vocabulary!$A:$F,3)),"")</f>
        <v>Alfanumerieke code officieel toegekend aan gebouweenheden, ligplaatsen, standplaatsen of percelen.
Gebruik
Specialisatie van Adresvoorstelling:locatieaanduiding tbv Belgische adressen.</v>
      </c>
      <c r="N365" s="13" t="str">
        <f>IFERROR(IF(VLOOKUP(A365,VocabularyNL!$A:$H,7)=0,"",VLOOKUP(A365,VocabularyNL!$A:$H,7)),"")</f>
        <v>Alfanumerieke code officieel toegekend aan gebouweenheden, ligplaatsen, standplaatsen of percelen.
Gebruik
Specialisatie van Adresvoorstelling:locatieaanduiding tbv Belgische adressen.</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c r="T365" s="53" t="str">
        <f>VLOOKUP(Table9[[#This Row],[Id]],Vocabulary!A:L,12)</f>
        <v>no</v>
      </c>
    </row>
    <row r="366" spans="1:20" ht="43.2" x14ac:dyDescent="0.3">
      <c r="A366" s="4">
        <v>422</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&lt;http://data.vlaanderen.be/ns/adres#huisnummer&gt;</v>
      </c>
      <c r="J366" s="13" t="str">
        <f>IF($A366&lt;&gt;"",VLOOKUP($A366,Vocabulary!$A:$J,2,),"")</f>
        <v>huisnummer</v>
      </c>
      <c r="K366" s="13" t="str">
        <f>IFERROR(IF(VLOOKUP(A366,VocabularyNL!$A:$G,6)=0,"",VLOOKUP(A366,VocabularyNL!$A:$G,6)),"")</f>
        <v>huisnummer</v>
      </c>
      <c r="L366" s="13" t="str">
        <f>IFERROR(IF(VLOOKUP(A366,VocabularyFR!$A:$G,6)=0,"",VLOOKUP(A366,VocabularyFR!$A:$G,6)),"")</f>
        <v/>
      </c>
      <c r="M366" s="13" t="str">
        <f>IFERROR(IF(VLOOKUP(A366,Vocabulary!$A:$F,3)=0,"",VLOOKUP(A366,Vocabulary!$A:$F,3)),"")</f>
        <v>Alfanumerieke code officieel toegekend aan gebouweenheden, ligplaatsen, standplaatsen of percelen.</v>
      </c>
      <c r="N366" s="13" t="str">
        <f>IFERROR(IF(VLOOKUP(A366,VocabularyNL!$A:$H,7)=0,"",VLOOKUP(A366,VocabularyNL!$A:$H,7)),"")</f>
        <v>Alfanumerieke code officieel toegekend aan gebouweenheden, ligplaatsen, standplaatsen of percelen.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c r="T366" s="53" t="str">
        <f>VLOOKUP(Table9[[#This Row],[Id]],Vocabulary!A:L,12)</f>
        <v>no</v>
      </c>
    </row>
    <row r="367" spans="1:20" ht="28.8" x14ac:dyDescent="0.3">
      <c r="A367" s="4">
        <v>423</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&lt;http://data.vlaanderen.be/ns/adres#isToegekendAan&gt;</v>
      </c>
      <c r="J367" s="13" t="str">
        <f>IF($A367&lt;&gt;"",VLOOKUP($A367,Vocabulary!$A:$J,2,),"")</f>
        <v>isToegekendAan</v>
      </c>
      <c r="K367" s="13" t="str">
        <f>IFERROR(IF(VLOOKUP(A367,VocabularyNL!$A:$G,6)=0,"",VLOOKUP(A367,VocabularyNL!$A:$G,6)),"")</f>
        <v>isToegekendAan</v>
      </c>
      <c r="L367" s="13" t="str">
        <f>IFERROR(IF(VLOOKUP(A367,VocabularyFR!$A:$G,6)=0,"",VLOOKUP(A367,VocabularyFR!$A:$G,6)),"")</f>
        <v/>
      </c>
      <c r="M367" s="13" t="str">
        <f>IFERROR(IF(VLOOKUP(A367,Vocabulary!$A:$F,3)=0,"",VLOOKUP(A367,Vocabulary!$A:$F,3)),"")</f>
        <v>Adresseerbaar object waaraan het adres is toegekend.</v>
      </c>
      <c r="N367" s="13" t="str">
        <f>IFERROR(IF(VLOOKUP(A367,VocabularyNL!$A:$H,7)=0,"",VLOOKUP(A367,VocabularyNL!$A:$H,7)),"")</f>
        <v>Adresseerbaar object waaraan het adres is toegekend.</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c r="T367" s="53" t="str">
        <f>VLOOKUP(Table9[[#This Row],[Id]],Vocabulary!A:L,12)</f>
        <v>no</v>
      </c>
    </row>
    <row r="368" spans="1:20" ht="28.8" x14ac:dyDescent="0.3">
      <c r="A368" s="4">
        <v>424</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&lt;http://data.vlaanderen.be/ns/adres#isVerrijktMet&gt;</v>
      </c>
      <c r="J368" s="13" t="str">
        <f>IF($A368&lt;&gt;"",VLOOKUP($A368,Vocabulary!$A:$J,2,),"")</f>
        <v>isVerrijktMet</v>
      </c>
      <c r="K368" s="13" t="str">
        <f>IFERROR(IF(VLOOKUP(A368,VocabularyNL!$A:$G,6)=0,"",VLOOKUP(A368,VocabularyNL!$A:$G,6)),"")</f>
        <v>isVerrijktMet</v>
      </c>
      <c r="L368" s="13" t="str">
        <f>IFERROR(IF(VLOOKUP(A368,VocabularyFR!$A:$G,6)=0,"",VLOOKUP(A368,VocabularyFR!$A:$G,6)),"")</f>
        <v/>
      </c>
      <c r="M368" s="13" t="str">
        <f>IFERROR(IF(VLOOKUP(A368,Vocabulary!$A:$F,3)=0,"",VLOOKUP(A368,Vocabulary!$A:$F,3)),"")</f>
        <v>Verwijzing naar een adresuitbreiding.</v>
      </c>
      <c r="N368" s="13" t="str">
        <f>IFERROR(IF(VLOOKUP(A368,VocabularyNL!$A:$H,7)=0,"",VLOOKUP(A368,VocabularyNL!$A:$H,7)),"")</f>
        <v>Verwijzing naar een adresuitbreiding.</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c r="T368" s="53" t="str">
        <f>VLOOKUP(Table9[[#This Row],[Id]],Vocabulary!A:L,12)</f>
        <v>no</v>
      </c>
    </row>
    <row r="369" spans="1:20" ht="28.8" x14ac:dyDescent="0.3">
      <c r="A369" s="4">
        <v>425</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&lt;http://data.vlaanderen.be/ns/adres#land&gt;</v>
      </c>
      <c r="J369" s="13" t="str">
        <f>IF($A369&lt;&gt;"",VLOOKUP($A369,Vocabulary!$A:$J,2,),"")</f>
        <v>land</v>
      </c>
      <c r="K369" s="13" t="str">
        <f>IFERROR(IF(VLOOKUP(A369,VocabularyNL!$A:$G,6)=0,"",VLOOKUP(A369,VocabularyNL!$A:$G,6)),"")</f>
        <v>land</v>
      </c>
      <c r="L369" s="13" t="str">
        <f>IFERROR(IF(VLOOKUP(A369,VocabularyFR!$A:$G,6)=0,"",VLOOKUP(A369,VocabularyFR!$A:$G,6)),"")</f>
        <v/>
      </c>
      <c r="M369" s="13" t="str">
        <f>IFERROR(IF(VLOOKUP(A369,Vocabulary!$A:$F,3)=0,"",VLOOKUP(A369,Vocabulary!$A:$F,3)),"")</f>
        <v>Land waarin het adres gelegen is.</v>
      </c>
      <c r="N369" s="13" t="str">
        <f>IFERROR(IF(VLOOKUP(A369,VocabularyNL!$A:$H,7)=0,"",VLOOKUP(A369,VocabularyNL!$A:$H,7)),"")</f>
        <v>Land waarin het adres gelegen is.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c r="T369" s="53" t="str">
        <f>VLOOKUP(Table9[[#This Row],[Id]],Vocabulary!A:L,12)</f>
        <v>no</v>
      </c>
    </row>
    <row r="370" spans="1:20" ht="100.8" x14ac:dyDescent="0.3">
      <c r="A370" s="4">
        <v>426</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&lt;http://data.vlaanderen.be/ns/adres#niveau&gt;</v>
      </c>
      <c r="J370" s="13" t="str">
        <f>IF($A370&lt;&gt;"",VLOOKUP($A370,Vocabulary!$A:$J,2,),"")</f>
        <v>niveau</v>
      </c>
      <c r="K370" s="13" t="str">
        <f>IFERROR(IF(VLOOKUP(A370,VocabularyNL!$A:$G,6)=0,"",VLOOKUP(A370,VocabularyNL!$A:$G,6)),"")</f>
        <v>niveau</v>
      </c>
      <c r="L370" s="13" t="str">
        <f>IFERROR(IF(VLOOKUP(A370,VocabularyFR!$A:$G,6)=0,"",VLOOKUP(A370,VocabularyFR!$A:$G,6)),"")</f>
        <v/>
      </c>
      <c r="M370" s="13" t="str">
        <f>IFERROR(IF(VLOOKUP(A370,Vocabulary!$A:$F,3)=0,"",VLOOKUP(A370,Vocabulary!$A:$F,3)),"")</f>
        <v>Het niveau waarnaar de locator verwijst.
Gebruik
Waarbij het niveau staat voor de geografische granulariteit vd locator: zo verwijzen locators vh type huisnummer doorgaans naar het gebouw terwijl busnummers naar een deel vh gebouw verwijzen.</v>
      </c>
      <c r="N370" s="13" t="str">
        <f>IFERROR(IF(VLOOKUP(A370,VocabularyNL!$A:$H,7)=0,"",VLOOKUP(A370,VocabularyNL!$A:$H,7)),"")</f>
        <v>Het niveau waarnaar de locator verwijst.
Gebruik
Waarbij het niveau staat voor de geografische granulariteit vd locator: zo verwijzen locators vh type huisnummer doorgaans naar het gebouw terwijl busnummers naar een deel vh gebouw verwijzen.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c r="T370" s="53" t="str">
        <f>VLOOKUP(Table9[[#This Row],[Id]],Vocabulary!A:L,12)</f>
        <v>no</v>
      </c>
    </row>
    <row r="371" spans="1:20" ht="115.2" x14ac:dyDescent="0.3">
      <c r="A371" s="4">
        <v>427</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&lt;http://data.vlaanderen.be/ns/adres#officieelToegekend&gt;</v>
      </c>
      <c r="J371" s="13" t="str">
        <f>IF($A371&lt;&gt;"",VLOOKUP($A371,Vocabulary!$A:$J,2,),"")</f>
        <v>officieelToegekend</v>
      </c>
      <c r="K371" s="13" t="str">
        <f>IFERROR(IF(VLOOKUP(A371,VocabularyNL!$A:$G,6)=0,"",VLOOKUP(A371,VocabularyNL!$A:$G,6)),"")</f>
        <v>officieelToegekend</v>
      </c>
      <c r="L371" s="13" t="str">
        <f>IFERROR(IF(VLOOKUP(A371,VocabularyFR!$A:$G,6)=0,"",VLOOKUP(A371,VocabularyFR!$A:$G,6)),"")</f>
        <v/>
      </c>
      <c r="M371" s="13" t="str">
        <f>IFERROR(IF(VLOOKUP(A371,Vocabulary!$A:$F,3)=0,"",VLOOKUP(A371,Vocabulary!$A:$F,3)),"")</f>
        <v>Geeft aan of het adres officieel door de adresbeheerder is toegekend.
Gebruik
Een adres is niet-officieel wanneer het bestaan ervan niet gekend was vanuit de administratieve procedures, maar pas nadat nadat het feitelijk is vastgesteld op het terrein.</v>
      </c>
      <c r="N371" s="13" t="str">
        <f>IFERROR(IF(VLOOKUP(A371,VocabularyNL!$A:$H,7)=0,"",VLOOKUP(A371,VocabularyNL!$A:$H,7)),"")</f>
        <v>Geeft aan of het adres officieel door de adresbeheerder is toegekend.
Gebruik
Een adres is niet-officieel wanneer het bestaan ervan niet gekend was vanuit de administratieve procedures, maar pas nadat nadat het feitelijk is vastgesteld op het terrein.</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c r="T371" s="53" t="str">
        <f>VLOOKUP(Table9[[#This Row],[Id]],Vocabulary!A:L,12)</f>
        <v>no</v>
      </c>
    </row>
    <row r="372" spans="1:20" ht="100.8" x14ac:dyDescent="0.3">
      <c r="A372" s="4">
        <v>428</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&lt;http://data.vlaanderen.be/ns/adres#positie&gt;</v>
      </c>
      <c r="J372" s="13" t="str">
        <f>IF($A372&lt;&gt;"",VLOOKUP($A372,Vocabulary!$A:$J,2,),"")</f>
        <v>positie</v>
      </c>
      <c r="K372" s="13" t="str">
        <f>IFERROR(IF(VLOOKUP(A372,VocabularyNL!$A:$G,6)=0,"",VLOOKUP(A372,VocabularyNL!$A:$G,6)),"")</f>
        <v>positie</v>
      </c>
      <c r="L372" s="13" t="str">
        <f>IFERROR(IF(VLOOKUP(A372,VocabularyFR!$A:$G,6)=0,"",VLOOKUP(A372,VocabularyFR!$A:$G,6)),"")</f>
        <v/>
      </c>
      <c r="M372" s="13" t="str">
        <f>IFERROR(IF(VLOOKUP(A372,Vocabulary!$A:$F,3)=0,"",VLOOKUP(A372,Vocabulary!$A:$F,3)),"")</f>
        <v>Positie van een karakeristiek punt dat de positie van het adres vertegenwoordigt volgens een bepaalde specificatie en inclusief informatie over de herkomst van de positie.
Gebruik
Moet een punt zijn.</v>
      </c>
      <c r="N372" s="13" t="str">
        <f>IFERROR(IF(VLOOKUP(A372,VocabularyNL!$A:$H,7)=0,"",VLOOKUP(A372,VocabularyNL!$A:$H,7)),"")</f>
        <v>Positie van een karakeristiek punt dat de positie van het adres vertegenwoordigt volgens een bepaalde specificatie en inclusief informatie over de herkomst van de positie.
Gebruik
Moet een punt zijn.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c r="T372" s="53" t="str">
        <f>VLOOKUP(Table9[[#This Row],[Id]],Vocabulary!A:L,12)</f>
        <v>no</v>
      </c>
    </row>
    <row r="373" spans="1:20" ht="28.8" x14ac:dyDescent="0.3">
      <c r="A373" s="4">
        <v>429</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&lt;http://data.vlaanderen.be/ns/adres#postcode&gt;</v>
      </c>
      <c r="J373" s="13" t="str">
        <f>IF($A373&lt;&gt;"",VLOOKUP($A373,Vocabulary!$A:$J,2,),"")</f>
        <v>postcode</v>
      </c>
      <c r="K373" s="13" t="str">
        <f>IFERROR(IF(VLOOKUP(A373,VocabularyNL!$A:$G,6)=0,"",VLOOKUP(A373,VocabularyNL!$A:$G,6)),"")</f>
        <v>postcode</v>
      </c>
      <c r="L373" s="13" t="str">
        <f>IFERROR(IF(VLOOKUP(A373,VocabularyFR!$A:$G,6)=0,"",VLOOKUP(A373,VocabularyFR!$A:$G,6)),"")</f>
        <v/>
      </c>
      <c r="M373" s="13" t="str">
        <f>IFERROR(IF(VLOOKUP(A373,Vocabulary!$A:$F,3)=0,"",VLOOKUP(A373,Vocabulary!$A:$F,3)),"")</f>
        <v>Code waarmee het geografisch gebied dat de adressen voor postale doeleinden groepeert aanduidt.</v>
      </c>
      <c r="N373" s="13" t="str">
        <f>IFERROR(IF(VLOOKUP(A373,VocabularyNL!$A:$H,7)=0,"",VLOOKUP(A373,VocabularyNL!$A:$H,7)),"")</f>
        <v>Code waarmee het geografisch gebied dat de adressen voor postale doeleinden groepeert aanduidt.</v>
      </c>
      <c r="O373" s="13" t="str">
        <f>IFERROR(IF(VLOOKUP(A373,VocabularyFR!$A:$H,7)=0,"",VLOOKUP(A373,VocabularyFR!$A:$H,7)),"")</f>
        <v/>
      </c>
      <c r="P373" s="13" t="str">
        <f>IF($A373&lt;&gt;"",IF(VLOOKUP($A373,Vocabulary!$A:$J,7,)&lt;&gt;"",VLOOKUP($A373,Vocabulary!$A:$J,7,),""),"")</f>
        <v>external terminology:
http://www.w3.org/ns/locn#postCode</v>
      </c>
      <c r="Q373" s="13" t="str">
        <f>IFERROR(IF(VLOOKUP(A373,VocabularyNL!$A:$H,8)=0,"",VLOOKUP(A373,VocabularyNL!$A:$H,8)),"")</f>
        <v/>
      </c>
      <c r="R373" s="13" t="str">
        <f>IFERROR(IF(VLOOKUP(A373,VocabularyFR!$A:$H,8)=0,"",VLOOKUP(A373,VocabularyFR!$A:$H,8)),"")</f>
        <v/>
      </c>
      <c r="S373" s="53" t="str">
        <f>VLOOKUP(Table9[[#This Row],[Id]],Vocabulary!A:K,11)</f>
        <v>no</v>
      </c>
      <c r="T373" s="53" t="str">
        <f>VLOOKUP(Table9[[#This Row],[Id]],Vocabulary!A:L,12)</f>
        <v>no</v>
      </c>
    </row>
    <row r="374" spans="1:20" ht="100.8" x14ac:dyDescent="0.3">
      <c r="A374" s="4">
        <v>430</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&lt;http://data.vlaanderen.be/ns/adres#postnaam&gt;</v>
      </c>
      <c r="J374" s="13" t="str">
        <f>IF($A374&lt;&gt;"",VLOOKUP($A374,Vocabulary!$A:$J,2,),"")</f>
        <v>postnaam</v>
      </c>
      <c r="K374" s="13" t="str">
        <f>IFERROR(IF(VLOOKUP(A374,VocabularyNL!$A:$G,6)=0,"",VLOOKUP(A374,VocabularyNL!$A:$G,6)),"")</f>
        <v>postnaam</v>
      </c>
      <c r="L374" s="13" t="str">
        <f>IFERROR(IF(VLOOKUP(A374,VocabularyFR!$A:$G,6)=0,"",VLOOKUP(A374,VocabularyFR!$A:$G,6)),"")</f>
        <v/>
      </c>
      <c r="M374" s="13" t="str">
        <f>IFERROR(IF(VLOOKUP(A374,Vocabulary!$A:$F,3)=0,"",VLOOKUP(A374,Vocabulary!$A:$F,3)),"")</f>
        <v>Naam waarmee het geografisch gebied dat de adressen voor postale doeleinden groepeert kan worden aangeduid.
Gebruik
Typisch de namen van vroegere gemeenten waarmee het gebied samenvalt.</v>
      </c>
      <c r="N374" s="13" t="str">
        <f>IFERROR(IF(VLOOKUP(A374,VocabularyNL!$A:$H,7)=0,"",VLOOKUP(A374,VocabularyNL!$A:$H,7)),"")</f>
        <v>Naam waarmee het geografisch gebied dat de adressen voor postale doeleinden groepeert kan worden aangeduid.
Gebruik
Typisch de namen van vroegere gemeenten waarmee het gebied samenvalt.</v>
      </c>
      <c r="O374" s="13" t="str">
        <f>IFERROR(IF(VLOOKUP(A374,VocabularyFR!$A:$H,7)=0,"",VLOOKUP(A374,VocabularyFR!$A:$H,7)),"")</f>
        <v/>
      </c>
      <c r="P374" s="13" t="str">
        <f>IF($A374&lt;&gt;"",IF(VLOOKUP($A374,Vocabulary!$A:$J,7,)&lt;&gt;"",VLOOKUP($A374,Vocabulary!$A:$J,7,),""),"")</f>
        <v>external terminology:
http://www.w3.org/ns/locn#postName</v>
      </c>
      <c r="Q374" s="13" t="str">
        <f>IFERROR(IF(VLOOKUP(A374,VocabularyNL!$A:$H,8)=0,"",VLOOKUP(A374,VocabularyNL!$A:$H,8)),"")</f>
        <v/>
      </c>
      <c r="R374" s="13" t="str">
        <f>IFERROR(IF(VLOOKUP(A374,VocabularyFR!$A:$H,8)=0,"",VLOOKUP(A374,VocabularyFR!$A:$H,8)),"")</f>
        <v/>
      </c>
      <c r="S374" s="53" t="str">
        <f>VLOOKUP(Table9[[#This Row],[Id]],Vocabulary!A:K,11)</f>
        <v>no</v>
      </c>
      <c r="T374" s="53" t="str">
        <f>VLOOKUP(Table9[[#This Row],[Id]],Vocabulary!A:L,12)</f>
        <v>no</v>
      </c>
    </row>
    <row r="375" spans="1:20" ht="28.8" x14ac:dyDescent="0.3">
      <c r="A375" s="4">
        <v>431</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&lt;http://data.vlaanderen.be/ns/adres#Straatnaam.status&gt;</v>
      </c>
      <c r="J375" s="13" t="str">
        <f>IF($A375&lt;&gt;"",VLOOKUP($A375,Vocabulary!$A:$J,2,),"")</f>
        <v>Straatnaam.status</v>
      </c>
      <c r="K375" s="13" t="str">
        <f>IFERROR(IF(VLOOKUP(A375,VocabularyNL!$A:$G,6)=0,"",VLOOKUP(A375,VocabularyNL!$A:$G,6)),"")</f>
        <v>Straatnaam.status</v>
      </c>
      <c r="L375" s="13" t="str">
        <f>IFERROR(IF(VLOOKUP(A375,VocabularyFR!$A:$G,6)=0,"",VLOOKUP(A375,VocabularyFR!$A:$G,6)),"")</f>
        <v/>
      </c>
      <c r="M375" s="13" t="str">
        <f>IFERROR(IF(VLOOKUP(A375,Vocabulary!$A:$F,3)=0,"",VLOOKUP(A375,Vocabulary!$A:$F,3)),"")</f>
        <v>Actuele toestand van de straatnaam.</v>
      </c>
      <c r="N375" s="13" t="str">
        <f>IFERROR(IF(VLOOKUP(A375,VocabularyNL!$A:$H,7)=0,"",VLOOKUP(A375,VocabularyNL!$A:$H,7)),"")</f>
        <v>Actuele toestand van de straatnaam.</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c r="T375" s="53" t="str">
        <f>VLOOKUP(Table9[[#This Row],[Id]],Vocabulary!A:L,12)</f>
        <v>no</v>
      </c>
    </row>
    <row r="376" spans="1:20" ht="28.8" x14ac:dyDescent="0.3">
      <c r="A376" s="4">
        <v>432</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&lt;http://data.vlaanderen.be/ns/adres#Adres.status&gt;</v>
      </c>
      <c r="J376" s="13" t="str">
        <f>IF($A376&lt;&gt;"",VLOOKUP($A376,Vocabulary!$A:$J,2,),"")</f>
        <v>Adres.status</v>
      </c>
      <c r="K376" s="13" t="str">
        <f>IFERROR(IF(VLOOKUP(A376,VocabularyNL!$A:$G,6)=0,"",VLOOKUP(A376,VocabularyNL!$A:$G,6)),"")</f>
        <v>Adres.status</v>
      </c>
      <c r="L376" s="13" t="str">
        <f>IFERROR(IF(VLOOKUP(A376,VocabularyFR!$A:$G,6)=0,"",VLOOKUP(A376,VocabularyFR!$A:$G,6)),"")</f>
        <v/>
      </c>
      <c r="M376" s="13" t="str">
        <f>IFERROR(IF(VLOOKUP(A376,Vocabulary!$A:$F,3)=0,"",VLOOKUP(A376,Vocabulary!$A:$F,3)),"")</f>
        <v>Actuele toestand van het adres.</v>
      </c>
      <c r="N376" s="13" t="str">
        <f>IFERROR(IF(VLOOKUP(A376,VocabularyNL!$A:$H,7)=0,"",VLOOKUP(A376,VocabularyNL!$A:$H,7)),"")</f>
        <v>Actuele toestand van het adres.</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c r="T376" s="53" t="str">
        <f>VLOOKUP(Table9[[#This Row],[Id]],Vocabulary!A:L,12)</f>
        <v>no</v>
      </c>
    </row>
    <row r="377" spans="1:20" ht="28.8" x14ac:dyDescent="0.3">
      <c r="A377" s="4">
        <v>433</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&lt;http://data.vlaanderen.be/ns/adres#Locatienaam.type&gt;</v>
      </c>
      <c r="J377" s="13" t="str">
        <f>IF($A377&lt;&gt;"",VLOOKUP($A377,Vocabulary!$A:$J,2,),"")</f>
        <v>Locatienaam.type</v>
      </c>
      <c r="K377" s="13" t="str">
        <f>IFERROR(IF(VLOOKUP(A377,VocabularyNL!$A:$G,6)=0,"",VLOOKUP(A377,VocabularyNL!$A:$G,6)),"")</f>
        <v>Locatienaam.type</v>
      </c>
      <c r="L377" s="13" t="str">
        <f>IFERROR(IF(VLOOKUP(A377,VocabularyFR!$A:$G,6)=0,"",VLOOKUP(A377,VocabularyFR!$A:$G,6)),"")</f>
        <v/>
      </c>
      <c r="M377" s="13" t="str">
        <f>IFERROR(IF(VLOOKUP(A377,Vocabulary!$A:$F,3)=0,"",VLOOKUP(A377,Vocabulary!$A:$F,3)),"")</f>
        <v>Aard vh geografisch object.</v>
      </c>
      <c r="N377" s="13" t="str">
        <f>IFERROR(IF(VLOOKUP(A377,VocabularyNL!$A:$H,7)=0,"",VLOOKUP(A377,VocabularyNL!$A:$H,7)),"")</f>
        <v>Aard vh geografisch object.</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3" t="str">
        <f>VLOOKUP(Table9[[#This Row],[Id]],Vocabulary!A:K,11)</f>
        <v>no</v>
      </c>
      <c r="T377" s="53" t="str">
        <f>VLOOKUP(Table9[[#This Row],[Id]],Vocabulary!A:L,12)</f>
        <v>no</v>
      </c>
    </row>
    <row r="378" spans="1:20" ht="28.8" x14ac:dyDescent="0.3">
      <c r="A378" s="4">
        <v>434</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&lt;http://data.vlaanderen.be/ns/adres#Locatieaanduiding.type&gt;</v>
      </c>
      <c r="J378" s="13" t="str">
        <f>IF($A378&lt;&gt;"",VLOOKUP($A378,Vocabulary!$A:$J,2,),"")</f>
        <v>Locatieaanduiding.type</v>
      </c>
      <c r="K378" s="13" t="str">
        <f>IFERROR(IF(VLOOKUP(A378,VocabularyNL!$A:$G,6)=0,"",VLOOKUP(A378,VocabularyNL!$A:$G,6)),"")</f>
        <v>Locatieaanduiding.type</v>
      </c>
      <c r="L378" s="13" t="str">
        <f>IFERROR(IF(VLOOKUP(A378,VocabularyFR!$A:$G,6)=0,"",VLOOKUP(A378,VocabularyFR!$A:$G,6)),"")</f>
        <v/>
      </c>
      <c r="M378" s="13" t="str">
        <f>IFERROR(IF(VLOOKUP(A378,Vocabulary!$A:$F,3)=0,"",VLOOKUP(A378,Vocabulary!$A:$F,3)),"")</f>
        <v>Aard vd locatieaanduiding.</v>
      </c>
      <c r="N378" s="13" t="str">
        <f>IFERROR(IF(VLOOKUP(A378,VocabularyNL!$A:$H,7)=0,"",VLOOKUP(A378,VocabularyNL!$A:$H,7)),"")</f>
        <v>Aard vd locatieaanduiding.</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3" t="str">
        <f>VLOOKUP(Table9[[#This Row],[Id]],Vocabulary!A:K,11)</f>
        <v>no</v>
      </c>
      <c r="T378" s="53" t="str">
        <f>VLOOKUP(Table9[[#This Row],[Id]],Vocabulary!A:L,12)</f>
        <v>no</v>
      </c>
    </row>
    <row r="379" spans="1:20" ht="72" x14ac:dyDescent="0.3">
      <c r="A379" s="4">
        <v>435</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&lt;http://data.vlaanderen.be/ns/adres#verwijstNaar&gt;</v>
      </c>
      <c r="J379" s="13" t="str">
        <f>IF($A379&lt;&gt;"",VLOOKUP($A379,Vocabulary!$A:$J,2,),"")</f>
        <v>verwijstNaar</v>
      </c>
      <c r="K379" s="13" t="str">
        <f>IFERROR(IF(VLOOKUP(A379,VocabularyNL!$A:$G,6)=0,"",VLOOKUP(A379,VocabularyNL!$A:$G,6)),"")</f>
        <v>verwijstNaar</v>
      </c>
      <c r="L379" s="13" t="str">
        <f>IFERROR(IF(VLOOKUP(A379,VocabularyFR!$A:$G,6)=0,"",VLOOKUP(A379,VocabularyFR!$A:$G,6)),"")</f>
        <v/>
      </c>
      <c r="M379" s="13" t="str">
        <f>IFERROR(IF(VLOOKUP(A379,Vocabulary!$A:$F,3)=0,"",VLOOKUP(A379,Vocabulary!$A:$F,3)),"")</f>
        <v xml:space="preserve">Adres waarvan de adresvoorstelling is afgeleid. 
Gebruik
Dit kan enkel voor Belgische adressen aangezien onder adres een Belgisch adres wordt verstaan. </v>
      </c>
      <c r="N379" s="13" t="str">
        <f>IFERROR(IF(VLOOKUP(A379,VocabularyNL!$A:$H,7)=0,"",VLOOKUP(A379,VocabularyNL!$A:$H,7)),"")</f>
        <v xml:space="preserve">Adres waarvan de adresvoorstelling is afgeleid. 
Gebruik
Dit kan enkel voor Belgische adressen aangezien onder adres een Belgisch adres wordt verstaan. </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c r="T379" s="53" t="str">
        <f>VLOOKUP(Table9[[#This Row],[Id]],Vocabulary!A:L,12)</f>
        <v>no</v>
      </c>
    </row>
    <row r="380" spans="1:20" ht="100.8" x14ac:dyDescent="0.3">
      <c r="A380" s="4">
        <v>436</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&lt;http://data.vlaanderen.be/ns/adres#volledigAdres&gt;</v>
      </c>
      <c r="J380" s="13" t="str">
        <f>IF($A380&lt;&gt;"",VLOOKUP($A380,Vocabulary!$A:$J,2,),"")</f>
        <v>volledigAdres</v>
      </c>
      <c r="K380" s="13" t="str">
        <f>IFERROR(IF(VLOOKUP(A380,VocabularyNL!$A:$G,6)=0,"",VLOOKUP(A380,VocabularyNL!$A:$G,6)),"")</f>
        <v>volledigAdres</v>
      </c>
      <c r="L380" s="13" t="str">
        <f>IFERROR(IF(VLOOKUP(A380,VocabularyFR!$A:$G,6)=0,"",VLOOKUP(A380,VocabularyFR!$A:$G,6)),"")</f>
        <v/>
      </c>
      <c r="M380" s="13" t="str">
        <f>IFERROR(IF(VLOOKUP(A380,Vocabulary!$A:$F,3)=0,"",VLOOKUP(A380,Vocabulary!$A:$F,3)),"")</f>
        <v xml:space="preserve">Het complete adres in één string, al dan niet geformatteerd. 
Gebruik
Vermijdt fouten tgv het opsplitsen ve adres in zijn onderdelen. Geeft de voorgeschreven volgorde vd verschillende onderdelen weer </v>
      </c>
      <c r="N380" s="13" t="str">
        <f>IFERROR(IF(VLOOKUP(A380,VocabularyNL!$A:$H,7)=0,"",VLOOKUP(A380,VocabularyNL!$A:$H,7)),"")</f>
        <v xml:space="preserve">Het complete adres in één string, al dan niet geformatteerd. 
Gebruik
Vermijdt fouten tgv het opsplitsen ve adres in zijn onderdelen. Geeft de voorgeschreven volgorde vd verschillende onderdelen weer </v>
      </c>
      <c r="O380" s="13" t="str">
        <f>IFERROR(IF(VLOOKUP(A380,VocabularyFR!$A:$H,7)=0,"",VLOOKUP(A380,VocabularyFR!$A:$H,7)),"")</f>
        <v/>
      </c>
      <c r="P380" s="13" t="str">
        <f>IF($A380&lt;&gt;"",IF(VLOOKUP($A380,Vocabulary!$A:$J,7,)&lt;&gt;"",VLOOKUP($A380,Vocabulary!$A:$J,7,),""),"")</f>
        <v>external terminology:
http://www.w3.org/ns/locn#fullAddress</v>
      </c>
      <c r="Q380" s="13" t="str">
        <f>IFERROR(IF(VLOOKUP(A380,VocabularyNL!$A:$H,8)=0,"",VLOOKUP(A380,VocabularyNL!$A:$H,8)),"")</f>
        <v/>
      </c>
      <c r="R380" s="13" t="str">
        <f>IFERROR(IF(VLOOKUP(A380,VocabularyFR!$A:$H,8)=0,"",VLOOKUP(A380,VocabularyFR!$A:$H,8)),"")</f>
        <v/>
      </c>
      <c r="S380" s="53" t="str">
        <f>VLOOKUP(Table9[[#This Row],[Id]],Vocabulary!A:K,11)</f>
        <v>no</v>
      </c>
      <c r="T380" s="53" t="str">
        <f>VLOOKUP(Table9[[#This Row],[Id]],Vocabulary!A:L,12)</f>
        <v>no</v>
      </c>
    </row>
    <row r="381" spans="1:20" ht="115.2" x14ac:dyDescent="0.3">
      <c r="A381" s="4">
        <v>437</v>
      </c>
      <c r="B381" s="13" t="str">
        <f>IF($A381&lt;&gt;"",IF(VLOOKUP($A381,VocabularyAdoption!$A:$K,8,)=0,"",VLOOKUP($A381,VocabularyAdoption!$A:$K,8,)),"")</f>
        <v/>
      </c>
      <c r="C381" s="13" t="str">
        <f>IF($A381&lt;&gt;"",VLOOKUP($A381,Vocabulary!$A:$J,6,),"")</f>
        <v>VL</v>
      </c>
      <c r="D381" s="13" t="str">
        <f>IF($A381&lt;&gt;"",VLOOKUP($A381,Vocabulary!$A:$J,8,),"")</f>
        <v>vl-persoon</v>
      </c>
      <c r="E381" s="13" t="str">
        <f>IFERROR(VLOOKUP(D381,Prefix!$A:$B,2,),"")</f>
        <v>http://data.vlaanderen.be/ns/persoon#</v>
      </c>
      <c r="F381" s="13" t="str">
        <f>IF($A381&lt;&gt;"",IF(VLOOKUP($A381,Vocabulary!$A:$J,9,)=0,"",VLOOKUP($A381,Vocabulary!$A:$J,9,)),"")</f>
        <v/>
      </c>
      <c r="G381" s="13" t="str">
        <f>IF($A381&lt;&gt;"",VLOOKUP($A381,Vocabulary!$A:$J,4,),"")</f>
        <v>Person</v>
      </c>
      <c r="H381" s="13" t="str">
        <f>IF($A381&lt;&gt;"",VLOOKUP($A381,Vocabulary!$A:$J,5,),"")</f>
        <v>Class</v>
      </c>
      <c r="I381" s="13" t="str">
        <f t="shared" si="5"/>
        <v>&lt;http://data.vlaanderen.be/ns/persoon#Afstamming&gt;</v>
      </c>
      <c r="J381" s="13" t="str">
        <f>IF($A381&lt;&gt;"",VLOOKUP($A381,Vocabulary!$A:$J,2,),"")</f>
        <v>Afstamming</v>
      </c>
      <c r="K381" s="13" t="str">
        <f>IFERROR(IF(VLOOKUP(A381,VocabularyNL!$A:$G,6)=0,"",VLOOKUP(A381,VocabularyNL!$A:$G,6)),"")</f>
        <v>Afstamming</v>
      </c>
      <c r="L381" s="13" t="str">
        <f>IFERROR(IF(VLOOKUP(A381,VocabularyFR!$A:$G,6)=0,"",VLOOKUP(A381,VocabularyFR!$A:$G,6)),"")</f>
        <v/>
      </c>
      <c r="M381" s="13" t="str">
        <f>IFERROR(IF(VLOOKUP(A381,Vocabulary!$A:$F,3)=0,"",VLOOKUP(A381,Vocabulary!$A:$F,3)),"")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1" s="13" t="str">
        <f>IFERROR(IF(VLOOKUP(A381,VocabularyNL!$A:$H,7)=0,"",VLOOKUP(A381,VocabularyNL!$A:$H,7)),"")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c r="T381" s="53" t="str">
        <f>VLOOKUP(Table9[[#This Row],[Id]],Vocabulary!A:L,12)</f>
        <v>no</v>
      </c>
    </row>
    <row r="382" spans="1:20" ht="86.4" x14ac:dyDescent="0.3">
      <c r="A382" s="4">
        <v>438</v>
      </c>
      <c r="B382" s="13" t="str">
        <f>IF($A382&lt;&gt;"",IF(VLOOKUP($A382,VocabularyAdoption!$A:$K,8,)=0,"",VLOOKUP($A382,VocabularyAdoption!$A:$K,8,)),"")</f>
        <v/>
      </c>
      <c r="C382" s="13" t="str">
        <f>IF($A382&lt;&gt;"",VLOOKUP($A382,Vocabulary!$A:$J,6,),"")</f>
        <v>VL</v>
      </c>
      <c r="D382" s="13" t="str">
        <f>IF($A382&lt;&gt;"",VLOOKUP($A382,Vocabulary!$A:$J,8,),"")</f>
        <v>vl-persoon</v>
      </c>
      <c r="E382" s="13" t="str">
        <f>IFERROR(VLOOKUP(D382,Prefix!$A:$B,2,),"")</f>
        <v>http://data.vlaanderen.be/ns/persoon#</v>
      </c>
      <c r="F382" s="13" t="str">
        <f>IF($A382&lt;&gt;"",IF(VLOOKUP($A382,Vocabulary!$A:$J,9,)=0,"",VLOOKUP($A382,Vocabulary!$A:$J,9,)),"")</f>
        <v/>
      </c>
      <c r="G382" s="13" t="str">
        <f>IF($A382&lt;&gt;"",VLOOKUP($A382,Vocabulary!$A:$J,4,),"")</f>
        <v>Person</v>
      </c>
      <c r="H382" s="13" t="str">
        <f>IF($A382&lt;&gt;"",VLOOKUP($A382,Vocabulary!$A:$J,5,),"")</f>
        <v>Class</v>
      </c>
      <c r="I382" s="13" t="str">
        <f t="shared" ref="I382:I445" si="6">IF(AND(H382="ConceptScheme",LEFT(D382,7) &lt;&gt; "inspire", LEFT(D382,4) &lt;&gt; "oeaw"),CONCATENATE("&lt;",E382,LOWER(IF(F382="",J382,F382)),"#id&gt;"),CONCATENATE("&lt;",E382,IF(F382="",J382,F382),"&gt;"))</f>
        <v>&lt;http://data.vlaanderen.be/ns/persoon#BurgerlijkeStaat&gt;</v>
      </c>
      <c r="J382" s="13" t="str">
        <f>IF($A382&lt;&gt;"",VLOOKUP($A382,Vocabulary!$A:$J,2,),"")</f>
        <v>BurgerlijkeStaat</v>
      </c>
      <c r="K382" s="13" t="str">
        <f>IFERROR(IF(VLOOKUP(A382,VocabularyNL!$A:$G,6)=0,"",VLOOKUP(A382,VocabularyNL!$A:$G,6)),"")</f>
        <v>BurgerlijkeStaat</v>
      </c>
      <c r="L382" s="13" t="str">
        <f>IFERROR(IF(VLOOKUP(A382,VocabularyFR!$A:$G,6)=0,"",VLOOKUP(A382,VocabularyFR!$A:$G,6)),"")</f>
        <v/>
      </c>
      <c r="M382" s="13" t="str">
        <f>IFERROR(IF(VLOOKUP(A382,Vocabulary!$A:$F,3)=0,"",VLOOKUP(A382,Vocabulary!$A:$F,3)),"")</f>
        <v xml:space="preserve">Burgerrechtelijke toestand van een persoon. 
Gebruik
 Slaat op huwelijk, partnerregistratie, afstamming, voogdij etc. Is maw de toestand van bepaalde verhoudingen tussen personen. </v>
      </c>
      <c r="N382" s="13" t="str">
        <f>IFERROR(IF(VLOOKUP(A382,VocabularyNL!$A:$H,7)=0,"",VLOOKUP(A382,VocabularyNL!$A:$H,7)),"")</f>
        <v xml:space="preserve">Burgerrechtelijke toestand van een persoon. 
Gebruik
 Slaat op huwelijk, partnerregistratie, afstamming, voogdij etc. Is maw de toestand van bepaalde verhoudingen tussen personen. </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c r="T382" s="53" t="str">
        <f>VLOOKUP(Table9[[#This Row],[Id]],Vocabulary!A:L,12)</f>
        <v>no</v>
      </c>
    </row>
    <row r="383" spans="1:20" ht="115.2" x14ac:dyDescent="0.3">
      <c r="A383" s="4">
        <v>439</v>
      </c>
      <c r="B383" s="13" t="str">
        <f>IF($A383&lt;&gt;"",IF(VLOOKUP($A383,VocabularyAdoption!$A:$K,8,)=0,"",VLOOKUP($A383,VocabularyAdoption!$A:$K,8,)),"")</f>
        <v/>
      </c>
      <c r="C383" s="13" t="str">
        <f>IF($A383&lt;&gt;"",VLOOKUP($A383,Vocabulary!$A:$J,6,),"")</f>
        <v>VL</v>
      </c>
      <c r="D383" s="13" t="str">
        <f>IF($A383&lt;&gt;"",VLOOKUP($A383,Vocabulary!$A:$J,8,),"")</f>
        <v>vl-persoon</v>
      </c>
      <c r="E383" s="13" t="str">
        <f>IFERROR(VLOOKUP(D383,Prefix!$A:$B,2,),"")</f>
        <v>http://data.vlaanderen.be/ns/persoon#</v>
      </c>
      <c r="F383" s="13" t="str">
        <f>IF($A383&lt;&gt;"",IF(VLOOKUP($A383,Vocabulary!$A:$J,9,)=0,"",VLOOKUP($A383,Vocabulary!$A:$J,9,)),"")</f>
        <v/>
      </c>
      <c r="G383" s="13" t="str">
        <f>IF($A383&lt;&gt;"",VLOOKUP($A383,Vocabulary!$A:$J,4,),"")</f>
        <v>Person</v>
      </c>
      <c r="H383" s="13" t="str">
        <f>IF($A383&lt;&gt;"",VLOOKUP($A383,Vocabulary!$A:$J,5,),"")</f>
        <v>Class</v>
      </c>
      <c r="I383" s="13" t="str">
        <f t="shared" si="6"/>
        <v>&lt;http://data.vlaanderen.be/ns/persoon#Domicilie&gt;</v>
      </c>
      <c r="J383" s="13" t="str">
        <f>IF($A383&lt;&gt;"",VLOOKUP($A383,Vocabulary!$A:$J,2,),"")</f>
        <v>Domicilie</v>
      </c>
      <c r="K383" s="13" t="str">
        <f>IFERROR(IF(VLOOKUP(A383,VocabularyNL!$A:$G,6)=0,"",VLOOKUP(A383,VocabularyNL!$A:$G,6)),"")</f>
        <v>Domicilie</v>
      </c>
      <c r="L383" s="13" t="str">
        <f>IFERROR(IF(VLOOKUP(A383,VocabularyFR!$A:$G,6)=0,"",VLOOKUP(A383,VocabularyFR!$A:$G,6)),"")</f>
        <v/>
      </c>
      <c r="M383" s="13" t="str">
        <f>IFERROR(IF(VLOOKUP(A383,Vocabulary!$A:$F,3)=0,"",VLOOKUP(A383,Vocabulary!$A:$F,3)),"")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3" s="13" t="str">
        <f>IFERROR(IF(VLOOKUP(A383,VocabularyNL!$A:$H,7)=0,"",VLOOKUP(A383,VocabularyNL!$A:$H,7)),"")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c r="T383" s="53" t="str">
        <f>VLOOKUP(Table9[[#This Row],[Id]],Vocabulary!A:L,12)</f>
        <v>no</v>
      </c>
    </row>
    <row r="384" spans="1:20" ht="28.8" x14ac:dyDescent="0.3">
      <c r="A384" s="4">
        <v>440</v>
      </c>
      <c r="B384" s="13" t="str">
        <f>IF($A384&lt;&gt;"",IF(VLOOKUP($A384,VocabularyAdoption!$A:$K,8,)=0,"",VLOOKUP($A384,VocabularyAdoption!$A:$K,8,)),"")</f>
        <v/>
      </c>
      <c r="C384" s="13" t="str">
        <f>IF($A384&lt;&gt;"",VLOOKUP($A384,Vocabulary!$A:$J,6,),"")</f>
        <v>VL</v>
      </c>
      <c r="D384" s="13" t="str">
        <f>IF($A384&lt;&gt;"",VLOOKUP($A384,Vocabulary!$A:$J,8,),"")</f>
        <v>vl-persoon</v>
      </c>
      <c r="E384" s="13" t="str">
        <f>IFERROR(VLOOKUP(D384,Prefix!$A:$B,2,),"")</f>
        <v>http://data.vlaanderen.be/ns/persoon#</v>
      </c>
      <c r="F384" s="13" t="str">
        <f>IF($A384&lt;&gt;"",IF(VLOOKUP($A384,Vocabulary!$A:$J,9,)=0,"",VLOOKUP($A384,Vocabulary!$A:$J,9,)),"")</f>
        <v/>
      </c>
      <c r="G384" s="13" t="str">
        <f>IF($A384&lt;&gt;"",VLOOKUP($A384,Vocabulary!$A:$J,4,),"")</f>
        <v>Person</v>
      </c>
      <c r="H384" s="13" t="str">
        <f>IF($A384&lt;&gt;"",VLOOKUP($A384,Vocabulary!$A:$J,5,),"")</f>
        <v>Class</v>
      </c>
      <c r="I384" s="13" t="str">
        <f t="shared" si="6"/>
        <v>&lt;http://data.vlaanderen.be/ns/persoon#Geboorte&gt;</v>
      </c>
      <c r="J384" s="13" t="str">
        <f>IF($A384&lt;&gt;"",VLOOKUP($A384,Vocabulary!$A:$J,2,),"")</f>
        <v>Geboorte</v>
      </c>
      <c r="K384" s="13" t="str">
        <f>IFERROR(IF(VLOOKUP(A384,VocabularyNL!$A:$G,6)=0,"",VLOOKUP(A384,VocabularyNL!$A:$G,6)),"")</f>
        <v>Geboorte</v>
      </c>
      <c r="L384" s="13" t="str">
        <f>IFERROR(IF(VLOOKUP(A384,VocabularyFR!$A:$G,6)=0,"",VLOOKUP(A384,VocabularyFR!$A:$G,6)),"")</f>
        <v/>
      </c>
      <c r="M384" s="13" t="str">
        <f>IFERROR(IF(VLOOKUP(A384,Vocabulary!$A:$F,3)=0,"",VLOOKUP(A384,Vocabulary!$A:$F,3)),"")</f>
        <v>Het ter wereld komen vd persoon.</v>
      </c>
      <c r="N384" s="13" t="str">
        <f>IFERROR(IF(VLOOKUP(A384,VocabularyNL!$A:$H,7)=0,"",VLOOKUP(A384,VocabularyNL!$A:$H,7)),"")</f>
        <v>Het ter wereld komen vd persoon.</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3" t="str">
        <f>VLOOKUP(Table9[[#This Row],[Id]],Vocabulary!A:K,11)</f>
        <v>no</v>
      </c>
      <c r="T384" s="53" t="str">
        <f>VLOOKUP(Table9[[#This Row],[Id]],Vocabulary!A:L,12)</f>
        <v>no</v>
      </c>
    </row>
    <row r="385" spans="1:20" ht="86.4" x14ac:dyDescent="0.3">
      <c r="A385" s="4">
        <v>441</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6"/>
        <v>&lt;http://data.vlaanderen.be/ns/persoon#GeenInwoner&gt;</v>
      </c>
      <c r="J385" s="13" t="str">
        <f>IF($A385&lt;&gt;"",VLOOKUP($A385,Vocabulary!$A:$J,2,),"")</f>
        <v>GeenInwoner</v>
      </c>
      <c r="K385" s="13" t="str">
        <f>IFERROR(IF(VLOOKUP(A385,VocabularyNL!$A:$G,6)=0,"",VLOOKUP(A385,VocabularyNL!$A:$G,6)),"")</f>
        <v>GeenInwoner</v>
      </c>
      <c r="L385" s="13" t="str">
        <f>IFERROR(IF(VLOOKUP(A385,VocabularyFR!$A:$G,6)=0,"",VLOOKUP(A385,VocabularyFR!$A:$G,6)),"")</f>
        <v/>
      </c>
      <c r="M385" s="13" t="str">
        <f>IFERROR(IF(VLOOKUP(A385,Vocabulary!$A:$F,3)=0,"",VLOOKUP(A385,Vocabulary!$A:$F,3)),"")</f>
        <v xml:space="preserve">Persoon die niet in een bepaalde plaats of land woont. 
Gebruik
 Plaats of land wordt hier vertegenwoordigd door de entiteit jurisdictie. </v>
      </c>
      <c r="N385" s="13" t="str">
        <f>IFERROR(IF(VLOOKUP(A385,VocabularyNL!$A:$H,7)=0,"",VLOOKUP(A385,VocabularyNL!$A:$H,7)),"")</f>
        <v xml:space="preserve">Persoon die niet in een bepaalde plaats of land woont. 
Gebruik
 Plaats of land wordt hier vertegenwoordigd door de entiteit jurisdictie.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c r="T385" s="53" t="str">
        <f>VLOOKUP(Table9[[#This Row],[Id]],Vocabulary!A:L,12)</f>
        <v>no</v>
      </c>
    </row>
    <row r="386" spans="1:20" ht="201.6" x14ac:dyDescent="0.3">
      <c r="A386" s="4">
        <v>442</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si="6"/>
        <v>&lt;http://data.vlaanderen.be/ns/persoon#GeregistreerdPersoon&gt;</v>
      </c>
      <c r="J386" s="13" t="str">
        <f>IF($A386&lt;&gt;"",VLOOKUP($A386,Vocabulary!$A:$J,2,),"")</f>
        <v>GeregistreerdPersoon</v>
      </c>
      <c r="K386" s="13" t="str">
        <f>IFERROR(IF(VLOOKUP(A386,VocabularyNL!$A:$G,6)=0,"",VLOOKUP(A386,VocabularyNL!$A:$G,6)),"")</f>
        <v>GeregistreerdPersoon</v>
      </c>
      <c r="L386" s="13" t="str">
        <f>IFERROR(IF(VLOOKUP(A386,VocabularyFR!$A:$G,6)=0,"",VLOOKUP(A386,VocabularyFR!$A:$G,6)),"")</f>
        <v/>
      </c>
      <c r="M386" s="13" t="str">
        <f>IFERROR(IF(VLOOKUP(A386,Vocabulary!$A:$F,3)=0,"",VLOOKUP(A386,Vocabulary!$A:$F,3)),"")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86" s="13" t="str">
        <f>IFERROR(IF(VLOOKUP(A386,VocabularyNL!$A:$H,7)=0,"",VLOOKUP(A386,VocabularyNL!$A:$H,7)),"")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c r="T386" s="53" t="str">
        <f>VLOOKUP(Table9[[#This Row],[Id]],Vocabulary!A:L,12)</f>
        <v>no</v>
      </c>
    </row>
    <row r="387" spans="1:20" ht="144" x14ac:dyDescent="0.3">
      <c r="A387" s="4">
        <v>443</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&lt;http://data.vlaanderen.be/ns/persoon#Gezin&gt;</v>
      </c>
      <c r="J387" s="13" t="str">
        <f>IF($A387&lt;&gt;"",VLOOKUP($A387,Vocabulary!$A:$J,2,),"")</f>
        <v>Gezin</v>
      </c>
      <c r="K387" s="13" t="str">
        <f>IFERROR(IF(VLOOKUP(A387,VocabularyNL!$A:$G,6)=0,"",VLOOKUP(A387,VocabularyNL!$A:$G,6)),"")</f>
        <v>Gezin</v>
      </c>
      <c r="L387" s="13" t="str">
        <f>IFERROR(IF(VLOOKUP(A387,VocabularyFR!$A:$G,6)=0,"",VLOOKUP(A387,VocabularyFR!$A:$G,6)),"")</f>
        <v/>
      </c>
      <c r="M387" s="13" t="str">
        <f>IFERROR(IF(VLOOKUP(A387,Vocabulary!$A:$F,3)=0,"",VLOOKUP(A387,Vocabulary!$A:$F,3)),"")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87" s="13" t="str">
        <f>IFERROR(IF(VLOOKUP(A387,VocabularyNL!$A:$H,7)=0,"",VLOOKUP(A387,VocabularyNL!$A:$H,7)),"")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c r="T387" s="53" t="str">
        <f>VLOOKUP(Table9[[#This Row],[Id]],Vocabulary!A:L,12)</f>
        <v>no</v>
      </c>
    </row>
    <row r="388" spans="1:20" ht="57.6" x14ac:dyDescent="0.3">
      <c r="A388" s="4">
        <v>444</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&lt;http://data.vlaanderen.be/ns/persoon#Gezinsrelatie&gt;</v>
      </c>
      <c r="J388" s="13" t="str">
        <f>IF($A388&lt;&gt;"",VLOOKUP($A388,Vocabulary!$A:$J,2,),"")</f>
        <v>Gezinsrelatie</v>
      </c>
      <c r="K388" s="13" t="str">
        <f>IFERROR(IF(VLOOKUP(A388,VocabularyNL!$A:$G,6)=0,"",VLOOKUP(A388,VocabularyNL!$A:$G,6)),"")</f>
        <v>Gezinsrelatie</v>
      </c>
      <c r="L388" s="13" t="str">
        <f>IFERROR(IF(VLOOKUP(A388,VocabularyFR!$A:$G,6)=0,"",VLOOKUP(A388,VocabularyFR!$A:$G,6)),"")</f>
        <v/>
      </c>
      <c r="M388" s="13" t="str">
        <f>IFERROR(IF(VLOOKUP(A388,Vocabulary!$A:$F,3)=0,"",VLOOKUP(A388,Vocabulary!$A:$F,3)),"")</f>
        <v xml:space="preserve">Relatie tussen leden van eenzelfde gezin. 
Gebruik
 Bv echtgenoot, zoon, schoonmoeder. </v>
      </c>
      <c r="N388" s="13" t="str">
        <f>IFERROR(IF(VLOOKUP(A388,VocabularyNL!$A:$H,7)=0,"",VLOOKUP(A388,VocabularyNL!$A:$H,7)),"")</f>
        <v xml:space="preserve">Relatie tussen leden van eenzelfde gezin. 
Gebruik
 Bv echtgenoot, zoon, schoonmoeder. </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c r="T388" s="53" t="str">
        <f>VLOOKUP(Table9[[#This Row],[Id]],Vocabulary!A:L,12)</f>
        <v>no</v>
      </c>
    </row>
    <row r="389" spans="1:20" ht="86.4" x14ac:dyDescent="0.3">
      <c r="A389" s="4">
        <v>445</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&lt;http://data.vlaanderen.be/ns/persoon#Huwelijk&gt;</v>
      </c>
      <c r="J389" s="13" t="str">
        <f>IF($A389&lt;&gt;"",VLOOKUP($A389,Vocabulary!$A:$J,2,),"")</f>
        <v>Huwelijk</v>
      </c>
      <c r="K389" s="13" t="str">
        <f>IFERROR(IF(VLOOKUP(A389,VocabularyNL!$A:$G,6)=0,"",VLOOKUP(A389,VocabularyNL!$A:$G,6)),"")</f>
        <v>Huwelijk</v>
      </c>
      <c r="L389" s="13" t="str">
        <f>IFERROR(IF(VLOOKUP(A389,VocabularyFR!$A:$G,6)=0,"",VLOOKUP(A389,VocabularyFR!$A:$G,6)),"")</f>
        <v/>
      </c>
      <c r="M389" s="13" t="str">
        <f>IFERROR(IF(VLOOKUP(A389,Vocabulary!$A:$F,3)=0,"",VLOOKUP(A389,Vocabulary!$A:$F,3)),"")</f>
        <v xml:space="preserve">Een door burgerlijk of religieus recht geregelde samenlevingsvorm van twee personen. 
Gebruik
 Kan, net als bv samenwonen, de basis vormen van een gezin. </v>
      </c>
      <c r="N389" s="13" t="str">
        <f>IFERROR(IF(VLOOKUP(A389,VocabularyNL!$A:$H,7)=0,"",VLOOKUP(A389,VocabularyNL!$A:$H,7)),"")</f>
        <v xml:space="preserve">Een door burgerlijk of religieus recht geregelde samenlevingsvorm van twee personen. 
Gebruik
 Kan, net als bv samenwonen, de basis vormen van een gezin.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c r="T389" s="53" t="str">
        <f>VLOOKUP(Table9[[#This Row],[Id]],Vocabulary!A:L,12)</f>
        <v>no</v>
      </c>
    </row>
    <row r="390" spans="1:20" ht="72" x14ac:dyDescent="0.3">
      <c r="A390" s="4">
        <v>446</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&lt;http://data.vlaanderen.be/ns/persoon#Inwoner&gt;</v>
      </c>
      <c r="J390" s="13" t="str">
        <f>IF($A390&lt;&gt;"",VLOOKUP($A390,Vocabulary!$A:$J,2,),"")</f>
        <v>Inwoner</v>
      </c>
      <c r="K390" s="13" t="str">
        <f>IFERROR(IF(VLOOKUP(A390,VocabularyNL!$A:$G,6)=0,"",VLOOKUP(A390,VocabularyNL!$A:$G,6)),"")</f>
        <v>Inwoner</v>
      </c>
      <c r="L390" s="13" t="str">
        <f>IFERROR(IF(VLOOKUP(A390,VocabularyFR!$A:$G,6)=0,"",VLOOKUP(A390,VocabularyFR!$A:$G,6)),"")</f>
        <v/>
      </c>
      <c r="M390" s="13" t="str">
        <f>IFERROR(IF(VLOOKUP(A390,Vocabulary!$A:$F,3)=0,"",VLOOKUP(A390,Vocabulary!$A:$F,3)),"")</f>
        <v xml:space="preserve">Persoon die in een bepaalde plaats of land woont. 
Gebruik
 Plaats of land wordt hier vertegenwoordigd door de entiteit jurisdictie. </v>
      </c>
      <c r="N390" s="13" t="str">
        <f>IFERROR(IF(VLOOKUP(A390,VocabularyNL!$A:$H,7)=0,"",VLOOKUP(A390,VocabularyNL!$A:$H,7)),"")</f>
        <v xml:space="preserve">Persoon die in een bepaalde plaats of land woont. 
Gebruik
 Plaats of land wordt hier vertegenwoordigd door de entiteit jurisdictie.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c r="T390" s="53" t="str">
        <f>VLOOKUP(Table9[[#This Row],[Id]],Vocabulary!A:L,12)</f>
        <v>no</v>
      </c>
    </row>
    <row r="391" spans="1:20" ht="28.8" x14ac:dyDescent="0.3">
      <c r="A391" s="4">
        <v>447</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&lt;http://data.vlaanderen.be/ns/persoon#Inwonerschap&gt;</v>
      </c>
      <c r="J391" s="13" t="str">
        <f>IF($A391&lt;&gt;"",VLOOKUP($A391,Vocabulary!$A:$J,2,),"")</f>
        <v>Inwonerschap</v>
      </c>
      <c r="K391" s="13" t="str">
        <f>IFERROR(IF(VLOOKUP(A391,VocabularyNL!$A:$G,6)=0,"",VLOOKUP(A391,VocabularyNL!$A:$G,6)),"")</f>
        <v>Inwonerschap</v>
      </c>
      <c r="L391" s="13" t="str">
        <f>IFERROR(IF(VLOOKUP(A391,VocabularyFR!$A:$G,6)=0,"",VLOOKUP(A391,VocabularyFR!$A:$G,6)),"")</f>
        <v/>
      </c>
      <c r="M391" s="13" t="str">
        <f>IFERROR(IF(VLOOKUP(A391,Vocabulary!$A:$F,3)=0,"",VLOOKUP(A391,Vocabulary!$A:$F,3)),"")</f>
        <v>Het feit dat een persoon verblijf houdt in een plaats of land.</v>
      </c>
      <c r="N391" s="13" t="str">
        <f>IFERROR(IF(VLOOKUP(A391,VocabularyNL!$A:$H,7)=0,"",VLOOKUP(A391,VocabularyNL!$A:$H,7)),"")</f>
        <v>Het feit dat een persoon verblijf houdt in een plaats of land.</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c r="T391" s="53" t="str">
        <f>VLOOKUP(Table9[[#This Row],[Id]],Vocabulary!A:L,12)</f>
        <v>no</v>
      </c>
    </row>
    <row r="392" spans="1:20" ht="216" x14ac:dyDescent="0.3">
      <c r="A392" s="4">
        <v>448</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&lt;http://data.vlaanderen.be/ns/persoon#Nationaliteit&gt;</v>
      </c>
      <c r="J392" s="13" t="str">
        <f>IF($A392&lt;&gt;"",VLOOKUP($A392,Vocabulary!$A:$J,2,),"")</f>
        <v>Nationaliteit</v>
      </c>
      <c r="K392" s="13" t="str">
        <f>IFERROR(IF(VLOOKUP(A392,VocabularyNL!$A:$G,6)=0,"",VLOOKUP(A392,VocabularyNL!$A:$G,6)),"")</f>
        <v>Nationaliteit</v>
      </c>
      <c r="L392" s="13" t="str">
        <f>IFERROR(IF(VLOOKUP(A392,VocabularyFR!$A:$G,6)=0,"",VLOOKUP(A392,VocabularyFR!$A:$G,6)),"")</f>
        <v/>
      </c>
      <c r="M392" s="13" t="str">
        <f>IFERROR(IF(VLOOKUP(A392,Vocabulary!$A:$F,3)=0,"",VLOOKUP(A392,Vocabulary!$A:$F,3)),"")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2" s="13" t="str">
        <f>IFERROR(IF(VLOOKUP(A392,VocabularyNL!$A:$H,7)=0,"",VLOOKUP(A392,VocabularyNL!$A:$H,7)),"")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c r="T392" s="53" t="str">
        <f>VLOOKUP(Table9[[#This Row],[Id]],Vocabulary!A:L,12)</f>
        <v>no</v>
      </c>
    </row>
    <row r="393" spans="1:20" ht="28.8" x14ac:dyDescent="0.3">
      <c r="A393" s="4">
        <v>449</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&lt;http://data.vlaanderen.be/ns/persoon#Overlijden&gt;</v>
      </c>
      <c r="J393" s="13" t="str">
        <f>IF($A393&lt;&gt;"",VLOOKUP($A393,Vocabulary!$A:$J,2,),"")</f>
        <v>Overlijden</v>
      </c>
      <c r="K393" s="13" t="str">
        <f>IFERROR(IF(VLOOKUP(A393,VocabularyNL!$A:$G,6)=0,"",VLOOKUP(A393,VocabularyNL!$A:$G,6)),"")</f>
        <v>Overlijden</v>
      </c>
      <c r="L393" s="13" t="str">
        <f>IFERROR(IF(VLOOKUP(A393,VocabularyFR!$A:$G,6)=0,"",VLOOKUP(A393,VocabularyFR!$A:$G,6)),"")</f>
        <v/>
      </c>
      <c r="M393" s="13" t="str">
        <f>IFERROR(IF(VLOOKUP(A393,Vocabulary!$A:$F,3)=0,"",VLOOKUP(A393,Vocabulary!$A:$F,3)),"")</f>
        <v>Het doodgaan vd Persoon.</v>
      </c>
      <c r="N393" s="13" t="str">
        <f>IFERROR(IF(VLOOKUP(A393,VocabularyNL!$A:$H,7)=0,"",VLOOKUP(A393,VocabularyNL!$A:$H,7)),"")</f>
        <v>Het doodgaan vd Persoon.</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c r="T393" s="53" t="str">
        <f>VLOOKUP(Table9[[#This Row],[Id]],Vocabulary!A:L,12)</f>
        <v>no</v>
      </c>
    </row>
    <row r="394" spans="1:20" ht="100.8" x14ac:dyDescent="0.3">
      <c r="A394" s="4">
        <v>450</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&lt;http://data.vlaanderen.be/ns/persoon#PermanentInwoner&gt;</v>
      </c>
      <c r="J394" s="13" t="str">
        <f>IF($A394&lt;&gt;"",VLOOKUP($A394,Vocabulary!$A:$J,2,),"")</f>
        <v>PermanentInwoner</v>
      </c>
      <c r="K394" s="13" t="str">
        <f>IFERROR(IF(VLOOKUP(A394,VocabularyNL!$A:$G,6)=0,"",VLOOKUP(A394,VocabularyNL!$A:$G,6)),"")</f>
        <v>PermanentInwoner</v>
      </c>
      <c r="L394" s="13" t="str">
        <f>IFERROR(IF(VLOOKUP(A394,VocabularyFR!$A:$G,6)=0,"",VLOOKUP(A394,VocabularyFR!$A:$G,6)),"")</f>
        <v/>
      </c>
      <c r="M394" s="13" t="str">
        <f>IFERROR(IF(VLOOKUP(A394,Vocabulary!$A:$F,3)=0,"",VLOOKUP(A394,Vocabulary!$A:$F,3)),"")</f>
        <v xml:space="preserve">Persoon die permanent in een bepaalde plaats of land woont. 
Gebruik
 Is een verblijfsrecht dat in principe officieel moet worden toegekend als de persoon geen staatsburger is. </v>
      </c>
      <c r="N394" s="13" t="str">
        <f>IFERROR(IF(VLOOKUP(A394,VocabularyNL!$A:$H,7)=0,"",VLOOKUP(A394,VocabularyNL!$A:$H,7)),"")</f>
        <v xml:space="preserve">Persoon die permanent in een bepaalde plaats of land woont. 
Gebruik
 Is een verblijfsrecht dat in principe officieel moet worden toegekend als de persoon geen staatsburger is.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c r="T394" s="53" t="str">
        <f>VLOOKUP(Table9[[#This Row],[Id]],Vocabulary!A:L,12)</f>
        <v>no</v>
      </c>
    </row>
    <row r="395" spans="1:20" ht="28.8" x14ac:dyDescent="0.3">
      <c r="A395" s="4">
        <v>451</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&lt;http://data.vlaanderen.be/ns/persoon#Persoonsgebeurtenis&gt;</v>
      </c>
      <c r="J395" s="13" t="str">
        <f>IF($A395&lt;&gt;"",VLOOKUP($A395,Vocabulary!$A:$J,2,),"")</f>
        <v>Persoonsgebeurtenis</v>
      </c>
      <c r="K395" s="13" t="str">
        <f>IFERROR(IF(VLOOKUP(A395,VocabularyNL!$A:$G,6)=0,"",VLOOKUP(A395,VocabularyNL!$A:$G,6)),"")</f>
        <v>Persoonsgebeurtenis</v>
      </c>
      <c r="L395" s="13" t="str">
        <f>IFERROR(IF(VLOOKUP(A395,VocabularyFR!$A:$G,6)=0,"",VLOOKUP(A395,VocabularyFR!$A:$G,6)),"")</f>
        <v/>
      </c>
      <c r="M395" s="13" t="str">
        <f>IFERROR(IF(VLOOKUP(A395,Vocabulary!$A:$F,3)=0,"",VLOOKUP(A395,Vocabulary!$A:$F,3)),"")</f>
        <v>Belangrijke gebeurtenis ih leven ve persoon.</v>
      </c>
      <c r="N395" s="13" t="str">
        <f>IFERROR(IF(VLOOKUP(A395,VocabularyNL!$A:$H,7)=0,"",VLOOKUP(A395,VocabularyNL!$A:$H,7)),"")</f>
        <v>Belangrijke gebeurtenis ih leven ve persoon.</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c r="T395" s="53" t="str">
        <f>VLOOKUP(Table9[[#This Row],[Id]],Vocabulary!A:L,12)</f>
        <v>no</v>
      </c>
    </row>
    <row r="396" spans="1:20" ht="86.4" x14ac:dyDescent="0.3">
      <c r="A396" s="4">
        <v>452</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&lt;http://data.vlaanderen.be/ns/persoon#Persoonsrelatie&gt;</v>
      </c>
      <c r="J396" s="13" t="str">
        <f>IF($A396&lt;&gt;"",VLOOKUP($A396,Vocabulary!$A:$J,2,),"")</f>
        <v>Persoonsrelatie</v>
      </c>
      <c r="K396" s="13" t="str">
        <f>IFERROR(IF(VLOOKUP(A396,VocabularyNL!$A:$G,6)=0,"",VLOOKUP(A396,VocabularyNL!$A:$G,6)),"")</f>
        <v>Persoonsrelatie</v>
      </c>
      <c r="L396" s="13" t="str">
        <f>IFERROR(IF(VLOOKUP(A396,VocabularyFR!$A:$G,6)=0,"",VLOOKUP(A396,VocabularyFR!$A:$G,6)),"")</f>
        <v/>
      </c>
      <c r="M396" s="13" t="str">
        <f>IFERROR(IF(VLOOKUP(A396,Vocabulary!$A:$F,3)=0,"",VLOOKUP(A396,Vocabulary!$A:$F,3)),"")</f>
        <v xml:space="preserve">Relatie tussen twee of meer personen. 
Gebruik
 Typisch zijn dit burgerrechtelijke relaties (zie burgerlijke staat) maar niet noodzakelijk daartoe beperkt. </v>
      </c>
      <c r="N396" s="13" t="str">
        <f>IFERROR(IF(VLOOKUP(A396,VocabularyNL!$A:$H,7)=0,"",VLOOKUP(A396,VocabularyNL!$A:$H,7)),"")</f>
        <v xml:space="preserve">Relatie tussen twee of meer personen. 
Gebruik
 Typisch zijn dit burgerrechtelijke relaties (zie burgerlijke staat) maar niet noodzakelijk daartoe beperkt.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c r="T396" s="53" t="str">
        <f>VLOOKUP(Table9[[#This Row],[Id]],Vocabulary!A:L,12)</f>
        <v>no</v>
      </c>
    </row>
    <row r="397" spans="1:20" ht="86.4" x14ac:dyDescent="0.3">
      <c r="A397" s="4">
        <v>453</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&lt;http://data.vlaanderen.be/ns/persoon#Samenwonen&gt;</v>
      </c>
      <c r="J397" s="13" t="str">
        <f>IF($A397&lt;&gt;"",VLOOKUP($A397,Vocabulary!$A:$J,2,),"")</f>
        <v>Samenwonen</v>
      </c>
      <c r="K397" s="13" t="str">
        <f>IFERROR(IF(VLOOKUP(A397,VocabularyNL!$A:$G,6)=0,"",VLOOKUP(A397,VocabularyNL!$A:$G,6)),"")</f>
        <v>Samenwonen</v>
      </c>
      <c r="L397" s="13" t="str">
        <f>IFERROR(IF(VLOOKUP(A397,VocabularyFR!$A:$G,6)=0,"",VLOOKUP(A397,VocabularyFR!$A:$G,6)),"")</f>
        <v/>
      </c>
      <c r="M397" s="13" t="str">
        <f>IFERROR(IF(VLOOKUP(A397,Vocabulary!$A:$F,3)=0,"",VLOOKUP(A397,Vocabulary!$A:$F,3)),"")</f>
        <v xml:space="preserve">Regeling waarbij twee personen die niet getrouwd zijn samenleven. 
Gebruik
 Kan, net als bv een huwelijk, de basis vormen van een gezin. </v>
      </c>
      <c r="N397" s="13" t="str">
        <f>IFERROR(IF(VLOOKUP(A397,VocabularyNL!$A:$H,7)=0,"",VLOOKUP(A397,VocabularyNL!$A:$H,7)),"")</f>
        <v xml:space="preserve">Regeling waarbij twee personen die niet getrouwd zijn samenleven. 
Gebruik
 Kan, net als bv een huwelijk,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c r="T397" s="53" t="str">
        <f>VLOOKUP(Table9[[#This Row],[Id]],Vocabulary!A:L,12)</f>
        <v>no</v>
      </c>
    </row>
    <row r="398" spans="1:20" ht="129.6" x14ac:dyDescent="0.3">
      <c r="A398" s="4">
        <v>454</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&lt;http://data.vlaanderen.be/ns/persoon#Staatburgerschap&gt;</v>
      </c>
      <c r="J398" s="13" t="str">
        <f>IF($A398&lt;&gt;"",VLOOKUP($A398,Vocabulary!$A:$J,2,),"")</f>
        <v>Staatburgerschap</v>
      </c>
      <c r="K398" s="13" t="str">
        <f>IFERROR(IF(VLOOKUP(A398,VocabularyNL!$A:$G,6)=0,"",VLOOKUP(A398,VocabularyNL!$A:$G,6)),"")</f>
        <v>Staatburgerschap</v>
      </c>
      <c r="L398" s="13" t="str">
        <f>IFERROR(IF(VLOOKUP(A398,VocabularyFR!$A:$G,6)=0,"",VLOOKUP(A398,VocabularyFR!$A:$G,6)),"")</f>
        <v/>
      </c>
      <c r="M398" s="13" t="str">
        <f>IFERROR(IF(VLOOKUP(A398,Vocabulary!$A:$F,3)=0,"",VLOOKUP(A398,Vocabulary!$A:$F,3)),"")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398" s="13" t="str">
        <f>IFERROR(IF(VLOOKUP(A398,VocabularyNL!$A:$H,7)=0,"",VLOOKUP(A398,VocabularyNL!$A:$H,7)),"")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c r="T398" s="53" t="str">
        <f>VLOOKUP(Table9[[#This Row],[Id]],Vocabulary!A:L,12)</f>
        <v>no</v>
      </c>
    </row>
    <row r="399" spans="1:20" ht="28.8" x14ac:dyDescent="0.3">
      <c r="A399" s="4">
        <v>455</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&lt;http://data.vlaanderen.be/ns/persoon#Staatsburger&gt;</v>
      </c>
      <c r="J399" s="13" t="str">
        <f>IF($A399&lt;&gt;"",VLOOKUP($A399,Vocabulary!$A:$J,2,),"")</f>
        <v>Staatsburger</v>
      </c>
      <c r="K399" s="13" t="str">
        <f>IFERROR(IF(VLOOKUP(A399,VocabularyNL!$A:$G,6)=0,"",VLOOKUP(A399,VocabularyNL!$A:$G,6)),"")</f>
        <v>Staatsburger</v>
      </c>
      <c r="L399" s="13" t="str">
        <f>IFERROR(IF(VLOOKUP(A399,VocabularyFR!$A:$G,6)=0,"",VLOOKUP(A399,VocabularyFR!$A:$G,6)),"")</f>
        <v/>
      </c>
      <c r="M399" s="13" t="str">
        <f>IFERROR(IF(VLOOKUP(A399,Vocabulary!$A:$F,3)=0,"",VLOOKUP(A399,Vocabulary!$A:$F,3)),"")</f>
        <v>Persoon die juridisch verbonden is met een staat.</v>
      </c>
      <c r="N399" s="13" t="str">
        <f>IFERROR(IF(VLOOKUP(A399,VocabularyNL!$A:$H,7)=0,"",VLOOKUP(A399,VocabularyNL!$A:$H,7)),"")</f>
        <v>Persoon die juridisch verbonden is met een staat.</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c r="T399" s="53" t="str">
        <f>VLOOKUP(Table9[[#This Row],[Id]],Vocabulary!A:L,12)</f>
        <v>no</v>
      </c>
    </row>
    <row r="400" spans="1:20" ht="100.8" x14ac:dyDescent="0.3">
      <c r="A400" s="4">
        <v>456</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&lt;http://data.vlaanderen.be/ns/persoon#TijdelijkInwoner&gt;</v>
      </c>
      <c r="J400" s="13" t="str">
        <f>IF($A400&lt;&gt;"",VLOOKUP($A400,Vocabulary!$A:$J,2,),"")</f>
        <v>TijdelijkInwoner</v>
      </c>
      <c r="K400" s="13" t="str">
        <f>IFERROR(IF(VLOOKUP(A400,VocabularyNL!$A:$G,6)=0,"",VLOOKUP(A400,VocabularyNL!$A:$G,6)),"")</f>
        <v>TijdelijkInwoner</v>
      </c>
      <c r="L400" s="13" t="str">
        <f>IFERROR(IF(VLOOKUP(A400,VocabularyFR!$A:$G,6)=0,"",VLOOKUP(A400,VocabularyFR!$A:$G,6)),"")</f>
        <v/>
      </c>
      <c r="M400" s="13" t="str">
        <f>IFERROR(IF(VLOOKUP(A400,Vocabulary!$A:$F,3)=0,"",VLOOKUP(A400,Vocabulary!$A:$F,3)),"")</f>
        <v xml:space="preserve">Persoon die tijdelijk in een plaats of land woont. 
Gebruik
 Is een verblijfsrecht dat in principe enkel wordt toegekend omwille ve zeer specifieke reden bv werken of studeren. Exclusief personen met kort verblijf, bv als toerist. </v>
      </c>
      <c r="N400" s="13" t="str">
        <f>IFERROR(IF(VLOOKUP(A400,VocabularyNL!$A:$H,7)=0,"",VLOOKUP(A400,VocabularyNL!$A:$H,7)),"")</f>
        <v xml:space="preserve">Persoon die tijdelijk in een plaats of land woont. 
Gebruik
 Is een verblijfsrecht dat in principe enkel wordt toegekend omwille ve zeer specifieke reden bv werken of studeren. Exclusief personen met kort verblijf, bv als toerist.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c r="T400" s="53" t="str">
        <f>VLOOKUP(Table9[[#This Row],[Id]],Vocabulary!A:L,12)</f>
        <v>no</v>
      </c>
    </row>
    <row r="401" spans="1:20" ht="28.8" x14ac:dyDescent="0.3">
      <c r="A401" s="4">
        <v>457</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&lt;http://data.vlaanderen.be/ns/persoon#Verblijfplaats&gt;</v>
      </c>
      <c r="J401" s="13" t="str">
        <f>IF($A401&lt;&gt;"",VLOOKUP($A401,Vocabulary!$A:$J,2,),"")</f>
        <v>Verblijfplaats</v>
      </c>
      <c r="K401" s="13" t="str">
        <f>IFERROR(IF(VLOOKUP(A401,VocabularyNL!$A:$G,6)=0,"",VLOOKUP(A401,VocabularyNL!$A:$G,6)),"")</f>
        <v>Verblijfplaats</v>
      </c>
      <c r="L401" s="13" t="str">
        <f>IFERROR(IF(VLOOKUP(A401,VocabularyFR!$A:$G,6)=0,"",VLOOKUP(A401,VocabularyFR!$A:$G,6)),"")</f>
        <v/>
      </c>
      <c r="M401" s="13" t="str">
        <f>IFERROR(IF(VLOOKUP(A401,Vocabulary!$A:$F,3)=0,"",VLOOKUP(A401,Vocabulary!$A:$F,3)),"")</f>
        <v>Plaats waar een persoon al dan niet tijdelijk woont of logeert.</v>
      </c>
      <c r="N401" s="13" t="str">
        <f>IFERROR(IF(VLOOKUP(A401,VocabularyNL!$A:$H,7)=0,"",VLOOKUP(A401,VocabularyNL!$A:$H,7)),"")</f>
        <v>Plaats waar een persoon al dan niet tijdelijk woont of logeert.</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c r="T401" s="53" t="str">
        <f>VLOOKUP(Table9[[#This Row],[Id]],Vocabulary!A:L,12)</f>
        <v>no</v>
      </c>
    </row>
    <row r="402" spans="1:20" ht="115.2" x14ac:dyDescent="0.3">
      <c r="A402" s="4">
        <v>458</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&lt;http://data.vlaanderen.be/ns/persoon#Voogdij&gt;</v>
      </c>
      <c r="J402" s="13" t="str">
        <f>IF($A402&lt;&gt;"",VLOOKUP($A402,Vocabulary!$A:$J,2,),"")</f>
        <v>Voogdij</v>
      </c>
      <c r="K402" s="13" t="str">
        <f>IFERROR(IF(VLOOKUP(A402,VocabularyNL!$A:$G,6)=0,"",VLOOKUP(A402,VocabularyNL!$A:$G,6)),"")</f>
        <v>Voogdij</v>
      </c>
      <c r="L402" s="13" t="str">
        <f>IFERROR(IF(VLOOKUP(A402,VocabularyFR!$A:$G,6)=0,"",VLOOKUP(A402,VocabularyFR!$A:$G,6)),"")</f>
        <v/>
      </c>
      <c r="M402" s="13" t="str">
        <f>IFERROR(IF(VLOOKUP(A402,Vocabulary!$A:$F,3)=0,"",VLOOKUP(A402,Vocabulary!$A:$F,3)),"")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2" s="13" t="str">
        <f>IFERROR(IF(VLOOKUP(A402,VocabularyNL!$A:$H,7)=0,"",VLOOKUP(A402,VocabularyNL!$A:$H,7)),"")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c r="T402" s="53" t="str">
        <f>VLOOKUP(Table9[[#This Row],[Id]],Vocabulary!A:L,12)</f>
        <v>no</v>
      </c>
    </row>
    <row r="403" spans="1:20" ht="129.6" x14ac:dyDescent="0.3">
      <c r="A403" s="4">
        <v>459</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&lt;http://data.vlaanderen.be/ns/persoon#Vreemdeling&gt;</v>
      </c>
      <c r="J403" s="13" t="str">
        <f>IF($A403&lt;&gt;"",VLOOKUP($A403,Vocabulary!$A:$J,2,),"")</f>
        <v>Vreemdeling</v>
      </c>
      <c r="K403" s="13" t="str">
        <f>IFERROR(IF(VLOOKUP(A403,VocabularyNL!$A:$G,6)=0,"",VLOOKUP(A403,VocabularyNL!$A:$G,6)),"")</f>
        <v>Vreemdeling</v>
      </c>
      <c r="L403" s="13" t="str">
        <f>IFERROR(IF(VLOOKUP(A403,VocabularyFR!$A:$G,6)=0,"",VLOOKUP(A403,VocabularyFR!$A:$G,6)),"")</f>
        <v/>
      </c>
      <c r="M403" s="13" t="str">
        <f>IFERROR(IF(VLOOKUP(A403,Vocabulary!$A:$F,3)=0,"",VLOOKUP(A403,Vocabulary!$A:$F,3)),"")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3" s="13" t="str">
        <f>IFERROR(IF(VLOOKUP(A403,VocabularyNL!$A:$H,7)=0,"",VLOOKUP(A403,VocabularyNL!$A:$H,7)),"")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c r="T403" s="53" t="str">
        <f>VLOOKUP(Table9[[#This Row],[Id]],Vocabulary!A:L,12)</f>
        <v>no</v>
      </c>
    </row>
    <row r="404" spans="1:20" ht="72" x14ac:dyDescent="0.3">
      <c r="A404" s="4">
        <v>460</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Property</v>
      </c>
      <c r="I404" s="13" t="str">
        <f t="shared" si="6"/>
        <v>&lt;http://data.vlaanderen.be/ns/persoon#afstammingstype&gt;</v>
      </c>
      <c r="J404" s="13" t="str">
        <f>IF($A404&lt;&gt;"",VLOOKUP($A404,Vocabulary!$A:$J,2,),"")</f>
        <v>afstammingstype</v>
      </c>
      <c r="K404" s="13" t="str">
        <f>IFERROR(IF(VLOOKUP(A404,VocabularyNL!$A:$G,6)=0,"",VLOOKUP(A404,VocabularyNL!$A:$G,6)),"")</f>
        <v>afstammingstype</v>
      </c>
      <c r="L404" s="13" t="str">
        <f>IFERROR(IF(VLOOKUP(A404,VocabularyFR!$A:$G,6)=0,"",VLOOKUP(A404,VocabularyFR!$A:$G,6)),"")</f>
        <v/>
      </c>
      <c r="M404" s="13" t="str">
        <f>IFERROR(IF(VLOOKUP(A404,Vocabulary!$A:$F,3)=0,"",VLOOKUP(A404,Vocabulary!$A:$F,3)),"")</f>
        <v xml:space="preserve">Aard vd afstamming. 
Gebruik
Bv geadopteerd, kind uit huwelijk, erkend door de vader etc. </v>
      </c>
      <c r="N404" s="13" t="str">
        <f>IFERROR(IF(VLOOKUP(A404,VocabularyNL!$A:$H,7)=0,"",VLOOKUP(A404,VocabularyNL!$A:$H,7)),"")</f>
        <v xml:space="preserve">Aard vd afstamming. 
Gebruik
Bv geadopteerd, kind uit huwelijk, erkend door de vader etc.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c r="T404" s="53" t="str">
        <f>VLOOKUP(Table9[[#This Row],[Id]],Vocabulary!A:L,12)</f>
        <v>no</v>
      </c>
    </row>
    <row r="405" spans="1:20" ht="28.8" x14ac:dyDescent="0.3">
      <c r="A405" s="4">
        <v>461</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Property</v>
      </c>
      <c r="I405" s="13" t="str">
        <f t="shared" si="6"/>
        <v>&lt;http://data.vlaanderen.be/ns/persoon#Staatburgerschap.binnenJurisdictie&gt;</v>
      </c>
      <c r="J405" s="13" t="str">
        <f>IF($A405&lt;&gt;"",VLOOKUP($A405,Vocabulary!$A:$J,2,),"")</f>
        <v>Staatburgerschap.binnenJurisdictie</v>
      </c>
      <c r="K405" s="13" t="str">
        <f>IFERROR(IF(VLOOKUP(A405,VocabularyNL!$A:$G,6)=0,"",VLOOKUP(A405,VocabularyNL!$A:$G,6)),"")</f>
        <v>Staatburgerschap.binnenJurisdictie</v>
      </c>
      <c r="L405" s="13" t="str">
        <f>IFERROR(IF(VLOOKUP(A405,VocabularyFR!$A:$G,6)=0,"",VLOOKUP(A405,VocabularyFR!$A:$G,6)),"")</f>
        <v/>
      </c>
      <c r="M405" s="13" t="str">
        <f>IFERROR(IF(VLOOKUP(A405,Vocabulary!$A:$F,3)=0,"",VLOOKUP(A405,Vocabulary!$A:$F,3)),"")</f>
        <v>Jurisdictie waarbinnen het staatsburgerschap (ve persoon) is gedefineerd.</v>
      </c>
      <c r="N405" s="13" t="str">
        <f>IFERROR(IF(VLOOKUP(A405,VocabularyNL!$A:$H,7)=0,"",VLOOKUP(A405,VocabularyNL!$A:$H,7)),"")</f>
        <v>Jurisdictie waarbinnen het staatsburgerschap (ve persoon) is gedefineerd.</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c r="T405" s="53" t="str">
        <f>VLOOKUP(Table9[[#This Row],[Id]],Vocabulary!A:L,12)</f>
        <v>no</v>
      </c>
    </row>
    <row r="406" spans="1:20" ht="28.8" x14ac:dyDescent="0.3">
      <c r="A406" s="4">
        <v>462</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Property</v>
      </c>
      <c r="I406" s="13" t="str">
        <f t="shared" si="6"/>
        <v>&lt;http://data.vlaanderen.be/ns/persoon#Inwonerschap.binnenJurisdictie&gt;</v>
      </c>
      <c r="J406" s="13" t="str">
        <f>IF($A406&lt;&gt;"",VLOOKUP($A406,Vocabulary!$A:$J,2,),"")</f>
        <v>Inwonerschap.binnenJurisdictie</v>
      </c>
      <c r="K406" s="13" t="str">
        <f>IFERROR(IF(VLOOKUP(A406,VocabularyNL!$A:$G,6)=0,"",VLOOKUP(A406,VocabularyNL!$A:$G,6)),"")</f>
        <v>Inwonerschap.binnenJurisdictie</v>
      </c>
      <c r="L406" s="13" t="str">
        <f>IFERROR(IF(VLOOKUP(A406,VocabularyFR!$A:$G,6)=0,"",VLOOKUP(A406,VocabularyFR!$A:$G,6)),"")</f>
        <v/>
      </c>
      <c r="M406" s="13" t="str">
        <f>IFERROR(IF(VLOOKUP(A406,Vocabulary!$A:$F,3)=0,"",VLOOKUP(A406,Vocabulary!$A:$F,3)),"")</f>
        <v>Jurisdictie waarbinnen het inwonerschap (ve persoon) is gedefineerd.</v>
      </c>
      <c r="N406" s="13" t="str">
        <f>IFERROR(IF(VLOOKUP(A406,VocabularyNL!$A:$H,7)=0,"",VLOOKUP(A406,VocabularyNL!$A:$H,7)),"")</f>
        <v>Jurisdictie waarbinnen het inwonerschap (ve persoon) is gedefineerd.</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c r="T406" s="53" t="str">
        <f>VLOOKUP(Table9[[#This Row],[Id]],Vocabulary!A:L,12)</f>
        <v>no</v>
      </c>
    </row>
    <row r="407" spans="1:20" ht="28.8" x14ac:dyDescent="0.3">
      <c r="A407" s="4">
        <v>463</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Property</v>
      </c>
      <c r="I407" s="13" t="str">
        <f t="shared" si="6"/>
        <v>&lt;http://data.vlaanderen.be/ns/persoon#datum&gt;</v>
      </c>
      <c r="J407" s="13" t="str">
        <f>IF($A407&lt;&gt;"",VLOOKUP($A407,Vocabulary!$A:$J,2,),"")</f>
        <v>datum</v>
      </c>
      <c r="K407" s="13" t="str">
        <f>IFERROR(IF(VLOOKUP(A407,VocabularyNL!$A:$G,6)=0,"",VLOOKUP(A407,VocabularyNL!$A:$G,6)),"")</f>
        <v>datum</v>
      </c>
      <c r="L407" s="13" t="str">
        <f>IFERROR(IF(VLOOKUP(A407,VocabularyFR!$A:$G,6)=0,"",VLOOKUP(A407,VocabularyFR!$A:$G,6)),"")</f>
        <v/>
      </c>
      <c r="M407" s="13" t="str">
        <f>IFERROR(IF(VLOOKUP(A407,Vocabulary!$A:$F,3)=0,"",VLOOKUP(A407,Vocabulary!$A:$F,3)),"")</f>
        <v>Datum waarop de gebeurtenis plaatsvond.</v>
      </c>
      <c r="N407" s="13" t="str">
        <f>IFERROR(IF(VLOOKUP(A407,VocabularyNL!$A:$H,7)=0,"",VLOOKUP(A407,VocabularyNL!$A:$H,7)),"")</f>
        <v>Datum waarop de gebeurtenis plaatsvond.</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c r="T407" s="53" t="str">
        <f>VLOOKUP(Table9[[#This Row],[Id]],Vocabulary!A:L,12)</f>
        <v>no</v>
      </c>
    </row>
    <row r="408" spans="1:20" ht="28.8" x14ac:dyDescent="0.3">
      <c r="A408" s="4">
        <v>464</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&lt;http://data.vlaanderen.be/ns/persoon#datumVanAfstamming&gt;</v>
      </c>
      <c r="J408" s="13" t="str">
        <f>IF($A408&lt;&gt;"",VLOOKUP($A408,Vocabulary!$A:$J,2,),"")</f>
        <v>datumVanAfstamming</v>
      </c>
      <c r="K408" s="13" t="str">
        <f>IFERROR(IF(VLOOKUP(A408,VocabularyNL!$A:$G,6)=0,"",VLOOKUP(A408,VocabularyNL!$A:$G,6)),"")</f>
        <v>datumVanAfstamming</v>
      </c>
      <c r="L408" s="13" t="str">
        <f>IFERROR(IF(VLOOKUP(A408,VocabularyFR!$A:$G,6)=0,"",VLOOKUP(A408,VocabularyFR!$A:$G,6)),"")</f>
        <v/>
      </c>
      <c r="M408" s="13" t="str">
        <f>IFERROR(IF(VLOOKUP(A408,Vocabulary!$A:$F,3)=0,"",VLOOKUP(A408,Vocabulary!$A:$F,3)),"")</f>
        <v>De datum waarop de afstamming wordt vastgesteld.</v>
      </c>
      <c r="N408" s="13" t="str">
        <f>IFERROR(IF(VLOOKUP(A408,VocabularyNL!$A:$H,7)=0,"",VLOOKUP(A408,VocabularyNL!$A:$H,7)),"")</f>
        <v>De datum waarop de afstamming wordt vastgesteld.</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c r="T408" s="53" t="str">
        <f>VLOOKUP(Table9[[#This Row],[Id]],Vocabulary!A:L,12)</f>
        <v>no</v>
      </c>
    </row>
    <row r="409" spans="1:20" ht="28.8" x14ac:dyDescent="0.3">
      <c r="A409" s="4">
        <v>465</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&lt;http://data.vlaanderen.be/ns/persoon#gebruikteVoornaam&gt;</v>
      </c>
      <c r="J409" s="13" t="str">
        <f>IF($A409&lt;&gt;"",VLOOKUP($A409,Vocabulary!$A:$J,2,),"")</f>
        <v>gebruikteVoornaam</v>
      </c>
      <c r="K409" s="13" t="str">
        <f>IFERROR(IF(VLOOKUP(A409,VocabularyNL!$A:$G,6)=0,"",VLOOKUP(A409,VocabularyNL!$A:$G,6)),"")</f>
        <v>gebruikteVoornaam</v>
      </c>
      <c r="L409" s="13" t="str">
        <f>IFERROR(IF(VLOOKUP(A409,VocabularyFR!$A:$G,6)=0,"",VLOOKUP(A409,VocabularyFR!$A:$G,6)),"")</f>
        <v/>
      </c>
      <c r="M409" s="13" t="str">
        <f>IFERROR(IF(VLOOKUP(A409,Vocabulary!$A:$F,3)=0,"",VLOOKUP(A409,Vocabulary!$A:$F,3)),"")</f>
        <v>Belangrijkste vd voornamen ve persoon.</v>
      </c>
      <c r="N409" s="13" t="str">
        <f>IFERROR(IF(VLOOKUP(A409,VocabularyNL!$A:$H,7)=0,"",VLOOKUP(A409,VocabularyNL!$A:$H,7)),"")</f>
        <v>Belangrijkste vd voornamen ve persoon.</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c r="T409" s="53" t="str">
        <f>VLOOKUP(Table9[[#This Row],[Id]],Vocabulary!A:L,12)</f>
        <v>no</v>
      </c>
    </row>
    <row r="410" spans="1:20" ht="28.8" x14ac:dyDescent="0.3">
      <c r="A410" s="4">
        <v>466</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&lt;http://data.vlaanderen.be/ns/persoon#geslacht&gt;</v>
      </c>
      <c r="J410" s="13" t="str">
        <f>IF($A410&lt;&gt;"",VLOOKUP($A410,Vocabulary!$A:$J,2,),"")</f>
        <v>geslacht</v>
      </c>
      <c r="K410" s="13" t="str">
        <f>IFERROR(IF(VLOOKUP(A410,VocabularyNL!$A:$G,6)=0,"",VLOOKUP(A410,VocabularyNL!$A:$G,6)),"")</f>
        <v>geslacht</v>
      </c>
      <c r="L410" s="13" t="str">
        <f>IFERROR(IF(VLOOKUP(A410,VocabularyFR!$A:$G,6)=0,"",VLOOKUP(A410,VocabularyFR!$A:$G,6)),"")</f>
        <v/>
      </c>
      <c r="M410" s="13" t="str">
        <f>IFERROR(IF(VLOOKUP(A410,Vocabulary!$A:$F,3)=0,"",VLOOKUP(A410,Vocabulary!$A:$F,3)),"")</f>
        <v>Het feit of de persoon een man of een vrouw is.</v>
      </c>
      <c r="N410" s="13" t="str">
        <f>IFERROR(IF(VLOOKUP(A410,VocabularyNL!$A:$H,7)=0,"",VLOOKUP(A410,VocabularyNL!$A:$H,7)),"")</f>
        <v>Het feit of de persoon een man of een vrouw is.</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c r="T410" s="53" t="str">
        <f>VLOOKUP(Table9[[#This Row],[Id]],Vocabulary!A:L,12)</f>
        <v>no</v>
      </c>
    </row>
    <row r="411" spans="1:20" ht="72" x14ac:dyDescent="0.3">
      <c r="A411" s="4">
        <v>467</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&lt;http://data.vlaanderen.be/ns/persoon#gezinsadres&gt;</v>
      </c>
      <c r="J411" s="13" t="str">
        <f>IF($A411&lt;&gt;"",VLOOKUP($A411,Vocabulary!$A:$J,2,),"")</f>
        <v>gezinsadres</v>
      </c>
      <c r="K411" s="13" t="str">
        <f>IFERROR(IF(VLOOKUP(A411,VocabularyNL!$A:$G,6)=0,"",VLOOKUP(A411,VocabularyNL!$A:$G,6)),"")</f>
        <v>gezinsadres</v>
      </c>
      <c r="L411" s="13" t="str">
        <f>IFERROR(IF(VLOOKUP(A411,VocabularyFR!$A:$G,6)=0,"",VLOOKUP(A411,VocabularyFR!$A:$G,6)),"")</f>
        <v/>
      </c>
      <c r="M411" s="13" t="str">
        <f>IFERROR(IF(VLOOKUP(A411,Vocabulary!$A:$F,3)=0,"",VLOOKUP(A411,Vocabulary!$A:$F,3)),"")</f>
        <v xml:space="preserve">Verblijfplaats vh gezin. 
Gebruik
Dikwijls een criterium om te bepalen of personen deel uitmaken van eenzelfde gezin. </v>
      </c>
      <c r="N411" s="13" t="str">
        <f>IFERROR(IF(VLOOKUP(A411,VocabularyNL!$A:$H,7)=0,"",VLOOKUP(A411,VocabularyNL!$A:$H,7)),"")</f>
        <v xml:space="preserve">Verblijfplaats vh gezin. 
Gebruik
Dikwijls een criterium om te bepalen of personen deel uitmaken van eenzelfde gezin.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c r="T411" s="53" t="str">
        <f>VLOOKUP(Table9[[#This Row],[Id]],Vocabulary!A:L,12)</f>
        <v>no</v>
      </c>
    </row>
    <row r="412" spans="1:20" ht="100.8" x14ac:dyDescent="0.3">
      <c r="A412" s="4">
        <v>468</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&lt;http://data.vlaanderen.be/ns/persoon#gezinsrelatietype&gt;</v>
      </c>
      <c r="J412" s="13" t="str">
        <f>IF($A412&lt;&gt;"",VLOOKUP($A412,Vocabulary!$A:$J,2,),"")</f>
        <v>gezinsrelatietype</v>
      </c>
      <c r="K412" s="13" t="str">
        <f>IFERROR(IF(VLOOKUP(A412,VocabularyNL!$A:$G,6)=0,"",VLOOKUP(A412,VocabularyNL!$A:$G,6)),"")</f>
        <v>gezinsrelatietype</v>
      </c>
      <c r="L412" s="13" t="str">
        <f>IFERROR(IF(VLOOKUP(A412,VocabularyFR!$A:$G,6)=0,"",VLOOKUP(A412,VocabularyFR!$A:$G,6)),"")</f>
        <v/>
      </c>
      <c r="M412" s="13" t="str">
        <f>IFERROR(IF(VLOOKUP(A412,Vocabulary!$A:$F,3)=0,"",VLOOKUP(A412,Vocabulary!$A:$F,3)),"")</f>
        <v xml:space="preserve">Aard vd relatie. 
Gebruik
Wordt typisch bepaald tov het gezinshoofd. Bv als de vader gezinshoofd is en een gezinslid is zoon, dan zou als de grootvader gezinshoofd was datzelfde gezinslid kleinzoon zijn. </v>
      </c>
      <c r="N412" s="13" t="str">
        <f>IFERROR(IF(VLOOKUP(A412,VocabularyNL!$A:$H,7)=0,"",VLOOKUP(A412,VocabularyNL!$A:$H,7)),"")</f>
        <v xml:space="preserve">Aard vd relatie. 
Gebruik
Wordt typisch bepaald tov het gezinshoofd. Bv als de vader gezinshoofd is en een gezinslid is zoon, dan zou als de grootvader gezinshoofd was datzelfde gezinslid kleinzoon zijn.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c r="T412" s="53" t="str">
        <f>VLOOKUP(Table9[[#This Row],[Id]],Vocabulary!A:L,12)</f>
        <v>no</v>
      </c>
    </row>
    <row r="413" spans="1:20" ht="28.8" x14ac:dyDescent="0.3">
      <c r="A413" s="4">
        <v>469</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&lt;http://data.vlaanderen.be/ns/persoon#heeftBurgerlijkeStaat&gt;</v>
      </c>
      <c r="J413" s="13" t="str">
        <f>IF($A413&lt;&gt;"",VLOOKUP($A413,Vocabulary!$A:$J,2,),"")</f>
        <v>heeftBurgerlijkeStaat</v>
      </c>
      <c r="K413" s="13" t="str">
        <f>IFERROR(IF(VLOOKUP(A413,VocabularyNL!$A:$G,6)=0,"",VLOOKUP(A413,VocabularyNL!$A:$G,6)),"")</f>
        <v>heeftBurgerlijkeStaat</v>
      </c>
      <c r="L413" s="13" t="str">
        <f>IFERROR(IF(VLOOKUP(A413,VocabularyFR!$A:$G,6)=0,"",VLOOKUP(A413,VocabularyFR!$A:$G,6)),"")</f>
        <v/>
      </c>
      <c r="M413" s="13" t="str">
        <f>IFERROR(IF(VLOOKUP(A413,Vocabulary!$A:$F,3)=0,"",VLOOKUP(A413,Vocabulary!$A:$F,3)),"")</f>
        <v>Burgerlijke staat vd Persoon.</v>
      </c>
      <c r="N413" s="13" t="str">
        <f>IFERROR(IF(VLOOKUP(A413,VocabularyNL!$A:$H,7)=0,"",VLOOKUP(A413,VocabularyNL!$A:$H,7)),"")</f>
        <v>Burgerlijke staat vd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c r="T413" s="53" t="str">
        <f>VLOOKUP(Table9[[#This Row],[Id]],Vocabulary!A:L,12)</f>
        <v>no</v>
      </c>
    </row>
    <row r="414" spans="1:20" ht="28.8" x14ac:dyDescent="0.3">
      <c r="A414" s="4">
        <v>470</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&lt;http://data.vlaanderen.be/ns/persoon#heeftGeboorte&gt;</v>
      </c>
      <c r="J414" s="13" t="str">
        <f>IF($A414&lt;&gt;"",VLOOKUP($A414,Vocabulary!$A:$J,2,),"")</f>
        <v>heeftGeboorte</v>
      </c>
      <c r="K414" s="13" t="str">
        <f>IFERROR(IF(VLOOKUP(A414,VocabularyNL!$A:$G,6)=0,"",VLOOKUP(A414,VocabularyNL!$A:$G,6)),"")</f>
        <v>heeftGeboorte</v>
      </c>
      <c r="L414" s="13" t="str">
        <f>IFERROR(IF(VLOOKUP(A414,VocabularyFR!$A:$G,6)=0,"",VLOOKUP(A414,VocabularyFR!$A:$G,6)),"")</f>
        <v/>
      </c>
      <c r="M414" s="13" t="str">
        <f>IFERROR(IF(VLOOKUP(A414,Vocabulary!$A:$F,3)=0,"",VLOOKUP(A414,Vocabulary!$A:$F,3)),"")</f>
        <v>Verwijst naar de geboortegegevens vd persoon.</v>
      </c>
      <c r="N414" s="13" t="str">
        <f>IFERROR(IF(VLOOKUP(A414,VocabularyNL!$A:$H,7)=0,"",VLOOKUP(A414,VocabularyNL!$A:$H,7)),"")</f>
        <v>Verwijst naar de geboortegegevens vd persoon.</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c r="T414" s="53" t="str">
        <f>VLOOKUP(Table9[[#This Row],[Id]],Vocabulary!A:L,12)</f>
        <v>no</v>
      </c>
    </row>
    <row r="415" spans="1:20" ht="86.4" x14ac:dyDescent="0.3">
      <c r="A415" s="4">
        <v>471</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&lt;http://data.vlaanderen.be/ns/persoon#heeftInwonerschap&gt;</v>
      </c>
      <c r="J415" s="13" t="str">
        <f>IF($A415&lt;&gt;"",VLOOKUP($A415,Vocabulary!$A:$J,2,),"")</f>
        <v>heeftInwonerschap</v>
      </c>
      <c r="K415" s="13" t="str">
        <f>IFERROR(IF(VLOOKUP(A415,VocabularyNL!$A:$G,6)=0,"",VLOOKUP(A415,VocabularyNL!$A:$G,6)),"")</f>
        <v>heeftInwonerschap</v>
      </c>
      <c r="L415" s="13" t="str">
        <f>IFERROR(IF(VLOOKUP(A415,VocabularyFR!$A:$G,6)=0,"",VLOOKUP(A415,VocabularyFR!$A:$G,6)),"")</f>
        <v/>
      </c>
      <c r="M415" s="13" t="str">
        <f>IFERROR(IF(VLOOKUP(A415,Vocabulary!$A:$F,3)=0,"",VLOOKUP(A415,Vocabulary!$A:$F,3)),"")</f>
        <v xml:space="preserve">Inwonerschap vd persoon. 
Gebruik
De entiteit inwonerschap beschrijft het inwonerschap in meer detail (oa de jurisdictie waarbinnen het gedefinieerd is). </v>
      </c>
      <c r="N415" s="13" t="str">
        <f>IFERROR(IF(VLOOKUP(A415,VocabularyNL!$A:$H,7)=0,"",VLOOKUP(A415,VocabularyNL!$A:$H,7)),"")</f>
        <v xml:space="preserve">Inwonerschap vd persoon. 
Gebruik
De entiteit inwonerschap beschrijft het inwonerschap in meer detail (oa de jurisdictie waarbinnen het gedefinieerd is). </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c r="T415" s="53" t="str">
        <f>VLOOKUP(Table9[[#This Row],[Id]],Vocabulary!A:L,12)</f>
        <v>no</v>
      </c>
    </row>
    <row r="416" spans="1:20" ht="28.8" x14ac:dyDescent="0.3">
      <c r="A416" s="4">
        <v>472</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&lt;http://data.vlaanderen.be/ns/persoon#heeftNationaliteit&gt;</v>
      </c>
      <c r="J416" s="13" t="str">
        <f>IF($A416&lt;&gt;"",VLOOKUP($A416,Vocabulary!$A:$J,2,),"")</f>
        <v>heeftNationaliteit</v>
      </c>
      <c r="K416" s="13" t="str">
        <f>IFERROR(IF(VLOOKUP(A416,VocabularyNL!$A:$G,6)=0,"",VLOOKUP(A416,VocabularyNL!$A:$G,6)),"")</f>
        <v>heeftNationaliteit</v>
      </c>
      <c r="L416" s="13" t="str">
        <f>IFERROR(IF(VLOOKUP(A416,VocabularyFR!$A:$G,6)=0,"",VLOOKUP(A416,VocabularyFR!$A:$G,6)),"")</f>
        <v/>
      </c>
      <c r="M416" s="13" t="str">
        <f>IFERROR(IF(VLOOKUP(A416,Vocabulary!$A:$F,3)=0,"",VLOOKUP(A416,Vocabulary!$A:$F,3)),"")</f>
        <v>Nationaliteit vd persoon.</v>
      </c>
      <c r="N416" s="13" t="str">
        <f>IFERROR(IF(VLOOKUP(A416,VocabularyNL!$A:$H,7)=0,"",VLOOKUP(A416,VocabularyNL!$A:$H,7)),"")</f>
        <v>Nationaliteit vd persoon.</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c r="T416" s="53" t="str">
        <f>VLOOKUP(Table9[[#This Row],[Id]],Vocabulary!A:L,12)</f>
        <v>no</v>
      </c>
    </row>
    <row r="417" spans="1:20" ht="28.8" x14ac:dyDescent="0.3">
      <c r="A417" s="4">
        <v>473</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&lt;http://data.vlaanderen.be/ns/persoon#heeftOverlijden&gt;</v>
      </c>
      <c r="J417" s="13" t="str">
        <f>IF($A417&lt;&gt;"",VLOOKUP($A417,Vocabulary!$A:$J,2,),"")</f>
        <v>heeftOverlijden</v>
      </c>
      <c r="K417" s="13" t="str">
        <f>IFERROR(IF(VLOOKUP(A417,VocabularyNL!$A:$G,6)=0,"",VLOOKUP(A417,VocabularyNL!$A:$G,6)),"")</f>
        <v>heeftOverlijden</v>
      </c>
      <c r="L417" s="13" t="str">
        <f>IFERROR(IF(VLOOKUP(A417,VocabularyFR!$A:$G,6)=0,"",VLOOKUP(A417,VocabularyFR!$A:$G,6)),"")</f>
        <v/>
      </c>
      <c r="M417" s="13" t="str">
        <f>IFERROR(IF(VLOOKUP(A417,Vocabulary!$A:$F,3)=0,"",VLOOKUP(A417,Vocabulary!$A:$F,3)),"")</f>
        <v>Verwijst naar de overlijdensgegevens vd persoon.</v>
      </c>
      <c r="N417" s="13" t="str">
        <f>IFERROR(IF(VLOOKUP(A417,VocabularyNL!$A:$H,7)=0,"",VLOOKUP(A417,VocabularyNL!$A:$H,7)),"")</f>
        <v>Verwijst naar de overlijdensgegevens vd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c r="T417" s="53" t="str">
        <f>VLOOKUP(Table9[[#This Row],[Id]],Vocabulary!A:L,12)</f>
        <v>no</v>
      </c>
    </row>
    <row r="418" spans="1:20" ht="28.8" x14ac:dyDescent="0.3">
      <c r="A418" s="4">
        <v>474</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&lt;http://data.vlaanderen.be/ns/persoon#heeftPersoonsrelatie&gt;</v>
      </c>
      <c r="J418" s="13" t="str">
        <f>IF($A418&lt;&gt;"",VLOOKUP($A418,Vocabulary!$A:$J,2,),"")</f>
        <v>heeftPersoonsrelatie</v>
      </c>
      <c r="K418" s="13" t="str">
        <f>IFERROR(IF(VLOOKUP(A418,VocabularyNL!$A:$G,6)=0,"",VLOOKUP(A418,VocabularyNL!$A:$G,6)),"")</f>
        <v>heeftPersoonsrelatie</v>
      </c>
      <c r="L418" s="13" t="str">
        <f>IFERROR(IF(VLOOKUP(A418,VocabularyFR!$A:$G,6)=0,"",VLOOKUP(A418,VocabularyFR!$A:$G,6)),"")</f>
        <v/>
      </c>
      <c r="M418" s="13" t="str">
        <f>IFERROR(IF(VLOOKUP(A418,Vocabulary!$A:$F,3)=0,"",VLOOKUP(A418,Vocabulary!$A:$F,3)),"")</f>
        <v>Relatie van een persoon (met een ander persoon).</v>
      </c>
      <c r="N418" s="13" t="str">
        <f>IFERROR(IF(VLOOKUP(A418,VocabularyNL!$A:$H,7)=0,"",VLOOKUP(A418,VocabularyNL!$A:$H,7)),"")</f>
        <v>Relatie van een persoon (met een ander persoon).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c r="T418" s="53" t="str">
        <f>VLOOKUP(Table9[[#This Row],[Id]],Vocabulary!A:L,12)</f>
        <v>no</v>
      </c>
    </row>
    <row r="419" spans="1:20" ht="86.4" x14ac:dyDescent="0.3">
      <c r="A419" s="4">
        <v>475</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&lt;http://data.vlaanderen.be/ns/persoon#heeftStaatsburgerschap&gt;</v>
      </c>
      <c r="J419" s="13" t="str">
        <f>IF($A419&lt;&gt;"",VLOOKUP($A419,Vocabulary!$A:$J,2,),"")</f>
        <v>heeftStaatsburgerschap</v>
      </c>
      <c r="K419" s="13" t="str">
        <f>IFERROR(IF(VLOOKUP(A419,VocabularyNL!$A:$G,6)=0,"",VLOOKUP(A419,VocabularyNL!$A:$G,6)),"")</f>
        <v>heeftStaatsburgerschap</v>
      </c>
      <c r="L419" s="13" t="str">
        <f>IFERROR(IF(VLOOKUP(A419,VocabularyFR!$A:$G,6)=0,"",VLOOKUP(A419,VocabularyFR!$A:$G,6)),"")</f>
        <v/>
      </c>
      <c r="M419" s="13" t="str">
        <f>IFERROR(IF(VLOOKUP(A419,Vocabulary!$A:$F,3)=0,"",VLOOKUP(A419,Vocabulary!$A:$F,3)),"")</f>
        <v xml:space="preserve">Staatsburgerschap vd persoon. 
Gebruik
De entiteit staatsburgerschap beschrijft het staatsburgerschap in meer detail (oa de jurisdictie waarbinnen het gedefinieerd is). </v>
      </c>
      <c r="N419" s="13" t="str">
        <f>IFERROR(IF(VLOOKUP(A419,VocabularyNL!$A:$H,7)=0,"",VLOOKUP(A419,VocabularyNL!$A:$H,7)),"")</f>
        <v xml:space="preserve">Staatsburgerschap vd persoon. 
Gebruik
De entiteit staatsburgerschap beschrijft het staatsburgerschap in meer detail (oa de jurisdictie waarbinnen het gedefinieerd is).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c r="T419" s="53" t="str">
        <f>VLOOKUP(Table9[[#This Row],[Id]],Vocabulary!A:L,12)</f>
        <v>no</v>
      </c>
    </row>
    <row r="420" spans="1:20" ht="28.8" x14ac:dyDescent="0.3">
      <c r="A420" s="4">
        <v>476</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&lt;http://data.vlaanderen.be/ns/persoon#heeftVerblijfplaats&gt;</v>
      </c>
      <c r="J420" s="13" t="str">
        <f>IF($A420&lt;&gt;"",VLOOKUP($A420,Vocabulary!$A:$J,2,),"")</f>
        <v>heeftVerblijfplaats</v>
      </c>
      <c r="K420" s="13" t="str">
        <f>IFERROR(IF(VLOOKUP(A420,VocabularyNL!$A:$G,6)=0,"",VLOOKUP(A420,VocabularyNL!$A:$G,6)),"")</f>
        <v>heeftVerblijfplaats</v>
      </c>
      <c r="L420" s="13" t="str">
        <f>IFERROR(IF(VLOOKUP(A420,VocabularyFR!$A:$G,6)=0,"",VLOOKUP(A420,VocabularyFR!$A:$G,6)),"")</f>
        <v/>
      </c>
      <c r="M420" s="13" t="str">
        <f>IFERROR(IF(VLOOKUP(A420,Vocabulary!$A:$F,3)=0,"",VLOOKUP(A420,Vocabulary!$A:$F,3)),"")</f>
        <v>Plaats waar een persoon verblijft.</v>
      </c>
      <c r="N420" s="13" t="str">
        <f>IFERROR(IF(VLOOKUP(A420,VocabularyNL!$A:$H,7)=0,"",VLOOKUP(A420,VocabularyNL!$A:$H,7)),"")</f>
        <v>Plaats waar een persoon verblijft.</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c r="T420" s="53" t="str">
        <f>VLOOKUP(Table9[[#This Row],[Id]],Vocabulary!A:L,12)</f>
        <v>no</v>
      </c>
    </row>
    <row r="421" spans="1:20" ht="28.8" x14ac:dyDescent="0.3">
      <c r="A421" s="4">
        <v>477</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&lt;http://data.vlaanderen.be/ns/persoon#isHoofdVan&gt;</v>
      </c>
      <c r="J421" s="13" t="str">
        <f>IF($A421&lt;&gt;"",VLOOKUP($A421,Vocabulary!$A:$J,2,),"")</f>
        <v>isHoofdVan</v>
      </c>
      <c r="K421" s="13" t="str">
        <f>IFERROR(IF(VLOOKUP(A421,VocabularyNL!$A:$G,6)=0,"",VLOOKUP(A421,VocabularyNL!$A:$G,6)),"")</f>
        <v>isHoofdVan</v>
      </c>
      <c r="L421" s="13" t="str">
        <f>IFERROR(IF(VLOOKUP(A421,VocabularyFR!$A:$G,6)=0,"",VLOOKUP(A421,VocabularyFR!$A:$G,6)),"")</f>
        <v/>
      </c>
      <c r="M421" s="13" t="str">
        <f>IFERROR(IF(VLOOKUP(A421,Vocabulary!$A:$F,3)=0,"",VLOOKUP(A421,Vocabulary!$A:$F,3)),"")</f>
        <v>Persoon die standaard het gezin vertegenwoordigt.</v>
      </c>
      <c r="N421" s="13" t="str">
        <f>IFERROR(IF(VLOOKUP(A421,VocabularyNL!$A:$H,7)=0,"",VLOOKUP(A421,VocabularyNL!$A:$H,7)),"")</f>
        <v>Persoon die standaard het gezin vertegenwoordigt.</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c r="T421" s="53" t="str">
        <f>VLOOKUP(Table9[[#This Row],[Id]],Vocabulary!A:L,12)</f>
        <v>no</v>
      </c>
    </row>
    <row r="422" spans="1:20" ht="28.8" x14ac:dyDescent="0.3">
      <c r="A422" s="4">
        <v>478</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&lt;http://data.vlaanderen.be/ns/persoon#isLidVan&gt;</v>
      </c>
      <c r="J422" s="13" t="str">
        <f>IF($A422&lt;&gt;"",VLOOKUP($A422,Vocabulary!$A:$J,2,),"")</f>
        <v>isLidVan</v>
      </c>
      <c r="K422" s="13" t="str">
        <f>IFERROR(IF(VLOOKUP(A422,VocabularyNL!$A:$G,6)=0,"",VLOOKUP(A422,VocabularyNL!$A:$G,6)),"")</f>
        <v>isLidVan</v>
      </c>
      <c r="L422" s="13" t="str">
        <f>IFERROR(IF(VLOOKUP(A422,VocabularyFR!$A:$G,6)=0,"",VLOOKUP(A422,VocabularyFR!$A:$G,6)),"")</f>
        <v/>
      </c>
      <c r="M422" s="13" t="str">
        <f>IFERROR(IF(VLOOKUP(A422,Vocabulary!$A:$F,3)=0,"",VLOOKUP(A422,Vocabulary!$A:$F,3)),"")</f>
        <v>Persoon die tot een gezin behoort.</v>
      </c>
      <c r="N422" s="13" t="str">
        <f>IFERROR(IF(VLOOKUP(A422,VocabularyNL!$A:$H,7)=0,"",VLOOKUP(A422,VocabularyNL!$A:$H,7)),"")</f>
        <v>Persoon die tot een gezin behoort.</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c r="T422" s="53" t="str">
        <f>VLOOKUP(Table9[[#This Row],[Id]],Vocabulary!A:L,12)</f>
        <v>no</v>
      </c>
    </row>
    <row r="423" spans="1:20" ht="28.8" x14ac:dyDescent="0.3">
      <c r="A423" s="4">
        <v>479</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&lt;http://data.vlaanderen.be/ns/persoon#isRelatieMet&gt;</v>
      </c>
      <c r="J423" s="13" t="str">
        <f>IF($A423&lt;&gt;"",VLOOKUP($A423,Vocabulary!$A:$J,2,),"")</f>
        <v>isRelatieMet</v>
      </c>
      <c r="K423" s="13" t="str">
        <f>IFERROR(IF(VLOOKUP(A423,VocabularyNL!$A:$G,6)=0,"",VLOOKUP(A423,VocabularyNL!$A:$G,6)),"")</f>
        <v>isRelatieMet</v>
      </c>
      <c r="L423" s="13" t="str">
        <f>IFERROR(IF(VLOOKUP(A423,VocabularyFR!$A:$G,6)=0,"",VLOOKUP(A423,VocabularyFR!$A:$G,6)),"")</f>
        <v/>
      </c>
      <c r="M423" s="13" t="str">
        <f>IFERROR(IF(VLOOKUP(A423,Vocabulary!$A:$F,3)=0,"",VLOOKUP(A423,Vocabulary!$A:$F,3)),"")</f>
        <v>Persoon waarmee de persoon gerelateerd is.</v>
      </c>
      <c r="N423" s="13" t="str">
        <f>IFERROR(IF(VLOOKUP(A423,VocabularyNL!$A:$H,7)=0,"",VLOOKUP(A423,VocabularyNL!$A:$H,7)),"")</f>
        <v>Persoon waarmee de persoon gerelateerd is.</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c r="T423" s="53" t="str">
        <f>VLOOKUP(Table9[[#This Row],[Id]],Vocabulary!A:L,12)</f>
        <v>no</v>
      </c>
    </row>
    <row r="424" spans="1:20" ht="28.8" x14ac:dyDescent="0.3">
      <c r="A424" s="4">
        <v>480</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&lt;http://data.vlaanderen.be/ns/persoon#nationaliteit&gt;</v>
      </c>
      <c r="J424" s="13" t="str">
        <f>IF($A424&lt;&gt;"",VLOOKUP($A424,Vocabulary!$A:$J,2,),"")</f>
        <v>nationaliteit</v>
      </c>
      <c r="K424" s="13" t="str">
        <f>IFERROR(IF(VLOOKUP(A424,VocabularyNL!$A:$G,6)=0,"",VLOOKUP(A424,VocabularyNL!$A:$G,6)),"")</f>
        <v>nationaliteit</v>
      </c>
      <c r="L424" s="13" t="str">
        <f>IFERROR(IF(VLOOKUP(A424,VocabularyFR!$A:$G,6)=0,"",VLOOKUP(A424,VocabularyFR!$A:$G,6)),"")</f>
        <v/>
      </c>
      <c r="M424" s="13" t="str">
        <f>IFERROR(IF(VLOOKUP(A424,Vocabulary!$A:$F,3)=0,"",VLOOKUP(A424,Vocabulary!$A:$F,3)),"")</f>
        <v>De nationaliteit vd persoon.</v>
      </c>
      <c r="N424" s="13" t="str">
        <f>IFERROR(IF(VLOOKUP(A424,VocabularyNL!$A:$H,7)=0,"",VLOOKUP(A424,VocabularyNL!$A:$H,7)),"")</f>
        <v>De 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c r="T424" s="53" t="str">
        <f>VLOOKUP(Table9[[#This Row],[Id]],Vocabulary!A:L,12)</f>
        <v>no</v>
      </c>
    </row>
    <row r="425" spans="1:20" ht="28.8" x14ac:dyDescent="0.3">
      <c r="A425" s="4">
        <v>481</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&lt;http://data.vlaanderen.be/ns/persoon#plaats&gt;</v>
      </c>
      <c r="J425" s="13" t="str">
        <f>IF($A425&lt;&gt;"",VLOOKUP($A425,Vocabulary!$A:$J,2,),"")</f>
        <v>plaats</v>
      </c>
      <c r="K425" s="13" t="str">
        <f>IFERROR(IF(VLOOKUP(A425,VocabularyNL!$A:$G,6)=0,"",VLOOKUP(A425,VocabularyNL!$A:$G,6)),"")</f>
        <v>plaats</v>
      </c>
      <c r="L425" s="13" t="str">
        <f>IFERROR(IF(VLOOKUP(A425,VocabularyFR!$A:$G,6)=0,"",VLOOKUP(A425,VocabularyFR!$A:$G,6)),"")</f>
        <v/>
      </c>
      <c r="M425" s="13" t="str">
        <f>IFERROR(IF(VLOOKUP(A425,Vocabulary!$A:$F,3)=0,"",VLOOKUP(A425,Vocabulary!$A:$F,3)),"")</f>
        <v>Plaats waar de gebeurtenis plaatsvond.</v>
      </c>
      <c r="N425" s="13" t="str">
        <f>IFERROR(IF(VLOOKUP(A425,VocabularyNL!$A:$H,7)=0,"",VLOOKUP(A425,VocabularyNL!$A:$H,7)),"")</f>
        <v>Plaats waar de gebeurtenis plaatsvond.</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c r="T425" s="53" t="str">
        <f>VLOOKUP(Table9[[#This Row],[Id]],Vocabulary!A:L,12)</f>
        <v>no</v>
      </c>
    </row>
    <row r="426" spans="1:20" ht="28.8" x14ac:dyDescent="0.3">
      <c r="A426" s="4">
        <v>482</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&lt;http://data.vlaanderen.be/ns/persoon#registratie&gt;</v>
      </c>
      <c r="J426" s="13" t="str">
        <f>IF($A426&lt;&gt;"",VLOOKUP($A426,Vocabulary!$A:$J,2,),"")</f>
        <v>registratie</v>
      </c>
      <c r="K426" s="13" t="str">
        <f>IFERROR(IF(VLOOKUP(A426,VocabularyNL!$A:$G,6)=0,"",VLOOKUP(A426,VocabularyNL!$A:$G,6)),"")</f>
        <v>registratie</v>
      </c>
      <c r="L426" s="13" t="str">
        <f>IFERROR(IF(VLOOKUP(A426,VocabularyFR!$A:$G,6)=0,"",VLOOKUP(A426,VocabularyFR!$A:$G,6)),"")</f>
        <v/>
      </c>
      <c r="M426" s="13" t="str">
        <f>IFERROR(IF(VLOOKUP(A426,Vocabulary!$A:$F,3)=0,"",VLOOKUP(A426,Vocabulary!$A:$F,3)),"")</f>
        <v>Identificatiecode vd persoon ih register.</v>
      </c>
      <c r="N426" s="13" t="str">
        <f>IFERROR(IF(VLOOKUP(A426,VocabularyNL!$A:$H,7)=0,"",VLOOKUP(A426,VocabularyNL!$A:$H,7)),"")</f>
        <v>Identificatiecode vd persoon ih register.</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c r="T426" s="53" t="str">
        <f>VLOOKUP(Table9[[#This Row],[Id]],Vocabulary!A:L,12)</f>
        <v>no</v>
      </c>
    </row>
    <row r="427" spans="1:20" ht="28.8" x14ac:dyDescent="0.3">
      <c r="A427" s="4">
        <v>483</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&lt;http://data.vlaanderen.be/ns/persoon#type&gt;</v>
      </c>
      <c r="J427" s="13" t="str">
        <f>IF($A427&lt;&gt;"",VLOOKUP($A427,Vocabulary!$A:$J,2,),"")</f>
        <v>type</v>
      </c>
      <c r="K427" s="13" t="str">
        <f>IFERROR(IF(VLOOKUP(A427,VocabularyNL!$A:$G,6)=0,"",VLOOKUP(A427,VocabularyNL!$A:$G,6)),"")</f>
        <v>type</v>
      </c>
      <c r="L427" s="13" t="str">
        <f>IFERROR(IF(VLOOKUP(A427,VocabularyFR!$A:$G,6)=0,"",VLOOKUP(A427,VocabularyFR!$A:$G,6)),"")</f>
        <v/>
      </c>
      <c r="M427" s="13" t="str">
        <f>IFERROR(IF(VLOOKUP(A427,Vocabulary!$A:$F,3)=0,"",VLOOKUP(A427,Vocabulary!$A:$F,3)),"")</f>
        <v>Aard vd burgerlijke staat.</v>
      </c>
      <c r="N427" s="13" t="str">
        <f>IFERROR(IF(VLOOKUP(A427,VocabularyNL!$A:$H,7)=0,"",VLOOKUP(A427,VocabularyNL!$A:$H,7)),"")</f>
        <v>Aard vd burgerlijke staat.</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c r="T427" s="53" t="str">
        <f>VLOOKUP(Table9[[#This Row],[Id]],Vocabulary!A:L,12)</f>
        <v>no</v>
      </c>
    </row>
    <row r="428" spans="1:20" ht="28.8" x14ac:dyDescent="0.3">
      <c r="A428" s="4">
        <v>484</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&lt;http://data.vlaanderen.be/ns/persoon#verblijfsadres&gt;</v>
      </c>
      <c r="J428" s="13" t="str">
        <f>IF($A428&lt;&gt;"",VLOOKUP($A428,Vocabulary!$A:$J,2,),"")</f>
        <v>verblijfsadres</v>
      </c>
      <c r="K428" s="13" t="str">
        <f>IFERROR(IF(VLOOKUP(A428,VocabularyNL!$A:$G,6)=0,"",VLOOKUP(A428,VocabularyNL!$A:$G,6)),"")</f>
        <v>verblijfsadres</v>
      </c>
      <c r="L428" s="13" t="str">
        <f>IFERROR(IF(VLOOKUP(A428,VocabularyFR!$A:$G,6)=0,"",VLOOKUP(A428,VocabularyFR!$A:$G,6)),"")</f>
        <v/>
      </c>
      <c r="M428" s="13" t="str">
        <f>IFERROR(IF(VLOOKUP(A428,Vocabulary!$A:$F,3)=0,"",VLOOKUP(A428,Vocabulary!$A:$F,3)),"")</f>
        <v>Plaats waar een persoon al dan niet tijdelijk woont of logeert.</v>
      </c>
      <c r="N428" s="13" t="str">
        <f>IFERROR(IF(VLOOKUP(A428,VocabularyNL!$A:$H,7)=0,"",VLOOKUP(A428,VocabularyNL!$A:$H,7)),"")</f>
        <v>Plaats waar een persoon al dan niet tijdelijk woont of logeert.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c r="T428" s="53" t="str">
        <f>VLOOKUP(Table9[[#This Row],[Id]],Vocabulary!A:L,12)</f>
        <v>no</v>
      </c>
    </row>
    <row r="429" spans="1:20" ht="28.8" x14ac:dyDescent="0.3">
      <c r="A429" s="4">
        <v>485</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&lt;http://data.vlaanderen.be/ns/persoon#volledigeNaam&gt;</v>
      </c>
      <c r="J429" s="13" t="str">
        <f>IF($A429&lt;&gt;"",VLOOKUP($A429,Vocabulary!$A:$J,2,),"")</f>
        <v>volledigeNaam</v>
      </c>
      <c r="K429" s="13" t="str">
        <f>IFERROR(IF(VLOOKUP(A429,VocabularyNL!$A:$G,6)=0,"",VLOOKUP(A429,VocabularyNL!$A:$G,6)),"")</f>
        <v>volledigeNaam</v>
      </c>
      <c r="L429" s="13" t="str">
        <f>IFERROR(IF(VLOOKUP(A429,VocabularyFR!$A:$G,6)=0,"",VLOOKUP(A429,VocabularyFR!$A:$G,6)),"")</f>
        <v/>
      </c>
      <c r="M429" s="13" t="str">
        <f>IFERROR(IF(VLOOKUP(A429,Vocabulary!$A:$F,3)=0,"",VLOOKUP(A429,Vocabulary!$A:$F,3)),"")</f>
        <v>De volledige naam vd persoon, doorgaans de combinatie van voornamen en achternaam.</v>
      </c>
      <c r="N429" s="13" t="str">
        <f>IFERROR(IF(VLOOKUP(A429,VocabularyNL!$A:$H,7)=0,"",VLOOKUP(A429,VocabularyNL!$A:$H,7)),"")</f>
        <v>De volledige naam vd persoon, doorgaans de combinatie van voornamen en achternaam.</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c r="T429" s="53" t="str">
        <f>VLOOKUP(Table9[[#This Row],[Id]],Vocabulary!A:L,12)</f>
        <v>no</v>
      </c>
    </row>
    <row r="430" spans="1:20" ht="43.2" x14ac:dyDescent="0.3">
      <c r="A430" s="4">
        <v>486</v>
      </c>
      <c r="B430" s="13" t="str">
        <f>IF($A430&lt;&gt;"",IF(VLOOKUP($A430,VocabularyAdoption!$A:$K,8,)=0,"",VLOOKUP($A430,VocabularyAdoption!$A:$K,8,)),"")</f>
        <v/>
      </c>
      <c r="C430" s="13" t="str">
        <f>IF($A430&lt;&gt;"",VLOOKUP($A430,Vocabulary!$A:$J,6,),"")</f>
        <v>VL</v>
      </c>
      <c r="D430" s="13" t="str">
        <f>IF($A430&lt;&gt;"",VLOOKUP($A430,Vocabulary!$A:$J,8,),"")</f>
        <v>vl-organisatie</v>
      </c>
      <c r="E430" s="13" t="str">
        <f>IFERROR(VLOOKUP(D430,Prefix!$A:$B,2,),"")</f>
        <v>http://data.vlaanderen.be/ns/organisatie#</v>
      </c>
      <c r="F430" s="13" t="str">
        <f>IF($A430&lt;&gt;"",IF(VLOOKUP($A430,Vocabulary!$A:$J,9,)=0,"",VLOOKUP($A430,Vocabulary!$A:$J,9,)),"")</f>
        <v/>
      </c>
      <c r="G430" s="13" t="str">
        <f>IF($A430&lt;&gt;"",VLOOKUP($A430,Vocabulary!$A:$J,4,),"")</f>
        <v>Organization</v>
      </c>
      <c r="H430" s="13" t="str">
        <f>IF($A430&lt;&gt;"",VLOOKUP($A430,Vocabulary!$A:$J,5,),"")</f>
        <v>Class</v>
      </c>
      <c r="I430" s="13" t="str">
        <f t="shared" si="6"/>
        <v>&lt;http://data.vlaanderen.be/ns/organisatie#Fusie&gt;</v>
      </c>
      <c r="J430" s="13" t="str">
        <f>IF($A430&lt;&gt;"",VLOOKUP($A430,Vocabulary!$A:$J,2,),"")</f>
        <v>Fusie</v>
      </c>
      <c r="K430" s="13" t="str">
        <f>IFERROR(IF(VLOOKUP(A430,VocabularyNL!$A:$G,6)=0,"",VLOOKUP(A430,VocabularyNL!$A:$G,6)),"")</f>
        <v>Fusie</v>
      </c>
      <c r="L430" s="13" t="str">
        <f>IFERROR(IF(VLOOKUP(A430,VocabularyFR!$A:$G,6)=0,"",VLOOKUP(A430,VocabularyFR!$A:$G,6)),"")</f>
        <v/>
      </c>
      <c r="M430" s="13" t="str">
        <f>IFERROR(IF(VLOOKUP(A430,Vocabulary!$A:$F,3)=0,"",VLOOKUP(A430,Vocabulary!$A:$F,3)),"")</f>
        <v>Gebeurtenis waarbij twee organisaties samen een nieuwe organisatie vormen.</v>
      </c>
      <c r="N430" s="13" t="str">
        <f>IFERROR(IF(VLOOKUP(A430,VocabularyNL!$A:$H,7)=0,"",VLOOKUP(A430,VocabularyNL!$A:$H,7)),"")</f>
        <v>Gebeurtenis waarbij twee organisaties samen een nieuwe organisatie vormen.</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c r="T430" s="53" t="str">
        <f>VLOOKUP(Table9[[#This Row],[Id]],Vocabulary!A:L,12)</f>
        <v>no</v>
      </c>
    </row>
    <row r="431" spans="1:20" ht="86.4" x14ac:dyDescent="0.3">
      <c r="A431" s="4">
        <v>487</v>
      </c>
      <c r="B431" s="13" t="str">
        <f>IF($A431&lt;&gt;"",IF(VLOOKUP($A431,VocabularyAdoption!$A:$K,8,)=0,"",VLOOKUP($A431,VocabularyAdoption!$A:$K,8,)),"")</f>
        <v/>
      </c>
      <c r="C431" s="13" t="str">
        <f>IF($A431&lt;&gt;"",VLOOKUP($A431,Vocabulary!$A:$J,6,),"")</f>
        <v>VL</v>
      </c>
      <c r="D431" s="13" t="str">
        <f>IF($A431&lt;&gt;"",VLOOKUP($A431,Vocabulary!$A:$J,8,),"")</f>
        <v>vl-organisatie</v>
      </c>
      <c r="E431" s="13" t="str">
        <f>IFERROR(VLOOKUP(D431,Prefix!$A:$B,2,),"")</f>
        <v>http://data.vlaanderen.be/ns/organisatie#</v>
      </c>
      <c r="F431" s="13" t="str">
        <f>IF($A431&lt;&gt;"",IF(VLOOKUP($A431,Vocabulary!$A:$J,9,)=0,"",VLOOKUP($A431,Vocabulary!$A:$J,9,)),"")</f>
        <v/>
      </c>
      <c r="G431" s="13" t="str">
        <f>IF($A431&lt;&gt;"",VLOOKUP($A431,Vocabulary!$A:$J,4,),"")</f>
        <v>Organization</v>
      </c>
      <c r="H431" s="13" t="str">
        <f>IF($A431&lt;&gt;"",VLOOKUP($A431,Vocabulary!$A:$J,5,),"")</f>
        <v>Class</v>
      </c>
      <c r="I431" s="13" t="str">
        <f t="shared" si="6"/>
        <v>&lt;http://data.vlaanderen.be/ns/organisatie#Hoedanigheid&gt;</v>
      </c>
      <c r="J431" s="13" t="str">
        <f>IF($A431&lt;&gt;"",VLOOKUP($A431,Vocabulary!$A:$J,2,),"")</f>
        <v>Hoedanigheid</v>
      </c>
      <c r="K431" s="13" t="str">
        <f>IFERROR(IF(VLOOKUP(A431,VocabularyNL!$A:$G,6)=0,"",VLOOKUP(A431,VocabularyNL!$A:$G,6)),"")</f>
        <v>Hoedanigheid</v>
      </c>
      <c r="L431" s="13" t="str">
        <f>IFERROR(IF(VLOOKUP(A431,VocabularyFR!$A:$G,6)=0,"",VLOOKUP(A431,VocabularyFR!$A:$G,6)),"")</f>
        <v/>
      </c>
      <c r="M431" s="13" t="str">
        <f>IFERROR(IF(VLOOKUP(A431,Vocabulary!$A:$F,3)=0,"",VLOOKUP(A431,Vocabulary!$A:$F,3)),"")</f>
        <v xml:space="preserve">Agent met een positie. 
Gebruik
 Laat een functie toe om te handelen,bv ihkv een dienstverlening (bv diversiteitsplan wordt opgemaakt door diversiteitsambtenaar). </v>
      </c>
      <c r="N431" s="13" t="str">
        <f>IFERROR(IF(VLOOKUP(A431,VocabularyNL!$A:$H,7)=0,"",VLOOKUP(A431,VocabularyNL!$A:$H,7)),"")</f>
        <v xml:space="preserve">Agent met een positie. 
Gebruik
 Laat een functie toe om te handelen,bv ihkv een dienstverlening (bv diversiteitsplan wordt opgemaakt door diversiteitsambtenaar). </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c r="T431" s="53" t="str">
        <f>VLOOKUP(Table9[[#This Row],[Id]],Vocabulary!A:L,12)</f>
        <v>no</v>
      </c>
    </row>
    <row r="432" spans="1:20" ht="43.2" x14ac:dyDescent="0.3">
      <c r="A432" s="4">
        <v>488</v>
      </c>
      <c r="B432" s="13" t="str">
        <f>IF($A432&lt;&gt;"",IF(VLOOKUP($A432,VocabularyAdoption!$A:$K,8,)=0,"",VLOOKUP($A432,VocabularyAdoption!$A:$K,8,)),"")</f>
        <v/>
      </c>
      <c r="C432" s="13" t="str">
        <f>IF($A432&lt;&gt;"",VLOOKUP($A432,Vocabulary!$A:$J,6,),"")</f>
        <v>VL</v>
      </c>
      <c r="D432" s="13" t="str">
        <f>IF($A432&lt;&gt;"",VLOOKUP($A432,Vocabulary!$A:$J,8,),"")</f>
        <v>vl-organisatie</v>
      </c>
      <c r="E432" s="13" t="str">
        <f>IFERROR(VLOOKUP(D432,Prefix!$A:$B,2,),"")</f>
        <v>http://data.vlaanderen.be/ns/organisatie#</v>
      </c>
      <c r="F432" s="13" t="str">
        <f>IF($A432&lt;&gt;"",IF(VLOOKUP($A432,Vocabulary!$A:$J,9,)=0,"",VLOOKUP($A432,Vocabulary!$A:$J,9,)),"")</f>
        <v/>
      </c>
      <c r="G432" s="13" t="str">
        <f>IF($A432&lt;&gt;"",VLOOKUP($A432,Vocabulary!$A:$J,4,),"")</f>
        <v>Organization</v>
      </c>
      <c r="H432" s="13" t="str">
        <f>IF($A432&lt;&gt;"",VLOOKUP($A432,Vocabulary!$A:$J,5,),"")</f>
        <v>Class</v>
      </c>
      <c r="I432" s="13" t="str">
        <f t="shared" si="6"/>
        <v>&lt;http://data.vlaanderen.be/ns/organisatie#Splitsing&gt;</v>
      </c>
      <c r="J432" s="13" t="str">
        <f>IF($A432&lt;&gt;"",VLOOKUP($A432,Vocabulary!$A:$J,2,),"")</f>
        <v>Splitsing</v>
      </c>
      <c r="K432" s="13" t="str">
        <f>IFERROR(IF(VLOOKUP(A432,VocabularyNL!$A:$G,6)=0,"",VLOOKUP(A432,VocabularyNL!$A:$G,6)),"")</f>
        <v>Splitsing</v>
      </c>
      <c r="L432" s="13" t="str">
        <f>IFERROR(IF(VLOOKUP(A432,VocabularyFR!$A:$G,6)=0,"",VLOOKUP(A432,VocabularyFR!$A:$G,6)),"")</f>
        <v/>
      </c>
      <c r="M432" s="13" t="str">
        <f>IFERROR(IF(VLOOKUP(A432,Vocabulary!$A:$F,3)=0,"",VLOOKUP(A432,Vocabulary!$A:$F,3)),"")</f>
        <v>Gebeurtenis waarbij uit één organisatie twee organisaties worden gevormd.</v>
      </c>
      <c r="N432" s="13" t="str">
        <f>IFERROR(IF(VLOOKUP(A432,VocabularyNL!$A:$H,7)=0,"",VLOOKUP(A432,VocabularyNL!$A:$H,7)),"")</f>
        <v>Gebeurtenis waarbij uit één organisatie twee organisaties worden gevormd.</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c r="T432" s="53" t="str">
        <f>VLOOKUP(Table9[[#This Row],[Id]],Vocabulary!A:L,12)</f>
        <v>no</v>
      </c>
    </row>
    <row r="433" spans="1:20" ht="43.2" x14ac:dyDescent="0.3">
      <c r="A433" s="4">
        <v>489</v>
      </c>
      <c r="B433" s="13" t="str">
        <f>IF($A433&lt;&gt;"",IF(VLOOKUP($A433,VocabularyAdoption!$A:$K,8,)=0,"",VLOOKUP($A433,VocabularyAdoption!$A:$K,8,)),"")</f>
        <v/>
      </c>
      <c r="C433" s="13" t="str">
        <f>IF($A433&lt;&gt;"",VLOOKUP($A433,Vocabulary!$A:$J,6,),"")</f>
        <v>VL</v>
      </c>
      <c r="D433" s="13" t="str">
        <f>IF($A433&lt;&gt;"",VLOOKUP($A433,Vocabulary!$A:$J,8,),"")</f>
        <v>vl-organisatie</v>
      </c>
      <c r="E433" s="13" t="str">
        <f>IFERROR(VLOOKUP(D433,Prefix!$A:$B,2,),"")</f>
        <v>http://data.vlaanderen.be/ns/organisatie#</v>
      </c>
      <c r="F433" s="13" t="str">
        <f>IF($A433&lt;&gt;"",IF(VLOOKUP($A433,Vocabulary!$A:$J,9,)=0,"",VLOOKUP($A433,Vocabulary!$A:$J,9,)),"")</f>
        <v/>
      </c>
      <c r="G433" s="13" t="str">
        <f>IF($A433&lt;&gt;"",VLOOKUP($A433,Vocabulary!$A:$J,4,),"")</f>
        <v>Organization</v>
      </c>
      <c r="H433" s="13" t="str">
        <f>IF($A433&lt;&gt;"",VLOOKUP($A433,Vocabulary!$A:$J,5,),"")</f>
        <v>Class</v>
      </c>
      <c r="I433" s="13" t="str">
        <f t="shared" si="6"/>
        <v>&lt;http://data.vlaanderen.be/ns/organisatie#Stopzetting&gt;</v>
      </c>
      <c r="J433" s="13" t="str">
        <f>IF($A433&lt;&gt;"",VLOOKUP($A433,Vocabulary!$A:$J,2,),"")</f>
        <v>Stopzetting</v>
      </c>
      <c r="K433" s="13" t="str">
        <f>IFERROR(IF(VLOOKUP(A433,VocabularyNL!$A:$G,6)=0,"",VLOOKUP(A433,VocabularyNL!$A:$G,6)),"")</f>
        <v>Stopzetting</v>
      </c>
      <c r="L433" s="13" t="str">
        <f>IFERROR(IF(VLOOKUP(A433,VocabularyFR!$A:$G,6)=0,"",VLOOKUP(A433,VocabularyFR!$A:$G,6)),"")</f>
        <v/>
      </c>
      <c r="M433" s="13" t="str">
        <f>IFERROR(IF(VLOOKUP(A433,Vocabulary!$A:$F,3)=0,"",VLOOKUP(A433,Vocabulary!$A:$F,3)),"")</f>
        <v>Gebeurtenis waarbij een organisatie is stopgezet.</v>
      </c>
      <c r="N433" s="13" t="str">
        <f>IFERROR(IF(VLOOKUP(A433,VocabularyNL!$A:$H,7)=0,"",VLOOKUP(A433,VocabularyNL!$A:$H,7)),"")</f>
        <v>Gebeurtenis waarbij een organisatie is stopgezet.</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c r="T433" s="53" t="str">
        <f>VLOOKUP(Table9[[#This Row],[Id]],Vocabulary!A:L,12)</f>
        <v>no</v>
      </c>
    </row>
    <row r="434" spans="1:20" ht="72" x14ac:dyDescent="0.3">
      <c r="A434" s="4">
        <v>490</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&lt;http://data.vlaanderen.be/ns/organisatie#Vervanging&gt;</v>
      </c>
      <c r="J434" s="13" t="str">
        <f>IF($A434&lt;&gt;"",VLOOKUP($A434,Vocabulary!$A:$J,2,),"")</f>
        <v>Vervanging</v>
      </c>
      <c r="K434" s="13" t="str">
        <f>IFERROR(IF(VLOOKUP(A434,VocabularyNL!$A:$G,6)=0,"",VLOOKUP(A434,VocabularyNL!$A:$G,6)),"")</f>
        <v>Vervanging</v>
      </c>
      <c r="L434" s="13" t="str">
        <f>IFERROR(IF(VLOOKUP(A434,VocabularyFR!$A:$G,6)=0,"",VLOOKUP(A434,VocabularyFR!$A:$G,6)),"")</f>
        <v/>
      </c>
      <c r="M434" s="13" t="str">
        <f>IFERROR(IF(VLOOKUP(A434,Vocabulary!$A:$F,3)=0,"",VLOOKUP(A434,Vocabulary!$A:$F,3)),"")</f>
        <v xml:space="preserve">Gebeurtenis waarbij een organisatie wordt vervangen door een andere. 
Gebruik
 Bvb doorstart ve bedrijf na technisch faillissement. </v>
      </c>
      <c r="N434" s="13" t="str">
        <f>IFERROR(IF(VLOOKUP(A434,VocabularyNL!$A:$H,7)=0,"",VLOOKUP(A434,VocabularyNL!$A:$H,7)),"")</f>
        <v xml:space="preserve">Gebeurtenis waarbij een organisatie wordt vervangen door een andere. 
Gebruik
 Bvb doorstart ve bedrijf na technisch faillissement. </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c r="T434" s="53" t="str">
        <f>VLOOKUP(Table9[[#This Row],[Id]],Vocabulary!A:L,12)</f>
        <v>no</v>
      </c>
    </row>
    <row r="435" spans="1:20" ht="43.2" x14ac:dyDescent="0.3">
      <c r="A435" s="4">
        <v>491</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Property</v>
      </c>
      <c r="I435" s="13" t="str">
        <f t="shared" si="6"/>
        <v>&lt;http://data.vlaanderen.be/ns/organisatie#bestaatUit&gt;</v>
      </c>
      <c r="J435" s="13" t="str">
        <f>IF($A435&lt;&gt;"",VLOOKUP($A435,Vocabulary!$A:$J,2,),"")</f>
        <v>bestaatUit</v>
      </c>
      <c r="K435" s="13" t="str">
        <f>IFERROR(IF(VLOOKUP(A435,VocabularyNL!$A:$G,6)=0,"",VLOOKUP(A435,VocabularyNL!$A:$G,6)),"")</f>
        <v>bestaatUit</v>
      </c>
      <c r="L435" s="13" t="str">
        <f>IFERROR(IF(VLOOKUP(A435,VocabularyFR!$A:$G,6)=0,"",VLOOKUP(A435,VocabularyFR!$A:$G,6)),"")</f>
        <v/>
      </c>
      <c r="M435" s="13" t="str">
        <f>IFERROR(IF(VLOOKUP(A435,Vocabulary!$A:$F,3)=0,"",VLOOKUP(A435,Vocabulary!$A:$F,3)),"")</f>
        <v>Adresseerbaar object dat met de vestiging overeenstemt.</v>
      </c>
      <c r="N435" s="13" t="str">
        <f>IFERROR(IF(VLOOKUP(A435,VocabularyNL!$A:$H,7)=0,"",VLOOKUP(A435,VocabularyNL!$A:$H,7)),"")</f>
        <v>Adresseerbaar object dat met de vestiging overeenstemt.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c r="T435" s="53" t="str">
        <f>VLOOKUP(Table9[[#This Row],[Id]],Vocabulary!A:L,12)</f>
        <v>no</v>
      </c>
    </row>
    <row r="436" spans="1:20" ht="43.2" x14ac:dyDescent="0.3">
      <c r="A436" s="4">
        <v>492</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Property</v>
      </c>
      <c r="I436" s="13" t="str">
        <f t="shared" si="6"/>
        <v>&lt;http://data.vlaanderen.be/ns/organisatie#contactinfo&gt;</v>
      </c>
      <c r="J436" s="13" t="str">
        <f>IF($A436&lt;&gt;"",VLOOKUP($A436,Vocabulary!$A:$J,2,),"")</f>
        <v>contactinfo</v>
      </c>
      <c r="K436" s="13" t="str">
        <f>IFERROR(IF(VLOOKUP(A436,VocabularyNL!$A:$G,6)=0,"",VLOOKUP(A436,VocabularyNL!$A:$G,6)),"")</f>
        <v>contactinfo</v>
      </c>
      <c r="L436" s="13" t="str">
        <f>IFERROR(IF(VLOOKUP(A436,VocabularyFR!$A:$G,6)=0,"",VLOOKUP(A436,VocabularyFR!$A:$G,6)),"")</f>
        <v/>
      </c>
      <c r="M436" s="13" t="str">
        <f>IFERROR(IF(VLOOKUP(A436,Vocabulary!$A:$F,3)=0,"",VLOOKUP(A436,Vocabulary!$A:$F,3)),"")</f>
        <v>Informatie zoals email, telefoon die toelaat de hoedanigheid te contacteren.</v>
      </c>
      <c r="N436" s="13" t="str">
        <f>IFERROR(IF(VLOOKUP(A436,VocabularyNL!$A:$H,7)=0,"",VLOOKUP(A436,VocabularyNL!$A:$H,7)),"")</f>
        <v>Informatie zoals email, telefoon die toelaat de hoedanigheid te contacteren.</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c r="T436" s="53" t="str">
        <f>VLOOKUP(Table9[[#This Row],[Id]],Vocabulary!A:L,12)</f>
        <v>no</v>
      </c>
    </row>
    <row r="437" spans="1:20" ht="216" x14ac:dyDescent="0.3">
      <c r="A437" s="4">
        <v>493</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Property</v>
      </c>
      <c r="I437" s="13" t="str">
        <f t="shared" si="6"/>
        <v>&lt;http://data.vlaanderen.be/ns/organisatie#rechtspersoonlijkheid&gt;</v>
      </c>
      <c r="J437" s="13" t="str">
        <f>IF($A437&lt;&gt;"",VLOOKUP($A437,Vocabulary!$A:$J,2,),"")</f>
        <v>rechtspersoonlijkheid</v>
      </c>
      <c r="K437" s="13" t="str">
        <f>IFERROR(IF(VLOOKUP(A437,VocabularyNL!$A:$G,6)=0,"",VLOOKUP(A437,VocabularyNL!$A:$G,6)),"")</f>
        <v>rechtspersoonlijkheid</v>
      </c>
      <c r="L437" s="13" t="str">
        <f>IFERROR(IF(VLOOKUP(A437,VocabularyFR!$A:$G,6)=0,"",VLOOKUP(A437,VocabularyFR!$A:$G,6)),"")</f>
        <v/>
      </c>
      <c r="M437" s="13" t="str">
        <f>IFERROR(IF(VLOOKUP(A437,Vocabulary!$A:$F,3)=0,"",VLOOKUP(A437,Vocabulary!$A:$F,3)),"")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37" s="13" t="str">
        <f>IFERROR(IF(VLOOKUP(A437,VocabularyNL!$A:$H,7)=0,"",VLOOKUP(A437,VocabularyNL!$A:$H,7)),"")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c r="T437" s="53" t="str">
        <f>VLOOKUP(Table9[[#This Row],[Id]],Vocabulary!A:L,12)</f>
        <v>no</v>
      </c>
    </row>
    <row r="438" spans="1:20" ht="86.4" x14ac:dyDescent="0.3">
      <c r="A438" s="4">
        <v>494</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Property</v>
      </c>
      <c r="I438" s="13" t="str">
        <f t="shared" si="6"/>
        <v>&lt;http://data.vlaanderen.be/ns/organisatie#rechtstoestand&gt;</v>
      </c>
      <c r="J438" s="13" t="str">
        <f>IF($A438&lt;&gt;"",VLOOKUP($A438,Vocabulary!$A:$J,2,),"")</f>
        <v>rechtstoestand</v>
      </c>
      <c r="K438" s="13" t="str">
        <f>IFERROR(IF(VLOOKUP(A438,VocabularyNL!$A:$G,6)=0,"",VLOOKUP(A438,VocabularyNL!$A:$G,6)),"")</f>
        <v>rechtstoestand</v>
      </c>
      <c r="L438" s="13" t="str">
        <f>IFERROR(IF(VLOOKUP(A438,VocabularyFR!$A:$G,6)=0,"",VLOOKUP(A438,VocabularyFR!$A:$G,6)),"")</f>
        <v/>
      </c>
      <c r="M438" s="13" t="str">
        <f>IFERROR(IF(VLOOKUP(A438,Vocabulary!$A:$F,3)=0,"",VLOOKUP(A438,Vocabulary!$A:$F,3)),"")</f>
        <v xml:space="preserve">Status van de geregistreerde organisatie. 
Gebruik
Stemt in de KBO overeen met rechtstoestand, bvb normale toestand, gerechtelijk akkoord, opening faillissement etc. </v>
      </c>
      <c r="N438" s="13" t="str">
        <f>IFERROR(IF(VLOOKUP(A438,VocabularyNL!$A:$H,7)=0,"",VLOOKUP(A438,VocabularyNL!$A:$H,7)),"")</f>
        <v xml:space="preserve">Status van de geregistreerde organisatie. 
Gebruik
Stemt in de KBO overeen met rechtstoestand, bvb normale toestand, gerechtelijk akkoord, opening faillissement etc.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c r="T438" s="53" t="str">
        <f>VLOOKUP(Table9[[#This Row],[Id]],Vocabulary!A:L,12)</f>
        <v>no</v>
      </c>
    </row>
    <row r="439" spans="1:20" ht="72" x14ac:dyDescent="0.3">
      <c r="A439" s="4">
        <v>495</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&lt;http://data.vlaanderen.be/ns/organisatie#rechtsvorm&gt;</v>
      </c>
      <c r="J439" s="13" t="str">
        <f>IF($A439&lt;&gt;"",VLOOKUP($A439,Vocabulary!$A:$J,2,),"")</f>
        <v>rechtsvorm</v>
      </c>
      <c r="K439" s="13" t="str">
        <f>IFERROR(IF(VLOOKUP(A439,VocabularyNL!$A:$G,6)=0,"",VLOOKUP(A439,VocabularyNL!$A:$G,6)),"")</f>
        <v>rechtsvorm</v>
      </c>
      <c r="L439" s="13" t="str">
        <f>IFERROR(IF(VLOOKUP(A439,VocabularyFR!$A:$G,6)=0,"",VLOOKUP(A439,VocabularyFR!$A:$G,6)),"")</f>
        <v/>
      </c>
      <c r="M439" s="13" t="str">
        <f>IFERROR(IF(VLOOKUP(A439,Vocabulary!$A:$F,3)=0,"",VLOOKUP(A439,Vocabulary!$A:$F,3)),"")</f>
        <v xml:space="preserve">Juridisch statuut van de geregistreerde organisatie. 
Gebruik
Stemt in de KBO overeen met rechtsvorm, bvb NV, VZW, Stad/Gemeente, OCMW etc. </v>
      </c>
      <c r="N439" s="13" t="str">
        <f>IFERROR(IF(VLOOKUP(A439,VocabularyNL!$A:$H,7)=0,"",VLOOKUP(A439,VocabularyNL!$A:$H,7)),"")</f>
        <v xml:space="preserve">Juridisch statuut van de geregistreerde organisatie. 
Gebruik
Stemt in de KBO overeen met rechtsvorm, bvb NV, VZW, Stad/Gemeente, OCMW etc.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c r="T439" s="53" t="str">
        <f>VLOOKUP(Table9[[#This Row],[Id]],Vocabulary!A:L,12)</f>
        <v>no</v>
      </c>
    </row>
    <row r="440" spans="1:20" ht="57.6" x14ac:dyDescent="0.3">
      <c r="A440" s="4">
        <v>496</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&lt;http://data.vlaanderen.be/ns/organisatie#redenStopzetting&gt;</v>
      </c>
      <c r="J440" s="13" t="str">
        <f>IF($A440&lt;&gt;"",VLOOKUP($A440,Vocabulary!$A:$J,2,),"")</f>
        <v>redenStopzetting</v>
      </c>
      <c r="K440" s="13" t="str">
        <f>IFERROR(IF(VLOOKUP(A440,VocabularyNL!$A:$G,6)=0,"",VLOOKUP(A440,VocabularyNL!$A:$G,6)),"")</f>
        <v>redenStopzetting</v>
      </c>
      <c r="L440" s="13" t="str">
        <f>IFERROR(IF(VLOOKUP(A440,VocabularyFR!$A:$G,6)=0,"",VLOOKUP(A440,VocabularyFR!$A:$G,6)),"")</f>
        <v/>
      </c>
      <c r="M440" s="13" t="str">
        <f>IFERROR(IF(VLOOKUP(A440,Vocabulary!$A:$F,3)=0,"",VLOOKUP(A440,Vocabulary!$A:$F,3)),"")</f>
        <v xml:space="preserve">Reden waarom de organisatie is stopgezet. 
Gebruik
Bvb pensionering, faillissement </v>
      </c>
      <c r="N440" s="13" t="str">
        <f>IFERROR(IF(VLOOKUP(A440,VocabularyNL!$A:$H,7)=0,"",VLOOKUP(A440,VocabularyNL!$A:$H,7)),"")</f>
        <v xml:space="preserve">Reden waarom de organisatie is stopgezet. 
Gebruik
Bvb pensionering, faillissement </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c r="T440" s="53" t="str">
        <f>VLOOKUP(Table9[[#This Row],[Id]],Vocabulary!A:L,12)</f>
        <v>no</v>
      </c>
    </row>
    <row r="441" spans="1:20" ht="43.2" x14ac:dyDescent="0.3">
      <c r="A441" s="4">
        <v>497</v>
      </c>
      <c r="B441" s="13" t="str">
        <f>IF($A441&lt;&gt;"",IF(VLOOKUP($A441,VocabularyAdoption!$A:$K,8,)=0,"",VLOOKUP($A441,VocabularyAdoption!$A:$K,8,)),"")</f>
        <v/>
      </c>
      <c r="C441" s="13" t="str">
        <f>IF($A441&lt;&gt;"",VLOOKUP($A441,Vocabulary!$A:$J,6,),"")</f>
        <v>VL</v>
      </c>
      <c r="D441" s="13" t="str">
        <f>IF($A441&lt;&gt;"",VLOOKUP($A441,Vocabulary!$A:$J,8,),"")</f>
        <v>vl-generiek-ext</v>
      </c>
      <c r="E441" s="13" t="str">
        <f>IFERROR(VLOOKUP(D441,Prefix!$A:$B,2,),"")</f>
        <v/>
      </c>
      <c r="F441" s="13" t="str">
        <f>IF($A441&lt;&gt;"",IF(VLOOKUP($A441,Vocabulary!$A:$J,9,)=0,"",VLOOKUP($A441,Vocabulary!$A:$J,9,)),"")</f>
        <v/>
      </c>
      <c r="G441" s="13" t="str">
        <f>IF($A441&lt;&gt;"",VLOOKUP($A441,Vocabulary!$A:$J,4,),"")</f>
        <v>Generic</v>
      </c>
      <c r="H441" s="13" t="str">
        <f>IF($A441&lt;&gt;"",VLOOKUP($A441,Vocabulary!$A:$J,5,),"")</f>
        <v>Property</v>
      </c>
      <c r="I441" s="13" t="str">
        <f t="shared" si="6"/>
        <v>&lt;aanschrijfprefix&gt;</v>
      </c>
      <c r="J441" s="13" t="str">
        <f>IF($A441&lt;&gt;"",VLOOKUP($A441,Vocabulary!$A:$J,2,),"")</f>
        <v>aanschrijfprefix</v>
      </c>
      <c r="K441" s="13" t="str">
        <f>IFERROR(IF(VLOOKUP(A441,VocabularyNL!$A:$G,6)=0,"",VLOOKUP(A441,VocabularyNL!$A:$G,6)),"")</f>
        <v>aanschrijfprefix</v>
      </c>
      <c r="L441" s="13" t="str">
        <f>IFERROR(IF(VLOOKUP(A441,VocabularyFR!$A:$G,6)=0,"",VLOOKUP(A441,VocabularyFR!$A:$G,6)),"")</f>
        <v/>
      </c>
      <c r="M441" s="13" t="str">
        <f>IFERROR(IF(VLOOKUP(A441,Vocabulary!$A:$F,3)=0,"",VLOOKUP(A441,Vocabulary!$A:$F,3)),"")</f>
        <v/>
      </c>
      <c r="N441" s="13" t="str">
        <f>IFERROR(IF(VLOOKUP(A441,VocabularyNL!$A:$H,7)=0,"",VLOOKUP(A441,VocabularyNL!$A:$H,7)),"")</f>
        <v/>
      </c>
      <c r="O441" s="13" t="str">
        <f>IFERROR(IF(VLOOKUP(A441,VocabularyFR!$A:$H,7)=0,"",VLOOKUP(A441,VocabularyFR!$A:$H,7)),"")</f>
        <v/>
      </c>
      <c r="P441" s="13" t="str">
        <f>IF($A441&lt;&gt;"",IF(VLOOKUP($A441,Vocabulary!$A:$J,7,)&lt;&gt;"",VLOOKUP($A441,Vocabulary!$A:$J,7,),""),"")</f>
        <v>external terminology:
http://ww.w3.org/2006/vcard/ns#honorific-prefix</v>
      </c>
      <c r="Q441" s="13" t="str">
        <f>IFERROR(IF(VLOOKUP(A441,VocabularyNL!$A:$H,8)=0,"",VLOOKUP(A441,VocabularyNL!$A:$H,8)),"")</f>
        <v/>
      </c>
      <c r="R441" s="13" t="str">
        <f>IFERROR(IF(VLOOKUP(A441,VocabularyFR!$A:$H,8)=0,"",VLOOKUP(A441,VocabularyFR!$A:$H,8)),"")</f>
        <v/>
      </c>
      <c r="S441" s="53" t="str">
        <f>VLOOKUP(Table9[[#This Row],[Id]],Vocabulary!A:K,11)</f>
        <v>no</v>
      </c>
      <c r="T441" s="53" t="str">
        <f>VLOOKUP(Table9[[#This Row],[Id]],Vocabulary!A:L,12)</f>
        <v>no</v>
      </c>
    </row>
    <row r="442" spans="1:20" ht="43.2" x14ac:dyDescent="0.3">
      <c r="A442" s="4">
        <v>498</v>
      </c>
      <c r="B442" s="13" t="str">
        <f>IF($A442&lt;&gt;"",IF(VLOOKUP($A442,VocabularyAdoption!$A:$K,8,)=0,"",VLOOKUP($A442,VocabularyAdoption!$A:$K,8,)),"")</f>
        <v/>
      </c>
      <c r="C442" s="13" t="str">
        <f>IF($A442&lt;&gt;"",VLOOKUP($A442,Vocabulary!$A:$J,6,),"")</f>
        <v>VL</v>
      </c>
      <c r="D442" s="13" t="str">
        <f>IF($A442&lt;&gt;"",VLOOKUP($A442,Vocabulary!$A:$J,8,),"")</f>
        <v>vl-generiek-ext</v>
      </c>
      <c r="E442" s="13" t="str">
        <f>IFERROR(VLOOKUP(D442,Prefix!$A:$B,2,),"")</f>
        <v/>
      </c>
      <c r="F442" s="13" t="str">
        <f>IF($A442&lt;&gt;"",IF(VLOOKUP($A442,Vocabulary!$A:$J,9,)=0,"",VLOOKUP($A442,Vocabulary!$A:$J,9,)),"")</f>
        <v/>
      </c>
      <c r="G442" s="13" t="str">
        <f>IF($A442&lt;&gt;"",VLOOKUP($A442,Vocabulary!$A:$J,4,),"")</f>
        <v>Generic</v>
      </c>
      <c r="H442" s="13" t="str">
        <f>IF($A442&lt;&gt;"",VLOOKUP($A442,Vocabulary!$A:$J,5,),"")</f>
        <v>Class</v>
      </c>
      <c r="I442" s="13" t="str">
        <f t="shared" si="6"/>
        <v>&lt;Activiteit&gt;</v>
      </c>
      <c r="J442" s="13" t="str">
        <f>IF($A442&lt;&gt;"",VLOOKUP($A442,Vocabulary!$A:$J,2,),"")</f>
        <v>Activiteit</v>
      </c>
      <c r="K442" s="13" t="str">
        <f>IFERROR(IF(VLOOKUP(A442,VocabularyNL!$A:$G,6)=0,"",VLOOKUP(A442,VocabularyNL!$A:$G,6)),"")</f>
        <v>Activiteit</v>
      </c>
      <c r="L442" s="13" t="str">
        <f>IFERROR(IF(VLOOKUP(A442,VocabularyFR!$A:$G,6)=0,"",VLOOKUP(A442,VocabularyFR!$A:$G,6)),"")</f>
        <v/>
      </c>
      <c r="M442" s="13" t="str">
        <f>IFERROR(IF(VLOOKUP(A442,Vocabulary!$A:$F,3)=0,"",VLOOKUP(A442,Vocabulary!$A:$F,3)),"")</f>
        <v/>
      </c>
      <c r="N442" s="13" t="str">
        <f>IFERROR(IF(VLOOKUP(A442,VocabularyNL!$A:$H,7)=0,"",VLOOKUP(A442,VocabularyNL!$A:$H,7)),"")</f>
        <v/>
      </c>
      <c r="O442" s="13" t="str">
        <f>IFERROR(IF(VLOOKUP(A442,VocabularyFR!$A:$H,7)=0,"",VLOOKUP(A442,VocabularyFR!$A:$H,7)),"")</f>
        <v/>
      </c>
      <c r="P442" s="13" t="str">
        <f>IF($A442&lt;&gt;"",IF(VLOOKUP($A442,Vocabulary!$A:$J,7,)&lt;&gt;"",VLOOKUP($A442,Vocabulary!$A:$J,7,),""),"")</f>
        <v>external terminology:
http://www.w3.org/ns/prov#Activity</v>
      </c>
      <c r="Q442" s="13" t="str">
        <f>IFERROR(IF(VLOOKUP(A442,VocabularyNL!$A:$H,8)=0,"",VLOOKUP(A442,VocabularyNL!$A:$H,8)),"")</f>
        <v/>
      </c>
      <c r="R442" s="13" t="str">
        <f>IFERROR(IF(VLOOKUP(A442,VocabularyFR!$A:$H,8)=0,"",VLOOKUP(A442,VocabularyFR!$A:$H,8)),"")</f>
        <v/>
      </c>
      <c r="S442" s="53" t="str">
        <f>VLOOKUP(Table9[[#This Row],[Id]],Vocabulary!A:K,11)</f>
        <v>no</v>
      </c>
      <c r="T442" s="53" t="str">
        <f>VLOOKUP(Table9[[#This Row],[Id]],Vocabulary!A:L,12)</f>
        <v>no</v>
      </c>
    </row>
    <row r="443" spans="1:20" ht="43.2" x14ac:dyDescent="0.3">
      <c r="A443" s="4">
        <v>499</v>
      </c>
      <c r="B443" s="13" t="str">
        <f>IF($A443&lt;&gt;"",IF(VLOOKUP($A443,VocabularyAdoption!$A:$K,8,)=0,"",VLOOKUP($A443,VocabularyAdoption!$A:$K,8,)),"")</f>
        <v/>
      </c>
      <c r="C443" s="13" t="str">
        <f>IF($A443&lt;&gt;"",VLOOKUP($A443,Vocabulary!$A:$J,6,),"")</f>
        <v>VL</v>
      </c>
      <c r="D443" s="13" t="str">
        <f>IF($A443&lt;&gt;"",VLOOKUP($A443,Vocabulary!$A:$J,8,),"")</f>
        <v>vl-generiek-ext</v>
      </c>
      <c r="E443" s="13" t="str">
        <f>IFERROR(VLOOKUP(D443,Prefix!$A:$B,2,),"")</f>
        <v/>
      </c>
      <c r="F443" s="13" t="str">
        <f>IF($A443&lt;&gt;"",IF(VLOOKUP($A443,Vocabulary!$A:$J,9,)=0,"",VLOOKUP($A443,Vocabulary!$A:$J,9,)),"")</f>
        <v/>
      </c>
      <c r="G443" s="13" t="str">
        <f>IF($A443&lt;&gt;"",VLOOKUP($A443,Vocabulary!$A:$J,4,),"")</f>
        <v>Generic</v>
      </c>
      <c r="H443" s="13" t="str">
        <f>IF($A443&lt;&gt;"",VLOOKUP($A443,Vocabulary!$A:$J,5,),"")</f>
        <v>Property</v>
      </c>
      <c r="I443" s="13" t="str">
        <f t="shared" si="6"/>
        <v>&lt;activiteit&gt;</v>
      </c>
      <c r="J443" s="13" t="str">
        <f>IF($A443&lt;&gt;"",VLOOKUP($A443,Vocabulary!$A:$J,2,),"")</f>
        <v>activiteit</v>
      </c>
      <c r="K443" s="13" t="str">
        <f>IFERROR(IF(VLOOKUP(A443,VocabularyNL!$A:$G,6)=0,"",VLOOKUP(A443,VocabularyNL!$A:$G,6)),"")</f>
        <v>activiteit</v>
      </c>
      <c r="L443" s="13" t="str">
        <f>IFERROR(IF(VLOOKUP(A443,VocabularyFR!$A:$G,6)=0,"",VLOOKUP(A443,VocabularyFR!$A:$G,6)),"")</f>
        <v/>
      </c>
      <c r="M443" s="13" t="str">
        <f>IFERROR(IF(VLOOKUP(A443,Vocabulary!$A:$F,3)=0,"",VLOOKUP(A443,Vocabulary!$A:$F,3)),"")</f>
        <v/>
      </c>
      <c r="N443" s="13" t="str">
        <f>IFERROR(IF(VLOOKUP(A443,VocabularyNL!$A:$H,7)=0,"",VLOOKUP(A443,VocabularyNL!$A:$H,7)),"")</f>
        <v/>
      </c>
      <c r="O443" s="13" t="str">
        <f>IFERROR(IF(VLOOKUP(A443,VocabularyFR!$A:$H,7)=0,"",VLOOKUP(A443,VocabularyFR!$A:$H,7)),"")</f>
        <v/>
      </c>
      <c r="P443" s="13" t="str">
        <f>IF($A443&lt;&gt;"",IF(VLOOKUP($A443,Vocabulary!$A:$J,7,)&lt;&gt;"",VLOOKUP($A443,Vocabulary!$A:$J,7,),""),"")</f>
        <v>external terminology:
http://www.w3.org/ns/prov#activity</v>
      </c>
      <c r="Q443" s="13" t="str">
        <f>IFERROR(IF(VLOOKUP(A443,VocabularyNL!$A:$H,8)=0,"",VLOOKUP(A443,VocabularyNL!$A:$H,8)),"")</f>
        <v/>
      </c>
      <c r="R443" s="13" t="str">
        <f>IFERROR(IF(VLOOKUP(A443,VocabularyFR!$A:$H,8)=0,"",VLOOKUP(A443,VocabularyFR!$A:$H,8)),"")</f>
        <v/>
      </c>
      <c r="S443" s="53" t="str">
        <f>VLOOKUP(Table9[[#This Row],[Id]],Vocabulary!A:K,11)</f>
        <v>no</v>
      </c>
      <c r="T443" s="53" t="str">
        <f>VLOOKUP(Table9[[#This Row],[Id]],Vocabulary!A:L,12)</f>
        <v>no</v>
      </c>
    </row>
    <row r="444" spans="1:20" ht="43.2" x14ac:dyDescent="0.3">
      <c r="A444" s="4">
        <v>500</v>
      </c>
      <c r="B444" s="13" t="str">
        <f>IF($A444&lt;&gt;"",IF(VLOOKUP($A444,VocabularyAdoption!$A:$K,8,)=0,"",VLOOKUP($A444,VocabularyAdoption!$A:$K,8,)),"")</f>
        <v/>
      </c>
      <c r="C444" s="13" t="str">
        <f>IF($A444&lt;&gt;"",VLOOKUP($A444,Vocabulary!$A:$J,6,),"")</f>
        <v>VL</v>
      </c>
      <c r="D444" s="13" t="str">
        <f>IF($A444&lt;&gt;"",VLOOKUP($A444,Vocabulary!$A:$J,8,),"")</f>
        <v>vl-generiek-ext</v>
      </c>
      <c r="E444" s="13" t="str">
        <f>IFERROR(VLOOKUP(D444,Prefix!$A:$B,2,),"")</f>
        <v/>
      </c>
      <c r="F444" s="13" t="str">
        <f>IF($A444&lt;&gt;"",IF(VLOOKUP($A444,Vocabulary!$A:$J,9,)=0,"",VLOOKUP($A444,Vocabulary!$A:$J,9,)),"")</f>
        <v/>
      </c>
      <c r="G444" s="13" t="str">
        <f>IF($A444&lt;&gt;"",VLOOKUP($A444,Vocabulary!$A:$J,4,),"")</f>
        <v>Generic</v>
      </c>
      <c r="H444" s="13" t="str">
        <f>IF($A444&lt;&gt;"",VLOOKUP($A444,Vocabulary!$A:$J,5,),"")</f>
        <v>Property</v>
      </c>
      <c r="I444" s="13" t="str">
        <f t="shared" si="6"/>
        <v>&lt;adres&gt;</v>
      </c>
      <c r="J444" s="13" t="str">
        <f>IF($A444&lt;&gt;"",VLOOKUP($A444,Vocabulary!$A:$J,2,),"")</f>
        <v>adres</v>
      </c>
      <c r="K444" s="13" t="str">
        <f>IFERROR(IF(VLOOKUP(A444,VocabularyNL!$A:$G,6)=0,"",VLOOKUP(A444,VocabularyNL!$A:$G,6)),"")</f>
        <v>adres</v>
      </c>
      <c r="L444" s="13" t="str">
        <f>IFERROR(IF(VLOOKUP(A444,VocabularyFR!$A:$G,6)=0,"",VLOOKUP(A444,VocabularyFR!$A:$G,6)),"")</f>
        <v/>
      </c>
      <c r="M444" s="13" t="str">
        <f>IFERROR(IF(VLOOKUP(A444,Vocabulary!$A:$F,3)=0,"",VLOOKUP(A444,Vocabulary!$A:$F,3)),"")</f>
        <v/>
      </c>
      <c r="N444" s="13" t="str">
        <f>IFERROR(IF(VLOOKUP(A444,VocabularyNL!$A:$H,7)=0,"",VLOOKUP(A444,VocabularyNL!$A:$H,7)),"")</f>
        <v/>
      </c>
      <c r="O444" s="13" t="str">
        <f>IFERROR(IF(VLOOKUP(A444,VocabularyFR!$A:$H,7)=0,"",VLOOKUP(A444,VocabularyFR!$A:$H,7)),"")</f>
        <v/>
      </c>
      <c r="P444" s="13" t="str">
        <f>IF($A444&lt;&gt;"",IF(VLOOKUP($A444,Vocabulary!$A:$J,7,)&lt;&gt;"",VLOOKUP($A444,Vocabulary!$A:$J,7,),""),"")</f>
        <v>external terminology:
http://www.w3.org/ns/locn#address</v>
      </c>
      <c r="Q444" s="13" t="str">
        <f>IFERROR(IF(VLOOKUP(A444,VocabularyNL!$A:$H,8)=0,"",VLOOKUP(A444,VocabularyNL!$A:$H,8)),"")</f>
        <v/>
      </c>
      <c r="R444" s="13" t="str">
        <f>IFERROR(IF(VLOOKUP(A444,VocabularyFR!$A:$H,8)=0,"",VLOOKUP(A444,VocabularyFR!$A:$H,8)),"")</f>
        <v/>
      </c>
      <c r="S444" s="53" t="str">
        <f>VLOOKUP(Table9[[#This Row],[Id]],Vocabulary!A:K,11)</f>
        <v>no</v>
      </c>
      <c r="T444" s="53" t="str">
        <f>VLOOKUP(Table9[[#This Row],[Id]],Vocabulary!A:L,12)</f>
        <v>no</v>
      </c>
    </row>
    <row r="445" spans="1:20" ht="43.2" x14ac:dyDescent="0.3">
      <c r="A445" s="4">
        <v>501</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Class</v>
      </c>
      <c r="I445" s="13" t="str">
        <f t="shared" si="6"/>
        <v>&lt;Agent&gt;</v>
      </c>
      <c r="J445" s="13" t="str">
        <f>IF($A445&lt;&gt;"",VLOOKUP($A445,Vocabulary!$A:$J,2,),"")</f>
        <v>Agent</v>
      </c>
      <c r="K445" s="13" t="str">
        <f>IFERROR(IF(VLOOKUP(A445,VocabularyNL!$A:$G,6)=0,"",VLOOKUP(A445,VocabularyNL!$A:$G,6)),"")</f>
        <v>Agent</v>
      </c>
      <c r="L445" s="13" t="str">
        <f>IFERROR(IF(VLOOKUP(A445,VocabularyFR!$A:$G,6)=0,"",VLOOKUP(A445,VocabularyFR!$A:$G,6)),"")</f>
        <v/>
      </c>
      <c r="M445" s="13" t="str">
        <f>IFERROR(IF(VLOOKUP(A445,Vocabulary!$A:$F,3)=0,"",VLOOKUP(A445,Vocabulary!$A:$F,3)),"")</f>
        <v>Examples of Agent include person, organization, and software agent.
A resource that acts or has the power to act.</v>
      </c>
      <c r="N445" s="13" t="str">
        <f>IFERROR(IF(VLOOKUP(A445,VocabularyNL!$A:$H,7)=0,"",VLOOKUP(A445,VocabularyNL!$A:$H,7)),"")</f>
        <v>Examples of Agent include person, organization, and software agent.
A resource that acts or has the power to act.</v>
      </c>
      <c r="O445" s="13" t="str">
        <f>IFERROR(IF(VLOOKUP(A445,VocabularyFR!$A:$H,7)=0,"",VLOOKUP(A445,VocabularyFR!$A:$H,7)),"")</f>
        <v/>
      </c>
      <c r="P445" s="13" t="str">
        <f>IF($A445&lt;&gt;"",IF(VLOOKUP($A445,Vocabulary!$A:$J,7,)&lt;&gt;"",VLOOKUP($A445,Vocabulary!$A:$J,7,),""),"")</f>
        <v>external terminology:
http://purl.org/dc/terms/Agent</v>
      </c>
      <c r="Q445" s="13" t="str">
        <f>IFERROR(IF(VLOOKUP(A445,VocabularyNL!$A:$H,8)=0,"",VLOOKUP(A445,VocabularyNL!$A:$H,8)),"")</f>
        <v/>
      </c>
      <c r="R445" s="13" t="str">
        <f>IFERROR(IF(VLOOKUP(A445,VocabularyFR!$A:$H,8)=0,"",VLOOKUP(A445,VocabularyFR!$A:$H,8)),"")</f>
        <v/>
      </c>
      <c r="S445" s="53" t="str">
        <f>VLOOKUP(Table9[[#This Row],[Id]],Vocabulary!A:K,11)</f>
        <v>no</v>
      </c>
      <c r="T445" s="53" t="str">
        <f>VLOOKUP(Table9[[#This Row],[Id]],Vocabulary!A:L,12)</f>
        <v>no</v>
      </c>
    </row>
    <row r="446" spans="1:20" ht="43.2" x14ac:dyDescent="0.3">
      <c r="A446" s="4">
        <v>502</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ref="I446:I509" si="7">IF(AND(H446="ConceptScheme",LEFT(D446,7) &lt;&gt; "inspire", LEFT(D446,4) &lt;&gt; "oeaw"),CONCATENATE("&lt;",E446,LOWER(IF(F446="",J446,F446)),"#id&gt;"),CONCATENATE("&lt;",E446,IF(F446="",J446,F446),"&gt;"))</f>
        <v>&lt;Agent&gt;</v>
      </c>
      <c r="J446" s="13" t="str">
        <f>IF($A446&lt;&gt;"",VLOOKUP($A446,Vocabulary!$A:$J,2,),"")</f>
        <v>Agent</v>
      </c>
      <c r="K446" s="13" t="str">
        <f>IFERROR(IF(VLOOKUP(A446,VocabularyNL!$A:$G,6)=0,"",VLOOKUP(A446,VocabularyNL!$A:$G,6)),"")</f>
        <v>Agent</v>
      </c>
      <c r="L446" s="13" t="str">
        <f>IFERROR(IF(VLOOKUP(A446,VocabularyFR!$A:$G,6)=0,"",VLOOKUP(A446,VocabularyFR!$A:$G,6)),"")</f>
        <v/>
      </c>
      <c r="M446" s="13" t="str">
        <f>IFERROR(IF(VLOOKUP(A446,Vocabulary!$A:$F,3)=0,"",VLOOKUP(A446,Vocabulary!$A:$F,3)),"")</f>
        <v>An agent is something that bears some form of responsibility for an activity taking place, for the existence of an entity, or for another agent's activity.</v>
      </c>
      <c r="N446" s="13" t="str">
        <f>IFERROR(IF(VLOOKUP(A446,VocabularyNL!$A:$H,7)=0,"",VLOOKUP(A446,VocabularyNL!$A:$H,7)),"")</f>
        <v>An agent is something that bears some form of responsibility for an activity taking place, for the existence of an entity, or for another agent's activity.</v>
      </c>
      <c r="O446" s="13" t="str">
        <f>IFERROR(IF(VLOOKUP(A446,VocabularyFR!$A:$H,7)=0,"",VLOOKUP(A446,VocabularyFR!$A:$H,7)),"")</f>
        <v/>
      </c>
      <c r="P446" s="13" t="str">
        <f>IF($A446&lt;&gt;"",IF(VLOOKUP($A446,Vocabulary!$A:$J,7,)&lt;&gt;"",VLOOKUP($A446,Vocabulary!$A:$J,7,),""),"")</f>
        <v>external terminology:
http://www.w3.org/ns/prov#Agent</v>
      </c>
      <c r="Q446" s="13" t="str">
        <f>IFERROR(IF(VLOOKUP(A446,VocabularyNL!$A:$H,8)=0,"",VLOOKUP(A446,VocabularyNL!$A:$H,8)),"")</f>
        <v/>
      </c>
      <c r="R446" s="13" t="str">
        <f>IFERROR(IF(VLOOKUP(A446,VocabularyFR!$A:$H,8)=0,"",VLOOKUP(A446,VocabularyFR!$A:$H,8)),"")</f>
        <v/>
      </c>
      <c r="S446" s="53" t="str">
        <f>VLOOKUP(Table9[[#This Row],[Id]],Vocabulary!A:K,11)</f>
        <v>no</v>
      </c>
      <c r="T446" s="53" t="str">
        <f>VLOOKUP(Table9[[#This Row],[Id]],Vocabulary!A:L,12)</f>
        <v>no</v>
      </c>
    </row>
    <row r="447" spans="1:20" ht="43.2" x14ac:dyDescent="0.3">
      <c r="A447" s="4">
        <v>503</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7"/>
        <v>&lt;alsGML&gt;</v>
      </c>
      <c r="J447" s="13" t="str">
        <f>IF($A447&lt;&gt;"",VLOOKUP($A447,Vocabulary!$A:$J,2,),"")</f>
        <v>alsGML</v>
      </c>
      <c r="K447" s="13" t="str">
        <f>IFERROR(IF(VLOOKUP(A447,VocabularyNL!$A:$G,6)=0,"",VLOOKUP(A447,VocabularyNL!$A:$G,6)),"")</f>
        <v>alsGML</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http://www.opengis.net/ont/geosparql#asGML</v>
      </c>
      <c r="Q447" s="13" t="str">
        <f>IFERROR(IF(VLOOKUP(A447,VocabularyNL!$A:$H,8)=0,"",VLOOKUP(A447,VocabularyNL!$A:$H,8)),"")</f>
        <v/>
      </c>
      <c r="R447" s="13" t="str">
        <f>IFERROR(IF(VLOOKUP(A447,VocabularyFR!$A:$H,8)=0,"",VLOOKUP(A447,VocabularyFR!$A:$H,8)),"")</f>
        <v/>
      </c>
      <c r="S447" s="53" t="str">
        <f>VLOOKUP(Table9[[#This Row],[Id]],Vocabulary!A:K,11)</f>
        <v>no</v>
      </c>
      <c r="T447" s="53" t="str">
        <f>VLOOKUP(Table9[[#This Row],[Id]],Vocabulary!A:L,12)</f>
        <v>no</v>
      </c>
    </row>
    <row r="448" spans="1:20" ht="43.2" x14ac:dyDescent="0.3">
      <c r="A448" s="4">
        <v>504</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7"/>
        <v>&lt;alsWKT&gt;</v>
      </c>
      <c r="J448" s="13" t="str">
        <f>IF($A448&lt;&gt;"",VLOOKUP($A448,Vocabulary!$A:$J,2,),"")</f>
        <v>alsWKT</v>
      </c>
      <c r="K448" s="13" t="str">
        <f>IFERROR(IF(VLOOKUP(A448,VocabularyNL!$A:$G,6)=0,"",VLOOKUP(A448,VocabularyNL!$A:$G,6)),"")</f>
        <v>alsWKT</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http://www.opengis.net/ont/geosparql#asWKT</v>
      </c>
      <c r="Q448" s="13" t="str">
        <f>IFERROR(IF(VLOOKUP(A448,VocabularyNL!$A:$H,8)=0,"",VLOOKUP(A448,VocabularyNL!$A:$H,8)),"")</f>
        <v/>
      </c>
      <c r="R448" s="13" t="str">
        <f>IFERROR(IF(VLOOKUP(A448,VocabularyFR!$A:$H,8)=0,"",VLOOKUP(A448,VocabularyFR!$A:$H,8)),"")</f>
        <v/>
      </c>
      <c r="S448" s="53" t="str">
        <f>VLOOKUP(Table9[[#This Row],[Id]],Vocabulary!A:K,11)</f>
        <v>no</v>
      </c>
      <c r="T448" s="53" t="str">
        <f>VLOOKUP(Table9[[#This Row],[Id]],Vocabulary!A:L,12)</f>
        <v>no</v>
      </c>
    </row>
    <row r="449" spans="1:20" ht="43.2" x14ac:dyDescent="0.3">
      <c r="A449" s="4">
        <v>505</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si="7"/>
        <v>&lt;beschrijving&gt;</v>
      </c>
      <c r="J449" s="13" t="str">
        <f>IF($A449&lt;&gt;"",VLOOKUP($A449,Vocabulary!$A:$J,2,),"")</f>
        <v>beschrijving</v>
      </c>
      <c r="K449" s="13" t="str">
        <f>IFERROR(IF(VLOOKUP(A449,VocabularyNL!$A:$G,6)=0,"",VLOOKUP(A449,VocabularyNL!$A:$G,6)),"")</f>
        <v>beschrijving</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http://purl.org/dc/terms/description</v>
      </c>
      <c r="Q449" s="13" t="str">
        <f>IFERROR(IF(VLOOKUP(A449,VocabularyNL!$A:$H,8)=0,"",VLOOKUP(A449,VocabularyNL!$A:$H,8)),"")</f>
        <v/>
      </c>
      <c r="R449" s="13" t="str">
        <f>IFERROR(IF(VLOOKUP(A449,VocabularyFR!$A:$H,8)=0,"",VLOOKUP(A449,VocabularyFR!$A:$H,8)),"")</f>
        <v/>
      </c>
      <c r="S449" s="53" t="str">
        <f>VLOOKUP(Table9[[#This Row],[Id]],Vocabulary!A:K,11)</f>
        <v>no</v>
      </c>
      <c r="T449" s="53" t="str">
        <f>VLOOKUP(Table9[[#This Row],[Id]],Vocabulary!A:L,12)</f>
        <v>no</v>
      </c>
    </row>
    <row r="450" spans="1:20" ht="43.2" x14ac:dyDescent="0.3">
      <c r="A450" s="4">
        <v>506</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&lt;Contactpunt&gt;</v>
      </c>
      <c r="J450" s="13" t="str">
        <f>IF($A450&lt;&gt;"",VLOOKUP($A450,Vocabulary!$A:$J,2,),"")</f>
        <v>Contactpunt</v>
      </c>
      <c r="K450" s="13" t="str">
        <f>IFERROR(IF(VLOOKUP(A450,VocabularyNL!$A:$G,6)=0,"",VLOOKUP(A450,VocabularyNL!$A:$G,6)),"")</f>
        <v>Contactpunt</v>
      </c>
      <c r="L450" s="13" t="str">
        <f>IFERROR(IF(VLOOKUP(A450,VocabularyFR!$A:$G,6)=0,"",VLOOKUP(A450,VocabularyFR!$A:$G,6)),"")</f>
        <v/>
      </c>
      <c r="M450" s="13" t="str">
        <f>IFERROR(IF(VLOOKUP(A450,Vocabulary!$A:$F,3)=0,"",VLOOKUP(A450,Vocabulary!$A:$F,3)),"")</f>
        <v>A contact point for a person or organization.</v>
      </c>
      <c r="N450" s="13" t="str">
        <f>IFERROR(IF(VLOOKUP(A450,VocabularyNL!$A:$H,7)=0,"",VLOOKUP(A450,VocabularyNL!$A:$H,7)),"")</f>
        <v>A contact point for a person or organization.</v>
      </c>
      <c r="O450" s="13" t="str">
        <f>IFERROR(IF(VLOOKUP(A450,VocabularyFR!$A:$H,7)=0,"",VLOOKUP(A450,VocabularyFR!$A:$H,7)),"")</f>
        <v/>
      </c>
      <c r="P450" s="13" t="str">
        <f>IF($A450&lt;&gt;"",IF(VLOOKUP($A450,Vocabulary!$A:$J,7,)&lt;&gt;"",VLOOKUP($A450,Vocabulary!$A:$J,7,),""),"")</f>
        <v>external terminology:
http://schema.org/ContactPoint</v>
      </c>
      <c r="Q450" s="13" t="str">
        <f>IFERROR(IF(VLOOKUP(A450,VocabularyNL!$A:$H,8)=0,"",VLOOKUP(A450,VocabularyNL!$A:$H,8)),"")</f>
        <v/>
      </c>
      <c r="R450" s="13" t="str">
        <f>IFERROR(IF(VLOOKUP(A450,VocabularyFR!$A:$H,8)=0,"",VLOOKUP(A450,VocabularyFR!$A:$H,8)),"")</f>
        <v/>
      </c>
      <c r="S450" s="53" t="str">
        <f>VLOOKUP(Table9[[#This Row],[Id]],Vocabulary!A:K,11)</f>
        <v>no</v>
      </c>
      <c r="T450" s="53" t="str">
        <f>VLOOKUP(Table9[[#This Row],[Id]],Vocabulary!A:L,12)</f>
        <v>no</v>
      </c>
    </row>
    <row r="451" spans="1:20" ht="43.2" x14ac:dyDescent="0.3">
      <c r="A451" s="4">
        <v>507</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Class</v>
      </c>
      <c r="I451" s="13" t="str">
        <f t="shared" si="7"/>
        <v>&lt;Document&gt;</v>
      </c>
      <c r="J451" s="13" t="str">
        <f>IF($A451&lt;&gt;"",VLOOKUP($A451,Vocabulary!$A:$J,2,),"")</f>
        <v>Document</v>
      </c>
      <c r="K451" s="13" t="str">
        <f>IFERROR(IF(VLOOKUP(A451,VocabularyNL!$A:$G,6)=0,"",VLOOKUP(A451,VocabularyNL!$A:$G,6)),"")</f>
        <v>Document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http://xmlns.com/foaf/0.1/Document</v>
      </c>
      <c r="Q451" s="13" t="str">
        <f>IFERROR(IF(VLOOKUP(A451,VocabularyNL!$A:$H,8)=0,"",VLOOKUP(A451,VocabularyNL!$A:$H,8)),"")</f>
        <v/>
      </c>
      <c r="R451" s="13" t="str">
        <f>IFERROR(IF(VLOOKUP(A451,VocabularyFR!$A:$H,8)=0,"",VLOOKUP(A451,VocabularyFR!$A:$H,8)),"")</f>
        <v/>
      </c>
      <c r="S451" s="53" t="str">
        <f>VLOOKUP(Table9[[#This Row],[Id]],Vocabulary!A:K,11)</f>
        <v>no</v>
      </c>
      <c r="T451" s="53" t="str">
        <f>VLOOKUP(Table9[[#This Row],[Id]],Vocabulary!A:L,12)</f>
        <v>no</v>
      </c>
    </row>
    <row r="452" spans="1:20" ht="43.2" x14ac:dyDescent="0.3">
      <c r="A452" s="4">
        <v>508</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&lt;email&gt;</v>
      </c>
      <c r="J452" s="13" t="str">
        <f>IF($A452&lt;&gt;"",VLOOKUP($A452,Vocabulary!$A:$J,2,),"")</f>
        <v>email</v>
      </c>
      <c r="K452" s="13" t="str">
        <f>IFERROR(IF(VLOOKUP(A452,VocabularyNL!$A:$G,6)=0,"",VLOOKUP(A452,VocabularyNL!$A:$G,6)),"")</f>
        <v>email</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http://schema.org/email</v>
      </c>
      <c r="Q452" s="13" t="str">
        <f>IFERROR(IF(VLOOKUP(A452,VocabularyNL!$A:$H,8)=0,"",VLOOKUP(A452,VocabularyNL!$A:$H,8)),"")</f>
        <v/>
      </c>
      <c r="R452" s="13" t="str">
        <f>IFERROR(IF(VLOOKUP(A452,VocabularyFR!$A:$H,8)=0,"",VLOOKUP(A452,VocabularyFR!$A:$H,8)),"")</f>
        <v/>
      </c>
      <c r="S452" s="53" t="str">
        <f>VLOOKUP(Table9[[#This Row],[Id]],Vocabulary!A:K,11)</f>
        <v>no</v>
      </c>
      <c r="T452" s="53" t="str">
        <f>VLOOKUP(Table9[[#This Row],[Id]],Vocabulary!A:L,12)</f>
        <v>no</v>
      </c>
    </row>
    <row r="453" spans="1:20" ht="43.2" x14ac:dyDescent="0.3">
      <c r="A453" s="4">
        <v>509</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&lt;Entiteit&gt;</v>
      </c>
      <c r="J453" s="13" t="str">
        <f>IF($A453&lt;&gt;"",VLOOKUP($A453,Vocabulary!$A:$J,2,),"")</f>
        <v>Entiteit</v>
      </c>
      <c r="K453" s="13" t="str">
        <f>IFERROR(IF(VLOOKUP(A453,VocabularyNL!$A:$G,6)=0,"",VLOOKUP(A453,VocabularyNL!$A:$G,6)),"")</f>
        <v>Entiteit</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http://www.w3.org/ns/prov#Entity</v>
      </c>
      <c r="Q453" s="13" t="str">
        <f>IFERROR(IF(VLOOKUP(A453,VocabularyNL!$A:$H,8)=0,"",VLOOKUP(A453,VocabularyNL!$A:$H,8)),"")</f>
        <v/>
      </c>
      <c r="R453" s="13" t="str">
        <f>IFERROR(IF(VLOOKUP(A453,VocabularyFR!$A:$H,8)=0,"",VLOOKUP(A453,VocabularyFR!$A:$H,8)),"")</f>
        <v/>
      </c>
      <c r="S453" s="53" t="str">
        <f>VLOOKUP(Table9[[#This Row],[Id]],Vocabulary!A:K,11)</f>
        <v>no</v>
      </c>
      <c r="T453" s="53" t="str">
        <f>VLOOKUP(Table9[[#This Row],[Id]],Vocabulary!A:L,12)</f>
        <v>no</v>
      </c>
    </row>
    <row r="454" spans="1:20" ht="43.2" x14ac:dyDescent="0.3">
      <c r="A454" s="4">
        <v>510</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Property</v>
      </c>
      <c r="I454" s="13" t="str">
        <f t="shared" si="7"/>
        <v>&lt;faxnummer&gt;</v>
      </c>
      <c r="J454" s="13" t="str">
        <f>IF($A454&lt;&gt;"",VLOOKUP($A454,Vocabulary!$A:$J,2,),"")</f>
        <v>faxnummer</v>
      </c>
      <c r="K454" s="13" t="str">
        <f>IFERROR(IF(VLOOKUP(A454,VocabularyNL!$A:$G,6)=0,"",VLOOKUP(A454,VocabularyNL!$A:$G,6)),"")</f>
        <v>faxnummer</v>
      </c>
      <c r="L454" s="13" t="str">
        <f>IFERROR(IF(VLOOKUP(A454,VocabularyFR!$A:$G,6)=0,"",VLOOKUP(A454,VocabularyFR!$A:$G,6)),"")</f>
        <v/>
      </c>
      <c r="M454" s="13" t="str">
        <f>IFERROR(IF(VLOOKUP(A454,Vocabulary!$A:$F,3)=0,"",VLOOKUP(A454,Vocabulary!$A:$F,3)),"")</f>
        <v/>
      </c>
      <c r="N454" s="13" t="str">
        <f>IFERROR(IF(VLOOKUP(A454,VocabularyNL!$A:$H,7)=0,"",VLOOKUP(A454,VocabularyNL!$A:$H,7)),"")</f>
        <v/>
      </c>
      <c r="O454" s="13" t="str">
        <f>IFERROR(IF(VLOOKUP(A454,VocabularyFR!$A:$H,7)=0,"",VLOOKUP(A454,VocabularyFR!$A:$H,7)),"")</f>
        <v/>
      </c>
      <c r="P454" s="13" t="str">
        <f>IF($A454&lt;&gt;"",IF(VLOOKUP($A454,Vocabulary!$A:$J,7,)&lt;&gt;"",VLOOKUP($A454,Vocabulary!$A:$J,7,),""),"")</f>
        <v>external terminology:
http://schema.org/faxNumber</v>
      </c>
      <c r="Q454" s="13" t="str">
        <f>IFERROR(IF(VLOOKUP(A454,VocabularyNL!$A:$H,8)=0,"",VLOOKUP(A454,VocabularyNL!$A:$H,8)),"")</f>
        <v/>
      </c>
      <c r="R454" s="13" t="str">
        <f>IFERROR(IF(VLOOKUP(A454,VocabularyFR!$A:$H,8)=0,"",VLOOKUP(A454,VocabularyFR!$A:$H,8)),"")</f>
        <v/>
      </c>
      <c r="S454" s="53" t="str">
        <f>VLOOKUP(Table9[[#This Row],[Id]],Vocabulary!A:K,11)</f>
        <v>no</v>
      </c>
      <c r="T454" s="53" t="str">
        <f>VLOOKUP(Table9[[#This Row],[Id]],Vocabulary!A:L,12)</f>
        <v>no</v>
      </c>
    </row>
    <row r="455" spans="1:20" ht="86.4" x14ac:dyDescent="0.3">
      <c r="A455" s="4">
        <v>511</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&lt;FormeelKader&gt;</v>
      </c>
      <c r="J455" s="13" t="str">
        <f>IF($A455&lt;&gt;"",VLOOKUP($A455,Vocabulary!$A:$J,2,),"")</f>
        <v>FormeelKader</v>
      </c>
      <c r="K455" s="13" t="str">
        <f>IFERROR(IF(VLOOKUP(A455,VocabularyNL!$A:$G,6)=0,"",VLOOKUP(A455,VocabularyNL!$A:$G,6)),"")</f>
        <v>FormeelKader</v>
      </c>
      <c r="L455" s="13" t="str">
        <f>IFERROR(IF(VLOOKUP(A455,VocabularyFR!$A:$G,6)=0,"",VLOOKUP(A455,VocabularyFR!$A:$G,6)),"")</f>
        <v/>
      </c>
      <c r="M455" s="13" t="str">
        <f>IFERROR(IF(VLOOKUP(A455,Vocabulary!$A:$F,3)=0,"",VLOOKUP(A455,Vocabulary!$A:$F,3)),"")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5" s="13" t="str">
        <f>IFERROR(IF(VLOOKUP(A455,VocabularyNL!$A:$H,7)=0,"",VLOOKUP(A455,VocabularyNL!$A:$H,7)),"")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5" s="13" t="str">
        <f>IFERROR(IF(VLOOKUP(A455,VocabularyFR!$A:$H,7)=0,"",VLOOKUP(A455,VocabularyFR!$A:$H,7)),"")</f>
        <v/>
      </c>
      <c r="P455" s="13" t="str">
        <f>IF($A455&lt;&gt;"",IF(VLOOKUP($A455,Vocabulary!$A:$J,7,)&lt;&gt;"",VLOOKUP($A455,Vocabulary!$A:$J,7,),""),"")</f>
        <v>external terminology:
http://purl.org/vocab/cpsv#FormalFramework</v>
      </c>
      <c r="Q455" s="13" t="str">
        <f>IFERROR(IF(VLOOKUP(A455,VocabularyNL!$A:$H,8)=0,"",VLOOKUP(A455,VocabularyNL!$A:$H,8)),"")</f>
        <v/>
      </c>
      <c r="R455" s="13" t="str">
        <f>IFERROR(IF(VLOOKUP(A455,VocabularyFR!$A:$H,8)=0,"",VLOOKUP(A455,VocabularyFR!$A:$H,8)),"")</f>
        <v/>
      </c>
      <c r="S455" s="53" t="str">
        <f>VLOOKUP(Table9[[#This Row],[Id]],Vocabulary!A:K,11)</f>
        <v>no</v>
      </c>
      <c r="T455" s="53" t="str">
        <f>VLOOKUP(Table9[[#This Row],[Id]],Vocabulary!A:L,12)</f>
        <v>no</v>
      </c>
    </row>
    <row r="456" spans="1:20" ht="43.2" x14ac:dyDescent="0.3">
      <c r="A456" s="4">
        <v>512</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&lt;gebruikt&gt;</v>
      </c>
      <c r="J456" s="13" t="str">
        <f>IF($A456&lt;&gt;"",VLOOKUP($A456,Vocabulary!$A:$J,2,),"")</f>
        <v>gebruikt</v>
      </c>
      <c r="K456" s="13" t="str">
        <f>IFERROR(IF(VLOOKUP(A456,VocabularyNL!$A:$G,6)=0,"",VLOOKUP(A456,VocabularyNL!$A:$G,6)),"")</f>
        <v>gebruikt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http://www.w3.org/ns/prov#used</v>
      </c>
      <c r="Q456" s="13" t="str">
        <f>IFERROR(IF(VLOOKUP(A456,VocabularyNL!$A:$H,8)=0,"",VLOOKUP(A456,VocabularyNL!$A:$H,8)),"")</f>
        <v/>
      </c>
      <c r="R456" s="13" t="str">
        <f>IFERROR(IF(VLOOKUP(A456,VocabularyFR!$A:$H,8)=0,"",VLOOKUP(A456,VocabularyFR!$A:$H,8)),"")</f>
        <v/>
      </c>
      <c r="S456" s="53" t="str">
        <f>VLOOKUP(Table9[[#This Row],[Id]],Vocabulary!A:K,11)</f>
        <v>no</v>
      </c>
      <c r="T456" s="53" t="str">
        <f>VLOOKUP(Table9[[#This Row],[Id]],Vocabulary!A:L,12)</f>
        <v>no</v>
      </c>
    </row>
    <row r="457" spans="1:20" ht="43.2" x14ac:dyDescent="0.3">
      <c r="A457" s="4">
        <v>513</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&lt;gekwalificeerdeGeneratie&gt;</v>
      </c>
      <c r="J457" s="13" t="str">
        <f>IF($A457&lt;&gt;"",VLOOKUP($A457,Vocabulary!$A:$J,2,),"")</f>
        <v>gekwalificeerdeGeneratie</v>
      </c>
      <c r="K457" s="13" t="str">
        <f>IFERROR(IF(VLOOKUP(A457,VocabularyNL!$A:$G,6)=0,"",VLOOKUP(A457,VocabularyNL!$A:$G,6)),"")</f>
        <v>gekwalificeerdeGeneratie</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http://www.w3.org/ns/prov#qualifiedGeneration</v>
      </c>
      <c r="Q457" s="13" t="str">
        <f>IFERROR(IF(VLOOKUP(A457,VocabularyNL!$A:$H,8)=0,"",VLOOKUP(A457,VocabularyNL!$A:$H,8)),"")</f>
        <v/>
      </c>
      <c r="R457" s="13" t="str">
        <f>IFERROR(IF(VLOOKUP(A457,VocabularyFR!$A:$H,8)=0,"",VLOOKUP(A457,VocabularyFR!$A:$H,8)),"")</f>
        <v/>
      </c>
      <c r="S457" s="53" t="str">
        <f>VLOOKUP(Table9[[#This Row],[Id]],Vocabulary!A:K,11)</f>
        <v>no</v>
      </c>
      <c r="T457" s="53" t="str">
        <f>VLOOKUP(Table9[[#This Row],[Id]],Vocabulary!A:L,12)</f>
        <v>no</v>
      </c>
    </row>
    <row r="458" spans="1:20" ht="43.2" x14ac:dyDescent="0.3">
      <c r="A458" s="4">
        <v>514</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&lt;gekwalificeerdeInvalidatie&gt;</v>
      </c>
      <c r="J458" s="13" t="str">
        <f>IF($A458&lt;&gt;"",VLOOKUP($A458,Vocabulary!$A:$J,2,),"")</f>
        <v>gekwalificeerdeInvalidatie</v>
      </c>
      <c r="K458" s="13" t="str">
        <f>IFERROR(IF(VLOOKUP(A458,VocabularyNL!$A:$G,6)=0,"",VLOOKUP(A458,VocabularyNL!$A:$G,6)),"")</f>
        <v>gekwalificeerdeInvalidatie</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http://www.w3.org/ns/prov#qualifiedInvalidation</v>
      </c>
      <c r="Q458" s="13" t="str">
        <f>IFERROR(IF(VLOOKUP(A458,VocabularyNL!$A:$H,8)=0,"",VLOOKUP(A458,VocabularyNL!$A:$H,8)),"")</f>
        <v/>
      </c>
      <c r="R458" s="13" t="str">
        <f>IFERROR(IF(VLOOKUP(A458,VocabularyFR!$A:$H,8)=0,"",VLOOKUP(A458,VocabularyFR!$A:$H,8)),"")</f>
        <v/>
      </c>
      <c r="S458" s="53" t="str">
        <f>VLOOKUP(Table9[[#This Row],[Id]],Vocabulary!A:K,11)</f>
        <v>no</v>
      </c>
      <c r="T458" s="53" t="str">
        <f>VLOOKUP(Table9[[#This Row],[Id]],Vocabulary!A:L,12)</f>
        <v>no</v>
      </c>
    </row>
    <row r="459" spans="1:20" ht="43.2" x14ac:dyDescent="0.3">
      <c r="A459" s="4">
        <v>515</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&lt;Generatie&gt;</v>
      </c>
      <c r="J459" s="13" t="str">
        <f>IF($A459&lt;&gt;"",VLOOKUP($A459,Vocabulary!$A:$J,2,),"")</f>
        <v>Generatie</v>
      </c>
      <c r="K459" s="13" t="str">
        <f>IFERROR(IF(VLOOKUP(A459,VocabularyNL!$A:$G,6)=0,"",VLOOKUP(A459,VocabularyNL!$A:$G,6)),"")</f>
        <v>Generatie</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http://www.w3.org/ns/prov#Generation</v>
      </c>
      <c r="Q459" s="13" t="str">
        <f>IFERROR(IF(VLOOKUP(A459,VocabularyNL!$A:$H,8)=0,"",VLOOKUP(A459,VocabularyNL!$A:$H,8)),"")</f>
        <v/>
      </c>
      <c r="R459" s="13" t="str">
        <f>IFERROR(IF(VLOOKUP(A459,VocabularyFR!$A:$H,8)=0,"",VLOOKUP(A459,VocabularyFR!$A:$H,8)),"")</f>
        <v/>
      </c>
      <c r="S459" s="53" t="str">
        <f>VLOOKUP(Table9[[#This Row],[Id]],Vocabulary!A:K,11)</f>
        <v>no</v>
      </c>
      <c r="T459" s="53" t="str">
        <f>VLOOKUP(Table9[[#This Row],[Id]],Vocabulary!A:L,12)</f>
        <v>no</v>
      </c>
    </row>
    <row r="460" spans="1:20" ht="57.6" x14ac:dyDescent="0.3">
      <c r="A460" s="4">
        <v>516</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Class</v>
      </c>
      <c r="I460" s="13" t="str">
        <f t="shared" si="7"/>
        <v>&lt;Geometrie&gt;</v>
      </c>
      <c r="J460" s="13" t="str">
        <f>IF($A460&lt;&gt;"",VLOOKUP($A460,Vocabulary!$A:$J,2,),"")</f>
        <v>Geometrie</v>
      </c>
      <c r="K460" s="13" t="str">
        <f>IFERROR(IF(VLOOKUP(A460,VocabularyNL!$A:$G,6)=0,"",VLOOKUP(A460,VocabularyNL!$A:$G,6)),"")</f>
        <v>Geometrie</v>
      </c>
      <c r="L460" s="13" t="str">
        <f>IFERROR(IF(VLOOKUP(A460,VocabularyFR!$A:$G,6)=0,"",VLOOKUP(A460,VocabularyFR!$A:$G,6)),"")</f>
        <v/>
      </c>
      <c r="M460" s="13" t="str">
        <f>IFERROR(IF(VLOOKUP(A460,Vocabulary!$A:$F,3)=0,"",VLOOKUP(A460,Vocabulary!$A:$F,3)),"")</f>
        <v>The locn:Geometry class provides the means to identify a location as a point, line, polygon, etc. expressed using coordinates in some coordinate reference system.</v>
      </c>
      <c r="N460" s="13" t="str">
        <f>IFERROR(IF(VLOOKUP(A460,VocabularyNL!$A:$H,7)=0,"",VLOOKUP(A460,VocabularyNL!$A:$H,7)),"")</f>
        <v>The locn:Geometry class provides the means to identify a location as a point, line, polygon, etc. expressed using coordinates in some coordinate reference system.</v>
      </c>
      <c r="O460" s="13" t="str">
        <f>IFERROR(IF(VLOOKUP(A460,VocabularyFR!$A:$H,7)=0,"",VLOOKUP(A460,VocabularyFR!$A:$H,7)),"")</f>
        <v/>
      </c>
      <c r="P460" s="13" t="str">
        <f>IF($A460&lt;&gt;"",IF(VLOOKUP($A460,Vocabulary!$A:$J,7,)&lt;&gt;"",VLOOKUP($A460,Vocabulary!$A:$J,7,),""),"")</f>
        <v>external terminology:
http://www.w3.org/ns/locn#Geometry</v>
      </c>
      <c r="Q460" s="13" t="str">
        <f>IFERROR(IF(VLOOKUP(A460,VocabularyNL!$A:$H,8)=0,"",VLOOKUP(A460,VocabularyNL!$A:$H,8)),"")</f>
        <v/>
      </c>
      <c r="R460" s="13" t="str">
        <f>IFERROR(IF(VLOOKUP(A460,VocabularyFR!$A:$H,8)=0,"",VLOOKUP(A460,VocabularyFR!$A:$H,8)),"")</f>
        <v/>
      </c>
      <c r="S460" s="53" t="str">
        <f>VLOOKUP(Table9[[#This Row],[Id]],Vocabulary!A:K,11)</f>
        <v>no</v>
      </c>
      <c r="T460" s="53" t="str">
        <f>VLOOKUP(Table9[[#This Row],[Id]],Vocabulary!A:L,12)</f>
        <v>no</v>
      </c>
    </row>
    <row r="461" spans="1:20" ht="43.2" x14ac:dyDescent="0.3">
      <c r="A461" s="4">
        <v>517</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&lt;geometrie&gt;</v>
      </c>
      <c r="J461" s="13" t="str">
        <f>IF($A461&lt;&gt;"",VLOOKUP($A461,Vocabulary!$A:$J,2,),"")</f>
        <v>geometrie</v>
      </c>
      <c r="K461" s="13" t="str">
        <f>IFERROR(IF(VLOOKUP(A461,VocabularyNL!$A:$G,6)=0,"",VLOOKUP(A461,VocabularyNL!$A:$G,6)),"")</f>
        <v>geometrie</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http://www.w3.org/ns/locn#geometry</v>
      </c>
      <c r="Q461" s="13" t="str">
        <f>IFERROR(IF(VLOOKUP(A461,VocabularyNL!$A:$H,8)=0,"",VLOOKUP(A461,VocabularyNL!$A:$H,8)),"")</f>
        <v/>
      </c>
      <c r="R461" s="13" t="str">
        <f>IFERROR(IF(VLOOKUP(A461,VocabularyFR!$A:$H,8)=0,"",VLOOKUP(A461,VocabularyFR!$A:$H,8)),"")</f>
        <v/>
      </c>
      <c r="S461" s="53" t="str">
        <f>VLOOKUP(Table9[[#This Row],[Id]],Vocabulary!A:K,11)</f>
        <v>no</v>
      </c>
      <c r="T461" s="53" t="str">
        <f>VLOOKUP(Table9[[#This Row],[Id]],Vocabulary!A:L,12)</f>
        <v>no</v>
      </c>
    </row>
    <row r="462" spans="1:20" ht="43.2" x14ac:dyDescent="0.3">
      <c r="A462" s="4">
        <v>518</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Class</v>
      </c>
      <c r="I462" s="13" t="str">
        <f t="shared" si="7"/>
        <v>&lt;Identificator&gt;</v>
      </c>
      <c r="J462" s="13" t="str">
        <f>IF($A462&lt;&gt;"",VLOOKUP($A462,Vocabulary!$A:$J,2,),"")</f>
        <v>Identificator</v>
      </c>
      <c r="K462" s="13" t="str">
        <f>IFERROR(IF(VLOOKUP(A462,VocabularyNL!$A:$G,6)=0,"",VLOOKUP(A462,VocabularyNL!$A:$G,6)),"")</f>
        <v>Identificator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http://www.w3.org/ns/adms#Identifier</v>
      </c>
      <c r="Q462" s="13" t="str">
        <f>IFERROR(IF(VLOOKUP(A462,VocabularyNL!$A:$H,8)=0,"",VLOOKUP(A462,VocabularyNL!$A:$H,8)),"")</f>
        <v/>
      </c>
      <c r="R462" s="13" t="str">
        <f>IFERROR(IF(VLOOKUP(A462,VocabularyFR!$A:$H,8)=0,"",VLOOKUP(A462,VocabularyFR!$A:$H,8)),"")</f>
        <v/>
      </c>
      <c r="S462" s="53" t="str">
        <f>VLOOKUP(Table9[[#This Row],[Id]],Vocabulary!A:K,11)</f>
        <v>no</v>
      </c>
      <c r="T462" s="53" t="str">
        <f>VLOOKUP(Table9[[#This Row],[Id]],Vocabulary!A:L,12)</f>
        <v>no</v>
      </c>
    </row>
    <row r="463" spans="1:20" ht="43.2" x14ac:dyDescent="0.3">
      <c r="A463" s="4">
        <v>519</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Property</v>
      </c>
      <c r="I463" s="13" t="str">
        <f t="shared" si="7"/>
        <v>&lt;identificator&gt;</v>
      </c>
      <c r="J463" s="13" t="str">
        <f>IF($A463&lt;&gt;"",VLOOKUP($A463,Vocabulary!$A:$J,2,),"")</f>
        <v>identificator</v>
      </c>
      <c r="K463" s="13" t="str">
        <f>IFERROR(IF(VLOOKUP(A463,VocabularyNL!$A:$G,6)=0,"",VLOOKUP(A463,VocabularyNL!$A:$G,6)),"")</f>
        <v>identificator</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http://www.w3.org/ns/adms#identifier</v>
      </c>
      <c r="Q463" s="13" t="str">
        <f>IFERROR(IF(VLOOKUP(A463,VocabularyNL!$A:$H,8)=0,"",VLOOKUP(A463,VocabularyNL!$A:$H,8)),"")</f>
        <v/>
      </c>
      <c r="R463" s="13" t="str">
        <f>IFERROR(IF(VLOOKUP(A463,VocabularyFR!$A:$H,8)=0,"",VLOOKUP(A463,VocabularyFR!$A:$H,8)),"")</f>
        <v/>
      </c>
      <c r="S463" s="53" t="str">
        <f>VLOOKUP(Table9[[#This Row],[Id]],Vocabulary!A:K,11)</f>
        <v>no</v>
      </c>
      <c r="T463" s="53" t="str">
        <f>VLOOKUP(Table9[[#This Row],[Id]],Vocabulary!A:L,12)</f>
        <v>no</v>
      </c>
    </row>
    <row r="464" spans="1:20" ht="43.2" x14ac:dyDescent="0.3">
      <c r="A464" s="4">
        <v>520</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&lt;Invalidatie&gt;</v>
      </c>
      <c r="J464" s="13" t="str">
        <f>IF($A464&lt;&gt;"",VLOOKUP($A464,Vocabulary!$A:$J,2,),"")</f>
        <v>Invalidatie</v>
      </c>
      <c r="K464" s="13" t="str">
        <f>IFERROR(IF(VLOOKUP(A464,VocabularyNL!$A:$G,6)=0,"",VLOOKUP(A464,VocabularyNL!$A:$G,6)),"")</f>
        <v>Invalidatie</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http://www.w3.org/ns/prov#Invalidation</v>
      </c>
      <c r="Q464" s="13" t="str">
        <f>IFERROR(IF(VLOOKUP(A464,VocabularyNL!$A:$H,8)=0,"",VLOOKUP(A464,VocabularyNL!$A:$H,8)),"")</f>
        <v/>
      </c>
      <c r="R464" s="13" t="str">
        <f>IFERROR(IF(VLOOKUP(A464,VocabularyFR!$A:$H,8)=0,"",VLOOKUP(A464,VocabularyFR!$A:$H,8)),"")</f>
        <v/>
      </c>
      <c r="S464" s="53" t="str">
        <f>VLOOKUP(Table9[[#This Row],[Id]],Vocabulary!A:K,11)</f>
        <v>no</v>
      </c>
      <c r="T464" s="53" t="str">
        <f>VLOOKUP(Table9[[#This Row],[Id]],Vocabulary!A:L,12)</f>
        <v>no</v>
      </c>
    </row>
    <row r="465" spans="1:20" ht="43.2" x14ac:dyDescent="0.3">
      <c r="A465" s="4">
        <v>521</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&lt;isPrimairOnderwerpVan&gt;</v>
      </c>
      <c r="J465" s="13" t="str">
        <f>IF($A465&lt;&gt;"",VLOOKUP($A465,Vocabulary!$A:$J,2,),"")</f>
        <v>isPrimairOnderwerpVan</v>
      </c>
      <c r="K465" s="13" t="str">
        <f>IFERROR(IF(VLOOKUP(A465,VocabularyNL!$A:$G,6)=0,"",VLOOKUP(A465,VocabularyNL!$A:$G,6)),"")</f>
        <v>isPrimairOnderwerpVan</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http://xmlns.com/foaf/0.1/isPrimaryTopicOf</v>
      </c>
      <c r="Q465" s="13" t="str">
        <f>IFERROR(IF(VLOOKUP(A465,VocabularyNL!$A:$H,8)=0,"",VLOOKUP(A465,VocabularyNL!$A:$H,8)),"")</f>
        <v/>
      </c>
      <c r="R465" s="13" t="str">
        <f>IFERROR(IF(VLOOKUP(A465,VocabularyFR!$A:$H,8)=0,"",VLOOKUP(A465,VocabularyFR!$A:$H,8)),"")</f>
        <v/>
      </c>
      <c r="S465" s="53" t="str">
        <f>VLOOKUP(Table9[[#This Row],[Id]],Vocabulary!A:K,11)</f>
        <v>no</v>
      </c>
      <c r="T465" s="53" t="str">
        <f>VLOOKUP(Table9[[#This Row],[Id]],Vocabulary!A:L,12)</f>
        <v>no</v>
      </c>
    </row>
    <row r="466" spans="1:20" ht="43.2" x14ac:dyDescent="0.3">
      <c r="A466" s="4">
        <v>522</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&lt;Jurisdictie&gt;</v>
      </c>
      <c r="J466" s="13" t="str">
        <f>IF($A466&lt;&gt;"",VLOOKUP($A466,Vocabulary!$A:$J,2,),"")</f>
        <v>Jurisdictie</v>
      </c>
      <c r="K466" s="13" t="str">
        <f>IFERROR(IF(VLOOKUP(A466,VocabularyNL!$A:$G,6)=0,"",VLOOKUP(A466,VocabularyNL!$A:$G,6)),"")</f>
        <v>Jurisdictie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http://purl.org/dc/terms/Jurisdiction</v>
      </c>
      <c r="Q466" s="13" t="str">
        <f>IFERROR(IF(VLOOKUP(A466,VocabularyNL!$A:$H,8)=0,"",VLOOKUP(A466,VocabularyNL!$A:$H,8)),"")</f>
        <v/>
      </c>
      <c r="R466" s="13" t="str">
        <f>IFERROR(IF(VLOOKUP(A466,VocabularyFR!$A:$H,8)=0,"",VLOOKUP(A466,VocabularyFR!$A:$H,8)),"")</f>
        <v/>
      </c>
      <c r="S466" s="53" t="str">
        <f>VLOOKUP(Table9[[#This Row],[Id]],Vocabulary!A:K,11)</f>
        <v>no</v>
      </c>
      <c r="T466" s="53" t="str">
        <f>VLOOKUP(Table9[[#This Row],[Id]],Vocabulary!A:L,12)</f>
        <v>no</v>
      </c>
    </row>
    <row r="467" spans="1:20" ht="43.2" x14ac:dyDescent="0.3">
      <c r="A467" s="4">
        <v>523</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&lt;label&gt;</v>
      </c>
      <c r="J467" s="13" t="str">
        <f>IF($A467&lt;&gt;"",VLOOKUP($A467,Vocabulary!$A:$J,2,),"")</f>
        <v>label</v>
      </c>
      <c r="K467" s="13" t="str">
        <f>IFERROR(IF(VLOOKUP(A467,VocabularyNL!$A:$G,6)=0,"",VLOOKUP(A467,VocabularyNL!$A:$G,6)),"")</f>
        <v>label</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http://www.w3.org/2000/01/rdf-schema#label</v>
      </c>
      <c r="Q467" s="13" t="str">
        <f>IFERROR(IF(VLOOKUP(A467,VocabularyNL!$A:$H,8)=0,"",VLOOKUP(A467,VocabularyNL!$A:$H,8)),"")</f>
        <v/>
      </c>
      <c r="R467" s="13" t="str">
        <f>IFERROR(IF(VLOOKUP(A467,VocabularyFR!$A:$H,8)=0,"",VLOOKUP(A467,VocabularyFR!$A:$H,8)),"")</f>
        <v/>
      </c>
      <c r="S467" s="53" t="str">
        <f>VLOOKUP(Table9[[#This Row],[Id]],Vocabulary!A:K,11)</f>
        <v>no</v>
      </c>
      <c r="T467" s="53" t="str">
        <f>VLOOKUP(Table9[[#This Row],[Id]],Vocabulary!A:L,12)</f>
        <v>no</v>
      </c>
    </row>
    <row r="468" spans="1:20" ht="43.2" x14ac:dyDescent="0.3">
      <c r="A468" s="4">
        <v>524</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&lt;Lijnstring&gt;</v>
      </c>
      <c r="J468" s="13" t="str">
        <f>IF($A468&lt;&gt;"",VLOOKUP($A468,Vocabulary!$A:$J,2,),"")</f>
        <v>Lijnstring</v>
      </c>
      <c r="K468" s="13" t="str">
        <f>IFERROR(IF(VLOOKUP(A468,VocabularyNL!$A:$G,6)=0,"",VLOOKUP(A468,VocabularyNL!$A:$G,6)),"")</f>
        <v>Lijnstring</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http://www.opengis.net/ont/sf#LineString</v>
      </c>
      <c r="Q468" s="13" t="str">
        <f>IFERROR(IF(VLOOKUP(A468,VocabularyNL!$A:$H,8)=0,"",VLOOKUP(A468,VocabularyNL!$A:$H,8)),"")</f>
        <v/>
      </c>
      <c r="R468" s="13" t="str">
        <f>IFERROR(IF(VLOOKUP(A468,VocabularyFR!$A:$H,8)=0,"",VLOOKUP(A468,VocabularyFR!$A:$H,8)),"")</f>
        <v/>
      </c>
      <c r="S468" s="53" t="str">
        <f>VLOOKUP(Table9[[#This Row],[Id]],Vocabulary!A:K,11)</f>
        <v>no</v>
      </c>
      <c r="T468" s="53" t="str">
        <f>VLOOKUP(Table9[[#This Row],[Id]],Vocabulary!A:L,12)</f>
        <v>no</v>
      </c>
    </row>
    <row r="469" spans="1:20" ht="43.2" x14ac:dyDescent="0.3">
      <c r="A469" s="4">
        <v>525</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&lt;maker&gt;</v>
      </c>
      <c r="J469" s="13" t="str">
        <f>IF($A469&lt;&gt;"",VLOOKUP($A469,Vocabulary!$A:$J,2,),"")</f>
        <v>maker</v>
      </c>
      <c r="K469" s="13" t="str">
        <f>IFERROR(IF(VLOOKUP(A469,VocabularyNL!$A:$G,6)=0,"",VLOOKUP(A469,VocabularyNL!$A:$G,6)),"")</f>
        <v>maker</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http://purl.org/dc/terms/creator</v>
      </c>
      <c r="Q469" s="13" t="str">
        <f>IFERROR(IF(VLOOKUP(A469,VocabularyNL!$A:$H,8)=0,"",VLOOKUP(A469,VocabularyNL!$A:$H,8)),"")</f>
        <v/>
      </c>
      <c r="R469" s="13" t="str">
        <f>IFERROR(IF(VLOOKUP(A469,VocabularyFR!$A:$H,8)=0,"",VLOOKUP(A469,VocabularyFR!$A:$H,8)),"")</f>
        <v/>
      </c>
      <c r="S469" s="53" t="str">
        <f>VLOOKUP(Table9[[#This Row],[Id]],Vocabulary!A:K,11)</f>
        <v>no</v>
      </c>
      <c r="T469" s="53" t="str">
        <f>VLOOKUP(Table9[[#This Row],[Id]],Vocabulary!A:L,12)</f>
        <v>no</v>
      </c>
    </row>
    <row r="470" spans="1:20" ht="43.2" x14ac:dyDescent="0.3">
      <c r="A470" s="4">
        <v>526</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Property</v>
      </c>
      <c r="I470" s="13" t="str">
        <f t="shared" si="7"/>
        <v>&lt;naam&gt;</v>
      </c>
      <c r="J470" s="13" t="str">
        <f>IF($A470&lt;&gt;"",VLOOKUP($A470,Vocabulary!$A:$J,2,),"")</f>
        <v>naam</v>
      </c>
      <c r="K470" s="13" t="str">
        <f>IFERROR(IF(VLOOKUP(A470,VocabularyNL!$A:$G,6)=0,"",VLOOKUP(A470,VocabularyNL!$A:$G,6)),"")</f>
        <v>naam</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http://xmlns.com/foaf/0.1/name</v>
      </c>
      <c r="Q470" s="13" t="str">
        <f>IFERROR(IF(VLOOKUP(A470,VocabularyNL!$A:$H,8)=0,"",VLOOKUP(A470,VocabularyNL!$A:$H,8)),"")</f>
        <v/>
      </c>
      <c r="R470" s="13" t="str">
        <f>IFERROR(IF(VLOOKUP(A470,VocabularyFR!$A:$H,8)=0,"",VLOOKUP(A470,VocabularyFR!$A:$H,8)),"")</f>
        <v/>
      </c>
      <c r="S470" s="53" t="str">
        <f>VLOOKUP(Table9[[#This Row],[Id]],Vocabulary!A:K,11)</f>
        <v>no</v>
      </c>
      <c r="T470" s="53" t="str">
        <f>VLOOKUP(Table9[[#This Row],[Id]],Vocabulary!A:L,12)</f>
        <v>no</v>
      </c>
    </row>
    <row r="471" spans="1:20" ht="43.2" x14ac:dyDescent="0.3">
      <c r="A471" s="4">
        <v>527</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&lt;notatie&gt;</v>
      </c>
      <c r="J471" s="13" t="str">
        <f>IF($A471&lt;&gt;"",VLOOKUP($A471,Vocabulary!$A:$J,2,),"")</f>
        <v>notatie</v>
      </c>
      <c r="K471" s="13" t="str">
        <f>IFERROR(IF(VLOOKUP(A471,VocabularyNL!$A:$G,6)=0,"",VLOOKUP(A471,VocabularyNL!$A:$G,6)),"")</f>
        <v>notatie</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http://www.w3.org/2004/02/skos/core#notation</v>
      </c>
      <c r="Q471" s="13" t="str">
        <f>IFERROR(IF(VLOOKUP(A471,VocabularyNL!$A:$H,8)=0,"",VLOOKUP(A471,VocabularyNL!$A:$H,8)),"")</f>
        <v/>
      </c>
      <c r="R471" s="13" t="str">
        <f>IFERROR(IF(VLOOKUP(A471,VocabularyFR!$A:$H,8)=0,"",VLOOKUP(A471,VocabularyFR!$A:$H,8)),"")</f>
        <v/>
      </c>
      <c r="S471" s="53" t="str">
        <f>VLOOKUP(Table9[[#This Row],[Id]],Vocabulary!A:K,11)</f>
        <v>no</v>
      </c>
      <c r="T471" s="53" t="str">
        <f>VLOOKUP(Table9[[#This Row],[Id]],Vocabulary!A:L,12)</f>
        <v>no</v>
      </c>
    </row>
    <row r="472" spans="1:20" ht="43.2" x14ac:dyDescent="0.3">
      <c r="A472" s="4">
        <v>528</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Property</v>
      </c>
      <c r="I472" s="13" t="str">
        <f t="shared" si="7"/>
        <v>&lt;onderwerp&gt;</v>
      </c>
      <c r="J472" s="13" t="str">
        <f>IF($A472&lt;&gt;"",VLOOKUP($A472,Vocabulary!$A:$J,2,),"")</f>
        <v>onderwerp</v>
      </c>
      <c r="K472" s="13" t="str">
        <f>IFERROR(IF(VLOOKUP(A472,VocabularyNL!$A:$G,6)=0,"",VLOOKUP(A472,VocabularyNL!$A:$G,6)),"")</f>
        <v>onderwerp</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http://data.europa.eu/m8g/subject</v>
      </c>
      <c r="Q472" s="13" t="str">
        <f>IFERROR(IF(VLOOKUP(A472,VocabularyNL!$A:$H,8)=0,"",VLOOKUP(A472,VocabularyNL!$A:$H,8)),"")</f>
        <v/>
      </c>
      <c r="R472" s="13" t="str">
        <f>IFERROR(IF(VLOOKUP(A472,VocabularyFR!$A:$H,8)=0,"",VLOOKUP(A472,VocabularyFR!$A:$H,8)),"")</f>
        <v/>
      </c>
      <c r="S472" s="53" t="str">
        <f>VLOOKUP(Table9[[#This Row],[Id]],Vocabulary!A:K,11)</f>
        <v>no</v>
      </c>
      <c r="T472" s="53" t="str">
        <f>VLOOKUP(Table9[[#This Row],[Id]],Vocabulary!A:L,12)</f>
        <v>no</v>
      </c>
    </row>
    <row r="473" spans="1:20" ht="43.2" x14ac:dyDescent="0.3">
      <c r="A473" s="4">
        <v>529</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&lt;opTijdstip&gt;</v>
      </c>
      <c r="J473" s="13" t="str">
        <f>IF($A473&lt;&gt;"",VLOOKUP($A473,Vocabulary!$A:$J,2,),"")</f>
        <v>opTijdstip</v>
      </c>
      <c r="K473" s="13" t="str">
        <f>IFERROR(IF(VLOOKUP(A473,VocabularyNL!$A:$G,6)=0,"",VLOOKUP(A473,VocabularyNL!$A:$G,6)),"")</f>
        <v>opTijdstip</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http://www.w3.org/ns/prov#atTime</v>
      </c>
      <c r="Q473" s="13" t="str">
        <f>IFERROR(IF(VLOOKUP(A473,VocabularyNL!$A:$H,8)=0,"",VLOOKUP(A473,VocabularyNL!$A:$H,8)),"")</f>
        <v/>
      </c>
      <c r="R473" s="13" t="str">
        <f>IFERROR(IF(VLOOKUP(A473,VocabularyFR!$A:$H,8)=0,"",VLOOKUP(A473,VocabularyFR!$A:$H,8)),"")</f>
        <v/>
      </c>
      <c r="S473" s="53" t="str">
        <f>VLOOKUP(Table9[[#This Row],[Id]],Vocabulary!A:K,11)</f>
        <v>no</v>
      </c>
      <c r="T473" s="53" t="str">
        <f>VLOOKUP(Table9[[#This Row],[Id]],Vocabulary!A:L,12)</f>
        <v>no</v>
      </c>
    </row>
    <row r="474" spans="1:20" ht="43.2" x14ac:dyDescent="0.3">
      <c r="A474" s="4">
        <v>530</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&lt;openingsuren&gt;</v>
      </c>
      <c r="J474" s="13" t="str">
        <f>IF($A474&lt;&gt;"",VLOOKUP($A474,Vocabulary!$A:$J,2,),"")</f>
        <v>openingsuren</v>
      </c>
      <c r="K474" s="13" t="str">
        <f>IFERROR(IF(VLOOKUP(A474,VocabularyNL!$A:$G,6)=0,"",VLOOKUP(A474,VocabularyNL!$A:$G,6)),"")</f>
        <v>openingsuren</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http://schema.org/openingHours</v>
      </c>
      <c r="Q474" s="13" t="str">
        <f>IFERROR(IF(VLOOKUP(A474,VocabularyNL!$A:$H,8)=0,"",VLOOKUP(A474,VocabularyNL!$A:$H,8)),"")</f>
        <v/>
      </c>
      <c r="R474" s="13" t="str">
        <f>IFERROR(IF(VLOOKUP(A474,VocabularyFR!$A:$H,8)=0,"",VLOOKUP(A474,VocabularyFR!$A:$H,8)),"")</f>
        <v/>
      </c>
      <c r="S474" s="53" t="str">
        <f>VLOOKUP(Table9[[#This Row],[Id]],Vocabulary!A:K,11)</f>
        <v>no</v>
      </c>
      <c r="T474" s="53" t="str">
        <f>VLOOKUP(Table9[[#This Row],[Id]],Vocabulary!A:L,12)</f>
        <v>no</v>
      </c>
    </row>
    <row r="475" spans="1:20" ht="43.2" x14ac:dyDescent="0.3">
      <c r="A475" s="4">
        <v>531</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&lt;pagina&gt;</v>
      </c>
      <c r="J475" s="13" t="str">
        <f>IF($A475&lt;&gt;"",VLOOKUP($A475,Vocabulary!$A:$J,2,),"")</f>
        <v>pagina</v>
      </c>
      <c r="K475" s="13" t="str">
        <f>IFERROR(IF(VLOOKUP(A475,VocabularyNL!$A:$G,6)=0,"",VLOOKUP(A475,VocabularyNL!$A:$G,6)),"")</f>
        <v>pagina</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http://xmlns.com/foaf/0.1/page</v>
      </c>
      <c r="Q475" s="13" t="str">
        <f>IFERROR(IF(VLOOKUP(A475,VocabularyNL!$A:$H,8)=0,"",VLOOKUP(A475,VocabularyNL!$A:$H,8)),"")</f>
        <v/>
      </c>
      <c r="R475" s="13" t="str">
        <f>IFERROR(IF(VLOOKUP(A475,VocabularyFR!$A:$H,8)=0,"",VLOOKUP(A475,VocabularyFR!$A:$H,8)),"")</f>
        <v/>
      </c>
      <c r="S475" s="53" t="str">
        <f>VLOOKUP(Table9[[#This Row],[Id]],Vocabulary!A:K,11)</f>
        <v>no</v>
      </c>
      <c r="T475" s="53" t="str">
        <f>VLOOKUP(Table9[[#This Row],[Id]],Vocabulary!A:L,12)</f>
        <v>no</v>
      </c>
    </row>
    <row r="476" spans="1:20" ht="43.2" x14ac:dyDescent="0.3">
      <c r="A476" s="4">
        <v>532</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&lt;Polygoon&gt;</v>
      </c>
      <c r="J476" s="13" t="str">
        <f>IF($A476&lt;&gt;"",VLOOKUP($A476,Vocabulary!$A:$J,2,),"")</f>
        <v>Polygoon</v>
      </c>
      <c r="K476" s="13" t="str">
        <f>IFERROR(IF(VLOOKUP(A476,VocabularyNL!$A:$G,6)=0,"",VLOOKUP(A476,VocabularyNL!$A:$G,6)),"")</f>
        <v>Polygoon</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http://www.opengis.net/ont/sf#Polygon</v>
      </c>
      <c r="Q476" s="13" t="str">
        <f>IFERROR(IF(VLOOKUP(A476,VocabularyNL!$A:$H,8)=0,"",VLOOKUP(A476,VocabularyNL!$A:$H,8)),"")</f>
        <v/>
      </c>
      <c r="R476" s="13" t="str">
        <f>IFERROR(IF(VLOOKUP(A476,VocabularyFR!$A:$H,8)=0,"",VLOOKUP(A476,VocabularyFR!$A:$H,8)),"")</f>
        <v/>
      </c>
      <c r="S476" s="53" t="str">
        <f>VLOOKUP(Table9[[#This Row],[Id]],Vocabulary!A:K,11)</f>
        <v>no</v>
      </c>
      <c r="T476" s="53" t="str">
        <f>VLOOKUP(Table9[[#This Row],[Id]],Vocabulary!A:L,12)</f>
        <v>no</v>
      </c>
    </row>
    <row r="477" spans="1:20" ht="43.2" x14ac:dyDescent="0.3">
      <c r="A477" s="4">
        <v>533</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Class</v>
      </c>
      <c r="I477" s="13" t="str">
        <f t="shared" si="7"/>
        <v>&lt;Punt&gt;</v>
      </c>
      <c r="J477" s="13" t="str">
        <f>IF($A477&lt;&gt;"",VLOOKUP($A477,Vocabulary!$A:$J,2,),"")</f>
        <v>Punt</v>
      </c>
      <c r="K477" s="13" t="str">
        <f>IFERROR(IF(VLOOKUP(A477,VocabularyNL!$A:$G,6)=0,"",VLOOKUP(A477,VocabularyNL!$A:$G,6)),"")</f>
        <v>Punt</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http://www.opengis.net/ont/sf#Point</v>
      </c>
      <c r="Q477" s="13" t="str">
        <f>IFERROR(IF(VLOOKUP(A477,VocabularyNL!$A:$H,8)=0,"",VLOOKUP(A477,VocabularyNL!$A:$H,8)),"")</f>
        <v/>
      </c>
      <c r="R477" s="13" t="str">
        <f>IFERROR(IF(VLOOKUP(A477,VocabularyFR!$A:$H,8)=0,"",VLOOKUP(A477,VocabularyFR!$A:$H,8)),"")</f>
        <v/>
      </c>
      <c r="S477" s="53" t="str">
        <f>VLOOKUP(Table9[[#This Row],[Id]],Vocabulary!A:K,11)</f>
        <v>no</v>
      </c>
      <c r="T477" s="53" t="str">
        <f>VLOOKUP(Table9[[#This Row],[Id]],Vocabulary!A:L,12)</f>
        <v>no</v>
      </c>
    </row>
    <row r="478" spans="1:20" ht="43.2" x14ac:dyDescent="0.3">
      <c r="A478" s="4">
        <v>534</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&lt;relatie&gt;</v>
      </c>
      <c r="J478" s="13" t="str">
        <f>IF($A478&lt;&gt;"",VLOOKUP($A478,Vocabulary!$A:$J,2,),"")</f>
        <v>relatie</v>
      </c>
      <c r="K478" s="13" t="str">
        <f>IFERROR(IF(VLOOKUP(A478,VocabularyNL!$A:$G,6)=0,"",VLOOKUP(A478,VocabularyNL!$A:$G,6)),"")</f>
        <v>relatie</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http://purl.org/dc/terms/relation</v>
      </c>
      <c r="Q478" s="13" t="str">
        <f>IFERROR(IF(VLOOKUP(A478,VocabularyNL!$A:$H,8)=0,"",VLOOKUP(A478,VocabularyNL!$A:$H,8)),"")</f>
        <v/>
      </c>
      <c r="R478" s="13" t="str">
        <f>IFERROR(IF(VLOOKUP(A478,VocabularyFR!$A:$H,8)=0,"",VLOOKUP(A478,VocabularyFR!$A:$H,8)),"")</f>
        <v/>
      </c>
      <c r="S478" s="53" t="str">
        <f>VLOOKUP(Table9[[#This Row],[Id]],Vocabulary!A:K,11)</f>
        <v>no</v>
      </c>
      <c r="T478" s="53" t="str">
        <f>VLOOKUP(Table9[[#This Row],[Id]],Vocabulary!A:L,12)</f>
        <v>no</v>
      </c>
    </row>
    <row r="479" spans="1:20" ht="43.2" x14ac:dyDescent="0.3">
      <c r="A479" s="4">
        <v>535</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Class</v>
      </c>
      <c r="I479" s="13" t="str">
        <f t="shared" si="7"/>
        <v>&lt;Resource&gt;</v>
      </c>
      <c r="J479" s="13" t="str">
        <f>IF($A479&lt;&gt;"",VLOOKUP($A479,Vocabulary!$A:$J,2,),"")</f>
        <v>Resource</v>
      </c>
      <c r="K479" s="13" t="str">
        <f>IFERROR(IF(VLOOKUP(A479,VocabularyNL!$A:$G,6)=0,"",VLOOKUP(A479,VocabularyNL!$A:$G,6)),"")</f>
        <v>Resource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http://www.w3.org/2000/01/rdf-schema#Resource</v>
      </c>
      <c r="Q479" s="13" t="str">
        <f>IFERROR(IF(VLOOKUP(A479,VocabularyNL!$A:$H,8)=0,"",VLOOKUP(A479,VocabularyNL!$A:$H,8)),"")</f>
        <v/>
      </c>
      <c r="R479" s="13" t="str">
        <f>IFERROR(IF(VLOOKUP(A479,VocabularyFR!$A:$H,8)=0,"",VLOOKUP(A479,VocabularyFR!$A:$H,8)),"")</f>
        <v/>
      </c>
      <c r="S479" s="53" t="str">
        <f>VLOOKUP(Table9[[#This Row],[Id]],Vocabulary!A:K,11)</f>
        <v>no</v>
      </c>
      <c r="T479" s="53" t="str">
        <f>VLOOKUP(Table9[[#This Row],[Id]],Vocabulary!A:L,12)</f>
        <v>no</v>
      </c>
    </row>
    <row r="480" spans="1:20" ht="43.2" x14ac:dyDescent="0.3">
      <c r="A480" s="4">
        <v>536</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&lt;schemaAgentschap&gt;</v>
      </c>
      <c r="J480" s="13" t="str">
        <f>IF($A480&lt;&gt;"",VLOOKUP($A480,Vocabulary!$A:$J,2,),"")</f>
        <v>schemaAgentschap</v>
      </c>
      <c r="K480" s="13" t="str">
        <f>IFERROR(IF(VLOOKUP(A480,VocabularyNL!$A:$G,6)=0,"",VLOOKUP(A480,VocabularyNL!$A:$G,6)),"")</f>
        <v>schemaAgentschap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http://www.w3.org/ns/adms#schemaAgency</v>
      </c>
      <c r="Q480" s="13" t="str">
        <f>IFERROR(IF(VLOOKUP(A480,VocabularyNL!$A:$H,8)=0,"",VLOOKUP(A480,VocabularyNL!$A:$H,8)),"")</f>
        <v/>
      </c>
      <c r="R480" s="13" t="str">
        <f>IFERROR(IF(VLOOKUP(A480,VocabularyFR!$A:$H,8)=0,"",VLOOKUP(A480,VocabularyFR!$A:$H,8)),"")</f>
        <v/>
      </c>
      <c r="S480" s="53" t="str">
        <f>VLOOKUP(Table9[[#This Row],[Id]],Vocabulary!A:K,11)</f>
        <v>no</v>
      </c>
      <c r="T480" s="53" t="str">
        <f>VLOOKUP(Table9[[#This Row],[Id]],Vocabulary!A:L,12)</f>
        <v>no</v>
      </c>
    </row>
    <row r="481" spans="1:20" ht="43.2" x14ac:dyDescent="0.3">
      <c r="A481" s="4">
        <v>537</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&lt;status&gt;</v>
      </c>
      <c r="J481" s="13" t="str">
        <f>IF($A481&lt;&gt;"",VLOOKUP($A481,Vocabulary!$A:$J,2,),"")</f>
        <v>status</v>
      </c>
      <c r="K481" s="13" t="str">
        <f>IFERROR(IF(VLOOKUP(A481,VocabularyNL!$A:$G,6)=0,"",VLOOKUP(A481,VocabularyNL!$A:$G,6)),"")</f>
        <v>status</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http://www.w3.org/ns/adms#status</v>
      </c>
      <c r="Q481" s="13" t="str">
        <f>IFERROR(IF(VLOOKUP(A481,VocabularyNL!$A:$H,8)=0,"",VLOOKUP(A481,VocabularyNL!$A:$H,8)),"")</f>
        <v/>
      </c>
      <c r="R481" s="13" t="str">
        <f>IFERROR(IF(VLOOKUP(A481,VocabularyFR!$A:$H,8)=0,"",VLOOKUP(A481,VocabularyFR!$A:$H,8)),"")</f>
        <v/>
      </c>
      <c r="S481" s="53" t="str">
        <f>VLOOKUP(Table9[[#This Row],[Id]],Vocabulary!A:K,11)</f>
        <v>no</v>
      </c>
      <c r="T481" s="53" t="str">
        <f>VLOOKUP(Table9[[#This Row],[Id]],Vocabulary!A:L,12)</f>
        <v>no</v>
      </c>
    </row>
    <row r="482" spans="1:20" ht="43.2" x14ac:dyDescent="0.3">
      <c r="A482" s="4">
        <v>538</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&lt;taal&gt;</v>
      </c>
      <c r="J482" s="13" t="str">
        <f>IF($A482&lt;&gt;"",VLOOKUP($A482,Vocabulary!$A:$J,2,),"")</f>
        <v>taal</v>
      </c>
      <c r="K482" s="13" t="str">
        <f>IFERROR(IF(VLOOKUP(A482,VocabularyNL!$A:$G,6)=0,"",VLOOKUP(A482,VocabularyNL!$A:$G,6)),"")</f>
        <v>taal</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http://data.europa.eu/eli/ontology#language</v>
      </c>
      <c r="Q482" s="13" t="str">
        <f>IFERROR(IF(VLOOKUP(A482,VocabularyNL!$A:$H,8)=0,"",VLOOKUP(A482,VocabularyNL!$A:$H,8)),"")</f>
        <v/>
      </c>
      <c r="R482" s="13" t="str">
        <f>IFERROR(IF(VLOOKUP(A482,VocabularyFR!$A:$H,8)=0,"",VLOOKUP(A482,VocabularyFR!$A:$H,8)),"")</f>
        <v/>
      </c>
      <c r="S482" s="53" t="str">
        <f>VLOOKUP(Table9[[#This Row],[Id]],Vocabulary!A:K,11)</f>
        <v>no</v>
      </c>
      <c r="T482" s="53" t="str">
        <f>VLOOKUP(Table9[[#This Row],[Id]],Vocabulary!A:L,12)</f>
        <v>no</v>
      </c>
    </row>
    <row r="483" spans="1:20" ht="43.2" x14ac:dyDescent="0.3">
      <c r="A483" s="4">
        <v>539</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&lt;telefoon&gt;</v>
      </c>
      <c r="J483" s="13" t="str">
        <f>IF($A483&lt;&gt;"",VLOOKUP($A483,Vocabulary!$A:$J,2,),"")</f>
        <v>telefoon</v>
      </c>
      <c r="K483" s="13" t="str">
        <f>IFERROR(IF(VLOOKUP(A483,VocabularyNL!$A:$G,6)=0,"",VLOOKUP(A483,VocabularyNL!$A:$G,6)),"")</f>
        <v>telefoon</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http://schema.org/telephone</v>
      </c>
      <c r="Q483" s="13" t="str">
        <f>IFERROR(IF(VLOOKUP(A483,VocabularyNL!$A:$H,8)=0,"",VLOOKUP(A483,VocabularyNL!$A:$H,8)),"")</f>
        <v/>
      </c>
      <c r="R483" s="13" t="str">
        <f>IFERROR(IF(VLOOKUP(A483,VocabularyFR!$A:$H,8)=0,"",VLOOKUP(A483,VocabularyFR!$A:$H,8)),"")</f>
        <v/>
      </c>
      <c r="S483" s="53" t="str">
        <f>VLOOKUP(Table9[[#This Row],[Id]],Vocabulary!A:K,11)</f>
        <v>no</v>
      </c>
      <c r="T483" s="53" t="str">
        <f>VLOOKUP(Table9[[#This Row],[Id]],Vocabulary!A:L,12)</f>
        <v>no</v>
      </c>
    </row>
    <row r="484" spans="1:20" ht="43.2" x14ac:dyDescent="0.3">
      <c r="A484" s="4">
        <v>540</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&lt;territorialeToepassing&gt;</v>
      </c>
      <c r="J484" s="13" t="str">
        <f>IF($A484&lt;&gt;"",VLOOKUP($A484,Vocabulary!$A:$J,2,),"")</f>
        <v>territorialeToepassing</v>
      </c>
      <c r="K484" s="13" t="str">
        <f>IFERROR(IF(VLOOKUP(A484,VocabularyNL!$A:$G,6)=0,"",VLOOKUP(A484,VocabularyNL!$A:$G,6)),"")</f>
        <v>territorialeToepassing</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http://data.europa.eu/m8g/territorialApplication</v>
      </c>
      <c r="Q484" s="13" t="str">
        <f>IFERROR(IF(VLOOKUP(A484,VocabularyNL!$A:$H,8)=0,"",VLOOKUP(A484,VocabularyNL!$A:$H,8)),"")</f>
        <v/>
      </c>
      <c r="R484" s="13" t="str">
        <f>IFERROR(IF(VLOOKUP(A484,VocabularyFR!$A:$H,8)=0,"",VLOOKUP(A484,VocabularyFR!$A:$H,8)),"")</f>
        <v/>
      </c>
      <c r="S484" s="53" t="str">
        <f>VLOOKUP(Table9[[#This Row],[Id]],Vocabulary!A:K,11)</f>
        <v>no</v>
      </c>
      <c r="T484" s="53" t="str">
        <f>VLOOKUP(Table9[[#This Row],[Id]],Vocabulary!A:L,12)</f>
        <v>no</v>
      </c>
    </row>
    <row r="485" spans="1:20" ht="43.2" x14ac:dyDescent="0.3">
      <c r="A485" s="4">
        <v>541</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&lt;TijdsInterval&gt;</v>
      </c>
      <c r="J485" s="13" t="str">
        <f>IF($A485&lt;&gt;"",VLOOKUP($A485,Vocabulary!$A:$J,2,),"")</f>
        <v>TijdsInterval</v>
      </c>
      <c r="K485" s="13" t="str">
        <f>IFERROR(IF(VLOOKUP(A485,VocabularyNL!$A:$G,6)=0,"",VLOOKUP(A485,VocabularyNL!$A:$G,6)),"")</f>
        <v>TijdsInterval</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http://purl.org/dc/terms/PeriodOfTime</v>
      </c>
      <c r="Q485" s="13" t="str">
        <f>IFERROR(IF(VLOOKUP(A485,VocabularyNL!$A:$H,8)=0,"",VLOOKUP(A485,VocabularyNL!$A:$H,8)),"")</f>
        <v/>
      </c>
      <c r="R485" s="13" t="str">
        <f>IFERROR(IF(VLOOKUP(A485,VocabularyFR!$A:$H,8)=0,"",VLOOKUP(A485,VocabularyFR!$A:$H,8)),"")</f>
        <v/>
      </c>
      <c r="S485" s="53" t="str">
        <f>VLOOKUP(Table9[[#This Row],[Id]],Vocabulary!A:K,11)</f>
        <v>no</v>
      </c>
      <c r="T485" s="53" t="str">
        <f>VLOOKUP(Table9[[#This Row],[Id]],Vocabulary!A:L,12)</f>
        <v>no</v>
      </c>
    </row>
    <row r="486" spans="1:20" ht="43.2" x14ac:dyDescent="0.3">
      <c r="A486" s="4">
        <v>542</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&lt;titel&gt;</v>
      </c>
      <c r="J486" s="13" t="str">
        <f>IF($A486&lt;&gt;"",VLOOKUP($A486,Vocabulary!$A:$J,2,),"")</f>
        <v>titel</v>
      </c>
      <c r="K486" s="13" t="str">
        <f>IFERROR(IF(VLOOKUP(A486,VocabularyNL!$A:$G,6)=0,"",VLOOKUP(A486,VocabularyNL!$A:$G,6)),"")</f>
        <v>titel</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http://purl.org/dc/terms/title</v>
      </c>
      <c r="Q486" s="13" t="str">
        <f>IFERROR(IF(VLOOKUP(A486,VocabularyNL!$A:$H,8)=0,"",VLOOKUP(A486,VocabularyNL!$A:$H,8)),"")</f>
        <v/>
      </c>
      <c r="R486" s="13" t="str">
        <f>IFERROR(IF(VLOOKUP(A486,VocabularyFR!$A:$H,8)=0,"",VLOOKUP(A486,VocabularyFR!$A:$H,8)),"")</f>
        <v/>
      </c>
      <c r="S486" s="53" t="str">
        <f>VLOOKUP(Table9[[#This Row],[Id]],Vocabulary!A:K,11)</f>
        <v>no</v>
      </c>
      <c r="T486" s="53" t="str">
        <f>VLOOKUP(Table9[[#This Row],[Id]],Vocabulary!A:L,12)</f>
        <v>no</v>
      </c>
    </row>
    <row r="487" spans="1:20" ht="43.2" x14ac:dyDescent="0.3">
      <c r="A487" s="4">
        <v>543</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&lt;type&gt;</v>
      </c>
      <c r="J487" s="13" t="str">
        <f>IF($A487&lt;&gt;"",VLOOKUP($A487,Vocabulary!$A:$J,2,),"")</f>
        <v>type</v>
      </c>
      <c r="K487" s="13" t="str">
        <f>IFERROR(IF(VLOOKUP(A487,VocabularyNL!$A:$G,6)=0,"",VLOOKUP(A487,VocabularyNL!$A:$G,6)),"")</f>
        <v>type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http://purl.org/dc/terms/type</v>
      </c>
      <c r="Q487" s="13" t="str">
        <f>IFERROR(IF(VLOOKUP(A487,VocabularyNL!$A:$H,8)=0,"",VLOOKUP(A487,VocabularyNL!$A:$H,8)),"")</f>
        <v/>
      </c>
      <c r="R487" s="13" t="str">
        <f>IFERROR(IF(VLOOKUP(A487,VocabularyFR!$A:$H,8)=0,"",VLOOKUP(A487,VocabularyFR!$A:$H,8)),"")</f>
        <v/>
      </c>
      <c r="S487" s="53" t="str">
        <f>VLOOKUP(Table9[[#This Row],[Id]],Vocabulary!A:K,11)</f>
        <v>no</v>
      </c>
      <c r="T487" s="53" t="str">
        <f>VLOOKUP(Table9[[#This Row],[Id]],Vocabulary!A:L,12)</f>
        <v>no</v>
      </c>
    </row>
    <row r="488" spans="1:20" ht="43.2" x14ac:dyDescent="0.3">
      <c r="A488" s="4">
        <v>544</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&lt;uitgegeven&gt;</v>
      </c>
      <c r="J488" s="13" t="str">
        <f>IF($A488&lt;&gt;"",VLOOKUP($A488,Vocabulary!$A:$J,2,),"")</f>
        <v>uitgegeven</v>
      </c>
      <c r="K488" s="13" t="str">
        <f>IFERROR(IF(VLOOKUP(A488,VocabularyNL!$A:$G,6)=0,"",VLOOKUP(A488,VocabularyNL!$A:$G,6)),"")</f>
        <v>uitgegeven</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http://purl.org/dc/terms/issued</v>
      </c>
      <c r="Q488" s="13" t="str">
        <f>IFERROR(IF(VLOOKUP(A488,VocabularyNL!$A:$H,8)=0,"",VLOOKUP(A488,VocabularyNL!$A:$H,8)),"")</f>
        <v/>
      </c>
      <c r="R488" s="13" t="str">
        <f>IFERROR(IF(VLOOKUP(A488,VocabularyFR!$A:$H,8)=0,"",VLOOKUP(A488,VocabularyFR!$A:$H,8)),"")</f>
        <v/>
      </c>
      <c r="S488" s="53" t="str">
        <f>VLOOKUP(Table9[[#This Row],[Id]],Vocabulary!A:K,11)</f>
        <v>no</v>
      </c>
      <c r="T488" s="53" t="str">
        <f>VLOOKUP(Table9[[#This Row],[Id]],Vocabulary!A:L,12)</f>
        <v>no</v>
      </c>
    </row>
    <row r="489" spans="1:20" ht="43.2" x14ac:dyDescent="0.3">
      <c r="A489" s="4">
        <v>545</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&lt;urenBeschikbaarheid&gt;</v>
      </c>
      <c r="J489" s="13" t="str">
        <f>IF($A489&lt;&gt;"",VLOOKUP($A489,Vocabulary!$A:$J,2,),"")</f>
        <v>urenBeschikbaarheid</v>
      </c>
      <c r="K489" s="13" t="str">
        <f>IFERROR(IF(VLOOKUP(A489,VocabularyNL!$A:$G,6)=0,"",VLOOKUP(A489,VocabularyNL!$A:$G,6)),"")</f>
        <v>urenBeschikbaarheid</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http://schema.org/hoursAvailable</v>
      </c>
      <c r="Q489" s="13" t="str">
        <f>IFERROR(IF(VLOOKUP(A489,VocabularyNL!$A:$H,8)=0,"",VLOOKUP(A489,VocabularyNL!$A:$H,8)),"")</f>
        <v/>
      </c>
      <c r="R489" s="13" t="str">
        <f>IFERROR(IF(VLOOKUP(A489,VocabularyFR!$A:$H,8)=0,"",VLOOKUP(A489,VocabularyFR!$A:$H,8)),"")</f>
        <v/>
      </c>
      <c r="S489" s="53" t="str">
        <f>VLOOKUP(Table9[[#This Row],[Id]],Vocabulary!A:K,11)</f>
        <v>no</v>
      </c>
      <c r="T489" s="53" t="str">
        <f>VLOOKUP(Table9[[#This Row],[Id]],Vocabulary!A:L,12)</f>
        <v>no</v>
      </c>
    </row>
    <row r="490" spans="1:20" ht="43.2" x14ac:dyDescent="0.3">
      <c r="A490" s="4">
        <v>546</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&lt;wasGeassocieerdMet&gt;</v>
      </c>
      <c r="J490" s="13" t="str">
        <f>IF($A490&lt;&gt;"",VLOOKUP($A490,Vocabulary!$A:$J,2,),"")</f>
        <v>wasGeassocieerdMet</v>
      </c>
      <c r="K490" s="13" t="str">
        <f>IFERROR(IF(VLOOKUP(A490,VocabularyNL!$A:$G,6)=0,"",VLOOKUP(A490,VocabularyNL!$A:$G,6)),"")</f>
        <v>wasGeassocieerdMet</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http://www.w3.org/ns/prov#wasAssociatedWith</v>
      </c>
      <c r="Q490" s="13" t="str">
        <f>IFERROR(IF(VLOOKUP(A490,VocabularyNL!$A:$H,8)=0,"",VLOOKUP(A490,VocabularyNL!$A:$H,8)),"")</f>
        <v/>
      </c>
      <c r="R490" s="13" t="str">
        <f>IFERROR(IF(VLOOKUP(A490,VocabularyFR!$A:$H,8)=0,"",VLOOKUP(A490,VocabularyFR!$A:$H,8)),"")</f>
        <v/>
      </c>
      <c r="S490" s="53" t="str">
        <f>VLOOKUP(Table9[[#This Row],[Id]],Vocabulary!A:K,11)</f>
        <v>no</v>
      </c>
      <c r="T490" s="53" t="str">
        <f>VLOOKUP(Table9[[#This Row],[Id]],Vocabulary!A:L,12)</f>
        <v>no</v>
      </c>
    </row>
    <row r="491" spans="1:20" ht="28.8" x14ac:dyDescent="0.3">
      <c r="A491" s="4">
        <v>547</v>
      </c>
      <c r="B491" s="13" t="str">
        <f>IF($A491&lt;&gt;"",IF(VLOOKUP($A491,VocabularyAdoption!$A:$K,8,)=0,"",VLOOKUP($A491,VocabularyAdoption!$A:$K,8,)),"")</f>
        <v/>
      </c>
      <c r="C491" s="13" t="str">
        <f>IF($A491&lt;&gt;"",VLOOKUP($A491,Vocabulary!$A:$J,6,),"")</f>
        <v>VL</v>
      </c>
      <c r="D491" s="13" t="str">
        <f>IF($A491&lt;&gt;"",VLOOKUP($A491,Vocabulary!$A:$J,8,),"")</f>
        <v>vl-adres-ext</v>
      </c>
      <c r="E491" s="13" t="str">
        <f>IFERROR(VLOOKUP(D491,Prefix!$A:$B,2,),"")</f>
        <v/>
      </c>
      <c r="F491" s="13" t="str">
        <f>IF($A491&lt;&gt;"",IF(VLOOKUP($A491,Vocabulary!$A:$J,9,)=0,"",VLOOKUP($A491,Vocabulary!$A:$J,9,)),"")</f>
        <v/>
      </c>
      <c r="G491" s="13" t="str">
        <f>IF($A491&lt;&gt;"",VLOOKUP($A491,Vocabulary!$A:$J,4,),"")</f>
        <v>Location</v>
      </c>
      <c r="H491" s="13" t="str">
        <f>IF($A491&lt;&gt;"",VLOOKUP($A491,Vocabulary!$A:$J,5,),"")</f>
        <v>Property</v>
      </c>
      <c r="I491" s="13" t="str">
        <f t="shared" si="7"/>
        <v>&lt;administratieveEenheidNiveau1&gt;</v>
      </c>
      <c r="J491" s="13" t="str">
        <f>IF($A491&lt;&gt;"",VLOOKUP($A491,Vocabulary!$A:$J,2,),"")</f>
        <v>administratieveEenheidNiveau1</v>
      </c>
      <c r="K491" s="13" t="str">
        <f>IFERROR(IF(VLOOKUP(A491,VocabularyNL!$A:$G,6)=0,"",VLOOKUP(A491,VocabularyNL!$A:$G,6)),"")</f>
        <v>administratieveEenheidNiveau1</v>
      </c>
      <c r="L491" s="13" t="str">
        <f>IFERROR(IF(VLOOKUP(A491,VocabularyFR!$A:$G,6)=0,"",VLOOKUP(A491,VocabularyFR!$A:$G,6)),"")</f>
        <v/>
      </c>
      <c r="M491" s="13" t="str">
        <f>IFERROR(IF(VLOOKUP(A491,Vocabulary!$A:$F,3)=0,"",VLOOKUP(A491,Vocabulary!$A:$F,3)),"")</f>
        <v>The uppermost administrative unit for the address, almost always a country.</v>
      </c>
      <c r="N491" s="13" t="str">
        <f>IFERROR(IF(VLOOKUP(A491,VocabularyNL!$A:$H,7)=0,"",VLOOKUP(A491,VocabularyNL!$A:$H,7)),"")</f>
        <v>The uppermost administrative unit for the address, almost always a country.</v>
      </c>
      <c r="O491" s="13" t="str">
        <f>IFERROR(IF(VLOOKUP(A491,VocabularyFR!$A:$H,7)=0,"",VLOOKUP(A491,VocabularyFR!$A:$H,7)),"")</f>
        <v/>
      </c>
      <c r="P491" s="13" t="str">
        <f>IF($A491&lt;&gt;"",IF(VLOOKUP($A491,Vocabulary!$A:$J,7,)&lt;&gt;"",VLOOKUP($A491,Vocabulary!$A:$J,7,),""),"")</f>
        <v>external terminology:
http://www.w3.org/ns/locn#adminUnitL1</v>
      </c>
      <c r="Q491" s="13" t="str">
        <f>IFERROR(IF(VLOOKUP(A491,VocabularyNL!$A:$H,8)=0,"",VLOOKUP(A491,VocabularyNL!$A:$H,8)),"")</f>
        <v/>
      </c>
      <c r="R491" s="13" t="str">
        <f>IFERROR(IF(VLOOKUP(A491,VocabularyFR!$A:$H,8)=0,"",VLOOKUP(A491,VocabularyFR!$A:$H,8)),"")</f>
        <v/>
      </c>
      <c r="S491" s="53" t="str">
        <f>VLOOKUP(Table9[[#This Row],[Id]],Vocabulary!A:K,11)</f>
        <v>no</v>
      </c>
      <c r="T491" s="53" t="str">
        <f>VLOOKUP(Table9[[#This Row],[Id]],Vocabulary!A:L,12)</f>
        <v>no</v>
      </c>
    </row>
    <row r="492" spans="1:20" ht="43.2" x14ac:dyDescent="0.3">
      <c r="A492" s="4">
        <v>548</v>
      </c>
      <c r="B492" s="13" t="str">
        <f>IF($A492&lt;&gt;"",IF(VLOOKUP($A492,VocabularyAdoption!$A:$K,8,)=0,"",VLOOKUP($A492,VocabularyAdoption!$A:$K,8,)),"")</f>
        <v/>
      </c>
      <c r="C492" s="13" t="str">
        <f>IF($A492&lt;&gt;"",VLOOKUP($A492,Vocabulary!$A:$J,6,),"")</f>
        <v>VL</v>
      </c>
      <c r="D492" s="13" t="str">
        <f>IF($A492&lt;&gt;"",VLOOKUP($A492,Vocabulary!$A:$J,8,),"")</f>
        <v>vl-adres-ext</v>
      </c>
      <c r="E492" s="13" t="str">
        <f>IFERROR(VLOOKUP(D492,Prefix!$A:$B,2,),"")</f>
        <v/>
      </c>
      <c r="F492" s="13" t="str">
        <f>IF($A492&lt;&gt;"",IF(VLOOKUP($A492,Vocabulary!$A:$J,9,)=0,"",VLOOKUP($A492,Vocabulary!$A:$J,9,)),"")</f>
        <v/>
      </c>
      <c r="G492" s="13" t="str">
        <f>IF($A492&lt;&gt;"",VLOOKUP($A492,Vocabulary!$A:$J,4,),"")</f>
        <v>Location</v>
      </c>
      <c r="H492" s="13" t="str">
        <f>IF($A492&lt;&gt;"",VLOOKUP($A492,Vocabulary!$A:$J,5,),"")</f>
        <v>Property</v>
      </c>
      <c r="I492" s="13" t="str">
        <f t="shared" si="7"/>
        <v>&lt;administratieveEenheidNiveau2&gt;</v>
      </c>
      <c r="J492" s="13" t="str">
        <f>IF($A492&lt;&gt;"",VLOOKUP($A492,Vocabulary!$A:$J,2,),"")</f>
        <v>administratieveEenheidNiveau2</v>
      </c>
      <c r="K492" s="13" t="str">
        <f>IFERROR(IF(VLOOKUP(A492,VocabularyNL!$A:$G,6)=0,"",VLOOKUP(A492,VocabularyNL!$A:$G,6)),"")</f>
        <v>administratieveEenheidNiveau2</v>
      </c>
      <c r="L492" s="13" t="str">
        <f>IFERROR(IF(VLOOKUP(A492,VocabularyFR!$A:$G,6)=0,"",VLOOKUP(A492,VocabularyFR!$A:$G,6)),"")</f>
        <v/>
      </c>
      <c r="M492" s="13" t="str">
        <f>IFERROR(IF(VLOOKUP(A492,Vocabulary!$A:$F,3)=0,"",VLOOKUP(A492,Vocabulary!$A:$F,3)),"")</f>
        <v>The region of the address, usually a county, state or other such area that typically encompasses several localities.</v>
      </c>
      <c r="N492" s="13" t="str">
        <f>IFERROR(IF(VLOOKUP(A492,VocabularyNL!$A:$H,7)=0,"",VLOOKUP(A492,VocabularyNL!$A:$H,7)),"")</f>
        <v>The region of the address, usually a county, state or other such area that typically encompasses several localities.</v>
      </c>
      <c r="O492" s="13" t="str">
        <f>IFERROR(IF(VLOOKUP(A492,VocabularyFR!$A:$H,7)=0,"",VLOOKUP(A492,VocabularyFR!$A:$H,7)),"")</f>
        <v/>
      </c>
      <c r="P492" s="13" t="str">
        <f>IF($A492&lt;&gt;"",IF(VLOOKUP($A492,Vocabulary!$A:$J,7,)&lt;&gt;"",VLOOKUP($A492,Vocabulary!$A:$J,7,),""),"")</f>
        <v>external terminology:
http://www.w3.org/ns/locn#adminUnitL2</v>
      </c>
      <c r="Q492" s="13" t="str">
        <f>IFERROR(IF(VLOOKUP(A492,VocabularyNL!$A:$H,8)=0,"",VLOOKUP(A492,VocabularyNL!$A:$H,8)),"")</f>
        <v/>
      </c>
      <c r="R492" s="13" t="str">
        <f>IFERROR(IF(VLOOKUP(A492,VocabularyFR!$A:$H,8)=0,"",VLOOKUP(A492,VocabularyFR!$A:$H,8)),"")</f>
        <v/>
      </c>
      <c r="S492" s="53" t="str">
        <f>VLOOKUP(Table9[[#This Row],[Id]],Vocabulary!A:K,11)</f>
        <v>no</v>
      </c>
      <c r="T492" s="53" t="str">
        <f>VLOOKUP(Table9[[#This Row],[Id]],Vocabulary!A:L,12)</f>
        <v>no</v>
      </c>
    </row>
    <row r="493" spans="1:20" ht="28.8" x14ac:dyDescent="0.3">
      <c r="A493" s="4">
        <v>549</v>
      </c>
      <c r="B493" s="13" t="str">
        <f>IF($A493&lt;&gt;"",IF(VLOOKUP($A493,VocabularyAdoption!$A:$K,8,)=0,"",VLOOKUP($A493,VocabularyAdoption!$A:$K,8,)),"")</f>
        <v/>
      </c>
      <c r="C493" s="13" t="str">
        <f>IF($A493&lt;&gt;"",VLOOKUP($A493,Vocabulary!$A:$J,6,),"")</f>
        <v>VL</v>
      </c>
      <c r="D493" s="13" t="str">
        <f>IF($A493&lt;&gt;"",VLOOKUP($A493,Vocabulary!$A:$J,8,),"")</f>
        <v>vl-adres-ext</v>
      </c>
      <c r="E493" s="13" t="str">
        <f>IFERROR(VLOOKUP(D493,Prefix!$A:$B,2,),"")</f>
        <v/>
      </c>
      <c r="F493" s="13" t="str">
        <f>IF($A493&lt;&gt;"",IF(VLOOKUP($A493,Vocabulary!$A:$J,9,)=0,"",VLOOKUP($A493,Vocabulary!$A:$J,9,)),"")</f>
        <v/>
      </c>
      <c r="G493" s="13" t="str">
        <f>IF($A493&lt;&gt;"",VLOOKUP($A493,Vocabulary!$A:$J,4,),"")</f>
        <v>Location</v>
      </c>
      <c r="H493" s="13" t="str">
        <f>IF($A493&lt;&gt;"",VLOOKUP($A493,Vocabulary!$A:$J,5,),"")</f>
        <v>Property</v>
      </c>
      <c r="I493" s="13" t="str">
        <f t="shared" si="7"/>
        <v>&lt;adresgebied&gt;</v>
      </c>
      <c r="J493" s="13" t="str">
        <f>IF($A493&lt;&gt;"",VLOOKUP($A493,Vocabulary!$A:$J,2,),"")</f>
        <v>adresgebied</v>
      </c>
      <c r="K493" s="13" t="str">
        <f>IFERROR(IF(VLOOKUP(A493,VocabularyNL!$A:$G,6)=0,"",VLOOKUP(A493,VocabularyNL!$A:$G,6)),"")</f>
        <v>adresgebied</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http://www.w3.org/ns/locn#addressArea</v>
      </c>
      <c r="Q493" s="13" t="str">
        <f>IFERROR(IF(VLOOKUP(A493,VocabularyNL!$A:$H,8)=0,"",VLOOKUP(A493,VocabularyNL!$A:$H,8)),"")</f>
        <v/>
      </c>
      <c r="R493" s="13" t="str">
        <f>IFERROR(IF(VLOOKUP(A493,VocabularyFR!$A:$H,8)=0,"",VLOOKUP(A493,VocabularyFR!$A:$H,8)),"")</f>
        <v/>
      </c>
      <c r="S493" s="53" t="str">
        <f>VLOOKUP(Table9[[#This Row],[Id]],Vocabulary!A:K,11)</f>
        <v>no</v>
      </c>
      <c r="T493" s="53" t="str">
        <f>VLOOKUP(Table9[[#This Row],[Id]],Vocabulary!A:L,12)</f>
        <v>no</v>
      </c>
    </row>
    <row r="494" spans="1:20" ht="28.8" x14ac:dyDescent="0.3">
      <c r="A494" s="4">
        <v>550</v>
      </c>
      <c r="B494" s="13" t="str">
        <f>IF($A494&lt;&gt;"",IF(VLOOKUP($A494,VocabularyAdoption!$A:$K,8,)=0,"",VLOOKUP($A494,VocabularyAdoption!$A:$K,8,)),"")</f>
        <v/>
      </c>
      <c r="C494" s="13" t="str">
        <f>IF($A494&lt;&gt;"",VLOOKUP($A494,Vocabulary!$A:$J,6,),"")</f>
        <v>VL</v>
      </c>
      <c r="D494" s="13" t="str">
        <f>IF($A494&lt;&gt;"",VLOOKUP($A494,Vocabulary!$A:$J,8,),"")</f>
        <v>vl-adres-ext</v>
      </c>
      <c r="E494" s="13" t="str">
        <f>IFERROR(VLOOKUP(D494,Prefix!$A:$B,2,),"")</f>
        <v/>
      </c>
      <c r="F494" s="13" t="str">
        <f>IF($A494&lt;&gt;"",IF(VLOOKUP($A494,Vocabulary!$A:$J,9,)=0,"",VLOOKUP($A494,Vocabulary!$A:$J,9,)),"")</f>
        <v/>
      </c>
      <c r="G494" s="13" t="str">
        <f>IF($A494&lt;&gt;"",VLOOKUP($A494,Vocabulary!$A:$J,4,),"")</f>
        <v>Location</v>
      </c>
      <c r="H494" s="13" t="str">
        <f>IF($A494&lt;&gt;"",VLOOKUP($A494,Vocabulary!$A:$J,5,),"")</f>
        <v>Class</v>
      </c>
      <c r="I494" s="13" t="str">
        <f t="shared" si="7"/>
        <v>&lt;Adresvoorstelling&gt;</v>
      </c>
      <c r="J494" s="13" t="str">
        <f>IF($A494&lt;&gt;"",VLOOKUP($A494,Vocabulary!$A:$J,2,),"")</f>
        <v>Adresvoorstelling</v>
      </c>
      <c r="K494" s="13" t="str">
        <f>IFERROR(IF(VLOOKUP(A494,VocabularyNL!$A:$G,6)=0,"",VLOOKUP(A494,VocabularyNL!$A:$G,6)),"")</f>
        <v>Adresvoorstelling</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http://www.w3.org/ns/locn#Address</v>
      </c>
      <c r="Q494" s="13" t="str">
        <f>IFERROR(IF(VLOOKUP(A494,VocabularyNL!$A:$H,8)=0,"",VLOOKUP(A494,VocabularyNL!$A:$H,8)),"")</f>
        <v/>
      </c>
      <c r="R494" s="13" t="str">
        <f>IFERROR(IF(VLOOKUP(A494,VocabularyFR!$A:$H,8)=0,"",VLOOKUP(A494,VocabularyFR!$A:$H,8)),"")</f>
        <v/>
      </c>
      <c r="S494" s="53" t="str">
        <f>VLOOKUP(Table9[[#This Row],[Id]],Vocabulary!A:K,11)</f>
        <v>no</v>
      </c>
      <c r="T494" s="53" t="str">
        <f>VLOOKUP(Table9[[#This Row],[Id]],Vocabulary!A:L,12)</f>
        <v>no</v>
      </c>
    </row>
    <row r="495" spans="1:20" ht="43.2" x14ac:dyDescent="0.3">
      <c r="A495" s="4">
        <v>551</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&lt;label&gt;</v>
      </c>
      <c r="J495" s="13" t="str">
        <f>IF($A495&lt;&gt;"",VLOOKUP($A495,Vocabulary!$A:$J,2,),"")</f>
        <v>label</v>
      </c>
      <c r="K495" s="13" t="str">
        <f>IFERROR(IF(VLOOKUP(A495,VocabularyNL!$A:$G,6)=0,"",VLOOKUP(A495,VocabularyNL!$A:$G,6)),"")</f>
        <v>label</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http://www.w3.org/2000/01/rdf-schema#label</v>
      </c>
      <c r="Q495" s="13" t="str">
        <f>IFERROR(IF(VLOOKUP(A495,VocabularyNL!$A:$H,8)=0,"",VLOOKUP(A495,VocabularyNL!$A:$H,8)),"")</f>
        <v/>
      </c>
      <c r="R495" s="13" t="str">
        <f>IFERROR(IF(VLOOKUP(A495,VocabularyFR!$A:$H,8)=0,"",VLOOKUP(A495,VocabularyFR!$A:$H,8)),"")</f>
        <v/>
      </c>
      <c r="S495" s="53" t="str">
        <f>VLOOKUP(Table9[[#This Row],[Id]],Vocabulary!A:K,11)</f>
        <v>no</v>
      </c>
      <c r="T495" s="53" t="str">
        <f>VLOOKUP(Table9[[#This Row],[Id]],Vocabulary!A:L,12)</f>
        <v>no</v>
      </c>
    </row>
    <row r="496" spans="1:20" ht="43.2" x14ac:dyDescent="0.3">
      <c r="A496" s="4">
        <v>552</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&lt;locatieaanduiding&gt;</v>
      </c>
      <c r="J496" s="13" t="str">
        <f>IF($A496&lt;&gt;"",VLOOKUP($A496,Vocabulary!$A:$J,2,),"")</f>
        <v>locatieaanduiding</v>
      </c>
      <c r="K496" s="13" t="str">
        <f>IFERROR(IF(VLOOKUP(A496,VocabularyNL!$A:$G,6)=0,"",VLOOKUP(A496,VocabularyNL!$A:$G,6)),"")</f>
        <v>locatieaanduiding</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http://www.w3.org/ns/locn#locatorDesignator</v>
      </c>
      <c r="Q496" s="13" t="str">
        <f>IFERROR(IF(VLOOKUP(A496,VocabularyNL!$A:$H,8)=0,"",VLOOKUP(A496,VocabularyNL!$A:$H,8)),"")</f>
        <v/>
      </c>
      <c r="R496" s="13" t="str">
        <f>IFERROR(IF(VLOOKUP(A496,VocabularyFR!$A:$H,8)=0,"",VLOOKUP(A496,VocabularyFR!$A:$H,8)),"")</f>
        <v/>
      </c>
      <c r="S496" s="53" t="str">
        <f>VLOOKUP(Table9[[#This Row],[Id]],Vocabulary!A:K,11)</f>
        <v>no</v>
      </c>
      <c r="T496" s="53" t="str">
        <f>VLOOKUP(Table9[[#This Row],[Id]],Vocabulary!A:L,12)</f>
        <v>no</v>
      </c>
    </row>
    <row r="497" spans="1:20" ht="72" x14ac:dyDescent="0.3">
      <c r="A497" s="4">
        <v>553</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&lt;locatienaam&gt;</v>
      </c>
      <c r="J497" s="13" t="str">
        <f>IF($A497&lt;&gt;"",VLOOKUP($A497,Vocabulary!$A:$J,2,),"")</f>
        <v>locatienaam</v>
      </c>
      <c r="K497" s="13" t="str">
        <f>IFERROR(IF(VLOOKUP(A497,VocabularyNL!$A:$G,6)=0,"",VLOOKUP(A497,VocabularyNL!$A:$G,6)),"")</f>
        <v>locatienaam</v>
      </c>
      <c r="L497" s="13" t="str">
        <f>IFERROR(IF(VLOOKUP(A497,VocabularyFR!$A:$G,6)=0,"",VLOOKUP(A497,VocabularyFR!$A:$G,6)),"")</f>
        <v/>
      </c>
      <c r="M497" s="13" t="str">
        <f>IFERROR(IF(VLOOKUP(A497,Vocabulary!$A:$F,3)=0,"",VLOOKUP(A497,Vocabulary!$A:$F,3)),"")</f>
        <v>Proper noun(s) applied to the real world entity identified by the locator. The locator name could be the name of the property or complex, of the building or part of the building, or it could be the name of a room inside a building.</v>
      </c>
      <c r="N497" s="13" t="str">
        <f>IFERROR(IF(VLOOKUP(A497,VocabularyNL!$A:$H,7)=0,"",VLOOKUP(A497,VocabularyNL!$A:$H,7)),"")</f>
        <v>Proper noun(s) applied to the real world entity identified by the locator. The locator name could be the name of the property or complex, of the building or part of the building, or it could be the name of a room inside a building.</v>
      </c>
      <c r="O497" s="13" t="str">
        <f>IFERROR(IF(VLOOKUP(A497,VocabularyFR!$A:$H,7)=0,"",VLOOKUP(A497,VocabularyFR!$A:$H,7)),"")</f>
        <v/>
      </c>
      <c r="P497" s="13" t="str">
        <f>IF($A497&lt;&gt;"",IF(VLOOKUP($A497,Vocabulary!$A:$J,7,)&lt;&gt;"",VLOOKUP($A497,Vocabulary!$A:$J,7,),""),"")</f>
        <v>external terminology:
http://www.w3.org/ns/locn#locatorName</v>
      </c>
      <c r="Q497" s="13" t="str">
        <f>IFERROR(IF(VLOOKUP(A497,VocabularyNL!$A:$H,8)=0,"",VLOOKUP(A497,VocabularyNL!$A:$H,8)),"")</f>
        <v/>
      </c>
      <c r="R497" s="13" t="str">
        <f>IFERROR(IF(VLOOKUP(A497,VocabularyFR!$A:$H,8)=0,"",VLOOKUP(A497,VocabularyFR!$A:$H,8)),"")</f>
        <v/>
      </c>
      <c r="S497" s="53" t="str">
        <f>VLOOKUP(Table9[[#This Row],[Id]],Vocabulary!A:K,11)</f>
        <v>no</v>
      </c>
      <c r="T497" s="53" t="str">
        <f>VLOOKUP(Table9[[#This Row],[Id]],Vocabulary!A:L,12)</f>
        <v>no</v>
      </c>
    </row>
    <row r="498" spans="1:20" ht="28.8" x14ac:dyDescent="0.3">
      <c r="A498" s="4">
        <v>554</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Property</v>
      </c>
      <c r="I498" s="13" t="str">
        <f t="shared" si="7"/>
        <v>&lt;postbus&gt;</v>
      </c>
      <c r="J498" s="13" t="str">
        <f>IF($A498&lt;&gt;"",VLOOKUP($A498,Vocabulary!$A:$J,2,),"")</f>
        <v>postbus</v>
      </c>
      <c r="K498" s="13" t="str">
        <f>IFERROR(IF(VLOOKUP(A498,VocabularyNL!$A:$G,6)=0,"",VLOOKUP(A498,VocabularyNL!$A:$G,6)),"")</f>
        <v>postbus</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http://www.w3.org/ns/locn#poBox</v>
      </c>
      <c r="Q498" s="13" t="str">
        <f>IFERROR(IF(VLOOKUP(A498,VocabularyNL!$A:$H,8)=0,"",VLOOKUP(A498,VocabularyNL!$A:$H,8)),"")</f>
        <v/>
      </c>
      <c r="R498" s="13" t="str">
        <f>IFERROR(IF(VLOOKUP(A498,VocabularyFR!$A:$H,8)=0,"",VLOOKUP(A498,VocabularyFR!$A:$H,8)),"")</f>
        <v/>
      </c>
      <c r="S498" s="53" t="str">
        <f>VLOOKUP(Table9[[#This Row],[Id]],Vocabulary!A:K,11)</f>
        <v>no</v>
      </c>
      <c r="T498" s="53" t="str">
        <f>VLOOKUP(Table9[[#This Row],[Id]],Vocabulary!A:L,12)</f>
        <v>no</v>
      </c>
    </row>
    <row r="499" spans="1:20" ht="28.8" x14ac:dyDescent="0.3">
      <c r="A499" s="4">
        <v>557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&lt;straatnaam&gt;</v>
      </c>
      <c r="J499" s="13" t="str">
        <f>IF($A499&lt;&gt;"",VLOOKUP($A499,Vocabulary!$A:$J,2,),"")</f>
        <v>straatnaam</v>
      </c>
      <c r="K499" s="13" t="str">
        <f>IFERROR(IF(VLOOKUP(A499,VocabularyNL!$A:$G,6)=0,"",VLOOKUP(A499,VocabularyNL!$A:$G,6)),"")</f>
        <v>straatnaam</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http://www.w3.org/ns/locn#thoroughfare</v>
      </c>
      <c r="Q499" s="13" t="str">
        <f>IFERROR(IF(VLOOKUP(A499,VocabularyNL!$A:$H,8)=0,"",VLOOKUP(A499,VocabularyNL!$A:$H,8)),"")</f>
        <v/>
      </c>
      <c r="R499" s="13" t="str">
        <f>IFERROR(IF(VLOOKUP(A499,VocabularyFR!$A:$H,8)=0,"",VLOOKUP(A499,VocabularyFR!$A:$H,8)),"")</f>
        <v/>
      </c>
      <c r="S499" s="53" t="str">
        <f>VLOOKUP(Table9[[#This Row],[Id]],Vocabulary!A:K,11)</f>
        <v>no</v>
      </c>
      <c r="T499" s="53" t="str">
        <f>VLOOKUP(Table9[[#This Row],[Id]],Vocabulary!A:L,12)</f>
        <v>no</v>
      </c>
    </row>
    <row r="500" spans="1:20" ht="43.2" x14ac:dyDescent="0.3">
      <c r="A500" s="4">
        <v>559</v>
      </c>
      <c r="B500" s="13" t="str">
        <f>IF($A500&lt;&gt;"",IF(VLOOKUP($A500,VocabularyAdoption!$A:$K,8,)=0,"",VLOOKUP($A500,VocabularyAdoption!$A:$K,8,)),"")</f>
        <v/>
      </c>
      <c r="C500" s="13" t="str">
        <f>IF($A500&lt;&gt;"",VLOOKUP($A500,Vocabulary!$A:$J,6,),"")</f>
        <v>VL</v>
      </c>
      <c r="D500" s="13" t="str">
        <f>IF($A500&lt;&gt;"",VLOOKUP($A500,Vocabulary!$A:$J,8,),"")</f>
        <v>vl-persoon-ext</v>
      </c>
      <c r="E500" s="13" t="str">
        <f>IFERROR(VLOOKUP(D500,Prefix!$A:$B,2,),"")</f>
        <v/>
      </c>
      <c r="F500" s="13" t="str">
        <f>IF($A500&lt;&gt;"",IF(VLOOKUP($A500,Vocabulary!$A:$J,9,)=0,"",VLOOKUP($A500,Vocabulary!$A:$J,9,)),"")</f>
        <v/>
      </c>
      <c r="G500" s="13" t="str">
        <f>IF($A500&lt;&gt;"",VLOOKUP($A500,Vocabulary!$A:$J,4,),"")</f>
        <v>Person</v>
      </c>
      <c r="H500" s="13" t="str">
        <f>IF($A500&lt;&gt;"",VLOOKUP($A500,Vocabulary!$A:$J,5,),"")</f>
        <v>Property</v>
      </c>
      <c r="I500" s="13" t="str">
        <f t="shared" si="7"/>
        <v>&lt;contactpunt&gt;</v>
      </c>
      <c r="J500" s="13" t="str">
        <f>IF($A500&lt;&gt;"",VLOOKUP($A500,Vocabulary!$A:$J,2,),"")</f>
        <v>contactpunt</v>
      </c>
      <c r="K500" s="13" t="str">
        <f>IFERROR(IF(VLOOKUP(A500,VocabularyNL!$A:$G,6)=0,"",VLOOKUP(A500,VocabularyNL!$A:$G,6)),"")</f>
        <v>contactpunt</v>
      </c>
      <c r="L500" s="13" t="str">
        <f>IFERROR(IF(VLOOKUP(A500,VocabularyFR!$A:$G,6)=0,"",VLOOKUP(A500,VocabularyFR!$A:$G,6)),"")</f>
        <v/>
      </c>
      <c r="M500" s="13" t="str">
        <f>IFERROR(IF(VLOOKUP(A500,Vocabulary!$A:$F,3)=0,"",VLOOKUP(A500,Vocabulary!$A:$F,3)),"")</f>
        <v>A contact point for a person or organization.</v>
      </c>
      <c r="N500" s="13" t="str">
        <f>IFERROR(IF(VLOOKUP(A500,VocabularyNL!$A:$H,7)=0,"",VLOOKUP(A500,VocabularyNL!$A:$H,7)),"")</f>
        <v>A contact point for a person or organization.</v>
      </c>
      <c r="O500" s="13" t="str">
        <f>IFERROR(IF(VLOOKUP(A500,VocabularyFR!$A:$H,7)=0,"",VLOOKUP(A500,VocabularyFR!$A:$H,7)),"")</f>
        <v/>
      </c>
      <c r="P500" s="13" t="str">
        <f>IF($A500&lt;&gt;"",IF(VLOOKUP($A500,Vocabulary!$A:$J,7,)&lt;&gt;"",VLOOKUP($A500,Vocabulary!$A:$J,7,),""),"")</f>
        <v>external terminology:
http://schema.org/contactPoint</v>
      </c>
      <c r="Q500" s="13" t="str">
        <f>IFERROR(IF(VLOOKUP(A500,VocabularyNL!$A:$H,8)=0,"",VLOOKUP(A500,VocabularyNL!$A:$H,8)),"")</f>
        <v/>
      </c>
      <c r="R500" s="13" t="str">
        <f>IFERROR(IF(VLOOKUP(A500,VocabularyFR!$A:$H,8)=0,"",VLOOKUP(A500,VocabularyFR!$A:$H,8)),"")</f>
        <v/>
      </c>
      <c r="S500" s="53" t="str">
        <f>VLOOKUP(Table9[[#This Row],[Id]],Vocabulary!A:K,11)</f>
        <v>no</v>
      </c>
      <c r="T500" s="53" t="str">
        <f>VLOOKUP(Table9[[#This Row],[Id]],Vocabulary!A:L,12)</f>
        <v>no</v>
      </c>
    </row>
    <row r="501" spans="1:20" ht="86.4" x14ac:dyDescent="0.3">
      <c r="A501" s="4">
        <v>560</v>
      </c>
      <c r="B501" s="13" t="str">
        <f>IF($A501&lt;&gt;"",IF(VLOOKUP($A501,VocabularyAdoption!$A:$K,8,)=0,"",VLOOKUP($A501,VocabularyAdoption!$A:$K,8,)),"")</f>
        <v/>
      </c>
      <c r="C501" s="13" t="str">
        <f>IF($A501&lt;&gt;"",VLOOKUP($A501,Vocabulary!$A:$J,6,),"")</f>
        <v>VL</v>
      </c>
      <c r="D501" s="13" t="str">
        <f>IF($A501&lt;&gt;"",VLOOKUP($A501,Vocabulary!$A:$J,8,),"")</f>
        <v>vl-persoon-ext</v>
      </c>
      <c r="E501" s="13" t="str">
        <f>IFERROR(VLOOKUP(D501,Prefix!$A:$B,2,),"")</f>
        <v/>
      </c>
      <c r="F501" s="13" t="str">
        <f>IF($A501&lt;&gt;"",IF(VLOOKUP($A501,Vocabulary!$A:$J,9,)=0,"",VLOOKUP($A501,Vocabulary!$A:$J,9,)),"")</f>
        <v/>
      </c>
      <c r="G501" s="13" t="str">
        <f>IF($A501&lt;&gt;"",VLOOKUP($A501,Vocabulary!$A:$J,4,),"")</f>
        <v>Person</v>
      </c>
      <c r="H501" s="13" t="str">
        <f>IF($A501&lt;&gt;"",VLOOKUP($A501,Vocabulary!$A:$J,5,),"")</f>
        <v>Property</v>
      </c>
      <c r="I501" s="13" t="str">
        <f t="shared" si="7"/>
        <v>&lt;familienaam&gt;</v>
      </c>
      <c r="J501" s="13" t="str">
        <f>IF($A501&lt;&gt;"",VLOOKUP($A501,Vocabulary!$A:$J,2,),"")</f>
        <v>familienaam</v>
      </c>
      <c r="K501" s="13" t="str">
        <f>IFERROR(IF(VLOOKUP(A501,VocabularyNL!$A:$G,6)=0,"",VLOOKUP(A501,VocabularyNL!$A:$G,6)),"")</f>
        <v>familienaam</v>
      </c>
      <c r="L501" s="13" t="str">
        <f>IFERROR(IF(VLOOKUP(A501,VocabularyFR!$A:$G,6)=0,"",VLOOKUP(A501,VocabularyFR!$A:$G,6)),"")</f>
        <v/>
      </c>
      <c r="M501" s="13" t="str">
        <f>IFERROR(IF(VLOOKUP(A501,Vocabulary!$A:$F,3)=0,"",VLOOKUP(A501,Vocabulary!$A:$F,3)),"")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1" s="13" t="str">
        <f>IFERROR(IF(VLOOKUP(A501,VocabularyNL!$A:$H,7)=0,"",VLOOKUP(A501,VocabularyNL!$A:$H,7)),"")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1" s="13" t="str">
        <f>IFERROR(IF(VLOOKUP(A501,VocabularyFR!$A:$H,7)=0,"",VLOOKUP(A501,VocabularyFR!$A:$H,7)),"")</f>
        <v/>
      </c>
      <c r="P501" s="13" t="str">
        <f>IF($A501&lt;&gt;"",IF(VLOOKUP($A501,Vocabulary!$A:$J,7,)&lt;&gt;"",VLOOKUP($A501,Vocabulary!$A:$J,7,),""),"")</f>
        <v>external terminology:
http://xmlns.com/foaf/0.1/familyName</v>
      </c>
      <c r="Q501" s="13" t="str">
        <f>IFERROR(IF(VLOOKUP(A501,VocabularyNL!$A:$H,8)=0,"",VLOOKUP(A501,VocabularyNL!$A:$H,8)),"")</f>
        <v/>
      </c>
      <c r="R501" s="13" t="str">
        <f>IFERROR(IF(VLOOKUP(A501,VocabularyFR!$A:$H,8)=0,"",VLOOKUP(A501,VocabularyFR!$A:$H,8)),"")</f>
        <v/>
      </c>
      <c r="S501" s="53" t="str">
        <f>VLOOKUP(Table9[[#This Row],[Id]],Vocabulary!A:K,11)</f>
        <v>no</v>
      </c>
      <c r="T501" s="53" t="str">
        <f>VLOOKUP(Table9[[#This Row],[Id]],Vocabulary!A:L,12)</f>
        <v>no</v>
      </c>
    </row>
    <row r="502" spans="1:20" ht="158.4" x14ac:dyDescent="0.3">
      <c r="A502" s="4">
        <v>561</v>
      </c>
      <c r="B502" s="13" t="str">
        <f>IF($A502&lt;&gt;"",IF(VLOOKUP($A502,VocabularyAdoption!$A:$K,8,)=0,"",VLOOKUP($A502,VocabularyAdoption!$A:$K,8,)),"")</f>
        <v/>
      </c>
      <c r="C502" s="13" t="str">
        <f>IF($A502&lt;&gt;"",VLOOKUP($A502,Vocabulary!$A:$J,6,),"")</f>
        <v>VL</v>
      </c>
      <c r="D502" s="13" t="str">
        <f>IF($A502&lt;&gt;"",VLOOKUP($A502,Vocabulary!$A:$J,8,),"")</f>
        <v>vl-persoon-ext</v>
      </c>
      <c r="E502" s="13" t="str">
        <f>IFERROR(VLOOKUP(D502,Prefix!$A:$B,2,),"")</f>
        <v/>
      </c>
      <c r="F502" s="13" t="str">
        <f>IF($A502&lt;&gt;"",IF(VLOOKUP($A502,Vocabulary!$A:$J,9,)=0,"",VLOOKUP($A502,Vocabulary!$A:$J,9,)),"")</f>
        <v/>
      </c>
      <c r="G502" s="13" t="str">
        <f>IF($A502&lt;&gt;"",VLOOKUP($A502,Vocabulary!$A:$J,4,),"")</f>
        <v>Person</v>
      </c>
      <c r="H502" s="13" t="str">
        <f>IF($A502&lt;&gt;"",VLOOKUP($A502,Vocabulary!$A:$J,5,),"")</f>
        <v>Property</v>
      </c>
      <c r="I502" s="13" t="str">
        <f t="shared" si="7"/>
        <v>&lt;geboortenaam&gt;</v>
      </c>
      <c r="J502" s="13" t="str">
        <f>IF($A502&lt;&gt;"",VLOOKUP($A502,Vocabulary!$A:$J,2,),"")</f>
        <v>geboortenaam</v>
      </c>
      <c r="K502" s="13" t="str">
        <f>IFERROR(IF(VLOOKUP(A502,VocabularyNL!$A:$G,6)=0,"",VLOOKUP(A502,VocabularyNL!$A:$G,6)),"")</f>
        <v>geboortenaam</v>
      </c>
      <c r="L502" s="13" t="str">
        <f>IFERROR(IF(VLOOKUP(A502,VocabularyFR!$A:$G,6)=0,"",VLOOKUP(A502,VocabularyFR!$A:$G,6)),"")</f>
        <v/>
      </c>
      <c r="M502" s="13" t="str">
        <f>IFERROR(IF(VLOOKUP(A502,Vocabulary!$A:$F,3)=0,"",VLOOKUP(A502,Vocabulary!$A:$F,3)),"")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2" s="13" t="str">
        <f>IFERROR(IF(VLOOKUP(A502,VocabularyNL!$A:$H,7)=0,"",VLOOKUP(A502,VocabularyNL!$A:$H,7)),"")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2" s="13" t="str">
        <f>IFERROR(IF(VLOOKUP(A502,VocabularyFR!$A:$H,7)=0,"",VLOOKUP(A502,VocabularyFR!$A:$H,7)),"")</f>
        <v/>
      </c>
      <c r="P502" s="13" t="str">
        <f>IF($A502&lt;&gt;"",IF(VLOOKUP($A502,Vocabulary!$A:$J,7,)&lt;&gt;"",VLOOKUP($A502,Vocabulary!$A:$J,7,),""),"")</f>
        <v>external terminology:
http://www.w3.org/ns/person#birthName</v>
      </c>
      <c r="Q502" s="13" t="str">
        <f>IFERROR(IF(VLOOKUP(A502,VocabularyNL!$A:$H,8)=0,"",VLOOKUP(A502,VocabularyNL!$A:$H,8)),"")</f>
        <v/>
      </c>
      <c r="R502" s="13" t="str">
        <f>IFERROR(IF(VLOOKUP(A502,VocabularyFR!$A:$H,8)=0,"",VLOOKUP(A502,VocabularyFR!$A:$H,8)),"")</f>
        <v/>
      </c>
      <c r="S502" s="53" t="str">
        <f>VLOOKUP(Table9[[#This Row],[Id]],Vocabulary!A:K,11)</f>
        <v>no</v>
      </c>
      <c r="T502" s="53" t="str">
        <f>VLOOKUP(Table9[[#This Row],[Id]],Vocabulary!A:L,12)</f>
        <v>no</v>
      </c>
    </row>
    <row r="503" spans="1:20" ht="86.4" x14ac:dyDescent="0.3">
      <c r="A503" s="4">
        <v>562</v>
      </c>
      <c r="B503" s="13" t="str">
        <f>IF($A503&lt;&gt;"",IF(VLOOKUP($A503,VocabularyAdoption!$A:$K,8,)=0,"",VLOOKUP($A503,VocabularyAdoption!$A:$K,8,)),"")</f>
        <v/>
      </c>
      <c r="C503" s="13" t="str">
        <f>IF($A503&lt;&gt;"",VLOOKUP($A503,Vocabulary!$A:$J,6,),"")</f>
        <v>VL</v>
      </c>
      <c r="D503" s="13" t="str">
        <f>IF($A503&lt;&gt;"",VLOOKUP($A503,Vocabulary!$A:$J,8,),"")</f>
        <v>vl-persoon-ext</v>
      </c>
      <c r="E503" s="13" t="str">
        <f>IFERROR(VLOOKUP(D503,Prefix!$A:$B,2,),"")</f>
        <v/>
      </c>
      <c r="F503" s="13" t="str">
        <f>IF($A503&lt;&gt;"",IF(VLOOKUP($A503,Vocabulary!$A:$J,9,)=0,"",VLOOKUP($A503,Vocabulary!$A:$J,9,)),"")</f>
        <v/>
      </c>
      <c r="G503" s="13" t="str">
        <f>IF($A503&lt;&gt;"",VLOOKUP($A503,Vocabulary!$A:$J,4,),"")</f>
        <v>Person</v>
      </c>
      <c r="H503" s="13" t="str">
        <f>IF($A503&lt;&gt;"",VLOOKUP($A503,Vocabulary!$A:$J,5,),"")</f>
        <v>Property</v>
      </c>
      <c r="I503" s="13" t="str">
        <f t="shared" si="7"/>
        <v>&lt;gegevenNaam&gt;</v>
      </c>
      <c r="J503" s="13" t="str">
        <f>IF($A503&lt;&gt;"",VLOOKUP($A503,Vocabulary!$A:$J,2,),"")</f>
        <v>gegevenNaam</v>
      </c>
      <c r="K503" s="13" t="str">
        <f>IFERROR(IF(VLOOKUP(A503,VocabularyNL!$A:$G,6)=0,"",VLOOKUP(A503,VocabularyNL!$A:$G,6)),"")</f>
        <v>gegevenNaam</v>
      </c>
      <c r="L503" s="13" t="str">
        <f>IFERROR(IF(VLOOKUP(A503,VocabularyFR!$A:$G,6)=0,"",VLOOKUP(A503,VocabularyFR!$A:$G,6)),"")</f>
        <v/>
      </c>
      <c r="M503" s="13" t="str">
        <f>IFERROR(IF(VLOOKUP(A503,Vocabulary!$A:$F,3)=0,"",VLOOKUP(A503,Vocabulary!$A:$F,3)),"")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3" s="13" t="str">
        <f>IFERROR(IF(VLOOKUP(A503,VocabularyNL!$A:$H,7)=0,"",VLOOKUP(A503,VocabularyNL!$A:$H,7)),"")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3" s="13" t="str">
        <f>IFERROR(IF(VLOOKUP(A503,VocabularyFR!$A:$H,7)=0,"",VLOOKUP(A503,VocabularyFR!$A:$H,7)),"")</f>
        <v/>
      </c>
      <c r="P503" s="13" t="str">
        <f>IF($A503&lt;&gt;"",IF(VLOOKUP($A503,Vocabulary!$A:$J,7,)&lt;&gt;"",VLOOKUP($A503,Vocabulary!$A:$J,7,),""),"")</f>
        <v>external terminology:
http://xmlns.com/foaf/0.1/givenName</v>
      </c>
      <c r="Q503" s="13" t="str">
        <f>IFERROR(IF(VLOOKUP(A503,VocabularyNL!$A:$H,8)=0,"",VLOOKUP(A503,VocabularyNL!$A:$H,8)),"")</f>
        <v/>
      </c>
      <c r="R503" s="13" t="str">
        <f>IFERROR(IF(VLOOKUP(A503,VocabularyFR!$A:$H,8)=0,"",VLOOKUP(A503,VocabularyFR!$A:$H,8)),"")</f>
        <v/>
      </c>
      <c r="S503" s="53" t="str">
        <f>VLOOKUP(Table9[[#This Row],[Id]],Vocabulary!A:K,11)</f>
        <v>no</v>
      </c>
      <c r="T503" s="53" t="str">
        <f>VLOOKUP(Table9[[#This Row],[Id]],Vocabulary!A:L,12)</f>
        <v>no</v>
      </c>
    </row>
    <row r="504" spans="1:20" ht="43.2" x14ac:dyDescent="0.3">
      <c r="A504" s="4">
        <v>563</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&lt;inwonerschap&gt;</v>
      </c>
      <c r="J504" s="13" t="str">
        <f>IF($A504&lt;&gt;"",VLOOKUP($A504,Vocabulary!$A:$J,2,),"")</f>
        <v>inwonerschap</v>
      </c>
      <c r="K504" s="13" t="str">
        <f>IFERROR(IF(VLOOKUP(A504,VocabularyNL!$A:$G,6)=0,"",VLOOKUP(A504,VocabularyNL!$A:$G,6)),"")</f>
        <v>inwonerschap</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http://www.w3.org/ns/person#residency</v>
      </c>
      <c r="Q504" s="13" t="str">
        <f>IFERROR(IF(VLOOKUP(A504,VocabularyNL!$A:$H,8)=0,"",VLOOKUP(A504,VocabularyNL!$A:$H,8)),"")</f>
        <v/>
      </c>
      <c r="R504" s="13" t="str">
        <f>IFERROR(IF(VLOOKUP(A504,VocabularyFR!$A:$H,8)=0,"",VLOOKUP(A504,VocabularyFR!$A:$H,8)),"")</f>
        <v/>
      </c>
      <c r="S504" s="53" t="str">
        <f>VLOOKUP(Table9[[#This Row],[Id]],Vocabulary!A:K,11)</f>
        <v>no</v>
      </c>
      <c r="T504" s="53" t="str">
        <f>VLOOKUP(Table9[[#This Row],[Id]],Vocabulary!A:L,12)</f>
        <v>no</v>
      </c>
    </row>
    <row r="505" spans="1:20" ht="43.2" x14ac:dyDescent="0.3">
      <c r="A505" s="4">
        <v>564</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&lt;naam&gt;</v>
      </c>
      <c r="J505" s="13" t="str">
        <f>IF($A505&lt;&gt;"",VLOOKUP($A505,Vocabulary!$A:$J,2,),"")</f>
        <v>naam</v>
      </c>
      <c r="K505" s="13" t="str">
        <f>IFERROR(IF(VLOOKUP(A505,VocabularyNL!$A:$G,6)=0,"",VLOOKUP(A505,VocabularyNL!$A:$G,6)),"")</f>
        <v>naam</v>
      </c>
      <c r="L505" s="13" t="str">
        <f>IFERROR(IF(VLOOKUP(A505,VocabularyFR!$A:$G,6)=0,"",VLOOKUP(A505,VocabularyFR!$A:$G,6)),"")</f>
        <v/>
      </c>
      <c r="M505" s="13" t="str">
        <f>IFERROR(IF(VLOOKUP(A505,Vocabulary!$A:$F,3)=0,"",VLOOKUP(A505,Vocabulary!$A:$F,3)),"")</f>
        <v/>
      </c>
      <c r="N505" s="13" t="str">
        <f>IFERROR(IF(VLOOKUP(A505,VocabularyNL!$A:$H,7)=0,"",VLOOKUP(A505,VocabularyNL!$A:$H,7)),"")</f>
        <v/>
      </c>
      <c r="O505" s="13" t="str">
        <f>IFERROR(IF(VLOOKUP(A505,VocabularyFR!$A:$H,7)=0,"",VLOOKUP(A505,VocabularyFR!$A:$H,7)),"")</f>
        <v/>
      </c>
      <c r="P505" s="13" t="str">
        <f>IF($A505&lt;&gt;"",IF(VLOOKUP($A505,Vocabulary!$A:$J,7,)&lt;&gt;"",VLOOKUP($A505,Vocabulary!$A:$J,7,),""),"")</f>
        <v>external terminology:
http://xmlns.com/foaf/0.1/name</v>
      </c>
      <c r="Q505" s="13" t="str">
        <f>IFERROR(IF(VLOOKUP(A505,VocabularyNL!$A:$H,8)=0,"",VLOOKUP(A505,VocabularyNL!$A:$H,8)),"")</f>
        <v/>
      </c>
      <c r="R505" s="13" t="str">
        <f>IFERROR(IF(VLOOKUP(A505,VocabularyFR!$A:$H,8)=0,"",VLOOKUP(A505,VocabularyFR!$A:$H,8)),"")</f>
        <v/>
      </c>
      <c r="S505" s="53" t="str">
        <f>VLOOKUP(Table9[[#This Row],[Id]],Vocabulary!A:K,11)</f>
        <v>no</v>
      </c>
      <c r="T505" s="53" t="str">
        <f>VLOOKUP(Table9[[#This Row],[Id]],Vocabulary!A:L,12)</f>
        <v>no</v>
      </c>
    </row>
    <row r="506" spans="1:20" ht="100.8" x14ac:dyDescent="0.3">
      <c r="A506" s="4">
        <v>565</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&lt;patroniem&gt;</v>
      </c>
      <c r="J506" s="13" t="str">
        <f>IF($A506&lt;&gt;"",VLOOKUP($A506,Vocabulary!$A:$J,2,),"")</f>
        <v>patroniem</v>
      </c>
      <c r="K506" s="13" t="str">
        <f>IFERROR(IF(VLOOKUP(A506,VocabularyNL!$A:$G,6)=0,"",VLOOKUP(A506,VocabularyNL!$A:$G,6)),"")</f>
        <v>patroniem</v>
      </c>
      <c r="L506" s="13" t="str">
        <f>IFERROR(IF(VLOOKUP(A506,VocabularyFR!$A:$G,6)=0,"",VLOOKUP(A506,VocabularyFR!$A:$G,6)),"")</f>
        <v/>
      </c>
      <c r="M506" s="13" t="str">
        <f>IFERROR(IF(VLOOKUP(A506,Vocabulary!$A:$F,3)=0,"",VLOOKUP(A506,Vocabulary!$A:$F,3)),"")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06" s="13" t="str">
        <f>IFERROR(IF(VLOOKUP(A506,VocabularyNL!$A:$H,7)=0,"",VLOOKUP(A506,VocabularyNL!$A:$H,7)),"")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06" s="13" t="str">
        <f>IFERROR(IF(VLOOKUP(A506,VocabularyFR!$A:$H,7)=0,"",VLOOKUP(A506,VocabularyFR!$A:$H,7)),"")</f>
        <v/>
      </c>
      <c r="P506" s="13" t="str">
        <f>IF($A506&lt;&gt;"",IF(VLOOKUP($A506,Vocabulary!$A:$J,7,)&lt;&gt;"",VLOOKUP($A506,Vocabulary!$A:$J,7,),""),"")</f>
        <v>external terminology:
http://www.w3.org/ns/person#patronymicName</v>
      </c>
      <c r="Q506" s="13" t="str">
        <f>IFERROR(IF(VLOOKUP(A506,VocabularyNL!$A:$H,8)=0,"",VLOOKUP(A506,VocabularyNL!$A:$H,8)),"")</f>
        <v/>
      </c>
      <c r="R506" s="13" t="str">
        <f>IFERROR(IF(VLOOKUP(A506,VocabularyFR!$A:$H,8)=0,"",VLOOKUP(A506,VocabularyFR!$A:$H,8)),"")</f>
        <v/>
      </c>
      <c r="S506" s="53" t="str">
        <f>VLOOKUP(Table9[[#This Row],[Id]],Vocabulary!A:K,11)</f>
        <v>no</v>
      </c>
      <c r="T506" s="53" t="str">
        <f>VLOOKUP(Table9[[#This Row],[Id]],Vocabulary!A:L,12)</f>
        <v>no</v>
      </c>
    </row>
    <row r="507" spans="1:20" ht="72" x14ac:dyDescent="0.3">
      <c r="A507" s="4">
        <v>566</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Class</v>
      </c>
      <c r="I507" s="13" t="str">
        <f t="shared" si="7"/>
        <v>&lt;Persoon&gt;</v>
      </c>
      <c r="J507" s="13" t="str">
        <f>IF($A507&lt;&gt;"",VLOOKUP($A507,Vocabulary!$A:$J,2,),"")</f>
        <v>Persoon</v>
      </c>
      <c r="K507" s="13" t="str">
        <f>IFERROR(IF(VLOOKUP(A507,VocabularyNL!$A:$G,6)=0,"",VLOOKUP(A507,VocabularyNL!$A:$G,6)),"")</f>
        <v>Persoon</v>
      </c>
      <c r="L507" s="13" t="str">
        <f>IFERROR(IF(VLOOKUP(A507,VocabularyFR!$A:$G,6)=0,"",VLOOKUP(A507,VocabularyFR!$A:$G,6)),"")</f>
        <v/>
      </c>
      <c r="M507" s="13" t="str">
        <f>IFERROR(IF(VLOOKUP(A507,Vocabulary!$A:$F,3)=0,"",VLOOKUP(A507,Vocabulary!$A:$F,3)),"")</f>
        <v>An individual person who may be dead or alive, but not imaginary. It is that restriction that makes person:Person a sub class of both foaf:Person and schema:Person which both cover imaginary characters as well as real people.</v>
      </c>
      <c r="N507" s="13" t="str">
        <f>IFERROR(IF(VLOOKUP(A507,VocabularyNL!$A:$H,7)=0,"",VLOOKUP(A507,VocabularyNL!$A:$H,7)),"")</f>
        <v>An individual person who may be dead or alive, but not imaginary. It is that restriction that makes person:Person a sub class of both foaf:Person and schema:Person which both cover imaginary characters as well as real people.</v>
      </c>
      <c r="O507" s="13" t="str">
        <f>IFERROR(IF(VLOOKUP(A507,VocabularyFR!$A:$H,7)=0,"",VLOOKUP(A507,VocabularyFR!$A:$H,7)),"")</f>
        <v/>
      </c>
      <c r="P507" s="13" t="str">
        <f>IF($A507&lt;&gt;"",IF(VLOOKUP($A507,Vocabulary!$A:$J,7,)&lt;&gt;"",VLOOKUP($A507,Vocabulary!$A:$J,7,),""),"")</f>
        <v>external terminology:
http://www.w3.org/ns/person#Person</v>
      </c>
      <c r="Q507" s="13" t="str">
        <f>IFERROR(IF(VLOOKUP(A507,VocabularyNL!$A:$H,8)=0,"",VLOOKUP(A507,VocabularyNL!$A:$H,8)),"")</f>
        <v/>
      </c>
      <c r="R507" s="13" t="str">
        <f>IFERROR(IF(VLOOKUP(A507,VocabularyFR!$A:$H,8)=0,"",VLOOKUP(A507,VocabularyFR!$A:$H,8)),"")</f>
        <v/>
      </c>
      <c r="S507" s="53" t="str">
        <f>VLOOKUP(Table9[[#This Row],[Id]],Vocabulary!A:K,11)</f>
        <v>no</v>
      </c>
      <c r="T507" s="53" t="str">
        <f>VLOOKUP(Table9[[#This Row],[Id]],Vocabulary!A:L,12)</f>
        <v>no</v>
      </c>
    </row>
    <row r="508" spans="1:20" ht="43.2" x14ac:dyDescent="0.3">
      <c r="A508" s="4">
        <v>567</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&lt;staatsburgerschap&gt;</v>
      </c>
      <c r="J508" s="13" t="str">
        <f>IF($A508&lt;&gt;"",VLOOKUP($A508,Vocabulary!$A:$J,2,),"")</f>
        <v>staatsburgerschap</v>
      </c>
      <c r="K508" s="13" t="str">
        <f>IFERROR(IF(VLOOKUP(A508,VocabularyNL!$A:$G,6)=0,"",VLOOKUP(A508,VocabularyNL!$A:$G,6)),"")</f>
        <v>staatsburgerschap</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http://www.w3.org/ns/person#citizenship</v>
      </c>
      <c r="Q508" s="13" t="str">
        <f>IFERROR(IF(VLOOKUP(A508,VocabularyNL!$A:$H,8)=0,"",VLOOKUP(A508,VocabularyNL!$A:$H,8)),"")</f>
        <v/>
      </c>
      <c r="R508" s="13" t="str">
        <f>IFERROR(IF(VLOOKUP(A508,VocabularyFR!$A:$H,8)=0,"",VLOOKUP(A508,VocabularyFR!$A:$H,8)),"")</f>
        <v/>
      </c>
      <c r="S508" s="53" t="str">
        <f>VLOOKUP(Table9[[#This Row],[Id]],Vocabulary!A:K,11)</f>
        <v>no</v>
      </c>
      <c r="T508" s="53" t="str">
        <f>VLOOKUP(Table9[[#This Row],[Id]],Vocabulary!A:L,12)</f>
        <v>no</v>
      </c>
    </row>
    <row r="509" spans="1:20" ht="43.2" x14ac:dyDescent="0.3">
      <c r="A509" s="4">
        <v>568</v>
      </c>
      <c r="B509" s="13" t="str">
        <f>IF($A509&lt;&gt;"",IF(VLOOKUP($A509,VocabularyAdoption!$A:$K,8,)=0,"",VLOOKUP($A509,VocabularyAdoption!$A:$K,8,)),"")</f>
        <v/>
      </c>
      <c r="C509" s="13" t="str">
        <f>IF($A509&lt;&gt;"",VLOOKUP($A509,Vocabulary!$A:$J,6,),"")</f>
        <v>VL</v>
      </c>
      <c r="D509" s="13" t="str">
        <f>IF($A509&lt;&gt;"",VLOOKUP($A509,Vocabulary!$A:$J,8,),"")</f>
        <v>vl-organisatie-ext</v>
      </c>
      <c r="E509" s="13" t="str">
        <f>IFERROR(VLOOKUP(D509,Prefix!$A:$B,2,),"")</f>
        <v/>
      </c>
      <c r="F509" s="13" t="str">
        <f>IF($A509&lt;&gt;"",IF(VLOOKUP($A509,Vocabulary!$A:$J,9,)=0,"",VLOOKUP($A509,Vocabulary!$A:$J,9,)),"")</f>
        <v/>
      </c>
      <c r="G509" s="13" t="str">
        <f>IF($A509&lt;&gt;"",VLOOKUP($A509,Vocabulary!$A:$J,4,),"")</f>
        <v>Organization</v>
      </c>
      <c r="H509" s="13" t="str">
        <f>IF($A509&lt;&gt;"",VLOOKUP($A509,Vocabulary!$A:$J,5,),"")</f>
        <v>Property</v>
      </c>
      <c r="I509" s="13" t="str">
        <f t="shared" si="7"/>
        <v>&lt;alternatieveLabel&gt;</v>
      </c>
      <c r="J509" s="13" t="str">
        <f>IF($A509&lt;&gt;"",VLOOKUP($A509,Vocabulary!$A:$J,2,),"")</f>
        <v>alternatieveLabel</v>
      </c>
      <c r="K509" s="13" t="str">
        <f>IFERROR(IF(VLOOKUP(A509,VocabularyNL!$A:$G,6)=0,"",VLOOKUP(A509,VocabularyNL!$A:$G,6)),"")</f>
        <v>alternatieveLabel</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http://www.w3.org/2004/02/skos/core#altLabel</v>
      </c>
      <c r="Q509" s="13" t="str">
        <f>IFERROR(IF(VLOOKUP(A509,VocabularyNL!$A:$H,8)=0,"",VLOOKUP(A509,VocabularyNL!$A:$H,8)),"")</f>
        <v/>
      </c>
      <c r="R509" s="13" t="str">
        <f>IFERROR(IF(VLOOKUP(A509,VocabularyFR!$A:$H,8)=0,"",VLOOKUP(A509,VocabularyFR!$A:$H,8)),"")</f>
        <v/>
      </c>
      <c r="S509" s="53" t="str">
        <f>VLOOKUP(Table9[[#This Row],[Id]],Vocabulary!A:K,11)</f>
        <v>no</v>
      </c>
      <c r="T509" s="53" t="str">
        <f>VLOOKUP(Table9[[#This Row],[Id]],Vocabulary!A:L,12)</f>
        <v>no</v>
      </c>
    </row>
    <row r="510" spans="1:20" ht="43.2" x14ac:dyDescent="0.3">
      <c r="A510" s="4">
        <v>569</v>
      </c>
      <c r="B510" s="13" t="str">
        <f>IF($A510&lt;&gt;"",IF(VLOOKUP($A510,VocabularyAdoption!$A:$K,8,)=0,"",VLOOKUP($A510,VocabularyAdoption!$A:$K,8,)),"")</f>
        <v/>
      </c>
      <c r="C510" s="13" t="str">
        <f>IF($A510&lt;&gt;"",VLOOKUP($A510,Vocabulary!$A:$J,6,),"")</f>
        <v>VL</v>
      </c>
      <c r="D510" s="13" t="str">
        <f>IF($A510&lt;&gt;"",VLOOKUP($A510,Vocabulary!$A:$J,8,),"")</f>
        <v>vl-organisatie-ext</v>
      </c>
      <c r="E510" s="13" t="str">
        <f>IFERROR(VLOOKUP(D510,Prefix!$A:$B,2,),"")</f>
        <v/>
      </c>
      <c r="F510" s="13" t="str">
        <f>IF($A510&lt;&gt;"",IF(VLOOKUP($A510,Vocabulary!$A:$J,9,)=0,"",VLOOKUP($A510,Vocabulary!$A:$J,9,)),"")</f>
        <v/>
      </c>
      <c r="G510" s="13" t="str">
        <f>IF($A510&lt;&gt;"",VLOOKUP($A510,Vocabulary!$A:$J,4,),"")</f>
        <v>Organization</v>
      </c>
      <c r="H510" s="13" t="str">
        <f>IF($A510&lt;&gt;"",VLOOKUP($A510,Vocabulary!$A:$J,5,),"")</f>
        <v>Property</v>
      </c>
      <c r="I510" s="13" t="str">
        <f t="shared" ref="I510:I573" si="8">IF(AND(H510="ConceptScheme",LEFT(D510,7) &lt;&gt; "inspire", LEFT(D510,4) &lt;&gt; "oeaw"),CONCATENATE("&lt;",E510,LOWER(IF(F510="",J510,F510)),"#id&gt;"),CONCATENATE("&lt;",E510,IF(F510="",J510,F510),"&gt;"))</f>
        <v>&lt;beschrijving&gt;</v>
      </c>
      <c r="J510" s="13" t="str">
        <f>IF($A510&lt;&gt;"",VLOOKUP($A510,Vocabulary!$A:$J,2,),"")</f>
        <v>beschrijving</v>
      </c>
      <c r="K510" s="13" t="str">
        <f>IFERROR(IF(VLOOKUP(A510,VocabularyNL!$A:$G,6)=0,"",VLOOKUP(A510,VocabularyNL!$A:$G,6)),"")</f>
        <v>beschrijving</v>
      </c>
      <c r="L510" s="13" t="str">
        <f>IFERROR(IF(VLOOKUP(A510,VocabularyFR!$A:$G,6)=0,"",VLOOKUP(A510,VocabularyFR!$A:$G,6)),"")</f>
        <v/>
      </c>
      <c r="M510" s="13" t="str">
        <f>IFERROR(IF(VLOOKUP(A510,Vocabulary!$A:$F,3)=0,"",VLOOKUP(A510,Vocabulary!$A:$F,3)),"")</f>
        <v/>
      </c>
      <c r="N510" s="13" t="str">
        <f>IFERROR(IF(VLOOKUP(A510,VocabularyNL!$A:$H,7)=0,"",VLOOKUP(A510,VocabularyNL!$A:$H,7)),"")</f>
        <v/>
      </c>
      <c r="O510" s="13" t="str">
        <f>IFERROR(IF(VLOOKUP(A510,VocabularyFR!$A:$H,7)=0,"",VLOOKUP(A510,VocabularyFR!$A:$H,7)),"")</f>
        <v/>
      </c>
      <c r="P510" s="13" t="str">
        <f>IF($A510&lt;&gt;"",IF(VLOOKUP($A510,Vocabulary!$A:$J,7,)&lt;&gt;"",VLOOKUP($A510,Vocabulary!$A:$J,7,),""),"")</f>
        <v>external terminology:
http://purl.org/dc/terms/description</v>
      </c>
      <c r="Q510" s="13" t="str">
        <f>IFERROR(IF(VLOOKUP(A510,VocabularyNL!$A:$H,8)=0,"",VLOOKUP(A510,VocabularyNL!$A:$H,8)),"")</f>
        <v/>
      </c>
      <c r="R510" s="13" t="str">
        <f>IFERROR(IF(VLOOKUP(A510,VocabularyFR!$A:$H,8)=0,"",VLOOKUP(A510,VocabularyFR!$A:$H,8)),"")</f>
        <v/>
      </c>
      <c r="S510" s="53" t="str">
        <f>VLOOKUP(Table9[[#This Row],[Id]],Vocabulary!A:K,11)</f>
        <v>no</v>
      </c>
      <c r="T510" s="53" t="str">
        <f>VLOOKUP(Table9[[#This Row],[Id]],Vocabulary!A:L,12)</f>
        <v>no</v>
      </c>
    </row>
    <row r="511" spans="1:20" ht="43.2" x14ac:dyDescent="0.3">
      <c r="A511" s="4">
        <v>570</v>
      </c>
      <c r="B511" s="13" t="str">
        <f>IF($A511&lt;&gt;"",IF(VLOOKUP($A511,VocabularyAdoption!$A:$K,8,)=0,"",VLOOKUP($A511,VocabularyAdoption!$A:$K,8,)),"")</f>
        <v/>
      </c>
      <c r="C511" s="13" t="str">
        <f>IF($A511&lt;&gt;"",VLOOKUP($A511,Vocabulary!$A:$J,6,),"")</f>
        <v>VL</v>
      </c>
      <c r="D511" s="13" t="str">
        <f>IF($A511&lt;&gt;"",VLOOKUP($A511,Vocabulary!$A:$J,8,),"")</f>
        <v>vl-organisatie-ext</v>
      </c>
      <c r="E511" s="13" t="str">
        <f>IFERROR(VLOOKUP(D511,Prefix!$A:$B,2,),"")</f>
        <v/>
      </c>
      <c r="F511" s="13" t="str">
        <f>IF($A511&lt;&gt;"",IF(VLOOKUP($A511,Vocabulary!$A:$J,9,)=0,"",VLOOKUP($A511,Vocabulary!$A:$J,9,)),"")</f>
        <v/>
      </c>
      <c r="G511" s="13" t="str">
        <f>IF($A511&lt;&gt;"",VLOOKUP($A511,Vocabulary!$A:$J,4,),"")</f>
        <v>Organization</v>
      </c>
      <c r="H511" s="13" t="str">
        <f>IF($A511&lt;&gt;"",VLOOKUP($A511,Vocabulary!$A:$J,5,),"")</f>
        <v>Property</v>
      </c>
      <c r="I511" s="13" t="str">
        <f t="shared" si="8"/>
        <v>&lt;classificatie&gt;</v>
      </c>
      <c r="J511" s="13" t="str">
        <f>IF($A511&lt;&gt;"",VLOOKUP($A511,Vocabulary!$A:$J,2,),"")</f>
        <v>classificatie</v>
      </c>
      <c r="K511" s="13" t="str">
        <f>IFERROR(IF(VLOOKUP(A511,VocabularyNL!$A:$G,6)=0,"",VLOOKUP(A511,VocabularyNL!$A:$G,6)),"")</f>
        <v>classificatie</v>
      </c>
      <c r="L511" s="13" t="str">
        <f>IFERROR(IF(VLOOKUP(A511,VocabularyFR!$A:$G,6)=0,"",VLOOKUP(A511,VocabularyFR!$A:$G,6)),"")</f>
        <v/>
      </c>
      <c r="M511" s="13" t="str">
        <f>IFERROR(IF(VLOOKUP(A511,Vocabulary!$A:$F,3)=0,"",VLOOKUP(A511,Vocabulary!$A:$F,3)),"")</f>
        <v/>
      </c>
      <c r="N511" s="13" t="str">
        <f>IFERROR(IF(VLOOKUP(A511,VocabularyNL!$A:$H,7)=0,"",VLOOKUP(A511,VocabularyNL!$A:$H,7)),"")</f>
        <v/>
      </c>
      <c r="O511" s="13" t="str">
        <f>IFERROR(IF(VLOOKUP(A511,VocabularyFR!$A:$H,7)=0,"",VLOOKUP(A511,VocabularyFR!$A:$H,7)),"")</f>
        <v/>
      </c>
      <c r="P511" s="13" t="str">
        <f>IF($A511&lt;&gt;"",IF(VLOOKUP($A511,Vocabulary!$A:$J,7,)&lt;&gt;"",VLOOKUP($A511,Vocabulary!$A:$J,7,),""),"")</f>
        <v>external terminology:
http://www.w3.org/ns/org#classification</v>
      </c>
      <c r="Q511" s="13" t="str">
        <f>IFERROR(IF(VLOOKUP(A511,VocabularyNL!$A:$H,8)=0,"",VLOOKUP(A511,VocabularyNL!$A:$H,8)),"")</f>
        <v/>
      </c>
      <c r="R511" s="13" t="str">
        <f>IFERROR(IF(VLOOKUP(A511,VocabularyFR!$A:$H,8)=0,"",VLOOKUP(A511,VocabularyFR!$A:$H,8)),"")</f>
        <v/>
      </c>
      <c r="S511" s="53" t="str">
        <f>VLOOKUP(Table9[[#This Row],[Id]],Vocabulary!A:K,11)</f>
        <v>no</v>
      </c>
      <c r="T511" s="53" t="str">
        <f>VLOOKUP(Table9[[#This Row],[Id]],Vocabulary!A:L,12)</f>
        <v>no</v>
      </c>
    </row>
    <row r="512" spans="1:20" ht="43.2" x14ac:dyDescent="0.3">
      <c r="A512" s="4">
        <v>571</v>
      </c>
      <c r="B512" s="13" t="str">
        <f>IF($A512&lt;&gt;"",IF(VLOOKUP($A512,VocabularyAdoption!$A:$K,8,)=0,"",VLOOKUP($A512,VocabularyAdoption!$A:$K,8,)),"")</f>
        <v/>
      </c>
      <c r="C512" s="13" t="str">
        <f>IF($A512&lt;&gt;"",VLOOKUP($A512,Vocabulary!$A:$J,6,),"")</f>
        <v>VL</v>
      </c>
      <c r="D512" s="13" t="str">
        <f>IF($A512&lt;&gt;"",VLOOKUP($A512,Vocabulary!$A:$J,8,),"")</f>
        <v>vl-organisatie-ext</v>
      </c>
      <c r="E512" s="13" t="str">
        <f>IFERROR(VLOOKUP(D512,Prefix!$A:$B,2,),"")</f>
        <v/>
      </c>
      <c r="F512" s="13" t="str">
        <f>IF($A512&lt;&gt;"",IF(VLOOKUP($A512,Vocabulary!$A:$J,9,)=0,"",VLOOKUP($A512,Vocabulary!$A:$J,9,)),"")</f>
        <v/>
      </c>
      <c r="G512" s="13" t="str">
        <f>IF($A512&lt;&gt;"",VLOOKUP($A512,Vocabulary!$A:$J,4,),"")</f>
        <v>Organization</v>
      </c>
      <c r="H512" s="13" t="str">
        <f>IF($A512&lt;&gt;"",VLOOKUP($A512,Vocabulary!$A:$J,5,),"")</f>
        <v>Property</v>
      </c>
      <c r="I512" s="13" t="str">
        <f t="shared" si="8"/>
        <v>&lt;contactpunt&gt;</v>
      </c>
      <c r="J512" s="13" t="str">
        <f>IF($A512&lt;&gt;"",VLOOKUP($A512,Vocabulary!$A:$J,2,),"")</f>
        <v>contactpunt</v>
      </c>
      <c r="K512" s="13" t="str">
        <f>IFERROR(IF(VLOOKUP(A512,VocabularyNL!$A:$G,6)=0,"",VLOOKUP(A512,VocabularyNL!$A:$G,6)),"")</f>
        <v>contactpunt</v>
      </c>
      <c r="L512" s="13" t="str">
        <f>IFERROR(IF(VLOOKUP(A512,VocabularyFR!$A:$G,6)=0,"",VLOOKUP(A512,VocabularyFR!$A:$G,6)),"")</f>
        <v/>
      </c>
      <c r="M512" s="13" t="str">
        <f>IFERROR(IF(VLOOKUP(A512,Vocabulary!$A:$F,3)=0,"",VLOOKUP(A512,Vocabulary!$A:$F,3)),"")</f>
        <v>A contact point for a person or organization.</v>
      </c>
      <c r="N512" s="13" t="str">
        <f>IFERROR(IF(VLOOKUP(A512,VocabularyNL!$A:$H,7)=0,"",VLOOKUP(A512,VocabularyNL!$A:$H,7)),"")</f>
        <v>A contact point for a person or organization.</v>
      </c>
      <c r="O512" s="13" t="str">
        <f>IFERROR(IF(VLOOKUP(A512,VocabularyFR!$A:$H,7)=0,"",VLOOKUP(A512,VocabularyFR!$A:$H,7)),"")</f>
        <v/>
      </c>
      <c r="P512" s="13" t="str">
        <f>IF($A512&lt;&gt;"",IF(VLOOKUP($A512,Vocabulary!$A:$J,7,)&lt;&gt;"",VLOOKUP($A512,Vocabulary!$A:$J,7,),""),"")</f>
        <v>external terminology:
http://schema.org/contactPoint</v>
      </c>
      <c r="Q512" s="13" t="str">
        <f>IFERROR(IF(VLOOKUP(A512,VocabularyNL!$A:$H,8)=0,"",VLOOKUP(A512,VocabularyNL!$A:$H,8)),"")</f>
        <v/>
      </c>
      <c r="R512" s="13" t="str">
        <f>IFERROR(IF(VLOOKUP(A512,VocabularyFR!$A:$H,8)=0,"",VLOOKUP(A512,VocabularyFR!$A:$H,8)),"")</f>
        <v/>
      </c>
      <c r="S512" s="53" t="str">
        <f>VLOOKUP(Table9[[#This Row],[Id]],Vocabulary!A:K,11)</f>
        <v>no</v>
      </c>
      <c r="T512" s="53" t="str">
        <f>VLOOKUP(Table9[[#This Row],[Id]],Vocabulary!A:L,12)</f>
        <v>no</v>
      </c>
    </row>
    <row r="513" spans="1:20" ht="43.2" x14ac:dyDescent="0.3">
      <c r="A513" s="4">
        <v>572</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8"/>
        <v>&lt;datum&gt;</v>
      </c>
      <c r="J513" s="13" t="str">
        <f>IF($A513&lt;&gt;"",VLOOKUP($A513,Vocabulary!$A:$J,2,),"")</f>
        <v>datum</v>
      </c>
      <c r="K513" s="13" t="str">
        <f>IFERROR(IF(VLOOKUP(A513,VocabularyNL!$A:$G,6)=0,"",VLOOKUP(A513,VocabularyNL!$A:$G,6)),"")</f>
        <v>datum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http://purl.org/dc/terms/date</v>
      </c>
      <c r="Q513" s="13" t="str">
        <f>IFERROR(IF(VLOOKUP(A513,VocabularyNL!$A:$H,8)=0,"",VLOOKUP(A513,VocabularyNL!$A:$H,8)),"")</f>
        <v/>
      </c>
      <c r="R513" s="13" t="str">
        <f>IFERROR(IF(VLOOKUP(A513,VocabularyFR!$A:$H,8)=0,"",VLOOKUP(A513,VocabularyFR!$A:$H,8)),"")</f>
        <v/>
      </c>
      <c r="S513" s="53" t="str">
        <f>VLOOKUP(Table9[[#This Row],[Id]],Vocabulary!A:K,11)</f>
        <v>no</v>
      </c>
      <c r="T513" s="53" t="str">
        <f>VLOOKUP(Table9[[#This Row],[Id]],Vocabulary!A:L,12)</f>
        <v>no</v>
      </c>
    </row>
    <row r="514" spans="1:20" ht="43.2" x14ac:dyDescent="0.3">
      <c r="A514" s="4">
        <v>573</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si="8"/>
        <v>&lt;doel&gt;</v>
      </c>
      <c r="J514" s="13" t="str">
        <f>IF($A514&lt;&gt;"",VLOOKUP($A514,Vocabulary!$A:$J,2,),"")</f>
        <v>doel</v>
      </c>
      <c r="K514" s="13" t="str">
        <f>IFERROR(IF(VLOOKUP(A514,VocabularyNL!$A:$G,6)=0,"",VLOOKUP(A514,VocabularyNL!$A:$G,6)),"")</f>
        <v>doel</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http://www.w3.org/ns/org#purpose</v>
      </c>
      <c r="Q514" s="13" t="str">
        <f>IFERROR(IF(VLOOKUP(A514,VocabularyNL!$A:$H,8)=0,"",VLOOKUP(A514,VocabularyNL!$A:$H,8)),"")</f>
        <v/>
      </c>
      <c r="R514" s="13" t="str">
        <f>IFERROR(IF(VLOOKUP(A514,VocabularyFR!$A:$H,8)=0,"",VLOOKUP(A514,VocabularyFR!$A:$H,8)),"")</f>
        <v/>
      </c>
      <c r="S514" s="53" t="str">
        <f>VLOOKUP(Table9[[#This Row],[Id]],Vocabulary!A:K,11)</f>
        <v>no</v>
      </c>
      <c r="T514" s="53" t="str">
        <f>VLOOKUP(Table9[[#This Row],[Id]],Vocabulary!A:L,12)</f>
        <v>no</v>
      </c>
    </row>
    <row r="515" spans="1:20" ht="43.2" x14ac:dyDescent="0.3">
      <c r="A515" s="4">
        <v>574</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&lt;eenheidVan&gt;</v>
      </c>
      <c r="J515" s="13" t="str">
        <f>IF($A515&lt;&gt;"",VLOOKUP($A515,Vocabulary!$A:$J,2,),"")</f>
        <v>eenheidVan</v>
      </c>
      <c r="K515" s="13" t="str">
        <f>IFERROR(IF(VLOOKUP(A515,VocabularyNL!$A:$G,6)=0,"",VLOOKUP(A515,VocabularyNL!$A:$G,6)),"")</f>
        <v>eenheidVan</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http://www.w3.org/ns/org#unitOf</v>
      </c>
      <c r="Q515" s="13" t="str">
        <f>IFERROR(IF(VLOOKUP(A515,VocabularyNL!$A:$H,8)=0,"",VLOOKUP(A515,VocabularyNL!$A:$H,8)),"")</f>
        <v/>
      </c>
      <c r="R515" s="13" t="str">
        <f>IFERROR(IF(VLOOKUP(A515,VocabularyFR!$A:$H,8)=0,"",VLOOKUP(A515,VocabularyFR!$A:$H,8)),"")</f>
        <v/>
      </c>
      <c r="S515" s="53" t="str">
        <f>VLOOKUP(Table9[[#This Row],[Id]],Vocabulary!A:K,11)</f>
        <v>no</v>
      </c>
      <c r="T515" s="53" t="str">
        <f>VLOOKUP(Table9[[#This Row],[Id]],Vocabulary!A:L,12)</f>
        <v>no</v>
      </c>
    </row>
    <row r="516" spans="1:20" ht="115.2" x14ac:dyDescent="0.3">
      <c r="A516" s="4">
        <v>575</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Class</v>
      </c>
      <c r="I516" s="13" t="str">
        <f t="shared" si="8"/>
        <v>&lt;FormeleOrganisatie&gt;</v>
      </c>
      <c r="J516" s="13" t="str">
        <f>IF($A516&lt;&gt;"",VLOOKUP($A516,Vocabulary!$A:$J,2,),"")</f>
        <v>FormeleOrganisatie</v>
      </c>
      <c r="K516" s="13" t="str">
        <f>IFERROR(IF(VLOOKUP(A516,VocabularyNL!$A:$G,6)=0,"",VLOOKUP(A516,VocabularyNL!$A:$G,6)),"")</f>
        <v>FormeleOrganisatie</v>
      </c>
      <c r="L516" s="13" t="str">
        <f>IFERROR(IF(VLOOKUP(A516,VocabularyFR!$A:$G,6)=0,"",VLOOKUP(A516,VocabularyFR!$A:$G,6)),"")</f>
        <v/>
      </c>
      <c r="M516" s="13" t="str">
        <f>IFERROR(IF(VLOOKUP(A516,Vocabulary!$A:$F,3)=0,"",VLOOKUP(A516,Vocabulary!$A:$F,3)),"")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16" s="13" t="str">
        <f>IFERROR(IF(VLOOKUP(A516,VocabularyNL!$A:$H,7)=0,"",VLOOKUP(A516,VocabularyNL!$A:$H,7)),"")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16" s="13" t="str">
        <f>IFERROR(IF(VLOOKUP(A516,VocabularyFR!$A:$H,7)=0,"",VLOOKUP(A516,VocabularyFR!$A:$H,7)),"")</f>
        <v/>
      </c>
      <c r="P516" s="13" t="str">
        <f>IF($A516&lt;&gt;"",IF(VLOOKUP($A516,Vocabulary!$A:$J,7,)&lt;&gt;"",VLOOKUP($A516,Vocabulary!$A:$J,7,),""),"")</f>
        <v>external terminology:
http://www.w3.org/ns/org#FormalOrganization</v>
      </c>
      <c r="Q516" s="13" t="str">
        <f>IFERROR(IF(VLOOKUP(A516,VocabularyNL!$A:$H,8)=0,"",VLOOKUP(A516,VocabularyNL!$A:$H,8)),"")</f>
        <v/>
      </c>
      <c r="R516" s="13" t="str">
        <f>IFERROR(IF(VLOOKUP(A516,VocabularyFR!$A:$H,8)=0,"",VLOOKUP(A516,VocabularyFR!$A:$H,8)),"")</f>
        <v/>
      </c>
      <c r="S516" s="53" t="str">
        <f>VLOOKUP(Table9[[#This Row],[Id]],Vocabulary!A:K,11)</f>
        <v>no</v>
      </c>
      <c r="T516" s="53" t="str">
        <f>VLOOKUP(Table9[[#This Row],[Id]],Vocabulary!A:L,12)</f>
        <v>no</v>
      </c>
    </row>
    <row r="517" spans="1:20" ht="43.2" x14ac:dyDescent="0.3">
      <c r="A517" s="4">
        <v>576</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&lt;gelinktMet&gt;</v>
      </c>
      <c r="J517" s="13" t="str">
        <f>IF($A517&lt;&gt;"",VLOOKUP($A517,Vocabulary!$A:$J,2,),"")</f>
        <v>gelinktMet</v>
      </c>
      <c r="K517" s="13" t="str">
        <f>IFERROR(IF(VLOOKUP(A517,VocabularyNL!$A:$G,6)=0,"",VLOOKUP(A517,VocabularyNL!$A:$G,6)),"")</f>
        <v>gelinktMet</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http://www.w3.org/ns/org#linkedTo</v>
      </c>
      <c r="Q517" s="13" t="str">
        <f>IFERROR(IF(VLOOKUP(A517,VocabularyNL!$A:$H,8)=0,"",VLOOKUP(A517,VocabularyNL!$A:$H,8)),"")</f>
        <v/>
      </c>
      <c r="R517" s="13" t="str">
        <f>IFERROR(IF(VLOOKUP(A517,VocabularyFR!$A:$H,8)=0,"",VLOOKUP(A517,VocabularyFR!$A:$H,8)),"")</f>
        <v/>
      </c>
      <c r="S517" s="53" t="str">
        <f>VLOOKUP(Table9[[#This Row],[Id]],Vocabulary!A:K,11)</f>
        <v>no</v>
      </c>
      <c r="T517" s="53" t="str">
        <f>VLOOKUP(Table9[[#This Row],[Id]],Vocabulary!A:L,12)</f>
        <v>no</v>
      </c>
    </row>
    <row r="518" spans="1:20" ht="374.4" x14ac:dyDescent="0.3">
      <c r="A518" s="4">
        <v>577</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Class</v>
      </c>
      <c r="I518" s="13" t="str">
        <f t="shared" si="8"/>
        <v>&lt;GeregistreerdeOrganisatie&gt;</v>
      </c>
      <c r="J518" s="13" t="str">
        <f>IF($A518&lt;&gt;"",VLOOKUP($A518,Vocabulary!$A:$J,2,),"")</f>
        <v>GeregistreerdeOrganisatie</v>
      </c>
      <c r="K518" s="13" t="str">
        <f>IFERROR(IF(VLOOKUP(A518,VocabularyNL!$A:$G,6)=0,"",VLOOKUP(A518,VocabularyNL!$A:$G,6)),"")</f>
        <v>GeregistreerdeOrganisatie</v>
      </c>
      <c r="L518" s="13" t="str">
        <f>IFERROR(IF(VLOOKUP(A518,VocabularyFR!$A:$G,6)=0,"",VLOOKUP(A518,VocabularyFR!$A:$G,6)),"")</f>
        <v/>
      </c>
      <c r="M518" s="13" t="str">
        <f>IFERROR(IF(VLOOKUP(A518,Vocabulary!$A:$F,3)=0,"",VLOOKUP(A518,Vocabulary!$A:$F,3)),"")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18" s="13" t="str">
        <f>IFERROR(IF(VLOOKUP(A518,VocabularyNL!$A:$H,7)=0,"",VLOOKUP(A518,VocabularyNL!$A:$H,7)),"")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18" s="13" t="str">
        <f>IFERROR(IF(VLOOKUP(A518,VocabularyFR!$A:$H,7)=0,"",VLOOKUP(A518,VocabularyFR!$A:$H,7)),"")</f>
        <v/>
      </c>
      <c r="P518" s="13" t="str">
        <f>IF($A518&lt;&gt;"",IF(VLOOKUP($A518,Vocabulary!$A:$J,7,)&lt;&gt;"",VLOOKUP($A518,Vocabulary!$A:$J,7,),""),"")</f>
        <v>external terminology:
http://www.w3.org/ns/regorg#RegisteredOrganization</v>
      </c>
      <c r="Q518" s="13" t="str">
        <f>IFERROR(IF(VLOOKUP(A518,VocabularyNL!$A:$H,8)=0,"",VLOOKUP(A518,VocabularyNL!$A:$H,8)),"")</f>
        <v/>
      </c>
      <c r="R518" s="13" t="str">
        <f>IFERROR(IF(VLOOKUP(A518,VocabularyFR!$A:$H,8)=0,"",VLOOKUP(A518,VocabularyFR!$A:$H,8)),"")</f>
        <v/>
      </c>
      <c r="S518" s="53" t="str">
        <f>VLOOKUP(Table9[[#This Row],[Id]],Vocabulary!A:K,11)</f>
        <v>no</v>
      </c>
      <c r="T518" s="53" t="str">
        <f>VLOOKUP(Table9[[#This Row],[Id]],Vocabulary!A:L,12)</f>
        <v>no</v>
      </c>
    </row>
    <row r="519" spans="1:20" ht="43.2" x14ac:dyDescent="0.3">
      <c r="A519" s="4">
        <v>578</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&lt;gevolgVan&gt;</v>
      </c>
      <c r="J519" s="13" t="str">
        <f>IF($A519&lt;&gt;"",VLOOKUP($A519,Vocabulary!$A:$J,2,),"")</f>
        <v>gevolgVan</v>
      </c>
      <c r="K519" s="13" t="str">
        <f>IFERROR(IF(VLOOKUP(A519,VocabularyNL!$A:$G,6)=0,"",VLOOKUP(A519,VocabularyNL!$A:$G,6)),"")</f>
        <v>gevolgVan</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http://www.w3.org/ns/org#resultedFrom</v>
      </c>
      <c r="Q519" s="13" t="str">
        <f>IFERROR(IF(VLOOKUP(A519,VocabularyNL!$A:$H,8)=0,"",VLOOKUP(A519,VocabularyNL!$A:$H,8)),"")</f>
        <v/>
      </c>
      <c r="R519" s="13" t="str">
        <f>IFERROR(IF(VLOOKUP(A519,VocabularyFR!$A:$H,8)=0,"",VLOOKUP(A519,VocabularyFR!$A:$H,8)),"")</f>
        <v/>
      </c>
      <c r="S519" s="53" t="str">
        <f>VLOOKUP(Table9[[#This Row],[Id]],Vocabulary!A:K,11)</f>
        <v>no</v>
      </c>
      <c r="T519" s="53" t="str">
        <f>VLOOKUP(Table9[[#This Row],[Id]],Vocabulary!A:L,12)</f>
        <v>no</v>
      </c>
    </row>
    <row r="520" spans="1:20" ht="43.2" x14ac:dyDescent="0.3">
      <c r="A520" s="4">
        <v>579</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&lt;heeft&gt;</v>
      </c>
      <c r="J520" s="13" t="str">
        <f>IF($A520&lt;&gt;"",VLOOKUP($A520,Vocabulary!$A:$J,2,),"")</f>
        <v>heeft</v>
      </c>
      <c r="K520" s="13" t="str">
        <f>IFERROR(IF(VLOOKUP(A520,VocabularyNL!$A:$G,6)=0,"",VLOOKUP(A520,VocabularyNL!$A:$G,6)),"")</f>
        <v>heeft</v>
      </c>
      <c r="L520" s="13" t="str">
        <f>IFERROR(IF(VLOOKUP(A520,VocabularyFR!$A:$G,6)=0,"",VLOOKUP(A520,VocabularyFR!$A:$G,6)),"")</f>
        <v/>
      </c>
      <c r="M520" s="13" t="str">
        <f>IFERROR(IF(VLOOKUP(A520,Vocabulary!$A:$F,3)=0,"",VLOOKUP(A520,Vocabulary!$A:$F,3)),"")</f>
        <v/>
      </c>
      <c r="N520" s="13" t="str">
        <f>IFERROR(IF(VLOOKUP(A520,VocabularyNL!$A:$H,7)=0,"",VLOOKUP(A520,VocabularyNL!$A:$H,7)),"")</f>
        <v/>
      </c>
      <c r="O520" s="13" t="str">
        <f>IFERROR(IF(VLOOKUP(A520,VocabularyFR!$A:$H,7)=0,"",VLOOKUP(A520,VocabularyFR!$A:$H,7)),"")</f>
        <v/>
      </c>
      <c r="P520" s="13" t="str">
        <f>IF($A520&lt;&gt;"",IF(VLOOKUP($A520,Vocabulary!$A:$J,7,)&lt;&gt;"",VLOOKUP($A520,Vocabulary!$A:$J,7,),""),"")</f>
        <v>external terminology:
http://www.w3.org/ns/org#hasMembership</v>
      </c>
      <c r="Q520" s="13" t="str">
        <f>IFERROR(IF(VLOOKUP(A520,VocabularyNL!$A:$H,8)=0,"",VLOOKUP(A520,VocabularyNL!$A:$H,8)),"")</f>
        <v/>
      </c>
      <c r="R520" s="13" t="str">
        <f>IFERROR(IF(VLOOKUP(A520,VocabularyFR!$A:$H,8)=0,"",VLOOKUP(A520,VocabularyFR!$A:$H,8)),"")</f>
        <v/>
      </c>
      <c r="S520" s="53" t="str">
        <f>VLOOKUP(Table9[[#This Row],[Id]],Vocabulary!A:K,11)</f>
        <v>no</v>
      </c>
      <c r="T520" s="53" t="str">
        <f>VLOOKUP(Table9[[#This Row],[Id]],Vocabulary!A:L,12)</f>
        <v>no</v>
      </c>
    </row>
    <row r="521" spans="1:20" ht="43.2" x14ac:dyDescent="0.3">
      <c r="A521" s="4">
        <v>580</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&lt;heeftEenheid&gt;</v>
      </c>
      <c r="J521" s="13" t="str">
        <f>IF($A521&lt;&gt;"",VLOOKUP($A521,Vocabulary!$A:$J,2,),"")</f>
        <v>heeftEenheid</v>
      </c>
      <c r="K521" s="13" t="str">
        <f>IFERROR(IF(VLOOKUP(A521,VocabularyNL!$A:$G,6)=0,"",VLOOKUP(A521,VocabularyNL!$A:$G,6)),"")</f>
        <v>heeftEenheid</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http://www.w3.org/ns/org#hasUnit</v>
      </c>
      <c r="Q521" s="13" t="str">
        <f>IFERROR(IF(VLOOKUP(A521,VocabularyNL!$A:$H,8)=0,"",VLOOKUP(A521,VocabularyNL!$A:$H,8)),"")</f>
        <v/>
      </c>
      <c r="R521" s="13" t="str">
        <f>IFERROR(IF(VLOOKUP(A521,VocabularyFR!$A:$H,8)=0,"",VLOOKUP(A521,VocabularyFR!$A:$H,8)),"")</f>
        <v/>
      </c>
      <c r="S521" s="53" t="str">
        <f>VLOOKUP(Table9[[#This Row],[Id]],Vocabulary!A:K,11)</f>
        <v>no</v>
      </c>
      <c r="T521" s="53" t="str">
        <f>VLOOKUP(Table9[[#This Row],[Id]],Vocabulary!A:L,12)</f>
        <v>no</v>
      </c>
    </row>
    <row r="522" spans="1:20" ht="43.2" x14ac:dyDescent="0.3">
      <c r="A522" s="4">
        <v>581</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&lt;heeftFormeelKader&gt;</v>
      </c>
      <c r="J522" s="13" t="str">
        <f>IF($A522&lt;&gt;"",VLOOKUP($A522,Vocabulary!$A:$J,2,),"")</f>
        <v>heeftFormeelKader</v>
      </c>
      <c r="K522" s="13" t="str">
        <f>IFERROR(IF(VLOOKUP(A522,VocabularyNL!$A:$G,6)=0,"",VLOOKUP(A522,VocabularyNL!$A:$G,6)),"")</f>
        <v>heeftFormeelKader</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http://data.europa.eu/m8g/hasFormalFramework</v>
      </c>
      <c r="Q522" s="13" t="str">
        <f>IFERROR(IF(VLOOKUP(A522,VocabularyNL!$A:$H,8)=0,"",VLOOKUP(A522,VocabularyNL!$A:$H,8)),"")</f>
        <v/>
      </c>
      <c r="R522" s="13" t="str">
        <f>IFERROR(IF(VLOOKUP(A522,VocabularyFR!$A:$H,8)=0,"",VLOOKUP(A522,VocabularyFR!$A:$H,8)),"")</f>
        <v/>
      </c>
      <c r="S522" s="53" t="str">
        <f>VLOOKUP(Table9[[#This Row],[Id]],Vocabulary!A:K,11)</f>
        <v>no</v>
      </c>
      <c r="T522" s="53" t="str">
        <f>VLOOKUP(Table9[[#This Row],[Id]],Vocabulary!A:L,12)</f>
        <v>no</v>
      </c>
    </row>
    <row r="523" spans="1:20" ht="43.2" x14ac:dyDescent="0.3">
      <c r="A523" s="4">
        <v>582</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&lt;heeftGeregistreerdeOrganisatie&gt;</v>
      </c>
      <c r="J523" s="13" t="str">
        <f>IF($A523&lt;&gt;"",VLOOKUP($A523,Vocabulary!$A:$J,2,),"")</f>
        <v>heeftGeregistreerdeOrganisatie</v>
      </c>
      <c r="K523" s="13" t="str">
        <f>IFERROR(IF(VLOOKUP(A523,VocabularyNL!$A:$G,6)=0,"",VLOOKUP(A523,VocabularyNL!$A:$G,6)),"")</f>
        <v>heeftGeregistreerdeOrganisatie</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http://www.w3.org/ns/regorg#hasRegisteredOrganization</v>
      </c>
      <c r="Q523" s="13" t="str">
        <f>IFERROR(IF(VLOOKUP(A523,VocabularyNL!$A:$H,8)=0,"",VLOOKUP(A523,VocabularyNL!$A:$H,8)),"")</f>
        <v/>
      </c>
      <c r="R523" s="13" t="str">
        <f>IFERROR(IF(VLOOKUP(A523,VocabularyFR!$A:$H,8)=0,"",VLOOKUP(A523,VocabularyFR!$A:$H,8)),"")</f>
        <v/>
      </c>
      <c r="S523" s="53" t="str">
        <f>VLOOKUP(Table9[[#This Row],[Id]],Vocabulary!A:K,11)</f>
        <v>no</v>
      </c>
      <c r="T523" s="53" t="str">
        <f>VLOOKUP(Table9[[#This Row],[Id]],Vocabulary!A:L,12)</f>
        <v>no</v>
      </c>
    </row>
    <row r="524" spans="1:20" ht="43.2" x14ac:dyDescent="0.3">
      <c r="A524" s="4">
        <v>583</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&lt;heeftGeregistreerdeVestiging&gt;</v>
      </c>
      <c r="J524" s="13" t="str">
        <f>IF($A524&lt;&gt;"",VLOOKUP($A524,Vocabulary!$A:$J,2,),"")</f>
        <v>heeftGeregistreerdeVestiging</v>
      </c>
      <c r="K524" s="13" t="str">
        <f>IFERROR(IF(VLOOKUP(A524,VocabularyNL!$A:$G,6)=0,"",VLOOKUP(A524,VocabularyNL!$A:$G,6)),"")</f>
        <v>heeftGeregistreerdeVestiging</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http://www.w3.org/ns/org#hasRegisteredSite</v>
      </c>
      <c r="Q524" s="13" t="str">
        <f>IFERROR(IF(VLOOKUP(A524,VocabularyNL!$A:$H,8)=0,"",VLOOKUP(A524,VocabularyNL!$A:$H,8)),"")</f>
        <v/>
      </c>
      <c r="R524" s="13" t="str">
        <f>IFERROR(IF(VLOOKUP(A524,VocabularyFR!$A:$H,8)=0,"",VLOOKUP(A524,VocabularyFR!$A:$H,8)),"")</f>
        <v/>
      </c>
      <c r="S524" s="53" t="str">
        <f>VLOOKUP(Table9[[#This Row],[Id]],Vocabulary!A:K,11)</f>
        <v>no</v>
      </c>
      <c r="T524" s="53" t="str">
        <f>VLOOKUP(Table9[[#This Row],[Id]],Vocabulary!A:L,12)</f>
        <v>no</v>
      </c>
    </row>
    <row r="525" spans="1:20" ht="43.2" x14ac:dyDescent="0.3">
      <c r="A525" s="4">
        <v>584</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&lt;heeftPositie&gt;</v>
      </c>
      <c r="J525" s="13" t="str">
        <f>IF($A525&lt;&gt;"",VLOOKUP($A525,Vocabulary!$A:$J,2,),"")</f>
        <v>heeftPositie</v>
      </c>
      <c r="K525" s="13" t="str">
        <f>IFERROR(IF(VLOOKUP(A525,VocabularyNL!$A:$G,6)=0,"",VLOOKUP(A525,VocabularyNL!$A:$G,6)),"")</f>
        <v>heeftPositie</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http://www.w3.org/ns/org#hasPost</v>
      </c>
      <c r="Q525" s="13" t="str">
        <f>IFERROR(IF(VLOOKUP(A525,VocabularyNL!$A:$H,8)=0,"",VLOOKUP(A525,VocabularyNL!$A:$H,8)),"")</f>
        <v/>
      </c>
      <c r="R525" s="13" t="str">
        <f>IFERROR(IF(VLOOKUP(A525,VocabularyFR!$A:$H,8)=0,"",VLOOKUP(A525,VocabularyFR!$A:$H,8)),"")</f>
        <v/>
      </c>
      <c r="S525" s="53" t="str">
        <f>VLOOKUP(Table9[[#This Row],[Id]],Vocabulary!A:K,11)</f>
        <v>no</v>
      </c>
      <c r="T525" s="53" t="str">
        <f>VLOOKUP(Table9[[#This Row],[Id]],Vocabulary!A:L,12)</f>
        <v>no</v>
      </c>
    </row>
    <row r="526" spans="1:20" ht="43.2" x14ac:dyDescent="0.3">
      <c r="A526" s="4">
        <v>585</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&lt;heeftPrimaireVestiging&gt;</v>
      </c>
      <c r="J526" s="13" t="str">
        <f>IF($A526&lt;&gt;"",VLOOKUP($A526,Vocabulary!$A:$J,2,),"")</f>
        <v>heeftPrimaireVestiging</v>
      </c>
      <c r="K526" s="13" t="str">
        <f>IFERROR(IF(VLOOKUP(A526,VocabularyNL!$A:$G,6)=0,"",VLOOKUP(A526,VocabularyNL!$A:$G,6)),"")</f>
        <v>heeftPrimaireVestiging</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http://www.w3.org/ns/org#hasPrimarySite</v>
      </c>
      <c r="Q526" s="13" t="str">
        <f>IFERROR(IF(VLOOKUP(A526,VocabularyNL!$A:$H,8)=0,"",VLOOKUP(A526,VocabularyNL!$A:$H,8)),"")</f>
        <v/>
      </c>
      <c r="R526" s="13" t="str">
        <f>IFERROR(IF(VLOOKUP(A526,VocabularyFR!$A:$H,8)=0,"",VLOOKUP(A526,VocabularyFR!$A:$H,8)),"")</f>
        <v/>
      </c>
      <c r="S526" s="53" t="str">
        <f>VLOOKUP(Table9[[#This Row],[Id]],Vocabulary!A:K,11)</f>
        <v>no</v>
      </c>
      <c r="T526" s="53" t="str">
        <f>VLOOKUP(Table9[[#This Row],[Id]],Vocabulary!A:L,12)</f>
        <v>no</v>
      </c>
    </row>
    <row r="527" spans="1:20" ht="43.2" x14ac:dyDescent="0.3">
      <c r="A527" s="4">
        <v>586</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&lt;heeftStandplaats&gt;</v>
      </c>
      <c r="J527" s="13" t="str">
        <f>IF($A527&lt;&gt;"",VLOOKUP($A527,Vocabulary!$A:$J,2,),"")</f>
        <v>heeftStandplaats</v>
      </c>
      <c r="K527" s="13" t="str">
        <f>IFERROR(IF(VLOOKUP(A527,VocabularyNL!$A:$G,6)=0,"",VLOOKUP(A527,VocabularyNL!$A:$G,6)),"")</f>
        <v>heeftStandplaats</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http://www.w3.org/ns/org#basedAt</v>
      </c>
      <c r="Q527" s="13" t="str">
        <f>IFERROR(IF(VLOOKUP(A527,VocabularyNL!$A:$H,8)=0,"",VLOOKUP(A527,VocabularyNL!$A:$H,8)),"")</f>
        <v/>
      </c>
      <c r="R527" s="13" t="str">
        <f>IFERROR(IF(VLOOKUP(A527,VocabularyFR!$A:$H,8)=0,"",VLOOKUP(A527,VocabularyFR!$A:$H,8)),"")</f>
        <v/>
      </c>
      <c r="S527" s="53" t="str">
        <f>VLOOKUP(Table9[[#This Row],[Id]],Vocabulary!A:K,11)</f>
        <v>no</v>
      </c>
      <c r="T527" s="53" t="str">
        <f>VLOOKUP(Table9[[#This Row],[Id]],Vocabulary!A:L,12)</f>
        <v>no</v>
      </c>
    </row>
    <row r="528" spans="1:20" ht="43.2" x14ac:dyDescent="0.3">
      <c r="A528" s="4">
        <v>587</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&lt;heeftSuborganisatie&gt;</v>
      </c>
      <c r="J528" s="13" t="str">
        <f>IF($A528&lt;&gt;"",VLOOKUP($A528,Vocabulary!$A:$J,2,),"")</f>
        <v>heeftSuborganisatie</v>
      </c>
      <c r="K528" s="13" t="str">
        <f>IFERROR(IF(VLOOKUP(A528,VocabularyNL!$A:$G,6)=0,"",VLOOKUP(A528,VocabularyNL!$A:$G,6)),"")</f>
        <v>heeftSuborganisatie</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http://www.w3.org/ns/org#hasSubOrganization</v>
      </c>
      <c r="Q528" s="13" t="str">
        <f>IFERROR(IF(VLOOKUP(A528,VocabularyNL!$A:$H,8)=0,"",VLOOKUP(A528,VocabularyNL!$A:$H,8)),"")</f>
        <v/>
      </c>
      <c r="R528" s="13" t="str">
        <f>IFERROR(IF(VLOOKUP(A528,VocabularyFR!$A:$H,8)=0,"",VLOOKUP(A528,VocabularyFR!$A:$H,8)),"")</f>
        <v/>
      </c>
      <c r="S528" s="53" t="str">
        <f>VLOOKUP(Table9[[#This Row],[Id]],Vocabulary!A:K,11)</f>
        <v>no</v>
      </c>
      <c r="T528" s="53" t="str">
        <f>VLOOKUP(Table9[[#This Row],[Id]],Vocabulary!A:L,12)</f>
        <v>no</v>
      </c>
    </row>
    <row r="529" spans="1:20" ht="43.2" x14ac:dyDescent="0.3">
      <c r="A529" s="4">
        <v>588</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&lt;heeftVestiging&gt;</v>
      </c>
      <c r="J529" s="13" t="str">
        <f>IF($A529&lt;&gt;"",VLOOKUP($A529,Vocabulary!$A:$J,2,),"")</f>
        <v>heeftVestiging</v>
      </c>
      <c r="K529" s="13" t="str">
        <f>IFERROR(IF(VLOOKUP(A529,VocabularyNL!$A:$G,6)=0,"",VLOOKUP(A529,VocabularyNL!$A:$G,6)),"")</f>
        <v>heeftVestiging</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http://www.w3.org/ns/org#hasSite</v>
      </c>
      <c r="Q529" s="13" t="str">
        <f>IFERROR(IF(VLOOKUP(A529,VocabularyNL!$A:$H,8)=0,"",VLOOKUP(A529,VocabularyNL!$A:$H,8)),"")</f>
        <v/>
      </c>
      <c r="R529" s="13" t="str">
        <f>IFERROR(IF(VLOOKUP(A529,VocabularyFR!$A:$H,8)=0,"",VLOOKUP(A529,VocabularyFR!$A:$H,8)),"")</f>
        <v/>
      </c>
      <c r="S529" s="53" t="str">
        <f>VLOOKUP(Table9[[#This Row],[Id]],Vocabulary!A:K,11)</f>
        <v>no</v>
      </c>
      <c r="T529" s="53" t="str">
        <f>VLOOKUP(Table9[[#This Row],[Id]],Vocabulary!A:L,12)</f>
        <v>no</v>
      </c>
    </row>
    <row r="530" spans="1:20" ht="43.2" x14ac:dyDescent="0.3">
      <c r="A530" s="4">
        <v>589</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&lt;homepage&gt;</v>
      </c>
      <c r="J530" s="13" t="str">
        <f>IF($A530&lt;&gt;"",VLOOKUP($A530,Vocabulary!$A:$J,2,),"")</f>
        <v>homepage</v>
      </c>
      <c r="K530" s="13" t="str">
        <f>IFERROR(IF(VLOOKUP(A530,VocabularyNL!$A:$G,6)=0,"",VLOOKUP(A530,VocabularyNL!$A:$G,6)),"")</f>
        <v>homepage</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http://xmlns.com/foaf/0.1/homepage</v>
      </c>
      <c r="Q530" s="13" t="str">
        <f>IFERROR(IF(VLOOKUP(A530,VocabularyNL!$A:$H,8)=0,"",VLOOKUP(A530,VocabularyNL!$A:$H,8)),"")</f>
        <v/>
      </c>
      <c r="R530" s="13" t="str">
        <f>IFERROR(IF(VLOOKUP(A530,VocabularyFR!$A:$H,8)=0,"",VLOOKUP(A530,VocabularyFR!$A:$H,8)),"")</f>
        <v/>
      </c>
      <c r="S530" s="53" t="str">
        <f>VLOOKUP(Table9[[#This Row],[Id]],Vocabulary!A:K,11)</f>
        <v>no</v>
      </c>
      <c r="T530" s="53" t="str">
        <f>VLOOKUP(Table9[[#This Row],[Id]],Vocabulary!A:L,12)</f>
        <v>no</v>
      </c>
    </row>
    <row r="531" spans="1:20" ht="43.2" x14ac:dyDescent="0.3">
      <c r="A531" s="4">
        <v>590</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&lt;hoofdVan&gt;</v>
      </c>
      <c r="J531" s="13" t="str">
        <f>IF($A531&lt;&gt;"",VLOOKUP($A531,Vocabulary!$A:$J,2,),"")</f>
        <v>hoofdVan</v>
      </c>
      <c r="K531" s="13" t="str">
        <f>IFERROR(IF(VLOOKUP(A531,VocabularyNL!$A:$G,6)=0,"",VLOOKUP(A531,VocabularyNL!$A:$G,6)),"")</f>
        <v>hoofdVan</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http://www.w3.org/ns/org#headOf</v>
      </c>
      <c r="Q531" s="13" t="str">
        <f>IFERROR(IF(VLOOKUP(A531,VocabularyNL!$A:$H,8)=0,"",VLOOKUP(A531,VocabularyNL!$A:$H,8)),"")</f>
        <v/>
      </c>
      <c r="R531" s="13" t="str">
        <f>IFERROR(IF(VLOOKUP(A531,VocabularyFR!$A:$H,8)=0,"",VLOOKUP(A531,VocabularyFR!$A:$H,8)),"")</f>
        <v/>
      </c>
      <c r="S531" s="53" t="str">
        <f>VLOOKUP(Table9[[#This Row],[Id]],Vocabulary!A:K,11)</f>
        <v>no</v>
      </c>
      <c r="T531" s="53" t="str">
        <f>VLOOKUP(Table9[[#This Row],[Id]],Vocabulary!A:L,12)</f>
        <v>no</v>
      </c>
    </row>
    <row r="532" spans="1:20" ht="43.2" x14ac:dyDescent="0.3">
      <c r="A532" s="4">
        <v>591</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&lt;houdt&gt;</v>
      </c>
      <c r="J532" s="13" t="str">
        <f>IF($A532&lt;&gt;"",VLOOKUP($A532,Vocabulary!$A:$J,2,),"")</f>
        <v>houdt</v>
      </c>
      <c r="K532" s="13" t="str">
        <f>IFERROR(IF(VLOOKUP(A532,VocabularyNL!$A:$G,6)=0,"",VLOOKUP(A532,VocabularyNL!$A:$G,6)),"")</f>
        <v>houdt</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http://www.w3.org/ns/org#holds</v>
      </c>
      <c r="Q532" s="13" t="str">
        <f>IFERROR(IF(VLOOKUP(A532,VocabularyNL!$A:$H,8)=0,"",VLOOKUP(A532,VocabularyNL!$A:$H,8)),"")</f>
        <v/>
      </c>
      <c r="R532" s="13" t="str">
        <f>IFERROR(IF(VLOOKUP(A532,VocabularyFR!$A:$H,8)=0,"",VLOOKUP(A532,VocabularyFR!$A:$H,8)),"")</f>
        <v/>
      </c>
      <c r="S532" s="53" t="str">
        <f>VLOOKUP(Table9[[#This Row],[Id]],Vocabulary!A:K,11)</f>
        <v>no</v>
      </c>
      <c r="T532" s="53" t="str">
        <f>VLOOKUP(Table9[[#This Row],[Id]],Vocabulary!A:L,12)</f>
        <v>no</v>
      </c>
    </row>
    <row r="533" spans="1:20" ht="43.2" x14ac:dyDescent="0.3">
      <c r="A533" s="4">
        <v>592</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&lt;ingevuldDoor&gt;</v>
      </c>
      <c r="J533" s="13" t="str">
        <f>IF($A533&lt;&gt;"",VLOOKUP($A533,Vocabulary!$A:$J,2,),"")</f>
        <v>ingevuldDoor</v>
      </c>
      <c r="K533" s="13" t="str">
        <f>IFERROR(IF(VLOOKUP(A533,VocabularyNL!$A:$G,6)=0,"",VLOOKUP(A533,VocabularyNL!$A:$G,6)),"")</f>
        <v>ingevuldDoor</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http://www.w3.org/ns/org#heldBy</v>
      </c>
      <c r="Q533" s="13" t="str">
        <f>IFERROR(IF(VLOOKUP(A533,VocabularyNL!$A:$H,8)=0,"",VLOOKUP(A533,VocabularyNL!$A:$H,8)),"")</f>
        <v/>
      </c>
      <c r="R533" s="13" t="str">
        <f>IFERROR(IF(VLOOKUP(A533,VocabularyFR!$A:$H,8)=0,"",VLOOKUP(A533,VocabularyFR!$A:$H,8)),"")</f>
        <v/>
      </c>
      <c r="S533" s="53" t="str">
        <f>VLOOKUP(Table9[[#This Row],[Id]],Vocabulary!A:K,11)</f>
        <v>no</v>
      </c>
      <c r="T533" s="53" t="str">
        <f>VLOOKUP(Table9[[#This Row],[Id]],Vocabulary!A:L,12)</f>
        <v>no</v>
      </c>
    </row>
    <row r="534" spans="1:20" ht="43.2" x14ac:dyDescent="0.3">
      <c r="A534" s="4">
        <v>593</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&lt;isLidmaatschapBij&gt;</v>
      </c>
      <c r="J534" s="13" t="str">
        <f>IF($A534&lt;&gt;"",VLOOKUP($A534,Vocabulary!$A:$J,2,),"")</f>
        <v>isLidmaatschapBij</v>
      </c>
      <c r="K534" s="13" t="str">
        <f>IFERROR(IF(VLOOKUP(A534,VocabularyNL!$A:$G,6)=0,"",VLOOKUP(A534,VocabularyNL!$A:$G,6)),"")</f>
        <v>isLidmaatschapBij</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http://www.w3.org/ns/org#organization</v>
      </c>
      <c r="Q534" s="13" t="str">
        <f>IFERROR(IF(VLOOKUP(A534,VocabularyNL!$A:$H,8)=0,"",VLOOKUP(A534,VocabularyNL!$A:$H,8)),"")</f>
        <v/>
      </c>
      <c r="R534" s="13" t="str">
        <f>IFERROR(IF(VLOOKUP(A534,VocabularyFR!$A:$H,8)=0,"",VLOOKUP(A534,VocabularyFR!$A:$H,8)),"")</f>
        <v/>
      </c>
      <c r="S534" s="53" t="str">
        <f>VLOOKUP(Table9[[#This Row],[Id]],Vocabulary!A:K,11)</f>
        <v>no</v>
      </c>
      <c r="T534" s="53" t="str">
        <f>VLOOKUP(Table9[[#This Row],[Id]],Vocabulary!A:L,12)</f>
        <v>no</v>
      </c>
    </row>
    <row r="535" spans="1:20" ht="43.2" x14ac:dyDescent="0.3">
      <c r="A535" s="4">
        <v>594</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&lt;lid&gt;</v>
      </c>
      <c r="J535" s="13" t="str">
        <f>IF($A535&lt;&gt;"",VLOOKUP($A535,Vocabulary!$A:$J,2,),"")</f>
        <v>lid</v>
      </c>
      <c r="K535" s="13" t="str">
        <f>IFERROR(IF(VLOOKUP(A535,VocabularyNL!$A:$G,6)=0,"",VLOOKUP(A535,VocabularyNL!$A:$G,6)),"")</f>
        <v>lid</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http://www.w3.org/ns/org#member</v>
      </c>
      <c r="Q535" s="13" t="str">
        <f>IFERROR(IF(VLOOKUP(A535,VocabularyNL!$A:$H,8)=0,"",VLOOKUP(A535,VocabularyNL!$A:$H,8)),"")</f>
        <v/>
      </c>
      <c r="R535" s="13" t="str">
        <f>IFERROR(IF(VLOOKUP(A535,VocabularyFR!$A:$H,8)=0,"",VLOOKUP(A535,VocabularyFR!$A:$H,8)),"")</f>
        <v/>
      </c>
      <c r="S535" s="53" t="str">
        <f>VLOOKUP(Table9[[#This Row],[Id]],Vocabulary!A:K,11)</f>
        <v>no</v>
      </c>
      <c r="T535" s="53" t="str">
        <f>VLOOKUP(Table9[[#This Row],[Id]],Vocabulary!A:L,12)</f>
        <v>no</v>
      </c>
    </row>
    <row r="536" spans="1:20" ht="43.2" x14ac:dyDescent="0.3">
      <c r="A536" s="4">
        <v>595</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&lt;lidGedurende&gt;</v>
      </c>
      <c r="J536" s="13" t="str">
        <f>IF($A536&lt;&gt;"",VLOOKUP($A536,Vocabulary!$A:$J,2,),"")</f>
        <v>lidGedurende</v>
      </c>
      <c r="K536" s="13" t="str">
        <f>IFERROR(IF(VLOOKUP(A536,VocabularyNL!$A:$G,6)=0,"",VLOOKUP(A536,VocabularyNL!$A:$G,6)),"")</f>
        <v>lidGedurende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http://www.w3.org/ns/org#memberDuring</v>
      </c>
      <c r="Q536" s="13" t="str">
        <f>IFERROR(IF(VLOOKUP(A536,VocabularyNL!$A:$H,8)=0,"",VLOOKUP(A536,VocabularyNL!$A:$H,8)),"")</f>
        <v/>
      </c>
      <c r="R536" s="13" t="str">
        <f>IFERROR(IF(VLOOKUP(A536,VocabularyFR!$A:$H,8)=0,"",VLOOKUP(A536,VocabularyFR!$A:$H,8)),"")</f>
        <v/>
      </c>
      <c r="S536" s="53" t="str">
        <f>VLOOKUP(Table9[[#This Row],[Id]],Vocabulary!A:K,11)</f>
        <v>no</v>
      </c>
      <c r="T536" s="53" t="str">
        <f>VLOOKUP(Table9[[#This Row],[Id]],Vocabulary!A:L,12)</f>
        <v>no</v>
      </c>
    </row>
    <row r="537" spans="1:20" ht="43.2" x14ac:dyDescent="0.3">
      <c r="A537" s="4">
        <v>596</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&lt;lidVan&gt;</v>
      </c>
      <c r="J537" s="13" t="str">
        <f>IF($A537&lt;&gt;"",VLOOKUP($A537,Vocabulary!$A:$J,2,),"")</f>
        <v>lidVan</v>
      </c>
      <c r="K537" s="13" t="str">
        <f>IFERROR(IF(VLOOKUP(A537,VocabularyNL!$A:$G,6)=0,"",VLOOKUP(A537,VocabularyNL!$A:$G,6)),"")</f>
        <v>lidVan</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http://www.w3.org/ns/org#memberOf</v>
      </c>
      <c r="Q537" s="13" t="str">
        <f>IFERROR(IF(VLOOKUP(A537,VocabularyNL!$A:$H,8)=0,"",VLOOKUP(A537,VocabularyNL!$A:$H,8)),"")</f>
        <v/>
      </c>
      <c r="R537" s="13" t="str">
        <f>IFERROR(IF(VLOOKUP(A537,VocabularyFR!$A:$H,8)=0,"",VLOOKUP(A537,VocabularyFR!$A:$H,8)),"")</f>
        <v/>
      </c>
      <c r="S537" s="53" t="str">
        <f>VLOOKUP(Table9[[#This Row],[Id]],Vocabulary!A:K,11)</f>
        <v>no</v>
      </c>
      <c r="T537" s="53" t="str">
        <f>VLOOKUP(Table9[[#This Row],[Id]],Vocabulary!A:L,12)</f>
        <v>no</v>
      </c>
    </row>
    <row r="538" spans="1:20" ht="43.2" x14ac:dyDescent="0.3">
      <c r="A538" s="4">
        <v>597</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Class</v>
      </c>
      <c r="I538" s="13" t="str">
        <f t="shared" si="8"/>
        <v>&lt;Lidmaatschap&gt;</v>
      </c>
      <c r="J538" s="13" t="str">
        <f>IF($A538&lt;&gt;"",VLOOKUP($A538,Vocabulary!$A:$J,2,),"")</f>
        <v>Lidmaatschap</v>
      </c>
      <c r="K538" s="13" t="str">
        <f>IFERROR(IF(VLOOKUP(A538,VocabularyNL!$A:$G,6)=0,"",VLOOKUP(A538,VocabularyNL!$A:$G,6)),"")</f>
        <v>Lidmaatschap</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http://www.w3.org/ns/org#Membership</v>
      </c>
      <c r="Q538" s="13" t="str">
        <f>IFERROR(IF(VLOOKUP(A538,VocabularyNL!$A:$H,8)=0,"",VLOOKUP(A538,VocabularyNL!$A:$H,8)),"")</f>
        <v/>
      </c>
      <c r="R538" s="13" t="str">
        <f>IFERROR(IF(VLOOKUP(A538,VocabularyFR!$A:$H,8)=0,"",VLOOKUP(A538,VocabularyFR!$A:$H,8)),"")</f>
        <v/>
      </c>
      <c r="S538" s="53" t="str">
        <f>VLOOKUP(Table9[[#This Row],[Id]],Vocabulary!A:K,11)</f>
        <v>no</v>
      </c>
      <c r="T538" s="53" t="str">
        <f>VLOOKUP(Table9[[#This Row],[Id]],Vocabulary!A:L,12)</f>
        <v>no</v>
      </c>
    </row>
    <row r="539" spans="1:20" ht="43.2" x14ac:dyDescent="0.3">
      <c r="A539" s="4">
        <v>598</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&lt;logo&gt;</v>
      </c>
      <c r="J539" s="13" t="str">
        <f>IF($A539&lt;&gt;"",VLOOKUP($A539,Vocabulary!$A:$J,2,),"")</f>
        <v>logo</v>
      </c>
      <c r="K539" s="13" t="str">
        <f>IFERROR(IF(VLOOKUP(A539,VocabularyNL!$A:$G,6)=0,"",VLOOKUP(A539,VocabularyNL!$A:$G,6)),"")</f>
        <v>logo</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http://schema.org/logo</v>
      </c>
      <c r="Q539" s="13" t="str">
        <f>IFERROR(IF(VLOOKUP(A539,VocabularyNL!$A:$H,8)=0,"",VLOOKUP(A539,VocabularyNL!$A:$H,8)),"")</f>
        <v/>
      </c>
      <c r="R539" s="13" t="str">
        <f>IFERROR(IF(VLOOKUP(A539,VocabularyFR!$A:$H,8)=0,"",VLOOKUP(A539,VocabularyFR!$A:$H,8)),"")</f>
        <v/>
      </c>
      <c r="S539" s="53" t="str">
        <f>VLOOKUP(Table9[[#This Row],[Id]],Vocabulary!A:K,11)</f>
        <v>no</v>
      </c>
      <c r="T539" s="53" t="str">
        <f>VLOOKUP(Table9[[#This Row],[Id]],Vocabulary!A:L,12)</f>
        <v>no</v>
      </c>
    </row>
    <row r="540" spans="1:20" ht="43.2" x14ac:dyDescent="0.3">
      <c r="A540" s="4">
        <v>599</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Class</v>
      </c>
      <c r="I540" s="13" t="str">
        <f t="shared" si="8"/>
        <v>&lt;Oprichtingsgebeurtenis&gt;</v>
      </c>
      <c r="J540" s="13" t="str">
        <f>IF($A540&lt;&gt;"",VLOOKUP($A540,Vocabulary!$A:$J,2,),"")</f>
        <v>Oprichtingsgebeurtenis</v>
      </c>
      <c r="K540" s="13" t="str">
        <f>IFERROR(IF(VLOOKUP(A540,VocabularyNL!$A:$G,6)=0,"",VLOOKUP(A540,VocabularyNL!$A:$G,6)),"")</f>
        <v>Oprichtingsgebeurtenis</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http://data.europa.eu/m8g/FoundationEvent</v>
      </c>
      <c r="Q540" s="13" t="str">
        <f>IFERROR(IF(VLOOKUP(A540,VocabularyNL!$A:$H,8)=0,"",VLOOKUP(A540,VocabularyNL!$A:$H,8)),"")</f>
        <v/>
      </c>
      <c r="R540" s="13" t="str">
        <f>IFERROR(IF(VLOOKUP(A540,VocabularyFR!$A:$H,8)=0,"",VLOOKUP(A540,VocabularyFR!$A:$H,8)),"")</f>
        <v/>
      </c>
      <c r="S540" s="53" t="str">
        <f>VLOOKUP(Table9[[#This Row],[Id]],Vocabulary!A:K,11)</f>
        <v>no</v>
      </c>
      <c r="T540" s="53" t="str">
        <f>VLOOKUP(Table9[[#This Row],[Id]],Vocabulary!A:L,12)</f>
        <v>no</v>
      </c>
    </row>
    <row r="541" spans="1:20" ht="100.8" x14ac:dyDescent="0.3">
      <c r="A541" s="4">
        <v>600</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Class</v>
      </c>
      <c r="I541" s="13" t="str">
        <f t="shared" si="8"/>
        <v>&lt;Organisatie&gt;</v>
      </c>
      <c r="J541" s="13" t="str">
        <f>IF($A541&lt;&gt;"",VLOOKUP($A541,Vocabulary!$A:$J,2,),"")</f>
        <v>Organisatie</v>
      </c>
      <c r="K541" s="13" t="str">
        <f>IFERROR(IF(VLOOKUP(A541,VocabularyNL!$A:$G,6)=0,"",VLOOKUP(A541,VocabularyNL!$A:$G,6)),"")</f>
        <v>Organisatie</v>
      </c>
      <c r="L541" s="13" t="str">
        <f>IFERROR(IF(VLOOKUP(A541,VocabularyFR!$A:$G,6)=0,"",VLOOKUP(A541,VocabularyFR!$A:$G,6)),"")</f>
        <v/>
      </c>
      <c r="M541" s="13" t="str">
        <f>IFERROR(IF(VLOOKUP(A541,Vocabulary!$A:$F,3)=0,"",VLOOKUP(A541,Vocabulary!$A:$F,3)),"")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1" s="13" t="str">
        <f>IFERROR(IF(VLOOKUP(A541,VocabularyNL!$A:$H,7)=0,"",VLOOKUP(A541,VocabularyNL!$A:$H,7)),"")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1" s="13" t="str">
        <f>IFERROR(IF(VLOOKUP(A541,VocabularyFR!$A:$H,7)=0,"",VLOOKUP(A541,VocabularyFR!$A:$H,7)),"")</f>
        <v/>
      </c>
      <c r="P541" s="13" t="str">
        <f>IF($A541&lt;&gt;"",IF(VLOOKUP($A541,Vocabulary!$A:$J,7,)&lt;&gt;"",VLOOKUP($A541,Vocabulary!$A:$J,7,),""),"")</f>
        <v>external terminology:
http://www.w3.org/ns/org#Organization</v>
      </c>
      <c r="Q541" s="13" t="str">
        <f>IFERROR(IF(VLOOKUP(A541,VocabularyNL!$A:$H,8)=0,"",VLOOKUP(A541,VocabularyNL!$A:$H,8)),"")</f>
        <v/>
      </c>
      <c r="R541" s="13" t="str">
        <f>IFERROR(IF(VLOOKUP(A541,VocabularyFR!$A:$H,8)=0,"",VLOOKUP(A541,VocabularyFR!$A:$H,8)),"")</f>
        <v/>
      </c>
      <c r="S541" s="53" t="str">
        <f>VLOOKUP(Table9[[#This Row],[Id]],Vocabulary!A:K,11)</f>
        <v>no</v>
      </c>
      <c r="T541" s="53" t="str">
        <f>VLOOKUP(Table9[[#This Row],[Id]],Vocabulary!A:L,12)</f>
        <v>no</v>
      </c>
    </row>
    <row r="542" spans="1:20" ht="43.2" x14ac:dyDescent="0.3">
      <c r="A542" s="4">
        <v>601</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&lt;organisatieactiviteit&gt;</v>
      </c>
      <c r="J542" s="13" t="str">
        <f>IF($A542&lt;&gt;"",VLOOKUP($A542,Vocabulary!$A:$J,2,),"")</f>
        <v>organisatieactiviteit</v>
      </c>
      <c r="K542" s="13" t="str">
        <f>IFERROR(IF(VLOOKUP(A542,VocabularyNL!$A:$G,6)=0,"",VLOOKUP(A542,VocabularyNL!$A:$G,6)),"")</f>
        <v>organisatieactiviteit</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http://www.w3.org/ns/regorg#orgActivity</v>
      </c>
      <c r="Q542" s="13" t="str">
        <f>IFERROR(IF(VLOOKUP(A542,VocabularyNL!$A:$H,8)=0,"",VLOOKUP(A542,VocabularyNL!$A:$H,8)),"")</f>
        <v/>
      </c>
      <c r="R542" s="13" t="str">
        <f>IFERROR(IF(VLOOKUP(A542,VocabularyFR!$A:$H,8)=0,"",VLOOKUP(A542,VocabularyFR!$A:$H,8)),"")</f>
        <v/>
      </c>
      <c r="S542" s="53" t="str">
        <f>VLOOKUP(Table9[[#This Row],[Id]],Vocabulary!A:K,11)</f>
        <v>no</v>
      </c>
      <c r="T542" s="53" t="str">
        <f>VLOOKUP(Table9[[#This Row],[Id]],Vocabulary!A:L,12)</f>
        <v>no</v>
      </c>
    </row>
    <row r="543" spans="1:20" ht="86.4" x14ac:dyDescent="0.3">
      <c r="A543" s="4">
        <v>602</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Class</v>
      </c>
      <c r="I543" s="13" t="str">
        <f t="shared" si="8"/>
        <v>&lt;Organisatie-eenheid&gt;</v>
      </c>
      <c r="J543" s="13" t="str">
        <f>IF($A543&lt;&gt;"",VLOOKUP($A543,Vocabulary!$A:$J,2,),"")</f>
        <v>Organisatie-eenheid</v>
      </c>
      <c r="K543" s="13" t="str">
        <f>IFERROR(IF(VLOOKUP(A543,VocabularyNL!$A:$G,6)=0,"",VLOOKUP(A543,VocabularyNL!$A:$G,6)),"")</f>
        <v>Organisatie-eenheid</v>
      </c>
      <c r="L543" s="13" t="str">
        <f>IFERROR(IF(VLOOKUP(A543,VocabularyFR!$A:$G,6)=0,"",VLOOKUP(A543,VocabularyFR!$A:$G,6)),"")</f>
        <v/>
      </c>
      <c r="M543" s="13" t="str">
        <f>IFERROR(IF(VLOOKUP(A543,Vocabulary!$A:$F,3)=0,"",VLOOKUP(A543,Vocabulary!$A:$F,3)),"")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3" s="13" t="str">
        <f>IFERROR(IF(VLOOKUP(A543,VocabularyNL!$A:$H,7)=0,"",VLOOKUP(A543,VocabularyNL!$A:$H,7)),"")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3" s="13" t="str">
        <f>IFERROR(IF(VLOOKUP(A543,VocabularyFR!$A:$H,7)=0,"",VLOOKUP(A543,VocabularyFR!$A:$H,7)),"")</f>
        <v/>
      </c>
      <c r="P543" s="13" t="str">
        <f>IF($A543&lt;&gt;"",IF(VLOOKUP($A543,Vocabulary!$A:$J,7,)&lt;&gt;"",VLOOKUP($A543,Vocabulary!$A:$J,7,),""),"")</f>
        <v>external terminology:
http://www.w3.org/ns/org#OrganizationalUnit</v>
      </c>
      <c r="Q543" s="13" t="str">
        <f>IFERROR(IF(VLOOKUP(A543,VocabularyNL!$A:$H,8)=0,"",VLOOKUP(A543,VocabularyNL!$A:$H,8)),"")</f>
        <v/>
      </c>
      <c r="R543" s="13" t="str">
        <f>IFERROR(IF(VLOOKUP(A543,VocabularyFR!$A:$H,8)=0,"",VLOOKUP(A543,VocabularyFR!$A:$H,8)),"")</f>
        <v/>
      </c>
      <c r="S543" s="53" t="str">
        <f>VLOOKUP(Table9[[#This Row],[Id]],Vocabulary!A:K,11)</f>
        <v>no</v>
      </c>
      <c r="T543" s="53" t="str">
        <f>VLOOKUP(Table9[[#This Row],[Id]],Vocabulary!A:L,12)</f>
        <v>no</v>
      </c>
    </row>
    <row r="544" spans="1:20" ht="43.2" x14ac:dyDescent="0.3">
      <c r="A544" s="4">
        <v>603</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&lt;organisatiestatus&gt;</v>
      </c>
      <c r="J544" s="13" t="str">
        <f>IF($A544&lt;&gt;"",VLOOKUP($A544,Vocabulary!$A:$J,2,),"")</f>
        <v>organisatiestatus</v>
      </c>
      <c r="K544" s="13" t="str">
        <f>IFERROR(IF(VLOOKUP(A544,VocabularyNL!$A:$G,6)=0,"",VLOOKUP(A544,VocabularyNL!$A:$G,6)),"")</f>
        <v>organisatiestatus</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http://www.w3.org/ns/regorg#orgStatus</v>
      </c>
      <c r="Q544" s="13" t="str">
        <f>IFERROR(IF(VLOOKUP(A544,VocabularyNL!$A:$H,8)=0,"",VLOOKUP(A544,VocabularyNL!$A:$H,8)),"")</f>
        <v/>
      </c>
      <c r="R544" s="13" t="str">
        <f>IFERROR(IF(VLOOKUP(A544,VocabularyFR!$A:$H,8)=0,"",VLOOKUP(A544,VocabularyFR!$A:$H,8)),"")</f>
        <v/>
      </c>
      <c r="S544" s="53" t="str">
        <f>VLOOKUP(Table9[[#This Row],[Id]],Vocabulary!A:K,11)</f>
        <v>no</v>
      </c>
      <c r="T544" s="53" t="str">
        <f>VLOOKUP(Table9[[#This Row],[Id]],Vocabulary!A:L,12)</f>
        <v>no</v>
      </c>
    </row>
    <row r="545" spans="1:20" ht="43.2" x14ac:dyDescent="0.3">
      <c r="A545" s="4">
        <v>604</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&lt;organisatietype&gt;</v>
      </c>
      <c r="J545" s="13" t="str">
        <f>IF($A545&lt;&gt;"",VLOOKUP($A545,Vocabulary!$A:$J,2,),"")</f>
        <v>organisatietype</v>
      </c>
      <c r="K545" s="13" t="str">
        <f>IFERROR(IF(VLOOKUP(A545,VocabularyNL!$A:$G,6)=0,"",VLOOKUP(A545,VocabularyNL!$A:$G,6)),"")</f>
        <v>organisatietype</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http://www.w3.org/ns/regorg#orgType</v>
      </c>
      <c r="Q545" s="13" t="str">
        <f>IFERROR(IF(VLOOKUP(A545,VocabularyNL!$A:$H,8)=0,"",VLOOKUP(A545,VocabularyNL!$A:$H,8)),"")</f>
        <v/>
      </c>
      <c r="R545" s="13" t="str">
        <f>IFERROR(IF(VLOOKUP(A545,VocabularyFR!$A:$H,8)=0,"",VLOOKUP(A545,VocabularyFR!$A:$H,8)),"")</f>
        <v/>
      </c>
      <c r="S545" s="53" t="str">
        <f>VLOOKUP(Table9[[#This Row],[Id]],Vocabulary!A:K,11)</f>
        <v>no</v>
      </c>
      <c r="T545" s="53" t="str">
        <f>VLOOKUP(Table9[[#This Row],[Id]],Vocabulary!A:L,12)</f>
        <v>no</v>
      </c>
    </row>
    <row r="546" spans="1:20" ht="43.2" x14ac:dyDescent="0.3">
      <c r="A546" s="4">
        <v>605</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&lt;origineleOrganisatie&gt;</v>
      </c>
      <c r="J546" s="13" t="str">
        <f>IF($A546&lt;&gt;"",VLOOKUP($A546,Vocabulary!$A:$J,2,),"")</f>
        <v>origineleOrganisatie</v>
      </c>
      <c r="K546" s="13" t="str">
        <f>IFERROR(IF(VLOOKUP(A546,VocabularyNL!$A:$G,6)=0,"",VLOOKUP(A546,VocabularyNL!$A:$G,6)),"")</f>
        <v>origineleOrganisatie</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http://www.w3.org/ns/org#originalOrganization</v>
      </c>
      <c r="Q546" s="13" t="str">
        <f>IFERROR(IF(VLOOKUP(A546,VocabularyNL!$A:$H,8)=0,"",VLOOKUP(A546,VocabularyNL!$A:$H,8)),"")</f>
        <v/>
      </c>
      <c r="R546" s="13" t="str">
        <f>IFERROR(IF(VLOOKUP(A546,VocabularyFR!$A:$H,8)=0,"",VLOOKUP(A546,VocabularyFR!$A:$H,8)),"")</f>
        <v/>
      </c>
      <c r="S546" s="53" t="str">
        <f>VLOOKUP(Table9[[#This Row],[Id]],Vocabulary!A:K,11)</f>
        <v>no</v>
      </c>
      <c r="T546" s="53" t="str">
        <f>VLOOKUP(Table9[[#This Row],[Id]],Vocabulary!A:L,12)</f>
        <v>no</v>
      </c>
    </row>
    <row r="547" spans="1:20" ht="43.2" x14ac:dyDescent="0.3">
      <c r="A547" s="4">
        <v>606</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&lt;Positie&gt;</v>
      </c>
      <c r="J547" s="13" t="str">
        <f>IF($A547&lt;&gt;"",VLOOKUP($A547,Vocabulary!$A:$J,2,),"")</f>
        <v>Positie</v>
      </c>
      <c r="K547" s="13" t="str">
        <f>IFERROR(IF(VLOOKUP(A547,VocabularyNL!$A:$G,6)=0,"",VLOOKUP(A547,VocabularyNL!$A:$G,6)),"")</f>
        <v>Positie</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http://www.w3.org/ns/org#Post</v>
      </c>
      <c r="Q547" s="13" t="str">
        <f>IFERROR(IF(VLOOKUP(A547,VocabularyNL!$A:$H,8)=0,"",VLOOKUP(A547,VocabularyNL!$A:$H,8)),"")</f>
        <v/>
      </c>
      <c r="R547" s="13" t="str">
        <f>IFERROR(IF(VLOOKUP(A547,VocabularyFR!$A:$H,8)=0,"",VLOOKUP(A547,VocabularyFR!$A:$H,8)),"")</f>
        <v/>
      </c>
      <c r="S547" s="53" t="str">
        <f>VLOOKUP(Table9[[#This Row],[Id]],Vocabulary!A:K,11)</f>
        <v>no</v>
      </c>
      <c r="T547" s="53" t="str">
        <f>VLOOKUP(Table9[[#This Row],[Id]],Vocabulary!A:L,12)</f>
        <v>no</v>
      </c>
    </row>
    <row r="548" spans="1:20" ht="43.2" x14ac:dyDescent="0.3">
      <c r="A548" s="4">
        <v>607</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&lt;positieBij&gt;</v>
      </c>
      <c r="J548" s="13" t="str">
        <f>IF($A548&lt;&gt;"",VLOOKUP($A548,Vocabulary!$A:$J,2,),"")</f>
        <v>positieBij</v>
      </c>
      <c r="K548" s="13" t="str">
        <f>IFERROR(IF(VLOOKUP(A548,VocabularyNL!$A:$G,6)=0,"",VLOOKUP(A548,VocabularyNL!$A:$G,6)),"")</f>
        <v>positieBij</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http://www.w3.org/ns/org#postIn</v>
      </c>
      <c r="Q548" s="13" t="str">
        <f>IFERROR(IF(VLOOKUP(A548,VocabularyNL!$A:$H,8)=0,"",VLOOKUP(A548,VocabularyNL!$A:$H,8)),"")</f>
        <v/>
      </c>
      <c r="R548" s="13" t="str">
        <f>IFERROR(IF(VLOOKUP(A548,VocabularyFR!$A:$H,8)=0,"",VLOOKUP(A548,VocabularyFR!$A:$H,8)),"")</f>
        <v/>
      </c>
      <c r="S548" s="53" t="str">
        <f>VLOOKUP(Table9[[#This Row],[Id]],Vocabulary!A:K,11)</f>
        <v>no</v>
      </c>
      <c r="T548" s="53" t="str">
        <f>VLOOKUP(Table9[[#This Row],[Id]],Vocabulary!A:L,12)</f>
        <v>no</v>
      </c>
    </row>
    <row r="549" spans="1:20" ht="43.2" x14ac:dyDescent="0.3">
      <c r="A549" s="4">
        <v>608</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&lt;PubliekeOrganisatie&gt;</v>
      </c>
      <c r="J549" s="13" t="str">
        <f>IF($A549&lt;&gt;"",VLOOKUP($A549,Vocabulary!$A:$J,2,),"")</f>
        <v>PubliekeOrganisatie</v>
      </c>
      <c r="K549" s="13" t="str">
        <f>IFERROR(IF(VLOOKUP(A549,VocabularyNL!$A:$G,6)=0,"",VLOOKUP(A549,VocabularyNL!$A:$G,6)),"")</f>
        <v>PubliekeOrganisatie</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http://data.europa.eu/m8g/PublicOrganisation</v>
      </c>
      <c r="Q549" s="13" t="str">
        <f>IFERROR(IF(VLOOKUP(A549,VocabularyNL!$A:$H,8)=0,"",VLOOKUP(A549,VocabularyNL!$A:$H,8)),"")</f>
        <v/>
      </c>
      <c r="R549" s="13" t="str">
        <f>IFERROR(IF(VLOOKUP(A549,VocabularyFR!$A:$H,8)=0,"",VLOOKUP(A549,VocabularyFR!$A:$H,8)),"")</f>
        <v/>
      </c>
      <c r="S549" s="53" t="str">
        <f>VLOOKUP(Table9[[#This Row],[Id]],Vocabulary!A:K,11)</f>
        <v>no</v>
      </c>
      <c r="T549" s="53" t="str">
        <f>VLOOKUP(Table9[[#This Row],[Id]],Vocabulary!A:L,12)</f>
        <v>no</v>
      </c>
    </row>
    <row r="550" spans="1:20" ht="43.2" x14ac:dyDescent="0.3">
      <c r="A550" s="4">
        <v>609</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&lt;rapporteertAan&gt;</v>
      </c>
      <c r="J550" s="13" t="str">
        <f>IF($A550&lt;&gt;"",VLOOKUP($A550,Vocabulary!$A:$J,2,),"")</f>
        <v>rapporteertAan</v>
      </c>
      <c r="K550" s="13" t="str">
        <f>IFERROR(IF(VLOOKUP(A550,VocabularyNL!$A:$G,6)=0,"",VLOOKUP(A550,VocabularyNL!$A:$G,6)),"")</f>
        <v>rapporteertAan</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http://www.w3.org/ns/org#reportsTo</v>
      </c>
      <c r="Q550" s="13" t="str">
        <f>IFERROR(IF(VLOOKUP(A550,VocabularyNL!$A:$H,8)=0,"",VLOOKUP(A550,VocabularyNL!$A:$H,8)),"")</f>
        <v/>
      </c>
      <c r="R550" s="13" t="str">
        <f>IFERROR(IF(VLOOKUP(A550,VocabularyFR!$A:$H,8)=0,"",VLOOKUP(A550,VocabularyFR!$A:$H,8)),"")</f>
        <v/>
      </c>
      <c r="S550" s="53" t="str">
        <f>VLOOKUP(Table9[[#This Row],[Id]],Vocabulary!A:K,11)</f>
        <v>no</v>
      </c>
      <c r="T550" s="53" t="str">
        <f>VLOOKUP(Table9[[#This Row],[Id]],Vocabulary!A:L,12)</f>
        <v>no</v>
      </c>
    </row>
    <row r="551" spans="1:20" ht="43.2" x14ac:dyDescent="0.3">
      <c r="A551" s="4">
        <v>610</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Property</v>
      </c>
      <c r="I551" s="13" t="str">
        <f t="shared" si="8"/>
        <v>&lt;registratie&gt;</v>
      </c>
      <c r="J551" s="13" t="str">
        <f>IF($A551&lt;&gt;"",VLOOKUP($A551,Vocabulary!$A:$J,2,),"")</f>
        <v>registratie</v>
      </c>
      <c r="K551" s="13" t="str">
        <f>IFERROR(IF(VLOOKUP(A551,VocabularyNL!$A:$G,6)=0,"",VLOOKUP(A551,VocabularyNL!$A:$G,6)),"")</f>
        <v>registratie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http://www.w3.org/ns/regorg#registration</v>
      </c>
      <c r="Q551" s="13" t="str">
        <f>IFERROR(IF(VLOOKUP(A551,VocabularyNL!$A:$H,8)=0,"",VLOOKUP(A551,VocabularyNL!$A:$H,8)),"")</f>
        <v/>
      </c>
      <c r="R551" s="13" t="str">
        <f>IFERROR(IF(VLOOKUP(A551,VocabularyFR!$A:$H,8)=0,"",VLOOKUP(A551,VocabularyFR!$A:$H,8)),"")</f>
        <v/>
      </c>
      <c r="S551" s="53" t="str">
        <f>VLOOKUP(Table9[[#This Row],[Id]],Vocabulary!A:K,11)</f>
        <v>no</v>
      </c>
      <c r="T551" s="53" t="str">
        <f>VLOOKUP(Table9[[#This Row],[Id]],Vocabulary!A:L,12)</f>
        <v>no</v>
      </c>
    </row>
    <row r="552" spans="1:20" ht="43.2" x14ac:dyDescent="0.3">
      <c r="A552" s="4">
        <v>611</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&lt;resulterendeOrganisatie&gt;</v>
      </c>
      <c r="J552" s="13" t="str">
        <f>IF($A552&lt;&gt;"",VLOOKUP($A552,Vocabulary!$A:$J,2,),"")</f>
        <v>resulterendeOrganisatie</v>
      </c>
      <c r="K552" s="13" t="str">
        <f>IFERROR(IF(VLOOKUP(A552,VocabularyNL!$A:$G,6)=0,"",VLOOKUP(A552,VocabularyNL!$A:$G,6)),"")</f>
        <v>resulterendeOrganisatie</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http://www.w3.org/ns/org#resultingOrganization</v>
      </c>
      <c r="Q552" s="13" t="str">
        <f>IFERROR(IF(VLOOKUP(A552,VocabularyNL!$A:$H,8)=0,"",VLOOKUP(A552,VocabularyNL!$A:$H,8)),"")</f>
        <v/>
      </c>
      <c r="R552" s="13" t="str">
        <f>IFERROR(IF(VLOOKUP(A552,VocabularyFR!$A:$H,8)=0,"",VLOOKUP(A552,VocabularyFR!$A:$H,8)),"")</f>
        <v/>
      </c>
      <c r="S552" s="53" t="str">
        <f>VLOOKUP(Table9[[#This Row],[Id]],Vocabulary!A:K,11)</f>
        <v>no</v>
      </c>
      <c r="T552" s="53" t="str">
        <f>VLOOKUP(Table9[[#This Row],[Id]],Vocabulary!A:L,12)</f>
        <v>no</v>
      </c>
    </row>
    <row r="553" spans="1:20" ht="43.2" x14ac:dyDescent="0.3">
      <c r="A553" s="4">
        <v>612</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&lt;Rol&gt;</v>
      </c>
      <c r="J553" s="13" t="str">
        <f>IF($A553&lt;&gt;"",VLOOKUP($A553,Vocabulary!$A:$J,2,),"")</f>
        <v>Rol</v>
      </c>
      <c r="K553" s="13" t="str">
        <f>IFERROR(IF(VLOOKUP(A553,VocabularyNL!$A:$G,6)=0,"",VLOOKUP(A553,VocabularyNL!$A:$G,6)),"")</f>
        <v>Rol</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http://www.w3.org/ns/org#Role</v>
      </c>
      <c r="Q553" s="13" t="str">
        <f>IFERROR(IF(VLOOKUP(A553,VocabularyNL!$A:$H,8)=0,"",VLOOKUP(A553,VocabularyNL!$A:$H,8)),"")</f>
        <v/>
      </c>
      <c r="R553" s="13" t="str">
        <f>IFERROR(IF(VLOOKUP(A553,VocabularyFR!$A:$H,8)=0,"",VLOOKUP(A553,VocabularyFR!$A:$H,8)),"")</f>
        <v/>
      </c>
      <c r="S553" s="53" t="str">
        <f>VLOOKUP(Table9[[#This Row],[Id]],Vocabulary!A:K,11)</f>
        <v>no</v>
      </c>
      <c r="T553" s="53" t="str">
        <f>VLOOKUP(Table9[[#This Row],[Id]],Vocabulary!A:L,12)</f>
        <v>no</v>
      </c>
    </row>
    <row r="554" spans="1:20" ht="43.2" x14ac:dyDescent="0.3">
      <c r="A554" s="4">
        <v>613</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&lt;rol&gt;</v>
      </c>
      <c r="J554" s="13" t="str">
        <f>IF($A554&lt;&gt;"",VLOOKUP($A554,Vocabulary!$A:$J,2,),"")</f>
        <v>rol</v>
      </c>
      <c r="K554" s="13" t="str">
        <f>IFERROR(IF(VLOOKUP(A554,VocabularyNL!$A:$G,6)=0,"",VLOOKUP(A554,VocabularyNL!$A:$G,6)),"")</f>
        <v>rol</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http://www.w3.org/ns/org#role</v>
      </c>
      <c r="Q554" s="13" t="str">
        <f>IFERROR(IF(VLOOKUP(A554,VocabularyNL!$A:$H,8)=0,"",VLOOKUP(A554,VocabularyNL!$A:$H,8)),"")</f>
        <v/>
      </c>
      <c r="R554" s="13" t="str">
        <f>IFERROR(IF(VLOOKUP(A554,VocabularyFR!$A:$H,8)=0,"",VLOOKUP(A554,VocabularyFR!$A:$H,8)),"")</f>
        <v/>
      </c>
      <c r="S554" s="53" t="str">
        <f>VLOOKUP(Table9[[#This Row],[Id]],Vocabulary!A:K,11)</f>
        <v>no</v>
      </c>
      <c r="T554" s="53" t="str">
        <f>VLOOKUP(Table9[[#This Row],[Id]],Vocabulary!A:L,12)</f>
        <v>no</v>
      </c>
    </row>
    <row r="555" spans="1:20" ht="43.2" x14ac:dyDescent="0.3">
      <c r="A555" s="4">
        <v>614</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&lt;ruimtelijk&gt;</v>
      </c>
      <c r="J555" s="13" t="str">
        <f>IF($A555&lt;&gt;"",VLOOKUP($A555,Vocabulary!$A:$J,2,),"")</f>
        <v>ruimtelijk</v>
      </c>
      <c r="K555" s="13" t="str">
        <f>IFERROR(IF(VLOOKUP(A555,VocabularyNL!$A:$G,6)=0,"",VLOOKUP(A555,VocabularyNL!$A:$G,6)),"")</f>
        <v>ruimtelijk</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http://purl.org/dc/terms/spatial</v>
      </c>
      <c r="Q555" s="13" t="str">
        <f>IFERROR(IF(VLOOKUP(A555,VocabularyNL!$A:$H,8)=0,"",VLOOKUP(A555,VocabularyNL!$A:$H,8)),"")</f>
        <v/>
      </c>
      <c r="R555" s="13" t="str">
        <f>IFERROR(IF(VLOOKUP(A555,VocabularyFR!$A:$H,8)=0,"",VLOOKUP(A555,VocabularyFR!$A:$H,8)),"")</f>
        <v/>
      </c>
      <c r="S555" s="53" t="str">
        <f>VLOOKUP(Table9[[#This Row],[Id]],Vocabulary!A:K,11)</f>
        <v>no</v>
      </c>
      <c r="T555" s="53" t="str">
        <f>VLOOKUP(Table9[[#This Row],[Id]],Vocabulary!A:L,12)</f>
        <v>no</v>
      </c>
    </row>
    <row r="556" spans="1:20" ht="158.4" x14ac:dyDescent="0.3">
      <c r="A556" s="4">
        <v>615</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Class</v>
      </c>
      <c r="I556" s="13" t="str">
        <f t="shared" si="8"/>
        <v>&lt;SamenwerkingVanOrganisaties&gt;</v>
      </c>
      <c r="J556" s="13" t="str">
        <f>IF($A556&lt;&gt;"",VLOOKUP($A556,Vocabulary!$A:$J,2,),"")</f>
        <v>SamenwerkingVanOrganisaties</v>
      </c>
      <c r="K556" s="13" t="str">
        <f>IFERROR(IF(VLOOKUP(A556,VocabularyNL!$A:$G,6)=0,"",VLOOKUP(A556,VocabularyNL!$A:$G,6)),"")</f>
        <v>SamenwerkingVanOrganisaties</v>
      </c>
      <c r="L556" s="13" t="str">
        <f>IFERROR(IF(VLOOKUP(A556,VocabularyFR!$A:$G,6)=0,"",VLOOKUP(A556,VocabularyFR!$A:$G,6)),"")</f>
        <v/>
      </c>
      <c r="M556" s="13" t="str">
        <f>IFERROR(IF(VLOOKUP(A556,Vocabulary!$A:$F,3)=0,"",VLOOKUP(A556,Vocabulary!$A:$F,3)),"")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56" s="13" t="str">
        <f>IFERROR(IF(VLOOKUP(A556,VocabularyNL!$A:$H,7)=0,"",VLOOKUP(A556,VocabularyNL!$A:$H,7)),"")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56" s="13" t="str">
        <f>IFERROR(IF(VLOOKUP(A556,VocabularyFR!$A:$H,7)=0,"",VLOOKUP(A556,VocabularyFR!$A:$H,7)),"")</f>
        <v/>
      </c>
      <c r="P556" s="13" t="str">
        <f>IF($A556&lt;&gt;"",IF(VLOOKUP($A556,Vocabulary!$A:$J,7,)&lt;&gt;"",VLOOKUP($A556,Vocabulary!$A:$J,7,),""),"")</f>
        <v>external terminology:
http://www.w3.org/ns/org#OrganizationalCollaboration</v>
      </c>
      <c r="Q556" s="13" t="str">
        <f>IFERROR(IF(VLOOKUP(A556,VocabularyNL!$A:$H,8)=0,"",VLOOKUP(A556,VocabularyNL!$A:$H,8)),"")</f>
        <v/>
      </c>
      <c r="R556" s="13" t="str">
        <f>IFERROR(IF(VLOOKUP(A556,VocabularyFR!$A:$H,8)=0,"",VLOOKUP(A556,VocabularyFR!$A:$H,8)),"")</f>
        <v/>
      </c>
      <c r="S556" s="53" t="str">
        <f>VLOOKUP(Table9[[#This Row],[Id]],Vocabulary!A:K,11)</f>
        <v>no</v>
      </c>
      <c r="T556" s="53" t="str">
        <f>VLOOKUP(Table9[[#This Row],[Id]],Vocabulary!A:L,12)</f>
        <v>no</v>
      </c>
    </row>
    <row r="557" spans="1:20" ht="43.2" x14ac:dyDescent="0.3">
      <c r="A557" s="4">
        <v>616</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Property</v>
      </c>
      <c r="I557" s="13" t="str">
        <f t="shared" si="8"/>
        <v>&lt;suborganisatieVan&gt;</v>
      </c>
      <c r="J557" s="13" t="str">
        <f>IF($A557&lt;&gt;"",VLOOKUP($A557,Vocabulary!$A:$J,2,),"")</f>
        <v>suborganisatieVan</v>
      </c>
      <c r="K557" s="13" t="str">
        <f>IFERROR(IF(VLOOKUP(A557,VocabularyNL!$A:$G,6)=0,"",VLOOKUP(A557,VocabularyNL!$A:$G,6)),"")</f>
        <v>suborganisatieVan</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http://www.w3.org/ns/org#subOrganizationOf</v>
      </c>
      <c r="Q557" s="13" t="str">
        <f>IFERROR(IF(VLOOKUP(A557,VocabularyNL!$A:$H,8)=0,"",VLOOKUP(A557,VocabularyNL!$A:$H,8)),"")</f>
        <v/>
      </c>
      <c r="R557" s="13" t="str">
        <f>IFERROR(IF(VLOOKUP(A557,VocabularyFR!$A:$H,8)=0,"",VLOOKUP(A557,VocabularyFR!$A:$H,8)),"")</f>
        <v/>
      </c>
      <c r="S557" s="53" t="str">
        <f>VLOOKUP(Table9[[#This Row],[Id]],Vocabulary!A:K,11)</f>
        <v>no</v>
      </c>
      <c r="T557" s="53" t="str">
        <f>VLOOKUP(Table9[[#This Row],[Id]],Vocabulary!A:L,12)</f>
        <v>no</v>
      </c>
    </row>
    <row r="558" spans="1:20" ht="43.2" x14ac:dyDescent="0.3">
      <c r="A558" s="4">
        <v>617</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&lt;veranderdDoor&gt;</v>
      </c>
      <c r="J558" s="13" t="str">
        <f>IF($A558&lt;&gt;"",VLOOKUP($A558,Vocabulary!$A:$J,2,),"")</f>
        <v>veranderdDoor</v>
      </c>
      <c r="K558" s="13" t="str">
        <f>IFERROR(IF(VLOOKUP(A558,VocabularyNL!$A:$G,6)=0,"",VLOOKUP(A558,VocabularyNL!$A:$G,6)),"")</f>
        <v>veranderdDoor</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http://www.w3.org/ns/org#changedBy</v>
      </c>
      <c r="Q558" s="13" t="str">
        <f>IFERROR(IF(VLOOKUP(A558,VocabularyNL!$A:$H,8)=0,"",VLOOKUP(A558,VocabularyNL!$A:$H,8)),"")</f>
        <v/>
      </c>
      <c r="R558" s="13" t="str">
        <f>IFERROR(IF(VLOOKUP(A558,VocabularyFR!$A:$H,8)=0,"",VLOOKUP(A558,VocabularyFR!$A:$H,8)),"")</f>
        <v/>
      </c>
      <c r="S558" s="53" t="str">
        <f>VLOOKUP(Table9[[#This Row],[Id]],Vocabulary!A:K,11)</f>
        <v>no</v>
      </c>
      <c r="T558" s="53" t="str">
        <f>VLOOKUP(Table9[[#This Row],[Id]],Vocabulary!A:L,12)</f>
        <v>no</v>
      </c>
    </row>
    <row r="559" spans="1:20" ht="43.2" x14ac:dyDescent="0.3">
      <c r="A559" s="4">
        <v>618</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Class</v>
      </c>
      <c r="I559" s="13" t="str">
        <f t="shared" si="8"/>
        <v>&lt;Veranderingsgebeurtenis&gt;</v>
      </c>
      <c r="J559" s="13" t="str">
        <f>IF($A559&lt;&gt;"",VLOOKUP($A559,Vocabulary!$A:$J,2,),"")</f>
        <v>Veranderingsgebeurtenis</v>
      </c>
      <c r="K559" s="13" t="str">
        <f>IFERROR(IF(VLOOKUP(A559,VocabularyNL!$A:$G,6)=0,"",VLOOKUP(A559,VocabularyNL!$A:$G,6)),"")</f>
        <v>Veranderingsgebeurtenis</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http://www.w3.org/ns/org#ChangeEvent</v>
      </c>
      <c r="Q559" s="13" t="str">
        <f>IFERROR(IF(VLOOKUP(A559,VocabularyNL!$A:$H,8)=0,"",VLOOKUP(A559,VocabularyNL!$A:$H,8)),"")</f>
        <v/>
      </c>
      <c r="R559" s="13" t="str">
        <f>IFERROR(IF(VLOOKUP(A559,VocabularyFR!$A:$H,8)=0,"",VLOOKUP(A559,VocabularyFR!$A:$H,8)),"")</f>
        <v/>
      </c>
      <c r="S559" s="53" t="str">
        <f>VLOOKUP(Table9[[#This Row],[Id]],Vocabulary!A:K,11)</f>
        <v>no</v>
      </c>
      <c r="T559" s="53" t="str">
        <f>VLOOKUP(Table9[[#This Row],[Id]],Vocabulary!A:L,12)</f>
        <v>no</v>
      </c>
    </row>
    <row r="560" spans="1:20" ht="129.6" x14ac:dyDescent="0.3">
      <c r="A560" s="4">
        <v>619</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&lt;Vestiging&gt;</v>
      </c>
      <c r="J560" s="13" t="str">
        <f>IF($A560&lt;&gt;"",VLOOKUP($A560,Vocabulary!$A:$J,2,),"")</f>
        <v>Vestiging</v>
      </c>
      <c r="K560" s="13" t="str">
        <f>IFERROR(IF(VLOOKUP(A560,VocabularyNL!$A:$G,6)=0,"",VLOOKUP(A560,VocabularyNL!$A:$G,6)),"")</f>
        <v>Vestiging</v>
      </c>
      <c r="L560" s="13" t="str">
        <f>IFERROR(IF(VLOOKUP(A560,VocabularyFR!$A:$G,6)=0,"",VLOOKUP(A560,VocabularyFR!$A:$G,6)),"")</f>
        <v/>
      </c>
      <c r="M560" s="13" t="str">
        <f>IFERROR(IF(VLOOKUP(A560,Vocabulary!$A:$F,3)=0,"",VLOOKUP(A560,Vocabulary!$A:$F,3)),"")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0" s="13" t="str">
        <f>IFERROR(IF(VLOOKUP(A560,VocabularyNL!$A:$H,7)=0,"",VLOOKUP(A560,VocabularyNL!$A:$H,7)),"")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0" s="13" t="str">
        <f>IFERROR(IF(VLOOKUP(A560,VocabularyFR!$A:$H,7)=0,"",VLOOKUP(A560,VocabularyFR!$A:$H,7)),"")</f>
        <v/>
      </c>
      <c r="P560" s="13" t="str">
        <f>IF($A560&lt;&gt;"",IF(VLOOKUP($A560,Vocabulary!$A:$J,7,)&lt;&gt;"",VLOOKUP($A560,Vocabulary!$A:$J,7,),""),"")</f>
        <v>external terminology:
http://www.w3.org/ns/org#Site</v>
      </c>
      <c r="Q560" s="13" t="str">
        <f>IFERROR(IF(VLOOKUP(A560,VocabularyNL!$A:$H,8)=0,"",VLOOKUP(A560,VocabularyNL!$A:$H,8)),"")</f>
        <v/>
      </c>
      <c r="R560" s="13" t="str">
        <f>IFERROR(IF(VLOOKUP(A560,VocabularyFR!$A:$H,8)=0,"",VLOOKUP(A560,VocabularyFR!$A:$H,8)),"")</f>
        <v/>
      </c>
      <c r="S560" s="53" t="str">
        <f>VLOOKUP(Table9[[#This Row],[Id]],Vocabulary!A:K,11)</f>
        <v>no</v>
      </c>
      <c r="T560" s="53" t="str">
        <f>VLOOKUP(Table9[[#This Row],[Id]],Vocabulary!A:L,12)</f>
        <v>no</v>
      </c>
    </row>
    <row r="561" spans="1:20" ht="43.2" x14ac:dyDescent="0.3">
      <c r="A561" s="4">
        <v>620</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&lt;vestigingsadres&gt;</v>
      </c>
      <c r="J561" s="13" t="str">
        <f>IF($A561&lt;&gt;"",VLOOKUP($A561,Vocabulary!$A:$J,2,),"")</f>
        <v>vestigingsadres</v>
      </c>
      <c r="K561" s="13" t="str">
        <f>IFERROR(IF(VLOOKUP(A561,VocabularyNL!$A:$G,6)=0,"",VLOOKUP(A561,VocabularyNL!$A:$G,6)),"")</f>
        <v>vestigingsadres</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http://www.w3.org/ns/org#siteAddress</v>
      </c>
      <c r="Q561" s="13" t="str">
        <f>IFERROR(IF(VLOOKUP(A561,VocabularyNL!$A:$H,8)=0,"",VLOOKUP(A561,VocabularyNL!$A:$H,8)),"")</f>
        <v/>
      </c>
      <c r="R561" s="13" t="str">
        <f>IFERROR(IF(VLOOKUP(A561,VocabularyFR!$A:$H,8)=0,"",VLOOKUP(A561,VocabularyFR!$A:$H,8)),"")</f>
        <v/>
      </c>
      <c r="S561" s="53" t="str">
        <f>VLOOKUP(Table9[[#This Row],[Id]],Vocabulary!A:K,11)</f>
        <v>no</v>
      </c>
      <c r="T561" s="53" t="str">
        <f>VLOOKUP(Table9[[#This Row],[Id]],Vocabulary!A:L,12)</f>
        <v>no</v>
      </c>
    </row>
    <row r="562" spans="1:20" ht="43.2" x14ac:dyDescent="0.3">
      <c r="A562" s="4">
        <v>621</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&lt;voorkeurslabel&gt;</v>
      </c>
      <c r="J562" s="13" t="str">
        <f>IF($A562&lt;&gt;"",VLOOKUP($A562,Vocabulary!$A:$J,2,),"")</f>
        <v>voorkeurslabel</v>
      </c>
      <c r="K562" s="13" t="str">
        <f>IFERROR(IF(VLOOKUP(A562,VocabularyNL!$A:$G,6)=0,"",VLOOKUP(A562,VocabularyNL!$A:$G,6)),"")</f>
        <v>voorkeurslabel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http://www.w3.org/2004/02/skos/core#prefLabel</v>
      </c>
      <c r="Q562" s="13" t="str">
        <f>IFERROR(IF(VLOOKUP(A562,VocabularyNL!$A:$H,8)=0,"",VLOOKUP(A562,VocabularyNL!$A:$H,8)),"")</f>
        <v/>
      </c>
      <c r="R562" s="13" t="str">
        <f>IFERROR(IF(VLOOKUP(A562,VocabularyFR!$A:$H,8)=0,"",VLOOKUP(A562,VocabularyFR!$A:$H,8)),"")</f>
        <v/>
      </c>
      <c r="S562" s="53" t="str">
        <f>VLOOKUP(Table9[[#This Row],[Id]],Vocabulary!A:K,11)</f>
        <v>no</v>
      </c>
      <c r="T562" s="53" t="str">
        <f>VLOOKUP(Table9[[#This Row],[Id]],Vocabulary!A:L,12)</f>
        <v>no</v>
      </c>
    </row>
    <row r="563" spans="1:20" ht="43.2" x14ac:dyDescent="0.3">
      <c r="A563" s="4">
        <v>622</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&lt;wettelijkeNaam&gt;</v>
      </c>
      <c r="J563" s="13" t="str">
        <f>IF($A563&lt;&gt;"",VLOOKUP($A563,Vocabulary!$A:$J,2,),"")</f>
        <v>wettelijkeNaam</v>
      </c>
      <c r="K563" s="13" t="str">
        <f>IFERROR(IF(VLOOKUP(A563,VocabularyNL!$A:$G,6)=0,"",VLOOKUP(A563,VocabularyNL!$A:$G,6)),"")</f>
        <v>wettelijkeNaam</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http://www.w3.org/ns/regorg#legalName</v>
      </c>
      <c r="Q563" s="13" t="str">
        <f>IFERROR(IF(VLOOKUP(A563,VocabularyNL!$A:$H,8)=0,"",VLOOKUP(A563,VocabularyNL!$A:$H,8)),"")</f>
        <v/>
      </c>
      <c r="R563" s="13" t="str">
        <f>IFERROR(IF(VLOOKUP(A563,VocabularyFR!$A:$H,8)=0,"",VLOOKUP(A563,VocabularyFR!$A:$H,8)),"")</f>
        <v/>
      </c>
      <c r="S563" s="53" t="str">
        <f>VLOOKUP(Table9[[#This Row],[Id]],Vocabulary!A:K,11)</f>
        <v>no</v>
      </c>
      <c r="T563" s="53" t="str">
        <f>VLOOKUP(Table9[[#This Row],[Id]],Vocabulary!A:L,12)</f>
        <v>no</v>
      </c>
    </row>
    <row r="564" spans="1:20" ht="28.8" x14ac:dyDescent="0.3">
      <c r="A564" s="4">
        <v>623</v>
      </c>
      <c r="B564" s="13" t="str">
        <f>IF($A564&lt;&gt;"",IF(VLOOKUP($A564,VocabularyAdoption!$A:$K,8,)=0,"",VLOOKUP($A564,VocabularyAdoption!$A:$K,8,)),"")</f>
        <v/>
      </c>
      <c r="C564" s="13" t="str">
        <f>IF($A564&lt;&gt;"",VLOOKUP($A564,Vocabulary!$A:$J,6,),"")</f>
        <v>VL</v>
      </c>
      <c r="D564" s="13" t="str">
        <f>IF($A564&lt;&gt;"",VLOOKUP($A564,Vocabulary!$A:$J,8,),"")</f>
        <v>vl-generiek</v>
      </c>
      <c r="E564" s="13" t="str">
        <f>IFERROR(VLOOKUP(D564,Prefix!$A:$B,2,),"")</f>
        <v>http://data.vlaanderen.be/ns/generiek#</v>
      </c>
      <c r="F564" s="13" t="str">
        <f>IF($A564&lt;&gt;"",IF(VLOOKUP($A564,Vocabulary!$A:$J,9,)=0,"",VLOOKUP($A564,Vocabulary!$A:$J,9,)),"")</f>
        <v/>
      </c>
      <c r="G564" s="13" t="str">
        <f>IF($A564&lt;&gt;"",VLOOKUP($A564,Vocabulary!$A:$J,4,),"")</f>
        <v>Generic</v>
      </c>
      <c r="H564" s="13" t="str">
        <f>IF($A564&lt;&gt;"",VLOOKUP($A564,Vocabulary!$A:$J,5,),"")</f>
        <v>Class</v>
      </c>
      <c r="I564" s="13" t="str">
        <f t="shared" si="8"/>
        <v>&lt;http://data.vlaanderen.be/ns/generiek#Object&gt;</v>
      </c>
      <c r="J564" s="13" t="str">
        <f>IF($A564&lt;&gt;"",VLOOKUP($A564,Vocabulary!$A:$J,2,),"")</f>
        <v>Object</v>
      </c>
      <c r="K564" s="13" t="str">
        <f>IFERROR(IF(VLOOKUP(A564,VocabularyNL!$A:$G,6)=0,"",VLOOKUP(A564,VocabularyNL!$A:$G,6)),"")</f>
        <v>Object</v>
      </c>
      <c r="L564" s="13" t="str">
        <f>IFERROR(IF(VLOOKUP(A564,VocabularyFR!$A:$G,6)=0,"",VLOOKUP(A564,VocabularyFR!$A:$G,6)),"")</f>
        <v/>
      </c>
      <c r="M564" s="13" t="str">
        <f>IFERROR(IF(VLOOKUP(A564,Vocabulary!$A:$F,3)=0,"",VLOOKUP(A564,Vocabulary!$A:$F,3)),"")</f>
        <v/>
      </c>
      <c r="N564" s="13" t="str">
        <f>IFERROR(IF(VLOOKUP(A564,VocabularyNL!$A:$H,7)=0,"",VLOOKUP(A564,VocabularyNL!$A:$H,7)),"")</f>
        <v/>
      </c>
      <c r="O564" s="13" t="str">
        <f>IFERROR(IF(VLOOKUP(A564,VocabularyFR!$A:$H,7)=0,"",VLOOKUP(A564,VocabularyFR!$A:$H,7)),"")</f>
        <v/>
      </c>
      <c r="P564" s="13" t="str">
        <f>IF($A564&lt;&gt;"",IF(VLOOKUP($A564,Vocabulary!$A:$J,7,)&lt;&gt;"",VLOOKUP($A564,Vocabulary!$A:$J,7,),""),"")</f>
        <v/>
      </c>
      <c r="Q564" s="13" t="str">
        <f>IFERROR(IF(VLOOKUP(A564,VocabularyNL!$A:$H,8)=0,"",VLOOKUP(A564,VocabularyNL!$A:$H,8)),"")</f>
        <v/>
      </c>
      <c r="R564" s="13" t="str">
        <f>IFERROR(IF(VLOOKUP(A564,VocabularyFR!$A:$H,8)=0,"",VLOOKUP(A564,VocabularyFR!$A:$H,8)),"")</f>
        <v/>
      </c>
      <c r="S564" s="53" t="str">
        <f>VLOOKUP(Table9[[#This Row],[Id]],Vocabulary!A:K,11)</f>
        <v>no</v>
      </c>
      <c r="T564" s="53" t="str">
        <f>VLOOKUP(Table9[[#This Row],[Id]],Vocabulary!A:L,12)</f>
        <v>no</v>
      </c>
    </row>
    <row r="565" spans="1:20" ht="28.8" x14ac:dyDescent="0.3">
      <c r="A565" s="4">
        <v>624</v>
      </c>
      <c r="B565" s="13" t="str">
        <f>IF($A565&lt;&gt;"",IF(VLOOKUP($A565,VocabularyAdoption!$A:$K,8,)=0,"",VLOOKUP($A565,VocabularyAdoption!$A:$K,8,)),"")</f>
        <v/>
      </c>
      <c r="C565" s="13" t="str">
        <f>IF($A565&lt;&gt;"",VLOOKUP($A565,Vocabulary!$A:$J,6,),"")</f>
        <v>VL</v>
      </c>
      <c r="D565" s="13" t="str">
        <f>IF($A565&lt;&gt;"",VLOOKUP($A565,Vocabulary!$A:$J,8,),"")</f>
        <v>vl-generiek</v>
      </c>
      <c r="E565" s="13" t="str">
        <f>IFERROR(VLOOKUP(D565,Prefix!$A:$B,2,),"")</f>
        <v>http://data.vlaanderen.be/ns/generiek#</v>
      </c>
      <c r="F565" s="13" t="str">
        <f>IF($A565&lt;&gt;"",IF(VLOOKUP($A565,Vocabulary!$A:$J,9,)=0,"",VLOOKUP($A565,Vocabulary!$A:$J,9,)),"")</f>
        <v/>
      </c>
      <c r="G565" s="13" t="str">
        <f>IF($A565&lt;&gt;"",VLOOKUP($A565,Vocabulary!$A:$J,4,),"")</f>
        <v>Generic</v>
      </c>
      <c r="H565" s="13" t="str">
        <f>IF($A565&lt;&gt;"",VLOOKUP($A565,Vocabulary!$A:$J,5,),"")</f>
        <v>Class</v>
      </c>
      <c r="I565" s="13" t="str">
        <f t="shared" si="8"/>
        <v>&lt;http://data.vlaanderen.be/ns/generiek#ContactInfo&gt;</v>
      </c>
      <c r="J565" s="13" t="str">
        <f>IF($A565&lt;&gt;"",VLOOKUP($A565,Vocabulary!$A:$J,2,),"")</f>
        <v>ContactInfo</v>
      </c>
      <c r="K565" s="13" t="str">
        <f>IFERROR(IF(VLOOKUP(A565,VocabularyNL!$A:$G,6)=0,"",VLOOKUP(A565,VocabularyNL!$A:$G,6)),"")</f>
        <v>ContactInfo</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
      </c>
      <c r="Q565" s="13" t="str">
        <f>IFERROR(IF(VLOOKUP(A565,VocabularyNL!$A:$H,8)=0,"",VLOOKUP(A565,VocabularyNL!$A:$H,8)),"")</f>
        <v/>
      </c>
      <c r="R565" s="13" t="str">
        <f>IFERROR(IF(VLOOKUP(A565,VocabularyFR!$A:$H,8)=0,"",VLOOKUP(A565,VocabularyFR!$A:$H,8)),"")</f>
        <v/>
      </c>
      <c r="S565" s="53" t="str">
        <f>VLOOKUP(Table9[[#This Row],[Id]],Vocabulary!A:K,11)</f>
        <v>no</v>
      </c>
      <c r="T565" s="53" t="str">
        <f>VLOOKUP(Table9[[#This Row],[Id]],Vocabulary!A:L,12)</f>
        <v>no</v>
      </c>
    </row>
    <row r="566" spans="1:20" ht="28.8" x14ac:dyDescent="0.3">
      <c r="A566" s="4">
        <v>625</v>
      </c>
      <c r="B566" s="13" t="str">
        <f>IF($A566&lt;&gt;"",IF(VLOOKUP($A566,VocabularyAdoption!$A:$K,8,)=0,"",VLOOKUP($A566,VocabularyAdoption!$A:$K,8,)),"")</f>
        <v/>
      </c>
      <c r="C566" s="13" t="str">
        <f>IF($A566&lt;&gt;"",VLOOKUP($A566,Vocabulary!$A:$J,6,),"")</f>
        <v>VL</v>
      </c>
      <c r="D566" s="13" t="str">
        <f>IF($A566&lt;&gt;"",VLOOKUP($A566,Vocabulary!$A:$J,8,),"")</f>
        <v>vl-adres</v>
      </c>
      <c r="E566" s="13" t="str">
        <f>IFERROR(VLOOKUP(D566,Prefix!$A:$B,2,),"")</f>
        <v>http://data.vlaanderen.be/ns/adres#</v>
      </c>
      <c r="F566" s="13" t="str">
        <f>IF($A566&lt;&gt;"",IF(VLOOKUP($A566,Vocabulary!$A:$J,9,)=0,"",VLOOKUP($A566,Vocabulary!$A:$J,9,)),"")</f>
        <v/>
      </c>
      <c r="G566" s="13" t="str">
        <f>IF($A566&lt;&gt;"",VLOOKUP($A566,Vocabulary!$A:$J,4,),"")</f>
        <v>Location</v>
      </c>
      <c r="H566" s="13" t="str">
        <f>IF($A566&lt;&gt;"",VLOOKUP($A566,Vocabulary!$A:$J,5,),"")</f>
        <v>Class</v>
      </c>
      <c r="I566" s="13" t="str">
        <f t="shared" si="8"/>
        <v>&lt;http://data.vlaanderen.be/ns/adres#Perceel&gt;</v>
      </c>
      <c r="J566" s="13" t="str">
        <f>IF($A566&lt;&gt;"",VLOOKUP($A566,Vocabulary!$A:$J,2,),"")</f>
        <v>Perceel</v>
      </c>
      <c r="K566" s="13" t="str">
        <f>IFERROR(IF(VLOOKUP(A566,VocabularyNL!$A:$G,6)=0,"",VLOOKUP(A566,VocabularyNL!$A:$G,6)),"")</f>
        <v>Perceel</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
      </c>
      <c r="Q566" s="13" t="str">
        <f>IFERROR(IF(VLOOKUP(A566,VocabularyNL!$A:$H,8)=0,"",VLOOKUP(A566,VocabularyNL!$A:$H,8)),"")</f>
        <v/>
      </c>
      <c r="R566" s="13" t="str">
        <f>IFERROR(IF(VLOOKUP(A566,VocabularyFR!$A:$H,8)=0,"",VLOOKUP(A566,VocabularyFR!$A:$H,8)),"")</f>
        <v/>
      </c>
      <c r="S566" s="53" t="str">
        <f>VLOOKUP(Table9[[#This Row],[Id]],Vocabulary!A:K,11)</f>
        <v>no</v>
      </c>
      <c r="T566" s="53" t="str">
        <f>VLOOKUP(Table9[[#This Row],[Id]],Vocabulary!A:L,12)</f>
        <v>no</v>
      </c>
    </row>
    <row r="567" spans="1:20" ht="28.8" x14ac:dyDescent="0.3">
      <c r="A567" s="4">
        <v>626</v>
      </c>
      <c r="B567" s="13" t="str">
        <f>IF($A567&lt;&gt;"",IF(VLOOKUP($A567,VocabularyAdoption!$A:$K,8,)=0,"",VLOOKUP($A567,VocabularyAdoption!$A:$K,8,)),"")</f>
        <v/>
      </c>
      <c r="C567" s="13" t="str">
        <f>IF($A567&lt;&gt;"",VLOOKUP($A567,Vocabulary!$A:$J,6,),"")</f>
        <v>VL</v>
      </c>
      <c r="D567" s="13" t="str">
        <f>IF($A567&lt;&gt;"",VLOOKUP($A567,Vocabulary!$A:$J,8,),"")</f>
        <v>vl-adres</v>
      </c>
      <c r="E567" s="13" t="str">
        <f>IFERROR(VLOOKUP(D567,Prefix!$A:$B,2,),"")</f>
        <v>http://data.vlaanderen.be/ns/adres#</v>
      </c>
      <c r="F567" s="13" t="str">
        <f>IF($A567&lt;&gt;"",IF(VLOOKUP($A567,Vocabulary!$A:$J,9,)=0,"",VLOOKUP($A567,Vocabulary!$A:$J,9,)),"")</f>
        <v/>
      </c>
      <c r="G567" s="13" t="str">
        <f>IF($A567&lt;&gt;"",VLOOKUP($A567,Vocabulary!$A:$J,4,),"")</f>
        <v>Location</v>
      </c>
      <c r="H567" s="13" t="str">
        <f>IF($A567&lt;&gt;"",VLOOKUP($A567,Vocabulary!$A:$J,5,),"")</f>
        <v>Class</v>
      </c>
      <c r="I567" s="13" t="str">
        <f t="shared" si="8"/>
        <v>&lt;http://data.vlaanderen.be/ns/adres#Gebouw&gt;</v>
      </c>
      <c r="J567" s="13" t="str">
        <f>IF($A567&lt;&gt;"",VLOOKUP($A567,Vocabulary!$A:$J,2,),"")</f>
        <v>Gebouw</v>
      </c>
      <c r="K567" s="13" t="str">
        <f>IFERROR(IF(VLOOKUP(A567,VocabularyNL!$A:$G,6)=0,"",VLOOKUP(A567,VocabularyNL!$A:$G,6)),"")</f>
        <v>Gebouw</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
      </c>
      <c r="Q567" s="13" t="str">
        <f>IFERROR(IF(VLOOKUP(A567,VocabularyNL!$A:$H,8)=0,"",VLOOKUP(A567,VocabularyNL!$A:$H,8)),"")</f>
        <v/>
      </c>
      <c r="R567" s="13" t="str">
        <f>IFERROR(IF(VLOOKUP(A567,VocabularyFR!$A:$H,8)=0,"",VLOOKUP(A567,VocabularyFR!$A:$H,8)),"")</f>
        <v/>
      </c>
      <c r="S567" s="53" t="str">
        <f>VLOOKUP(Table9[[#This Row],[Id]],Vocabulary!A:K,11)</f>
        <v>no</v>
      </c>
      <c r="T567" s="53" t="str">
        <f>VLOOKUP(Table9[[#This Row],[Id]],Vocabulary!A:L,12)</f>
        <v>no</v>
      </c>
    </row>
    <row r="568" spans="1:20" ht="28.8" x14ac:dyDescent="0.3">
      <c r="A568" s="4">
        <v>627</v>
      </c>
      <c r="B568" s="13" t="str">
        <f>IF($A568&lt;&gt;"",IF(VLOOKUP($A568,VocabularyAdoption!$A:$K,8,)=0,"",VLOOKUP($A568,VocabularyAdoption!$A:$K,8,)),"")</f>
        <v/>
      </c>
      <c r="C568" s="13" t="str">
        <f>IF($A568&lt;&gt;"",VLOOKUP($A568,Vocabulary!$A:$J,6,),"")</f>
        <v>VL</v>
      </c>
      <c r="D568" s="13" t="str">
        <f>IF($A568&lt;&gt;"",VLOOKUP($A568,Vocabulary!$A:$J,8,),"")</f>
        <v>vl-adres</v>
      </c>
      <c r="E568" s="13" t="str">
        <f>IFERROR(VLOOKUP(D568,Prefix!$A:$B,2,),"")</f>
        <v>http://data.vlaanderen.be/ns/adres#</v>
      </c>
      <c r="F568" s="13" t="str">
        <f>IF($A568&lt;&gt;"",IF(VLOOKUP($A568,Vocabulary!$A:$J,9,)=0,"",VLOOKUP($A568,Vocabulary!$A:$J,9,)),"")</f>
        <v/>
      </c>
      <c r="G568" s="13" t="str">
        <f>IF($A568&lt;&gt;"",VLOOKUP($A568,Vocabulary!$A:$J,4,),"")</f>
        <v>Location</v>
      </c>
      <c r="H568" s="13" t="str">
        <f>IF($A568&lt;&gt;"",VLOOKUP($A568,Vocabulary!$A:$J,5,),"")</f>
        <v>Class</v>
      </c>
      <c r="I568" s="13" t="str">
        <f t="shared" si="8"/>
        <v>&lt;http://data.vlaanderen.be/ns/adres#Gebouweenheid&gt;</v>
      </c>
      <c r="J568" s="13" t="str">
        <f>IF($A568&lt;&gt;"",VLOOKUP($A568,Vocabulary!$A:$J,2,),"")</f>
        <v>Gebouweenheid</v>
      </c>
      <c r="K568" s="13" t="str">
        <f>IFERROR(IF(VLOOKUP(A568,VocabularyNL!$A:$G,6)=0,"",VLOOKUP(A568,VocabularyNL!$A:$G,6)),"")</f>
        <v>Gebouweenheid</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c r="T568" s="53" t="str">
        <f>VLOOKUP(Table9[[#This Row],[Id]],Vocabulary!A:L,12)</f>
        <v>no</v>
      </c>
    </row>
    <row r="569" spans="1:20" ht="28.8" x14ac:dyDescent="0.3">
      <c r="A569" s="4">
        <v>628</v>
      </c>
      <c r="B569" s="13" t="str">
        <f>IF($A569&lt;&gt;"",IF(VLOOKUP($A569,VocabularyAdoption!$A:$K,8,)=0,"",VLOOKUP($A569,VocabularyAdoption!$A:$K,8,)),"")</f>
        <v/>
      </c>
      <c r="C569" s="13" t="str">
        <f>IF($A569&lt;&gt;"",VLOOKUP($A569,Vocabulary!$A:$J,6,),"")</f>
        <v>VL</v>
      </c>
      <c r="D569" s="13" t="str">
        <f>IF($A569&lt;&gt;"",VLOOKUP($A569,Vocabulary!$A:$J,8,),"")</f>
        <v>vl-adres</v>
      </c>
      <c r="E569" s="13" t="str">
        <f>IFERROR(VLOOKUP(D569,Prefix!$A:$B,2,),"")</f>
        <v>http://data.vlaanderen.be/ns/adres#</v>
      </c>
      <c r="F569" s="13" t="str">
        <f>IF($A569&lt;&gt;"",IF(VLOOKUP($A569,Vocabulary!$A:$J,9,)=0,"",VLOOKUP($A569,Vocabulary!$A:$J,9,)),"")</f>
        <v/>
      </c>
      <c r="G569" s="13" t="str">
        <f>IF($A569&lt;&gt;"",VLOOKUP($A569,Vocabulary!$A:$J,4,),"")</f>
        <v>Location</v>
      </c>
      <c r="H569" s="13" t="str">
        <f>IF($A569&lt;&gt;"",VLOOKUP($A569,Vocabulary!$A:$J,5,),"")</f>
        <v>Class</v>
      </c>
      <c r="I569" s="13" t="str">
        <f t="shared" si="8"/>
        <v>&lt;http://data.vlaanderen.be/ns/adres#Standplaats&gt;</v>
      </c>
      <c r="J569" s="13" t="str">
        <f>IF($A569&lt;&gt;"",VLOOKUP($A569,Vocabulary!$A:$J,2,),"")</f>
        <v>Standplaats</v>
      </c>
      <c r="K569" s="13" t="str">
        <f>IFERROR(IF(VLOOKUP(A569,VocabularyNL!$A:$G,6)=0,"",VLOOKUP(A569,VocabularyNL!$A:$G,6)),"")</f>
        <v>Standplaats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c r="T569" s="53" t="str">
        <f>VLOOKUP(Table9[[#This Row],[Id]],Vocabulary!A:L,12)</f>
        <v>no</v>
      </c>
    </row>
    <row r="570" spans="1:20" ht="28.8" x14ac:dyDescent="0.3">
      <c r="A570" s="4">
        <v>629</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&lt;http://data.vlaanderen.be/ns/adres#Ligplaats&gt;</v>
      </c>
      <c r="J570" s="13" t="str">
        <f>IF($A570&lt;&gt;"",VLOOKUP($A570,Vocabulary!$A:$J,2,),"")</f>
        <v>Ligplaats</v>
      </c>
      <c r="K570" s="13" t="str">
        <f>IFERROR(IF(VLOOKUP(A570,VocabularyNL!$A:$G,6)=0,"",VLOOKUP(A570,VocabularyNL!$A:$G,6)),"")</f>
        <v>Ligplaats</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c r="T570" s="53" t="str">
        <f>VLOOKUP(Table9[[#This Row],[Id]],Vocabulary!A:L,12)</f>
        <v>no</v>
      </c>
    </row>
    <row r="571" spans="1:20" ht="28.8" x14ac:dyDescent="0.3">
      <c r="A571" s="4">
        <v>630</v>
      </c>
      <c r="B571" s="13" t="str">
        <f>IF($A571&lt;&gt;"",IF(VLOOKUP($A571,VocabularyAdoption!$A:$K,8,)=0,"",VLOOKUP($A571,VocabularyAdoption!$A:$K,8,)),"")</f>
        <v/>
      </c>
      <c r="C571" s="13" t="str">
        <f>IF($A571&lt;&gt;"",VLOOKUP($A571,Vocabulary!$A:$J,6,),"")</f>
        <v>VL</v>
      </c>
      <c r="D571" s="13" t="str">
        <f>IF($A571&lt;&gt;"",VLOOKUP($A571,Vocabulary!$A:$J,8,),"")</f>
        <v>vl-persoon</v>
      </c>
      <c r="E571" s="13" t="str">
        <f>IFERROR(VLOOKUP(D571,Prefix!$A:$B,2,),"")</f>
        <v>http://data.vlaanderen.be/ns/persoon#</v>
      </c>
      <c r="F571" s="13" t="str">
        <f>IF($A571&lt;&gt;"",IF(VLOOKUP($A571,Vocabulary!$A:$J,9,)=0,"",VLOOKUP($A571,Vocabulary!$A:$J,9,)),"")</f>
        <v/>
      </c>
      <c r="G571" s="13" t="str">
        <f>IF($A571&lt;&gt;"",VLOOKUP($A571,Vocabulary!$A:$J,4,),"")</f>
        <v>Person</v>
      </c>
      <c r="H571" s="13" t="str">
        <f>IF($A571&lt;&gt;"",VLOOKUP($A571,Vocabulary!$A:$J,5,),"")</f>
        <v>Property</v>
      </c>
      <c r="I571" s="13" t="str">
        <f t="shared" si="8"/>
        <v>&lt;http://data.vlaanderen.be/ns/persoon#heeftRelatieMet&gt;</v>
      </c>
      <c r="J571" s="13" t="str">
        <f>IF($A571&lt;&gt;"",VLOOKUP($A571,Vocabulary!$A:$J,2,),"")</f>
        <v>heeftRelatieMet</v>
      </c>
      <c r="K571" s="13" t="str">
        <f>IFERROR(IF(VLOOKUP(A571,VocabularyNL!$A:$G,6)=0,"",VLOOKUP(A571,VocabularyNL!$A:$G,6)),"")</f>
        <v>heeftRelatieMet</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c r="T571" s="53" t="str">
        <f>VLOOKUP(Table9[[#This Row],[Id]],Vocabulary!A:L,12)</f>
        <v>no</v>
      </c>
    </row>
    <row r="572" spans="1:20" ht="43.2" x14ac:dyDescent="0.3">
      <c r="A572" s="4">
        <v>631</v>
      </c>
      <c r="B572" s="13" t="str">
        <f>IF($A572&lt;&gt;"",IF(VLOOKUP($A572,VocabularyAdoption!$A:$K,8,)=0,"",VLOOKUP($A572,VocabularyAdoption!$A:$K,8,)),"")</f>
        <v/>
      </c>
      <c r="C572" s="13" t="str">
        <f>IF($A572&lt;&gt;"",VLOOKUP($A572,Vocabulary!$A:$J,6,),"")</f>
        <v>VL</v>
      </c>
      <c r="D572" s="13" t="str">
        <f>IF($A572&lt;&gt;"",VLOOKUP($A572,Vocabulary!$A:$J,8,),"")</f>
        <v>vl-organisatie-ext</v>
      </c>
      <c r="E572" s="13" t="str">
        <f>IFERROR(VLOOKUP(D572,Prefix!$A:$B,2,),"")</f>
        <v/>
      </c>
      <c r="F572" s="13" t="str">
        <f>IF($A572&lt;&gt;"",IF(VLOOKUP($A572,Vocabulary!$A:$J,9,)=0,"",VLOOKUP($A572,Vocabulary!$A:$J,9,)),"")</f>
        <v/>
      </c>
      <c r="G572" s="13" t="str">
        <f>IF($A572&lt;&gt;"",VLOOKUP($A572,Vocabulary!$A:$J,4,),"")</f>
        <v>Organization</v>
      </c>
      <c r="H572" s="13" t="str">
        <f>IF($A572&lt;&gt;"",VLOOKUP($A572,Vocabulary!$A:$J,5,),"")</f>
        <v>Property</v>
      </c>
      <c r="I572" s="13" t="str">
        <f t="shared" si="8"/>
        <v>&lt;alternatieveNaam&gt;</v>
      </c>
      <c r="J572" s="13" t="str">
        <f>IF($A572&lt;&gt;"",VLOOKUP($A572,Vocabulary!$A:$J,2,),"")</f>
        <v>alternatieveNaam</v>
      </c>
      <c r="K572" s="13" t="str">
        <f>IFERROR(IF(VLOOKUP(A572,VocabularyNL!$A:$G,6)=0,"",VLOOKUP(A572,VocabularyNL!$A:$G,6)),"")</f>
        <v>alternatieveNaam</v>
      </c>
      <c r="L572" s="13" t="str">
        <f>IFERROR(IF(VLOOKUP(A572,VocabularyFR!$A:$G,6)=0,"",VLOOKUP(A572,VocabularyFR!$A:$G,6)),"")</f>
        <v/>
      </c>
      <c r="M572" s="13" t="str">
        <f>IFERROR(IF(VLOOKUP(A572,Vocabulary!$A:$F,3)=0,"",VLOOKUP(A572,Vocabulary!$A:$F,3)),"")</f>
        <v>alternative label</v>
      </c>
      <c r="N572" s="13" t="str">
        <f>IFERROR(IF(VLOOKUP(A572,VocabularyNL!$A:$H,7)=0,"",VLOOKUP(A572,VocabularyNL!$A:$H,7)),"")</f>
        <v>alternative label</v>
      </c>
      <c r="O572" s="13" t="str">
        <f>IFERROR(IF(VLOOKUP(A572,VocabularyFR!$A:$H,7)=0,"",VLOOKUP(A572,VocabularyFR!$A:$H,7)),"")</f>
        <v/>
      </c>
      <c r="P572" s="13" t="str">
        <f>IF($A572&lt;&gt;"",IF(VLOOKUP($A572,Vocabulary!$A:$J,7,)&lt;&gt;"",VLOOKUP($A572,Vocabulary!$A:$J,7,),""),"")</f>
        <v>&lt;skos:altLabel&gt;</v>
      </c>
      <c r="Q572" s="13" t="str">
        <f>IFERROR(IF(VLOOKUP(A572,VocabularyNL!$A:$H,8)=0,"",VLOOKUP(A572,VocabularyNL!$A:$H,8)),"")</f>
        <v/>
      </c>
      <c r="R572" s="13" t="str">
        <f>IFERROR(IF(VLOOKUP(A572,VocabularyFR!$A:$H,8)=0,"",VLOOKUP(A572,VocabularyFR!$A:$H,8)),"")</f>
        <v/>
      </c>
      <c r="S572" s="53" t="str">
        <f>VLOOKUP(Table9[[#This Row],[Id]],Vocabulary!A:K,11)</f>
        <v>no</v>
      </c>
      <c r="T572" s="53" t="str">
        <f>VLOOKUP(Table9[[#This Row],[Id]],Vocabulary!A:L,12)</f>
        <v>no</v>
      </c>
    </row>
    <row r="573" spans="1:20" ht="43.2" x14ac:dyDescent="0.3">
      <c r="A573" s="4">
        <v>632</v>
      </c>
      <c r="B573" s="13" t="str">
        <f>IF($A573&lt;&gt;"",IF(VLOOKUP($A573,VocabularyAdoption!$A:$K,8,)=0,"",VLOOKUP($A573,VocabularyAdoption!$A:$K,8,)),"")</f>
        <v/>
      </c>
      <c r="C573" s="13" t="str">
        <f>IF($A573&lt;&gt;"",VLOOKUP($A573,Vocabulary!$A:$J,6,),"")</f>
        <v>VL</v>
      </c>
      <c r="D573" s="13" t="str">
        <f>IF($A573&lt;&gt;"",VLOOKUP($A573,Vocabulary!$A:$J,8,),"")</f>
        <v>vl-generiek-ext</v>
      </c>
      <c r="E573" s="13" t="str">
        <f>IFERROR(VLOOKUP(D573,Prefix!$A:$B,2,),"")</f>
        <v/>
      </c>
      <c r="F573" s="13" t="str">
        <f>IF($A573&lt;&gt;"",IF(VLOOKUP($A573,Vocabulary!$A:$J,9,)=0,"",VLOOKUP($A573,Vocabulary!$A:$J,9,)),"")</f>
        <v/>
      </c>
      <c r="G573" s="13" t="str">
        <f>IF($A573&lt;&gt;"",VLOOKUP($A573,Vocabulary!$A:$J,4,),"")</f>
        <v>Generic</v>
      </c>
      <c r="H573" s="13" t="str">
        <f>IF($A573&lt;&gt;"",VLOOKUP($A573,Vocabulary!$A:$J,5,),"")</f>
        <v>Property</v>
      </c>
      <c r="I573" s="13" t="str">
        <f t="shared" si="8"/>
        <v>&lt;website&gt;</v>
      </c>
      <c r="J573" s="13" t="str">
        <f>IF($A573&lt;&gt;"",VLOOKUP($A573,Vocabulary!$A:$J,2,),"")</f>
        <v>website</v>
      </c>
      <c r="K573" s="13" t="str">
        <f>IFERROR(IF(VLOOKUP(A573,VocabularyNL!$A:$G,6)=0,"",VLOOKUP(A573,VocabularyNL!$A:$G,6)),"")</f>
        <v>website</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c r="T573" s="53" t="str">
        <f>VLOOKUP(Table9[[#This Row],[Id]],Vocabulary!A:L,12)</f>
        <v>no</v>
      </c>
    </row>
    <row r="574" spans="1:20" ht="43.2" x14ac:dyDescent="0.3">
      <c r="A574" s="4">
        <v>633</v>
      </c>
      <c r="B574" s="13" t="str">
        <f>IF($A574&lt;&gt;"",IF(VLOOKUP($A574,VocabularyAdoption!$A:$K,8,)=0,"",VLOOKUP($A574,VocabularyAdoption!$A:$K,8,)),"")</f>
        <v/>
      </c>
      <c r="C574" s="13" t="str">
        <f>IF($A574&lt;&gt;"",VLOOKUP($A574,Vocabulary!$A:$J,6,),"")</f>
        <v>VL</v>
      </c>
      <c r="D574" s="13" t="str">
        <f>IF($A574&lt;&gt;"",VLOOKUP($A574,Vocabulary!$A:$J,8,),"")</f>
        <v>vl-organisatie</v>
      </c>
      <c r="E574" s="13" t="str">
        <f>IFERROR(VLOOKUP(D574,Prefix!$A:$B,2,),"")</f>
        <v>http://data.vlaanderen.be/ns/organisatie#</v>
      </c>
      <c r="F574" s="13" t="str">
        <f>IF($A574&lt;&gt;"",IF(VLOOKUP($A574,Vocabulary!$A:$J,9,)=0,"",VLOOKUP($A574,Vocabulary!$A:$J,9,)),"")</f>
        <v/>
      </c>
      <c r="G574" s="13" t="str">
        <f>IF($A574&lt;&gt;"",VLOOKUP($A574,Vocabulary!$A:$J,4,),"")</f>
        <v>Organization</v>
      </c>
      <c r="H574" s="13" t="str">
        <f>IF($A574&lt;&gt;"",VLOOKUP($A574,Vocabulary!$A:$J,5,),"")</f>
        <v>ConceptScheme</v>
      </c>
      <c r="I574" s="13" t="str">
        <f t="shared" ref="I574:I637" si="9">IF(AND(H574="ConceptScheme",LEFT(D574,7) &lt;&gt; "inspire", LEFT(D574,4) &lt;&gt; "oeaw"),CONCATENATE("&lt;",E574,LOWER(IF(F574="",J574,F574)),"#id&gt;"),CONCATENATE("&lt;",E574,IF(F574="",J574,F574),"&gt;"))</f>
        <v>&lt;http://data.vlaanderen.be/ns/organisatie#rechtsvormtype#id&gt;</v>
      </c>
      <c r="J574" s="13" t="str">
        <f>IF($A574&lt;&gt;"",VLOOKUP($A574,Vocabulary!$A:$J,2,),"")</f>
        <v>Rechtsvormtype</v>
      </c>
      <c r="K574" s="13" t="str">
        <f>IFERROR(IF(VLOOKUP(A574,VocabularyNL!$A:$G,6)=0,"",VLOOKUP(A574,VocabularyNL!$A:$G,6)),"")</f>
        <v>Rechtsvormtype</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c r="T574" s="53" t="str">
        <f>VLOOKUP(Table9[[#This Row],[Id]],Vocabulary!A:L,12)</f>
        <v>no</v>
      </c>
    </row>
    <row r="575" spans="1:20" ht="43.2" x14ac:dyDescent="0.3">
      <c r="A575" s="4">
        <v>634</v>
      </c>
      <c r="B575" s="13" t="str">
        <f>IF($A575&lt;&gt;"",IF(VLOOKUP($A575,VocabularyAdoption!$A:$K,8,)=0,"",VLOOKUP($A575,VocabularyAdoption!$A:$K,8,)),"")</f>
        <v/>
      </c>
      <c r="C575" s="13" t="str">
        <f>IF($A575&lt;&gt;"",VLOOKUP($A575,Vocabulary!$A:$J,6,),"")</f>
        <v>VL</v>
      </c>
      <c r="D575" s="13" t="str">
        <f>IF($A575&lt;&gt;"",VLOOKUP($A575,Vocabulary!$A:$J,8,),"")</f>
        <v>vl-organisatie</v>
      </c>
      <c r="E575" s="13" t="str">
        <f>IFERROR(VLOOKUP(D575,Prefix!$A:$B,2,),"")</f>
        <v>http://data.vlaanderen.be/ns/organisatie#</v>
      </c>
      <c r="F575" s="13" t="str">
        <f>IF($A575&lt;&gt;"",IF(VLOOKUP($A575,Vocabulary!$A:$J,9,)=0,"",VLOOKUP($A575,Vocabulary!$A:$J,9,)),"")</f>
        <v/>
      </c>
      <c r="G575" s="13" t="str">
        <f>IF($A575&lt;&gt;"",VLOOKUP($A575,Vocabulary!$A:$J,4,),"")</f>
        <v>Organization</v>
      </c>
      <c r="H575" s="13" t="str">
        <f>IF($A575&lt;&gt;"",VLOOKUP($A575,Vocabulary!$A:$J,5,),"")</f>
        <v>ConceptScheme</v>
      </c>
      <c r="I575" s="13" t="str">
        <f t="shared" si="9"/>
        <v>&lt;http://data.vlaanderen.be/ns/organisatie#rechtstoestandtype#id&gt;</v>
      </c>
      <c r="J575" s="13" t="str">
        <f>IF($A575&lt;&gt;"",VLOOKUP($A575,Vocabulary!$A:$J,2,),"")</f>
        <v>Rechtstoestandtype</v>
      </c>
      <c r="K575" s="13" t="str">
        <f>IFERROR(IF(VLOOKUP(A575,VocabularyNL!$A:$G,6)=0,"",VLOOKUP(A575,VocabularyNL!$A:$G,6)),"")</f>
        <v>Rechtstoestandtype</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c r="T575" s="53" t="str">
        <f>VLOOKUP(Table9[[#This Row],[Id]],Vocabulary!A:L,12)</f>
        <v>no</v>
      </c>
    </row>
    <row r="576" spans="1:20" ht="187.2" x14ac:dyDescent="0.3">
      <c r="A576" s="4">
        <v>635</v>
      </c>
      <c r="B576" s="13" t="str">
        <f>IF($A576&lt;&gt;"",IF(VLOOKUP($A576,VocabularyAdoption!$A:$K,8,)=0,"",VLOOKUP($A576,VocabularyAdoption!$A:$K,8,)),"")</f>
        <v/>
      </c>
      <c r="C576" s="13" t="str">
        <f>IF($A576&lt;&gt;"",VLOOKUP($A576,Vocabulary!$A:$J,6,),"")</f>
        <v>VL</v>
      </c>
      <c r="D576" s="13" t="str">
        <f>IF($A576&lt;&gt;"",VLOOKUP($A576,Vocabulary!$A:$J,8,),"")</f>
        <v>vl-organisatie</v>
      </c>
      <c r="E576" s="13" t="str">
        <f>IFERROR(VLOOKUP(D576,Prefix!$A:$B,2,),"")</f>
        <v>http://data.vlaanderen.be/ns/organisatie#</v>
      </c>
      <c r="F576" s="13" t="str">
        <f>IF($A576&lt;&gt;"",IF(VLOOKUP($A576,Vocabulary!$A:$J,9,)=0,"",VLOOKUP($A576,Vocabulary!$A:$J,9,)),"")</f>
        <v/>
      </c>
      <c r="G576" s="13" t="str">
        <f>IF($A576&lt;&gt;"",VLOOKUP($A576,Vocabulary!$A:$J,4,),"")</f>
        <v>Organization</v>
      </c>
      <c r="H576" s="13" t="str">
        <f>IF($A576&lt;&gt;"",VLOOKUP($A576,Vocabulary!$A:$J,5,),"")</f>
        <v>ConceptScheme</v>
      </c>
      <c r="I576" s="13" t="str">
        <f t="shared" si="9"/>
        <v>&lt;http://data.vlaanderen.be/ns/organisatie#rechtspersoonlijkheidtype#id&gt;</v>
      </c>
      <c r="J576" s="13" t="str">
        <f>IF($A576&lt;&gt;"",VLOOKUP($A576,Vocabulary!$A:$J,2,),"")</f>
        <v>Rechtspersoonlijkheidtype</v>
      </c>
      <c r="K576" s="13" t="str">
        <f>IFERROR(IF(VLOOKUP(A576,VocabularyNL!$A:$G,6)=0,"",VLOOKUP(A576,VocabularyNL!$A:$G,6)),"")</f>
        <v>Rechtspersoonlijkheidtype</v>
      </c>
      <c r="L576" s="13" t="str">
        <f>IFERROR(IF(VLOOKUP(A576,VocabularyFR!$A:$G,6)=0,"",VLOOKUP(A576,VocabularyFR!$A:$G,6)),"")</f>
        <v/>
      </c>
      <c r="M576" s="13" t="str">
        <f>IFERROR(IF(VLOOKUP(A576,Vocabulary!$A:$F,3)=0,"",VLOOKUP(A576,Vocabulary!$A:$F,3)),"")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76" s="13" t="str">
        <f>IFERROR(IF(VLOOKUP(A576,VocabularyNL!$A:$H,7)=0,"",VLOOKUP(A576,VocabularyNL!$A:$H,7)),"")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3" t="str">
        <f>VLOOKUP(Table9[[#This Row],[Id]],Vocabulary!A:K,11)</f>
        <v>no</v>
      </c>
      <c r="T576" s="53" t="str">
        <f>VLOOKUP(Table9[[#This Row],[Id]],Vocabulary!A:L,12)</f>
        <v>no</v>
      </c>
    </row>
    <row r="577" spans="1:20" ht="28.8" x14ac:dyDescent="0.3">
      <c r="A577" s="4">
        <v>636</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ConceptScheme</v>
      </c>
      <c r="I577" s="13" t="str">
        <f t="shared" si="9"/>
        <v>&lt;http://data.vlaanderen.be/ns/adres#statuswaarde#id&gt;</v>
      </c>
      <c r="J577" s="13" t="str">
        <f>IF($A577&lt;&gt;"",VLOOKUP($A577,Vocabulary!$A:$J,2,),"")</f>
        <v>Statuswaarde</v>
      </c>
      <c r="K577" s="13" t="str">
        <f>IFERROR(IF(VLOOKUP(A577,VocabularyNL!$A:$G,6)=0,"",VLOOKUP(A577,VocabularyNL!$A:$G,6)),"")</f>
        <v>Statuswaarde</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c r="T577" s="53" t="str">
        <f>VLOOKUP(Table9[[#This Row],[Id]],Vocabulary!A:L,12)</f>
        <v>no</v>
      </c>
    </row>
    <row r="578" spans="1:20" ht="43.2" x14ac:dyDescent="0.3">
      <c r="A578" s="4">
        <v>637</v>
      </c>
      <c r="B578" s="13" t="str">
        <f>IF($A578&lt;&gt;"",IF(VLOOKUP($A578,VocabularyAdoption!$A:$K,8,)=0,"",VLOOKUP($A578,VocabularyAdoption!$A:$K,8,)),"")</f>
        <v/>
      </c>
      <c r="C578" s="13" t="str">
        <f>IF($A578&lt;&gt;"",VLOOKUP($A578,Vocabulary!$A:$J,6,),"")</f>
        <v>VL</v>
      </c>
      <c r="D578" s="13" t="str">
        <f>IF($A578&lt;&gt;"",VLOOKUP($A578,Vocabulary!$A:$J,8,),"")</f>
        <v>vl-persoon-ext</v>
      </c>
      <c r="E578" s="13" t="str">
        <f>IFERROR(VLOOKUP(D578,Prefix!$A:$B,2,),"")</f>
        <v/>
      </c>
      <c r="F578" s="13" t="str">
        <f>IF($A578&lt;&gt;"",IF(VLOOKUP($A578,Vocabulary!$A:$J,9,)=0,"",VLOOKUP($A578,Vocabulary!$A:$J,9,)),"")</f>
        <v/>
      </c>
      <c r="G578" s="13" t="str">
        <f>IF($A578&lt;&gt;"",VLOOKUP($A578,Vocabulary!$A:$J,4,),"")</f>
        <v>Person</v>
      </c>
      <c r="H578" s="13" t="str">
        <f>IF($A578&lt;&gt;"",VLOOKUP($A578,Vocabulary!$A:$J,5,),"")</f>
        <v>Property</v>
      </c>
      <c r="I578" s="13" t="str">
        <f t="shared" si="9"/>
        <v>&lt;achternaam&gt;</v>
      </c>
      <c r="J578" s="13" t="str">
        <f>IF($A578&lt;&gt;"",VLOOKUP($A578,Vocabulary!$A:$J,2,),"")</f>
        <v>achternaam</v>
      </c>
      <c r="K578" s="13" t="str">
        <f>IFERROR(IF(VLOOKUP(A578,VocabularyNL!$A:$G,6)=0,"",VLOOKUP(A578,VocabularyNL!$A:$G,6)),"")</f>
        <v>achternaam</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c r="T578" s="53" t="str">
        <f>VLOOKUP(Table9[[#This Row],[Id]],Vocabulary!A:L,12)</f>
        <v>no</v>
      </c>
    </row>
    <row r="579" spans="1:20" ht="43.2" x14ac:dyDescent="0.3">
      <c r="A579" s="4">
        <v>638</v>
      </c>
      <c r="B579" s="13" t="str">
        <f>IF($A579&lt;&gt;"",IF(VLOOKUP($A579,VocabularyAdoption!$A:$K,8,)=0,"",VLOOKUP($A579,VocabularyAdoption!$A:$K,8,)),"")</f>
        <v/>
      </c>
      <c r="C579" s="13" t="str">
        <f>IF($A579&lt;&gt;"",VLOOKUP($A579,Vocabulary!$A:$J,6,),"")</f>
        <v>VL</v>
      </c>
      <c r="D579" s="13" t="str">
        <f>IF($A579&lt;&gt;"",VLOOKUP($A579,Vocabulary!$A:$J,8,),"")</f>
        <v>vl-persoon-ext</v>
      </c>
      <c r="E579" s="13" t="str">
        <f>IFERROR(VLOOKUP(D579,Prefix!$A:$B,2,),"")</f>
        <v/>
      </c>
      <c r="F579" s="13" t="str">
        <f>IF($A579&lt;&gt;"",IF(VLOOKUP($A579,Vocabulary!$A:$J,9,)=0,"",VLOOKUP($A579,Vocabulary!$A:$J,9,)),"")</f>
        <v/>
      </c>
      <c r="G579" s="13" t="str">
        <f>IF($A579&lt;&gt;"",VLOOKUP($A579,Vocabulary!$A:$J,4,),"")</f>
        <v>Person</v>
      </c>
      <c r="H579" s="13" t="str">
        <f>IF($A579&lt;&gt;"",VLOOKUP($A579,Vocabulary!$A:$J,5,),"")</f>
        <v>Property</v>
      </c>
      <c r="I579" s="13" t="str">
        <f t="shared" si="9"/>
        <v>&lt;voornaam&gt;</v>
      </c>
      <c r="J579" s="13" t="str">
        <f>IF($A579&lt;&gt;"",VLOOKUP($A579,Vocabulary!$A:$J,2,),"")</f>
        <v>voornaam</v>
      </c>
      <c r="K579" s="13" t="str">
        <f>IFERROR(IF(VLOOKUP(A579,VocabularyNL!$A:$G,6)=0,"",VLOOKUP(A579,VocabularyNL!$A:$G,6)),"")</f>
        <v>voornaam</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c r="T579" s="53" t="str">
        <f>VLOOKUP(Table9[[#This Row],[Id]],Vocabulary!A:L,12)</f>
        <v>no</v>
      </c>
    </row>
    <row r="580" spans="1:20" ht="28.8" x14ac:dyDescent="0.3">
      <c r="A580" s="4">
        <v>639</v>
      </c>
      <c r="B580" s="13" t="str">
        <f>IF($A580&lt;&gt;"",IF(VLOOKUP($A580,VocabularyAdoption!$A:$K,8,)=0,"",VLOOKUP($A580,VocabularyAdoption!$A:$K,8,)),"")</f>
        <v/>
      </c>
      <c r="C580" s="13" t="str">
        <f>IF($A580&lt;&gt;"",VLOOKUP($A580,Vocabulary!$A:$J,6,),"")</f>
        <v>VL</v>
      </c>
      <c r="D580" s="13" t="str">
        <f>IF($A580&lt;&gt;"",VLOOKUP($A580,Vocabulary!$A:$J,8,),"")</f>
        <v>vl-persoon</v>
      </c>
      <c r="E580" s="13" t="str">
        <f>IFERROR(VLOOKUP(D580,Prefix!$A:$B,2,),"")</f>
        <v>http://data.vlaanderen.be/ns/persoon#</v>
      </c>
      <c r="F580" s="13" t="str">
        <f>IF($A580&lt;&gt;"",IF(VLOOKUP($A580,Vocabulary!$A:$J,9,)=0,"",VLOOKUP($A580,Vocabulary!$A:$J,9,)),"")</f>
        <v/>
      </c>
      <c r="G580" s="13" t="str">
        <f>IF($A580&lt;&gt;"",VLOOKUP($A580,Vocabulary!$A:$J,4,),"")</f>
        <v>Person</v>
      </c>
      <c r="H580" s="13" t="str">
        <f>IF($A580&lt;&gt;"",VLOOKUP($A580,Vocabulary!$A:$J,5,),"")</f>
        <v>ConceptScheme</v>
      </c>
      <c r="I580" s="13" t="str">
        <f t="shared" si="9"/>
        <v>&lt;http://data.vlaanderen.be/ns/persoon#geslacht#id&gt;</v>
      </c>
      <c r="J580" s="13" t="str">
        <f>IF($A580&lt;&gt;"",VLOOKUP($A580,Vocabulary!$A:$J,2,),"")</f>
        <v>Geslacht</v>
      </c>
      <c r="K580" s="13" t="str">
        <f>IFERROR(IF(VLOOKUP(A580,VocabularyNL!$A:$G,6)=0,"",VLOOKUP(A580,VocabularyNL!$A:$G,6)),"")</f>
        <v>Geslacht</v>
      </c>
      <c r="L580" s="13" t="str">
        <f>IFERROR(IF(VLOOKUP(A580,VocabularyFR!$A:$G,6)=0,"",VLOOKUP(A580,VocabularyFR!$A:$G,6)),"")</f>
        <v/>
      </c>
      <c r="M580" s="13" t="str">
        <f>IFERROR(IF(VLOOKUP(A580,Vocabulary!$A:$F,3)=0,"",VLOOKUP(A580,Vocabulary!$A:$F,3)),"")</f>
        <v/>
      </c>
      <c r="N580" s="13" t="str">
        <f>IFERROR(IF(VLOOKUP(A580,VocabularyNL!$A:$H,7)=0,"",VLOOKUP(A580,VocabularyNL!$A:$H,7)),"")</f>
        <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c r="T580" s="53" t="str">
        <f>VLOOKUP(Table9[[#This Row],[Id]],Vocabulary!A:L,12)</f>
        <v>no</v>
      </c>
    </row>
    <row r="581" spans="1:20" ht="28.8" x14ac:dyDescent="0.3">
      <c r="A581" s="4">
        <v>640</v>
      </c>
      <c r="B581" s="13" t="str">
        <f>IF($A581&lt;&gt;"",IF(VLOOKUP($A581,VocabularyAdoption!$A:$K,8,)=0,"",VLOOKUP($A581,VocabularyAdoption!$A:$K,8,)),"")</f>
        <v/>
      </c>
      <c r="C581" s="13" t="str">
        <f>IF($A581&lt;&gt;"",VLOOKUP($A581,Vocabulary!$A:$J,6,),"")</f>
        <v>VL</v>
      </c>
      <c r="D581" s="13" t="str">
        <f>IF($A581&lt;&gt;"",VLOOKUP($A581,Vocabulary!$A:$J,8,),"")</f>
        <v>vl-persoon</v>
      </c>
      <c r="E581" s="13" t="str">
        <f>IFERROR(VLOOKUP(D581,Prefix!$A:$B,2,),"")</f>
        <v>http://data.vlaanderen.be/ns/persoon#</v>
      </c>
      <c r="F581" s="13" t="str">
        <f>IF($A581&lt;&gt;"",IF(VLOOKUP($A581,Vocabulary!$A:$J,9,)=0,"",VLOOKUP($A581,Vocabulary!$A:$J,9,)),"")</f>
        <v/>
      </c>
      <c r="G581" s="13" t="str">
        <f>IF($A581&lt;&gt;"",VLOOKUP($A581,Vocabulary!$A:$J,4,),"")</f>
        <v>Person</v>
      </c>
      <c r="H581" s="13" t="str">
        <f>IF($A581&lt;&gt;"",VLOOKUP($A581,Vocabulary!$A:$J,5,),"")</f>
        <v>ConceptScheme</v>
      </c>
      <c r="I581" s="13" t="str">
        <f t="shared" si="9"/>
        <v>&lt;http://data.vlaanderen.be/ns/persoon#burgerlijkestaattype#id&gt;</v>
      </c>
      <c r="J581" s="13" t="str">
        <f>IF($A581&lt;&gt;"",VLOOKUP($A581,Vocabulary!$A:$J,2,),"")</f>
        <v>BurgerlijkeStaatType</v>
      </c>
      <c r="K581" s="13" t="str">
        <f>IFERROR(IF(VLOOKUP(A581,VocabularyNL!$A:$G,6)=0,"",VLOOKUP(A581,VocabularyNL!$A:$G,6)),"")</f>
        <v>BurgerlijkeStaatType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c r="T581" s="53" t="str">
        <f>VLOOKUP(Table9[[#This Row],[Id]],Vocabulary!A:L,12)</f>
        <v>no</v>
      </c>
    </row>
    <row r="582" spans="1:20" ht="28.8" x14ac:dyDescent="0.3">
      <c r="A582" s="4">
        <v>641</v>
      </c>
      <c r="B582" s="13" t="str">
        <f>IF($A582&lt;&gt;"",IF(VLOOKUP($A582,VocabularyAdoption!$A:$K,8,)=0,"",VLOOKUP($A582,VocabularyAdoption!$A:$K,8,)),"")</f>
        <v/>
      </c>
      <c r="C582" s="13" t="str">
        <f>IF($A582&lt;&gt;"",VLOOKUP($A582,Vocabulary!$A:$J,6,),"")</f>
        <v>VL</v>
      </c>
      <c r="D582" s="13" t="str">
        <f>IF($A582&lt;&gt;"",VLOOKUP($A582,Vocabulary!$A:$J,8,),"")</f>
        <v>vl-persoon</v>
      </c>
      <c r="E582" s="13" t="str">
        <f>IFERROR(VLOOKUP(D582,Prefix!$A:$B,2,),"")</f>
        <v>http://data.vlaanderen.be/ns/persoon#</v>
      </c>
      <c r="F582" s="13" t="str">
        <f>IF($A582&lt;&gt;"",IF(VLOOKUP($A582,Vocabulary!$A:$J,9,)=0,"",VLOOKUP($A582,Vocabulary!$A:$J,9,)),"")</f>
        <v/>
      </c>
      <c r="G582" s="13" t="str">
        <f>IF($A582&lt;&gt;"",VLOOKUP($A582,Vocabulary!$A:$J,4,),"")</f>
        <v>Person</v>
      </c>
      <c r="H582" s="13" t="str">
        <f>IF($A582&lt;&gt;"",VLOOKUP($A582,Vocabulary!$A:$J,5,),"")</f>
        <v>ConceptScheme</v>
      </c>
      <c r="I582" s="13" t="str">
        <f t="shared" si="9"/>
        <v>&lt;http://data.vlaanderen.be/ns/persoon#afstammingstype#id&gt;</v>
      </c>
      <c r="J582" s="13" t="str">
        <f>IF($A582&lt;&gt;"",VLOOKUP($A582,Vocabulary!$A:$J,2,),"")</f>
        <v>Afstammingstype</v>
      </c>
      <c r="K582" s="13" t="str">
        <f>IFERROR(IF(VLOOKUP(A582,VocabularyNL!$A:$G,6)=0,"",VLOOKUP(A582,VocabularyNL!$A:$G,6)),"")</f>
        <v>Afstammingstype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c r="T582" s="53" t="str">
        <f>VLOOKUP(Table9[[#This Row],[Id]],Vocabulary!A:L,12)</f>
        <v>no</v>
      </c>
    </row>
    <row r="583" spans="1:20" ht="28.8" x14ac:dyDescent="0.3">
      <c r="A583" s="4">
        <v>642</v>
      </c>
      <c r="B583" s="13" t="str">
        <f>IF($A583&lt;&gt;"",IF(VLOOKUP($A583,VocabularyAdoption!$A:$K,8,)=0,"",VLOOKUP($A583,VocabularyAdoption!$A:$K,8,)),"")</f>
        <v/>
      </c>
      <c r="C583" s="13" t="str">
        <f>IF($A583&lt;&gt;"",VLOOKUP($A583,Vocabulary!$A:$J,6,),"")</f>
        <v>VL</v>
      </c>
      <c r="D583" s="13" t="str">
        <f>IF($A583&lt;&gt;"",VLOOKUP($A583,Vocabulary!$A:$J,8,),"")</f>
        <v>vl-persoon</v>
      </c>
      <c r="E583" s="13" t="str">
        <f>IFERROR(VLOOKUP(D583,Prefix!$A:$B,2,),"")</f>
        <v>http://data.vlaanderen.be/ns/persoon#</v>
      </c>
      <c r="F583" s="13" t="str">
        <f>IF($A583&lt;&gt;"",IF(VLOOKUP($A583,Vocabulary!$A:$J,9,)=0,"",VLOOKUP($A583,Vocabulary!$A:$J,9,)),"")</f>
        <v/>
      </c>
      <c r="G583" s="13" t="str">
        <f>IF($A583&lt;&gt;"",VLOOKUP($A583,Vocabulary!$A:$J,4,),"")</f>
        <v>Person</v>
      </c>
      <c r="H583" s="13" t="str">
        <f>IF($A583&lt;&gt;"",VLOOKUP($A583,Vocabulary!$A:$J,5,),"")</f>
        <v>ConceptScheme</v>
      </c>
      <c r="I583" s="13" t="str">
        <f t="shared" si="9"/>
        <v>&lt;http://data.vlaanderen.be/ns/persoon#gezinsrelatietype#id&gt;</v>
      </c>
      <c r="J583" s="13" t="str">
        <f>IF($A583&lt;&gt;"",VLOOKUP($A583,Vocabulary!$A:$J,2,),"")</f>
        <v>Gezinsrelatietype</v>
      </c>
      <c r="K583" s="13" t="str">
        <f>IFERROR(IF(VLOOKUP(A583,VocabularyNL!$A:$G,6)=0,"",VLOOKUP(A583,VocabularyNL!$A:$G,6)),"")</f>
        <v>Gezinsrelatietype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c r="T583" s="53" t="str">
        <f>VLOOKUP(Table9[[#This Row],[Id]],Vocabulary!A:L,12)</f>
        <v>no</v>
      </c>
    </row>
    <row r="584" spans="1:20" ht="43.2" x14ac:dyDescent="0.3">
      <c r="A584" s="4">
        <v>643</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Property</v>
      </c>
      <c r="I584" s="13" t="str">
        <f t="shared" si="9"/>
        <v>&lt;http://data.vlaanderen.be/ns/organisatie#isHetResultaatVan&gt;</v>
      </c>
      <c r="J584" s="13" t="str">
        <f>IF($A584&lt;&gt;"",VLOOKUP($A584,Vocabulary!$A:$J,2,),"")</f>
        <v>isHetResultaatVan</v>
      </c>
      <c r="K584" s="13" t="str">
        <f>IFERROR(IF(VLOOKUP(A584,VocabularyNL!$A:$G,6)=0,"",VLOOKUP(A584,VocabularyNL!$A:$G,6)),"")</f>
        <v>isHetResultaatVan</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c r="T584" s="53" t="str">
        <f>VLOOKUP(Table9[[#This Row],[Id]],Vocabulary!A:L,12)</f>
        <v>no</v>
      </c>
    </row>
    <row r="585" spans="1:20" ht="28.8" x14ac:dyDescent="0.3">
      <c r="A585" s="4">
        <v>644</v>
      </c>
      <c r="B585" s="13" t="str">
        <f>IF($A585&lt;&gt;"",IF(VLOOKUP($A585,VocabularyAdoption!$A:$K,8,)=0,"",VLOOKUP($A585,VocabularyAdoption!$A:$K,8,)),"")</f>
        <v>Proposed standard</v>
      </c>
      <c r="C585" s="13" t="str">
        <f>IF($A585&lt;&gt;"",VLOOKUP($A585,Vocabulary!$A:$J,6,),"")</f>
        <v>FED</v>
      </c>
      <c r="D585" s="13" t="str">
        <f>IF($A585&lt;&gt;"",VLOOKUP($A585,Vocabulary!$A:$J,8,),"")</f>
        <v>fed-per</v>
      </c>
      <c r="E585" s="13" t="str">
        <f>IFERROR(VLOOKUP(D585,Prefix!$A:$B,2,),"")</f>
        <v>http://vocab.belgif.be/ns/person#</v>
      </c>
      <c r="F585" s="13" t="str">
        <f>IF($A585&lt;&gt;"",IF(VLOOKUP($A585,Vocabulary!$A:$J,9,)=0,"",VLOOKUP($A585,Vocabulary!$A:$J,9,)),"")</f>
        <v/>
      </c>
      <c r="G585" s="13" t="str">
        <f>IF($A585&lt;&gt;"",VLOOKUP($A585,Vocabulary!$A:$J,4,),"")</f>
        <v>Person</v>
      </c>
      <c r="H585" s="13" t="str">
        <f>IF($A585&lt;&gt;"",VLOOKUP($A585,Vocabulary!$A:$J,5,),"")</f>
        <v>Property</v>
      </c>
      <c r="I585" s="13" t="str">
        <f t="shared" si="9"/>
        <v>&lt;http://vocab.belgif.be/ns/person#person2&gt;</v>
      </c>
      <c r="J585" s="13" t="str">
        <f>IF($A585&lt;&gt;"",VLOOKUP($A585,Vocabulary!$A:$J,2,),"")</f>
        <v>person2</v>
      </c>
      <c r="K585" s="13" t="str">
        <f>IFERROR(IF(VLOOKUP(A585,VocabularyNL!$A:$G,6)=0,"",VLOOKUP(A585,VocabularyNL!$A:$G,6)),"")</f>
        <v>Persoon 2</v>
      </c>
      <c r="L585" s="13" t="str">
        <f>IFERROR(IF(VLOOKUP(A585,VocabularyFR!$A:$G,6)=0,"",VLOOKUP(A585,VocabularyFR!$A:$G,6)),"")</f>
        <v>Personne 2</v>
      </c>
      <c r="M585" s="13" t="str">
        <f>IFERROR(IF(VLOOKUP(A585,Vocabulary!$A:$F,3)=0,"",VLOOKUP(A585,Vocabulary!$A:$F,3)),"")</f>
        <v>Second person in a relation of 2 persons.</v>
      </c>
      <c r="N585" s="13" t="str">
        <f>IFERROR(IF(VLOOKUP(A585,VocabularyNL!$A:$H,7)=0,"",VLOOKUP(A585,VocabularyNL!$A:$H,7)),"")</f>
        <v>Tweede persoon in een relatie van 2 personen.</v>
      </c>
      <c r="O585" s="13" t="str">
        <f>IFERROR(IF(VLOOKUP(A585,VocabularyFR!$A:$H,7)=0,"",VLOOKUP(A585,VocabularyFR!$A:$H,7)),"")</f>
        <v>Seconde personne dans une relation de 2 personnes.</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c r="T585" s="53" t="str">
        <f>VLOOKUP(Table9[[#This Row],[Id]],Vocabulary!A:L,12)</f>
        <v>yes</v>
      </c>
    </row>
    <row r="586" spans="1:20" x14ac:dyDescent="0.3">
      <c r="A586" s="4">
        <v>645</v>
      </c>
      <c r="B586" s="13" t="str">
        <f>IF($A586&lt;&gt;"",IF(VLOOKUP($A586,VocabularyAdoption!$A:$K,8,)=0,"",VLOOKUP($A586,VocabularyAdoption!$A:$K,8,)),"")</f>
        <v>Proposed standard</v>
      </c>
      <c r="C586" s="13" t="str">
        <f>IF($A586&lt;&gt;"",VLOOKUP($A586,Vocabulary!$A:$J,6,),"")</f>
        <v>FED</v>
      </c>
      <c r="D586" s="13" t="str">
        <f>IF($A586&lt;&gt;"",VLOOKUP($A586,Vocabulary!$A:$J,8,),"")</f>
        <v>dcterms</v>
      </c>
      <c r="E586" s="13" t="str">
        <f>IFERROR(VLOOKUP(D586,Prefix!$A:$B,2,),"")</f>
        <v>http://purl.org/dc/terms/</v>
      </c>
      <c r="F586" s="13" t="str">
        <f>IF($A586&lt;&gt;"",IF(VLOOKUP($A586,Vocabulary!$A:$J,9,)=0,"",VLOOKUP($A586,Vocabulary!$A:$J,9,)),"")</f>
        <v/>
      </c>
      <c r="G586" s="13" t="str">
        <f>IF($A586&lt;&gt;"",VLOOKUP($A586,Vocabulary!$A:$J,4,),"")</f>
        <v>Location</v>
      </c>
      <c r="H586" s="13" t="str">
        <f>IF($A586&lt;&gt;"",VLOOKUP($A586,Vocabulary!$A:$J,5,),"")</f>
        <v>Class</v>
      </c>
      <c r="I586" s="13" t="str">
        <f t="shared" si="9"/>
        <v>&lt;http://purl.org/dc/terms/Location&gt;</v>
      </c>
      <c r="J586" s="13" t="str">
        <f>IF($A586&lt;&gt;"",VLOOKUP($A586,Vocabulary!$A:$J,2,),"")</f>
        <v>Location</v>
      </c>
      <c r="K586" s="13" t="str">
        <f>IFERROR(IF(VLOOKUP(A586,VocabularyNL!$A:$G,6)=0,"",VLOOKUP(A586,VocabularyNL!$A:$G,6)),"")</f>
        <v>Plaats</v>
      </c>
      <c r="L586" s="13" t="str">
        <f>IFERROR(IF(VLOOKUP(A586,VocabularyFR!$A:$G,6)=0,"",VLOOKUP(A586,VocabularyFR!$A:$G,6)),"")</f>
        <v>Lieu</v>
      </c>
      <c r="M586" s="13" t="str">
        <f>IFERROR(IF(VLOOKUP(A586,Vocabulary!$A:$F,3)=0,"",VLOOKUP(A586,Vocabulary!$A:$F,3)),"")</f>
        <v>An identifiable geographic place.</v>
      </c>
      <c r="N586" s="13" t="str">
        <f>IFERROR(IF(VLOOKUP(A586,VocabularyNL!$A:$H,7)=0,"",VLOOKUP(A586,VocabularyNL!$A:$H,7)),"")</f>
        <v>Een identificeerbare geografische plaats.</v>
      </c>
      <c r="O586" s="13" t="str">
        <f>IFERROR(IF(VLOOKUP(A586,VocabularyFR!$A:$H,7)=0,"",VLOOKUP(A586,VocabularyFR!$A:$H,7)),"")</f>
        <v>Un lieu géographiquement identifiable.</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c r="T586" s="53" t="str">
        <f>VLOOKUP(Table9[[#This Row],[Id]],Vocabulary!A:L,12)</f>
        <v>yes</v>
      </c>
    </row>
    <row r="587" spans="1:20" ht="129.6" x14ac:dyDescent="0.3">
      <c r="A587" s="4">
        <v>648</v>
      </c>
      <c r="B587" s="13" t="str">
        <f>IF($A587&lt;&gt;"",IF(VLOOKUP($A587,VocabularyAdoption!$A:$K,8,)=0,"",VLOOKUP($A587,VocabularyAdoption!$A:$K,8,)),"")</f>
        <v>Proposed standard</v>
      </c>
      <c r="C587" s="13" t="str">
        <f>IF($A587&lt;&gt;"",VLOOKUP($A587,Vocabulary!$A:$J,6,),"")</f>
        <v>FED</v>
      </c>
      <c r="D587" s="13" t="str">
        <f>IF($A587&lt;&gt;"",VLOOKUP($A587,Vocabulary!$A:$J,8,),"")</f>
        <v>org</v>
      </c>
      <c r="E587" s="13" t="str">
        <f>IFERROR(VLOOKUP(D587,Prefix!$A:$B,2,),"")</f>
        <v>http://www.w3.org/ns/org#</v>
      </c>
      <c r="F587" s="13" t="str">
        <f>IF($A587&lt;&gt;"",IF(VLOOKUP($A587,Vocabulary!$A:$J,9,)=0,"",VLOOKUP($A587,Vocabulary!$A:$J,9,)),"")</f>
        <v/>
      </c>
      <c r="G587" s="13" t="str">
        <f>IF($A587&lt;&gt;"",VLOOKUP($A587,Vocabulary!$A:$J,4,),"")</f>
        <v>Organization</v>
      </c>
      <c r="H587" s="13" t="str">
        <f>IF($A587&lt;&gt;"",VLOOKUP($A587,Vocabulary!$A:$J,5,),"")</f>
        <v>Class</v>
      </c>
      <c r="I587" s="13" t="str">
        <f t="shared" si="9"/>
        <v>&lt;http://www.w3.org/ns/org#Site&gt;</v>
      </c>
      <c r="J587" s="13" t="str">
        <f>IF($A587&lt;&gt;"",VLOOKUP($A587,Vocabulary!$A:$J,2,),"")</f>
        <v>Site</v>
      </c>
      <c r="K587" s="13" t="str">
        <f>IFERROR(IF(VLOOKUP(A587,VocabularyNL!$A:$G,6)=0,"",VLOOKUP(A587,VocabularyNL!$A:$G,6)),"")</f>
        <v>Vestigingseenheid</v>
      </c>
      <c r="L587" s="13" t="str">
        <f>IFERROR(IF(VLOOKUP(A587,VocabularyFR!$A:$G,6)=0,"",VLOOKUP(A587,VocabularyFR!$A:$G,6)),"")</f>
        <v>Unité d'établissement</v>
      </c>
      <c r="M587" s="13" t="str">
        <f>IFERROR(IF(VLOOKUP(A587,Vocabulary!$A:$F,3)=0,"",VLOOKUP(A587,Vocabulary!$A:$F,3)),"")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87" s="13" t="str">
        <f>IFERROR(IF(VLOOKUP(A587,VocabularyNL!$A:$H,7)=0,"",VLOOKUP(A587,VocabularyNL!$A:$H,7)),"")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87" s="13" t="str">
        <f>IFERROR(IF(VLOOKUP(A587,VocabularyFR!$A:$H,7)=0,"",VLOOKUP(A587,VocabularyFR!$A:$H,7)),"")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87" s="13" t="str">
        <f>IF($A587&lt;&gt;"",IF(VLOOKUP($A587,Vocabulary!$A:$J,7,)&lt;&gt;"",VLOOKUP($A587,Vocabulary!$A:$J,7,),""),"")</f>
        <v xml:space="preserve">
Belgian context: KBO uses the terminology "EstablishmentUnit".</v>
      </c>
      <c r="Q587" s="13" t="str">
        <f>IFERROR(IF(VLOOKUP(A587,VocabularyNL!$A:$H,8)=0,"",VLOOKUP(A587,VocabularyNL!$A:$H,8)),"")</f>
        <v>Belgische context: KBO gebruikt de terminologie "EstablishmentUnit".</v>
      </c>
      <c r="R587" s="13" t="str">
        <f>IFERROR(IF(VLOOKUP(A587,VocabularyFR!$A:$H,8)=0,"",VLOOKUP(A587,VocabularyFR!$A:$H,8)),"")</f>
        <v>Contexte belge: KBO utilise la terminologie "EstablishmentUnit".</v>
      </c>
      <c r="S587" s="53" t="str">
        <f>VLOOKUP(Table9[[#This Row],[Id]],Vocabulary!A:K,11)</f>
        <v>no</v>
      </c>
      <c r="T587" s="53" t="str">
        <f>VLOOKUP(Table9[[#This Row],[Id]],Vocabulary!A:L,12)</f>
        <v>yes</v>
      </c>
    </row>
    <row r="588" spans="1:20" ht="316.8" x14ac:dyDescent="0.3">
      <c r="A588" s="4">
        <v>649</v>
      </c>
      <c r="B588" s="13" t="str">
        <f>IF($A588&lt;&gt;"",IF(VLOOKUP($A588,VocabularyAdoption!$A:$K,8,)=0,"",VLOOKUP($A588,VocabularyAdoption!$A:$K,8,)),"")</f>
        <v>Proposed standard</v>
      </c>
      <c r="C588" s="13" t="str">
        <f>IF($A588&lt;&gt;"",VLOOKUP($A588,Vocabulary!$A:$J,6,),"")</f>
        <v>FED</v>
      </c>
      <c r="D588" s="13" t="str">
        <f>IF($A588&lt;&gt;"",VLOOKUP($A588,Vocabulary!$A:$J,8,),"")</f>
        <v>inspire-ad</v>
      </c>
      <c r="E588" s="13" t="str">
        <f>IFERROR(VLOOKUP(D588,Prefix!$A:$B,2,),"")</f>
        <v>http://inspire.ec.europa.eu/ont/ad#</v>
      </c>
      <c r="F588" s="13" t="str">
        <f>IF($A588&lt;&gt;"",IF(VLOOKUP($A588,Vocabulary!$A:$J,9,)=0,"",VLOOKUP($A588,Vocabulary!$A:$J,9,)),"")</f>
        <v>PostalDescriptor.postName</v>
      </c>
      <c r="G588" s="13" t="str">
        <f>IF($A588&lt;&gt;"",VLOOKUP($A588,Vocabulary!$A:$J,4,),"")</f>
        <v>Location</v>
      </c>
      <c r="H588" s="13" t="str">
        <f>IF($A588&lt;&gt;"",VLOOKUP($A588,Vocabulary!$A:$J,5,),"")</f>
        <v>Property</v>
      </c>
      <c r="I588" s="13" t="str">
        <f t="shared" si="9"/>
        <v>&lt;http://inspire.ec.europa.eu/ont/ad#PostalDescriptor.postName&gt;</v>
      </c>
      <c r="J588" s="13" t="str">
        <f>IF($A588&lt;&gt;"",VLOOKUP($A588,Vocabulary!$A:$J,2,),"")</f>
        <v>postName</v>
      </c>
      <c r="K588" s="13" t="str">
        <f>IFERROR(IF(VLOOKUP(A588,VocabularyNL!$A:$G,6)=0,"",VLOOKUP(A588,VocabularyNL!$A:$G,6)),"")</f>
        <v>Postnaam</v>
      </c>
      <c r="L588" s="13" t="str">
        <f>IFERROR(IF(VLOOKUP(A588,VocabularyFR!$A:$G,6)=0,"",VLOOKUP(A588,VocabularyFR!$A:$G,6)),"")</f>
        <v>Nom postal</v>
      </c>
      <c r="M588" s="13" t="str">
        <f>IFERROR(IF(VLOOKUP(A588,Vocabulary!$A:$F,3)=0,"",VLOOKUP(A588,Vocabulary!$A:$F,3)),"")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88" s="13" t="str">
        <f>IFERROR(IF(VLOOKUP(A588,VocabularyNL!$A:$H,7)=0,"",VLOOKUP(A588,VocabularyNL!$A:$H,7)),"")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88" s="13" t="str">
        <f>IFERROR(IF(VLOOKUP(A588,VocabularyFR!$A:$H,7)=0,"",VLOOKUP(A588,VocabularyFR!$A:$H,7)),"")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88" s="13" t="str">
        <f>IF($A588&lt;&gt;"",IF(VLOOKUP($A588,Vocabulary!$A:$J,7,)&lt;&gt;"",VLOOKUP($A588,Vocabulary!$A:$J,7,),""),"")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88" s="13" t="str">
        <f>IFERROR(IF(VLOOKUP(A588,VocabularyNL!$A:$H,8)=0,"",VLOOKUP(A588,VocabularyNL!$A:$H,8)),"")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88" s="13" t="str">
        <f>IFERROR(IF(VLOOKUP(A588,VocabularyFR!$A:$H,8)=0,"",VLOOKUP(A588,VocabularyFR!$A:$H,8)),"")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88" s="53" t="str">
        <f>VLOOKUP(Table9[[#This Row],[Id]],Vocabulary!A:K,11)</f>
        <v>no</v>
      </c>
      <c r="T588" s="53" t="str">
        <f>VLOOKUP(Table9[[#This Row],[Id]],Vocabulary!A:L,12)</f>
        <v>yes</v>
      </c>
    </row>
    <row r="589" spans="1:20" x14ac:dyDescent="0.3">
      <c r="A589" s="4">
        <v>650</v>
      </c>
      <c r="B589" s="13" t="str">
        <f>IF($A589&lt;&gt;"",IF(VLOOKUP($A589,VocabularyAdoption!$A:$K,8,)=0,"",VLOOKUP($A589,VocabularyAdoption!$A:$K,8,)),"")</f>
        <v>Proposed standard</v>
      </c>
      <c r="C589" s="13" t="str">
        <f>IF($A589&lt;&gt;"",VLOOKUP($A589,Vocabulary!$A:$J,6,),"")</f>
        <v>FED</v>
      </c>
      <c r="D589" s="13" t="str">
        <f>IF($A589&lt;&gt;"",VLOOKUP($A589,Vocabulary!$A:$J,8,),"")</f>
        <v>locn</v>
      </c>
      <c r="E589" s="13" t="str">
        <f>IFERROR(VLOOKUP(D589,Prefix!$A:$B,2,),"")</f>
        <v>http://www.w3.org/ns/locn#</v>
      </c>
      <c r="F589" s="13" t="str">
        <f>IF($A589&lt;&gt;"",IF(VLOOKUP($A589,Vocabulary!$A:$J,9,)=0,"",VLOOKUP($A589,Vocabulary!$A:$J,9,)),"")</f>
        <v/>
      </c>
      <c r="G589" s="13" t="str">
        <f>IF($A589&lt;&gt;"",VLOOKUP($A589,Vocabulary!$A:$J,4,),"")</f>
        <v>Location</v>
      </c>
      <c r="H589" s="13" t="str">
        <f>IF($A589&lt;&gt;"",VLOOKUP($A589,Vocabulary!$A:$J,5,),"")</f>
        <v>Property</v>
      </c>
      <c r="I589" s="13" t="str">
        <f t="shared" si="9"/>
        <v>&lt;http://www.w3.org/ns/locn#geographicName&gt;</v>
      </c>
      <c r="J589" s="13" t="str">
        <f>IF($A589&lt;&gt;"",VLOOKUP($A589,Vocabulary!$A:$J,2,),"")</f>
        <v>geographicName</v>
      </c>
      <c r="K589" s="13" t="str">
        <f>IFERROR(IF(VLOOKUP(A589,VocabularyNL!$A:$G,6)=0,"",VLOOKUP(A589,VocabularyNL!$A:$G,6)),"")</f>
        <v>Geografische naam</v>
      </c>
      <c r="L589" s="13" t="str">
        <f>IFERROR(IF(VLOOKUP(A589,VocabularyFR!$A:$G,6)=0,"",VLOOKUP(A589,VocabularyFR!$A:$G,6)),"")</f>
        <v>Nom géographique</v>
      </c>
      <c r="M589" s="13" t="str">
        <f>IFERROR(IF(VLOOKUP(A589,Vocabulary!$A:$F,3)=0,"",VLOOKUP(A589,Vocabulary!$A:$F,3)),"")</f>
        <v>A proper noun applied to a spatial object.</v>
      </c>
      <c r="N589" s="13" t="str">
        <f>IFERROR(IF(VLOOKUP(A589,VocabularyNL!$A:$H,7)=0,"",VLOOKUP(A589,VocabularyNL!$A:$H,7)),"")</f>
        <v>Een naam toegepast op een ruimtelijk object.</v>
      </c>
      <c r="O589" s="13" t="str">
        <f>IFERROR(IF(VLOOKUP(A589,VocabularyFR!$A:$H,7)=0,"",VLOOKUP(A589,VocabularyFR!$A:$H,7)),"")</f>
        <v>Un nom propre appliqué à un objet spatial.</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c r="T589" s="53" t="str">
        <f>VLOOKUP(Table9[[#This Row],[Id]],Vocabulary!A:L,12)</f>
        <v>yes</v>
      </c>
    </row>
    <row r="590" spans="1:20" ht="28.8" x14ac:dyDescent="0.3">
      <c r="A590" s="4">
        <v>651</v>
      </c>
      <c r="B590" s="13" t="str">
        <f>IF($A590&lt;&gt;"",IF(VLOOKUP($A590,VocabularyAdoption!$A:$K,8,)=0,"",VLOOKUP($A590,VocabularyAdoption!$A:$K,8,)),"")</f>
        <v>Proposed standard</v>
      </c>
      <c r="C590" s="13" t="str">
        <f>IF($A590&lt;&gt;"",VLOOKUP($A590,Vocabulary!$A:$J,6,),"")</f>
        <v>FED</v>
      </c>
      <c r="D590" s="13" t="str">
        <f>IF($A590&lt;&gt;"",VLOOKUP($A590,Vocabulary!$A:$J,8,),"")</f>
        <v>locn</v>
      </c>
      <c r="E590" s="13" t="str">
        <f>IFERROR(VLOOKUP(D590,Prefix!$A:$B,2,),"")</f>
        <v>http://www.w3.org/ns/locn#</v>
      </c>
      <c r="F590" s="13" t="str">
        <f>IF($A590&lt;&gt;"",IF(VLOOKUP($A590,Vocabulary!$A:$J,9,)=0,"",VLOOKUP($A590,Vocabulary!$A:$J,9,)),"")</f>
        <v/>
      </c>
      <c r="G590" s="13" t="str">
        <f>IF($A590&lt;&gt;"",VLOOKUP($A590,Vocabulary!$A:$J,4,),"")</f>
        <v>Location</v>
      </c>
      <c r="H590" s="13" t="str">
        <f>IF($A590&lt;&gt;"",VLOOKUP($A590,Vocabulary!$A:$J,5,),"")</f>
        <v>Property</v>
      </c>
      <c r="I590" s="13" t="str">
        <f t="shared" si="9"/>
        <v>&lt;http://www.w3.org/ns/locn#adminUnitL1&gt;</v>
      </c>
      <c r="J590" s="13" t="str">
        <f>IF($A590&lt;&gt;"",VLOOKUP($A590,Vocabulary!$A:$J,2,),"")</f>
        <v>adminUnitL1</v>
      </c>
      <c r="K590" s="13" t="str">
        <f>IFERROR(IF(VLOOKUP(A590,VocabularyNL!$A:$G,6)=0,"",VLOOKUP(A590,VocabularyNL!$A:$G,6)),"")</f>
        <v>Administratieve eenheid L1</v>
      </c>
      <c r="L590" s="13" t="str">
        <f>IFERROR(IF(VLOOKUP(A590,VocabularyFR!$A:$G,6)=0,"",VLOOKUP(A590,VocabularyFR!$A:$G,6)),"")</f>
        <v>Unité administrative L1</v>
      </c>
      <c r="M590" s="13" t="str">
        <f>IFERROR(IF(VLOOKUP(A590,Vocabulary!$A:$F,3)=0,"",VLOOKUP(A590,Vocabulary!$A:$F,3)),"")</f>
        <v>The uppermost administrative unit for the address, almost always a country.</v>
      </c>
      <c r="N590" s="13" t="str">
        <f>IFERROR(IF(VLOOKUP(A590,VocabularyNL!$A:$H,7)=0,"",VLOOKUP(A590,VocabularyNL!$A:$H,7)),"")</f>
        <v>De bovenste administratieve eenheid voor het adres, bijna altijd een land.</v>
      </c>
      <c r="O590" s="13" t="str">
        <f>IFERROR(IF(VLOOKUP(A590,VocabularyFR!$A:$H,7)=0,"",VLOOKUP(A590,VocabularyFR!$A:$H,7)),"")</f>
        <v>L'unité administrative la plus élevée pour l'adresse, presque toujours un pays.</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c r="T590" s="53" t="str">
        <f>VLOOKUP(Table9[[#This Row],[Id]],Vocabulary!A:L,12)</f>
        <v>yes</v>
      </c>
    </row>
    <row r="591" spans="1:20" ht="43.2" x14ac:dyDescent="0.3">
      <c r="A591" s="4">
        <v>652</v>
      </c>
      <c r="B591" s="13" t="str">
        <f>IF($A591&lt;&gt;"",IF(VLOOKUP($A591,VocabularyAdoption!$A:$K,8,)=0,"",VLOOKUP($A591,VocabularyAdoption!$A:$K,8,)),"")</f>
        <v>Proposed standard</v>
      </c>
      <c r="C591" s="13" t="str">
        <f>IF($A591&lt;&gt;"",VLOOKUP($A591,Vocabulary!$A:$J,6,),"")</f>
        <v>FED</v>
      </c>
      <c r="D591" s="13" t="str">
        <f>IF($A591&lt;&gt;"",VLOOKUP($A591,Vocabulary!$A:$J,8,),"")</f>
        <v>locn</v>
      </c>
      <c r="E591" s="13" t="str">
        <f>IFERROR(VLOOKUP(D591,Prefix!$A:$B,2,),"")</f>
        <v>http://www.w3.org/ns/locn#</v>
      </c>
      <c r="F591" s="13" t="str">
        <f>IF($A591&lt;&gt;"",IF(VLOOKUP($A591,Vocabulary!$A:$J,9,)=0,"",VLOOKUP($A591,Vocabulary!$A:$J,9,)),"")</f>
        <v/>
      </c>
      <c r="G591" s="13" t="str">
        <f>IF($A591&lt;&gt;"",VLOOKUP($A591,Vocabulary!$A:$J,4,),"")</f>
        <v>Location</v>
      </c>
      <c r="H591" s="13" t="str">
        <f>IF($A591&lt;&gt;"",VLOOKUP($A591,Vocabulary!$A:$J,5,),"")</f>
        <v>Property</v>
      </c>
      <c r="I591" s="13" t="str">
        <f t="shared" si="9"/>
        <v>&lt;http://www.w3.org/ns/locn#adminUnitL2&gt;</v>
      </c>
      <c r="J591" s="13" t="str">
        <f>IF($A591&lt;&gt;"",VLOOKUP($A591,Vocabulary!$A:$J,2,),"")</f>
        <v>adminUnitL2</v>
      </c>
      <c r="K591" s="13" t="str">
        <f>IFERROR(IF(VLOOKUP(A591,VocabularyNL!$A:$G,6)=0,"",VLOOKUP(A591,VocabularyNL!$A:$G,6)),"")</f>
        <v>Administratieve eenheid L2</v>
      </c>
      <c r="L591" s="13" t="str">
        <f>IFERROR(IF(VLOOKUP(A591,VocabularyFR!$A:$G,6)=0,"",VLOOKUP(A591,VocabularyFR!$A:$G,6)),"")</f>
        <v>Unité administrative L2</v>
      </c>
      <c r="M591" s="13" t="str">
        <f>IFERROR(IF(VLOOKUP(A591,Vocabulary!$A:$F,3)=0,"",VLOOKUP(A591,Vocabulary!$A:$F,3)),"")</f>
        <v>The region of the address, usually a county, state or other such area that typically encompasses several localities.</v>
      </c>
      <c r="N591" s="13" t="str">
        <f>IFERROR(IF(VLOOKUP(A591,VocabularyNL!$A:$H,7)=0,"",VLOOKUP(A591,VocabularyNL!$A:$H,7)),"")</f>
        <v>De regio van het adres, meestal een provincie, staat of een ander dergelijk gebied dat doorgaans meerdere plaatsen omvat.</v>
      </c>
      <c r="O591" s="13" t="str">
        <f>IFERROR(IF(VLOOKUP(A591,VocabularyFR!$A:$H,7)=0,"",VLOOKUP(A591,VocabularyFR!$A:$H,7)),"")</f>
        <v>La région de l'adresse, généralement un comté, un état ou une autre zone, qui englobe généralement plusieurs localités.</v>
      </c>
      <c r="P591" s="13" t="str">
        <f>IF($A591&lt;&gt;"",IF(VLOOKUP($A591,Vocabulary!$A:$J,7,)&lt;&gt;"",VLOOKUP($A591,Vocabulary!$A:$J,7,),""),"")</f>
        <v/>
      </c>
      <c r="Q591" s="13" t="str">
        <f>IFERROR(IF(VLOOKUP(A591,VocabularyNL!$A:$H,8)=0,"",VLOOKUP(A591,VocabularyNL!$A:$H,8)),"")</f>
        <v/>
      </c>
      <c r="R591" s="13" t="str">
        <f>IFERROR(IF(VLOOKUP(A591,VocabularyFR!$A:$H,8)=0,"",VLOOKUP(A591,VocabularyFR!$A:$H,8)),"")</f>
        <v/>
      </c>
      <c r="S591" s="53" t="str">
        <f>VLOOKUP(Table9[[#This Row],[Id]],Vocabulary!A:K,11)</f>
        <v>no</v>
      </c>
      <c r="T591" s="53" t="str">
        <f>VLOOKUP(Table9[[#This Row],[Id]],Vocabulary!A:L,12)</f>
        <v>yes</v>
      </c>
    </row>
    <row r="592" spans="1:20" ht="72" x14ac:dyDescent="0.3">
      <c r="A592" s="4">
        <v>653</v>
      </c>
      <c r="B592" s="13" t="str">
        <f>IF($A592&lt;&gt;"",IF(VLOOKUP($A592,VocabularyAdoption!$A:$K,8,)=0,"",VLOOKUP($A592,VocabularyAdoption!$A:$K,8,)),"")</f>
        <v>Draft</v>
      </c>
      <c r="C592" s="13" t="str">
        <f>IF($A592&lt;&gt;"",VLOOKUP($A592,Vocabulary!$A:$J,6,),"")</f>
        <v>FED</v>
      </c>
      <c r="D592" s="13" t="str">
        <f>IF($A592&lt;&gt;"",VLOOKUP($A592,Vocabulary!$A:$J,8,),"")</f>
        <v>locn</v>
      </c>
      <c r="E592" s="13" t="str">
        <f>IFERROR(VLOOKUP(D592,Prefix!$A:$B,2,),"")</f>
        <v>http://www.w3.org/ns/locn#</v>
      </c>
      <c r="F592" s="13" t="str">
        <f>IF($A592&lt;&gt;"",IF(VLOOKUP($A592,Vocabulary!$A:$J,9,)=0,"",VLOOKUP($A592,Vocabulary!$A:$J,9,)),"")</f>
        <v/>
      </c>
      <c r="G592" s="13" t="str">
        <f>IF($A592&lt;&gt;"",VLOOKUP($A592,Vocabulary!$A:$J,4,),"")</f>
        <v>Location</v>
      </c>
      <c r="H592" s="13" t="str">
        <f>IF($A592&lt;&gt;"",VLOOKUP($A592,Vocabulary!$A:$J,5,),"")</f>
        <v>Property</v>
      </c>
      <c r="I592" s="13" t="str">
        <f t="shared" si="9"/>
        <v>&lt;http://www.w3.org/ns/locn#addressArea&gt;</v>
      </c>
      <c r="J592" s="13" t="str">
        <f>IF($A592&lt;&gt;"",VLOOKUP($A592,Vocabulary!$A:$J,2,),"")</f>
        <v>addressArea</v>
      </c>
      <c r="K592" s="13" t="str">
        <f>IFERROR(IF(VLOOKUP(A592,VocabularyNL!$A:$G,6)=0,"",VLOOKUP(A592,VocabularyNL!$A:$G,6)),"")</f>
        <v>Adresgebied</v>
      </c>
      <c r="L592" s="13" t="str">
        <f>IFERROR(IF(VLOOKUP(A592,VocabularyFR!$A:$G,6)=0,"",VLOOKUP(A592,VocabularyFR!$A:$G,6)),"")</f>
        <v>Zone d'adresse</v>
      </c>
      <c r="M592" s="13" t="str">
        <f>IFERROR(IF(VLOOKUP(A592,Vocabulary!$A:$F,3)=0,"",VLOOKUP(A592,Vocabulary!$A:$F,3)),"")</f>
        <v xml:space="preserve">The name or names of a geographic area or locality that groups a number of addressable objects for addressing purposes, without being an administrative unit. This would typically be part of a city, a neighbourhood or village. </v>
      </c>
      <c r="N592" s="13" t="str">
        <f>IFERROR(IF(VLOOKUP(A592,VocabularyNL!$A:$H,7)=0,"",VLOOKUP(A592,VocabularyNL!$A:$H,7)),"")</f>
        <v>De naam of namen van een geografisch gebied of een geografische locatie die een aantal adresseerbare objecten groepeert voor adresdoeleinden, zonder een administratieve eenheid te zijn. Dit zou typisch onderdeel zijn van een stad, een buurt of een dorp.</v>
      </c>
      <c r="O592" s="13" t="str">
        <f>IFERROR(IF(VLOOKUP(A592,VocabularyFR!$A:$H,7)=0,"",VLOOKUP(A592,VocabularyFR!$A:$H,7)),"")</f>
        <v>Le ou les noms d'une zone géographique ou d'une localité regroupant un certain nombre d'objets adressables à des fins d'adressage, sans être une unité administrative. Cela ferait typiquement partie d'une ville, d'un quartier ou d'un village.</v>
      </c>
      <c r="P592" s="13" t="str">
        <f>IF($A592&lt;&gt;"",IF(VLOOKUP($A592,Vocabulary!$A:$J,7,)&lt;&gt;"",VLOOKUP($A592,Vocabulary!$A:$J,7,),""),"")</f>
        <v/>
      </c>
      <c r="Q592" s="13" t="str">
        <f>IFERROR(IF(VLOOKUP(A592,VocabularyNL!$A:$H,8)=0,"",VLOOKUP(A592,VocabularyNL!$A:$H,8)),"")</f>
        <v/>
      </c>
      <c r="R592" s="13" t="str">
        <f>IFERROR(IF(VLOOKUP(A592,VocabularyFR!$A:$H,8)=0,"",VLOOKUP(A592,VocabularyFR!$A:$H,8)),"")</f>
        <v/>
      </c>
      <c r="S592" s="53" t="str">
        <f>VLOOKUP(Table9[[#This Row],[Id]],Vocabulary!A:K,11)</f>
        <v>no</v>
      </c>
      <c r="T592" s="53" t="str">
        <f>VLOOKUP(Table9[[#This Row],[Id]],Vocabulary!A:L,12)</f>
        <v>yes</v>
      </c>
    </row>
    <row r="593" spans="1:20" ht="72" x14ac:dyDescent="0.3">
      <c r="A593" s="4">
        <v>654</v>
      </c>
      <c r="B593" s="13" t="str">
        <f>IF($A593&lt;&gt;"",IF(VLOOKUP($A593,VocabularyAdoption!$A:$K,8,)=0,"",VLOOKUP($A593,VocabularyAdoption!$A:$K,8,)),"")</f>
        <v>Draft</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&lt;http://www.w3.org/ns/locn#locatorName&gt;</v>
      </c>
      <c r="J593" s="13" t="str">
        <f>IF($A593&lt;&gt;"",VLOOKUP($A593,Vocabulary!$A:$J,2,),"")</f>
        <v>locatorName</v>
      </c>
      <c r="K593" s="13" t="str">
        <f>IFERROR(IF(VLOOKUP(A593,VocabularyNL!$A:$G,6)=0,"",VLOOKUP(A593,VocabularyNL!$A:$G,6)),"")</f>
        <v>Locatienaam</v>
      </c>
      <c r="L593" s="13" t="str">
        <f>IFERROR(IF(VLOOKUP(A593,VocabularyFR!$A:$G,6)=0,"",VLOOKUP(A593,VocabularyFR!$A:$G,6)),"")</f>
        <v>Nom de la localisation</v>
      </c>
      <c r="M593" s="13" t="str">
        <f>IFERROR(IF(VLOOKUP(A593,Vocabulary!$A:$F,3)=0,"",VLOOKUP(A593,Vocabulary!$A:$F,3)),"")</f>
        <v>Proper noun(s) applied to the real world entity identified by the locator. The locator name could be the name of the property or complex, of the building or part of the building, or it could be the name of a room inside a building.</v>
      </c>
      <c r="N593" s="13" t="str">
        <f>IFERROR(IF(VLOOKUP(A593,VocabularyNL!$A:$H,7)=0,"",VLOOKUP(A593,VocabularyNL!$A:$H,7)),"")</f>
        <v>Naam toegepast op de entiteit in de echte wereld geïdentificeerd door de locator. De locatornaam kan de naam zijn van het pand of complex, van het gebouw of een deel van het gebouw, of het kan de naam zijn van een kamer in een gebouw.</v>
      </c>
      <c r="O593" s="13" t="str">
        <f>IFERROR(IF(VLOOKUP(A593,VocabularyFR!$A:$H,7)=0,"",VLOOKUP(A593,VocabularyFR!$A:$H,7)),"")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c r="T593" s="53" t="str">
        <f>VLOOKUP(Table9[[#This Row],[Id]],Vocabulary!A:L,12)</f>
        <v>yes</v>
      </c>
    </row>
    <row r="594" spans="1:20" ht="28.8" x14ac:dyDescent="0.3">
      <c r="A594" s="4">
        <v>655</v>
      </c>
      <c r="B594" s="13" t="str">
        <f>IF($A594&lt;&gt;"",IF(VLOOKUP($A594,VocabularyAdoption!$A:$K,8,)=0,"",VLOOKUP($A594,VocabularyAdoption!$A:$K,8,)),"")</f>
        <v>Proposed standard</v>
      </c>
      <c r="C594" s="13" t="str">
        <f>IF($A594&lt;&gt;"",VLOOKUP($A594,Vocabulary!$A:$J,6,),"")</f>
        <v>FED</v>
      </c>
      <c r="D594" s="13" t="str">
        <f>IF($A594&lt;&gt;"",VLOOKUP($A594,Vocabulary!$A:$J,8,),"")</f>
        <v>org</v>
      </c>
      <c r="E594" s="13" t="str">
        <f>IFERROR(VLOOKUP(D594,Prefix!$A:$B,2,),"")</f>
        <v>http://www.w3.org/ns/org#</v>
      </c>
      <c r="F594" s="13" t="str">
        <f>IF($A594&lt;&gt;"",IF(VLOOKUP($A594,Vocabulary!$A:$J,9,)=0,"",VLOOKUP($A594,Vocabulary!$A:$J,9,)),"")</f>
        <v/>
      </c>
      <c r="G594" s="13" t="str">
        <f>IF($A594&lt;&gt;"",VLOOKUP($A594,Vocabulary!$A:$J,4,),"")</f>
        <v>Organization</v>
      </c>
      <c r="H594" s="13" t="str">
        <f>IF($A594&lt;&gt;"",VLOOKUP($A594,Vocabulary!$A:$J,5,),"")</f>
        <v>Property</v>
      </c>
      <c r="I594" s="13" t="str">
        <f t="shared" si="9"/>
        <v>&lt;http://www.w3.org/ns/org#siteOf&gt;</v>
      </c>
      <c r="J594" s="13" t="str">
        <f>IF($A594&lt;&gt;"",VLOOKUP($A594,Vocabulary!$A:$J,2,),"")</f>
        <v>siteOf</v>
      </c>
      <c r="K594" s="13" t="str">
        <f>IFERROR(IF(VLOOKUP(A594,VocabularyNL!$A:$G,6)=0,"",VLOOKUP(A594,VocabularyNL!$A:$G,6)),"")</f>
        <v>Is vestigingseenheid van</v>
      </c>
      <c r="L594" s="13" t="str">
        <f>IFERROR(IF(VLOOKUP(A594,VocabularyFR!$A:$G,6)=0,"",VLOOKUP(A594,VocabularyFR!$A:$G,6)),"")</f>
        <v>Est unité d'établissement de</v>
      </c>
      <c r="M594" s="13" t="str">
        <f>IFERROR(IF(VLOOKUP(A594,Vocabulary!$A:$F,3)=0,"",VLOOKUP(A594,Vocabulary!$A:$F,3)),"")</f>
        <v>Indicates an Organization which has some presence at the given site. This is the inverse of `org:hasSite`.</v>
      </c>
      <c r="N594" s="13" t="str">
        <f>IFERROR(IF(VLOOKUP(A594,VocabularyNL!$A:$H,7)=0,"",VLOOKUP(A594,VocabularyNL!$A:$H,7)),"")</f>
        <v>Geeft een organisatie aan die aanwezig is op de betreffende site. Dit is het omgekeerde van `org: hasSite`.</v>
      </c>
      <c r="O594" s="13" t="str">
        <f>IFERROR(IF(VLOOKUP(A594,VocabularyFR!$A:$H,7)=0,"",VLOOKUP(A594,VocabularyFR!$A:$H,7)),"")</f>
        <v>Indique une organisation qui a une présence sur le site donné. C'est l'inverse de `org: hasSite`.</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c r="T594" s="53" t="str">
        <f>VLOOKUP(Table9[[#This Row],[Id]],Vocabulary!A:L,12)</f>
        <v>yes</v>
      </c>
    </row>
    <row r="595" spans="1:20" ht="86.4" x14ac:dyDescent="0.3">
      <c r="A595" s="4">
        <v>656</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Property</v>
      </c>
      <c r="I595" s="13" t="str">
        <f t="shared" si="9"/>
        <v>&lt;http://www.w3.org/ns/org#subOrganizationOf&gt;</v>
      </c>
      <c r="J595" s="13" t="str">
        <f>IF($A595&lt;&gt;"",VLOOKUP($A595,Vocabulary!$A:$J,2,),"")</f>
        <v>subOrganizationOf</v>
      </c>
      <c r="K595" s="13" t="str">
        <f>IFERROR(IF(VLOOKUP(A595,VocabularyNL!$A:$G,6)=0,"",VLOOKUP(A595,VocabularyNL!$A:$G,6)),"")</f>
        <v>Is dochtermaatschappij van</v>
      </c>
      <c r="L595" s="13" t="str">
        <f>IFERROR(IF(VLOOKUP(A595,VocabularyFR!$A:$G,6)=0,"",VLOOKUP(A595,VocabularyFR!$A:$G,6)),"")</f>
        <v>Est société fille de</v>
      </c>
      <c r="M595" s="13" t="str">
        <f>IFERROR(IF(VLOOKUP(A595,Vocabulary!$A:$F,3)=0,"",VLOOKUP(A595,Vocabulary!$A:$F,3)),"")</f>
        <v>Represents hierarchical containment of Organizations or OrganizationalUnits; indicates an Organization which contains this Organization. Inverse of `org:hasSubOrganization`.
(context: relation between mother and daughter companies)</v>
      </c>
      <c r="N595" s="13" t="str">
        <f>IFERROR(IF(VLOOKUP(A595,VocabularyNL!$A:$H,7)=0,"",VLOOKUP(A595,VocabularyNL!$A:$H,7)),"")</f>
        <v>Vertegenwoordigt hiërarchische insluiting van Organisaties of OrganizationalUnits; geeft een organisatie aan die deze organisatie bevat. Inverse van `org: hasSubOrganization`.
(context: relatie tussen moeder- en dochterbedrijven)</v>
      </c>
      <c r="O595" s="13" t="str">
        <f>IFERROR(IF(VLOOKUP(A595,VocabularyFR!$A:$H,7)=0,"",VLOOKUP(A595,VocabularyFR!$A:$H,7)),"")</f>
        <v>Représente le confinement hiérarchique des organisations ou des unités organisationnelles; indique une organisation qui contient cette organisation. Inverse de `org: hasSubOrganization`.
(contexte: relation entre les sociétés mères et filles)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c r="T595" s="53" t="str">
        <f>VLOOKUP(Table9[[#This Row],[Id]],Vocabulary!A:L,12)</f>
        <v>yes</v>
      </c>
    </row>
    <row r="596" spans="1:20" ht="86.4" x14ac:dyDescent="0.3">
      <c r="A596" s="4">
        <v>657</v>
      </c>
      <c r="B596" s="13" t="str">
        <f>IF($A596&lt;&gt;"",IF(VLOOKUP($A596,VocabularyAdoption!$A:$K,8,)=0,"",VLOOKUP($A596,VocabularyAdoption!$A:$K,8,)),"")</f>
        <v>Proposed standard</v>
      </c>
      <c r="C596" s="13" t="str">
        <f>IF($A596&lt;&gt;"",VLOOKUP($A596,Vocabulary!$A:$J,6,),"")</f>
        <v>FED</v>
      </c>
      <c r="D596" s="13" t="str">
        <f>IF($A596&lt;&gt;"",VLOOKUP($A596,Vocabulary!$A:$J,8,),"")</f>
        <v>org</v>
      </c>
      <c r="E596" s="13" t="str">
        <f>IFERROR(VLOOKUP(D596,Prefix!$A:$B,2,),"")</f>
        <v>http://www.w3.org/ns/org#</v>
      </c>
      <c r="F596" s="13" t="str">
        <f>IF($A596&lt;&gt;"",IF(VLOOKUP($A596,Vocabulary!$A:$J,9,)=0,"",VLOOKUP($A596,Vocabulary!$A:$J,9,)),"")</f>
        <v/>
      </c>
      <c r="G596" s="13" t="str">
        <f>IF($A596&lt;&gt;"",VLOOKUP($A596,Vocabulary!$A:$J,4,),"")</f>
        <v>Organization</v>
      </c>
      <c r="H596" s="13" t="str">
        <f>IF($A596&lt;&gt;"",VLOOKUP($A596,Vocabulary!$A:$J,5,),"")</f>
        <v>Property</v>
      </c>
      <c r="I596" s="13" t="str">
        <f t="shared" si="9"/>
        <v>&lt;http://www.w3.org/ns/org#hasSubOrganization&gt;</v>
      </c>
      <c r="J596" s="13" t="str">
        <f>IF($A596&lt;&gt;"",VLOOKUP($A596,Vocabulary!$A:$J,2,),"")</f>
        <v>hasSubOrganization</v>
      </c>
      <c r="K596" s="13" t="str">
        <f>IFERROR(IF(VLOOKUP(A596,VocabularyNL!$A:$G,6)=0,"",VLOOKUP(A596,VocabularyNL!$A:$G,6)),"")</f>
        <v>Heeft dochtermaatschappij</v>
      </c>
      <c r="L596" s="13" t="str">
        <f>IFERROR(IF(VLOOKUP(A596,VocabularyFR!$A:$G,6)=0,"",VLOOKUP(A596,VocabularyFR!$A:$G,6)),"")</f>
        <v>A une société fille</v>
      </c>
      <c r="M596" s="13" t="str">
        <f>IFERROR(IF(VLOOKUP(A596,Vocabulary!$A:$F,3)=0,"",VLOOKUP(A596,Vocabulary!$A:$F,3)),"")</f>
        <v>Represents hierarchical containment of Organizations or Organizational Units; indicates an organization which is a sub-part or child of this organization.  Inverse of `org:subOrganizationOf`.
(context: relation between mother and daughter companies)</v>
      </c>
      <c r="N596" s="13" t="str">
        <f>IFERROR(IF(VLOOKUP(A596,VocabularyNL!$A:$H,7)=0,"",VLOOKUP(A596,VocabularyNL!$A:$H,7)),"")</f>
        <v>Vertegenwoordigt hiërarchische insluiting van organisaties of organisatie-eenheden; geeft een organisatie aan die een subpartij of een kind van deze organisatie is. Inverse van `org: subOrganizationOf`.
(context: relatie tussen moeder- en dochterbedrijven)</v>
      </c>
      <c r="O596" s="13" t="str">
        <f>IFERROR(IF(VLOOKUP(A596,VocabularyFR!$A:$H,7)=0,"",VLOOKUP(A596,VocabularyFR!$A:$H,7)),"")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c r="T596" s="53" t="str">
        <f>VLOOKUP(Table9[[#This Row],[Id]],Vocabulary!A:L,12)</f>
        <v>yes</v>
      </c>
    </row>
    <row r="597" spans="1:20" ht="72" x14ac:dyDescent="0.3">
      <c r="A597" s="4">
        <v>658</v>
      </c>
      <c r="B597" s="13" t="str">
        <f>IF($A597&lt;&gt;"",IF(VLOOKUP($A597,VocabularyAdoption!$A:$K,8,)=0,"",VLOOKUP($A597,VocabularyAdoption!$A:$K,8,)),"")</f>
        <v>Proposed standard</v>
      </c>
      <c r="C597" s="13" t="str">
        <f>IF($A597&lt;&gt;"",VLOOKUP($A597,Vocabulary!$A:$J,6,),"")</f>
        <v>FED</v>
      </c>
      <c r="D597" s="13" t="str">
        <f>IF($A597&lt;&gt;"",VLOOKUP($A597,Vocabulary!$A:$J,8,),"")</f>
        <v>org</v>
      </c>
      <c r="E597" s="13" t="str">
        <f>IFERROR(VLOOKUP(D597,Prefix!$A:$B,2,),"")</f>
        <v>http://www.w3.org/ns/org#</v>
      </c>
      <c r="F597" s="13" t="str">
        <f>IF($A597&lt;&gt;"",IF(VLOOKUP($A597,Vocabulary!$A:$J,9,)=0,"",VLOOKUP($A597,Vocabulary!$A:$J,9,)),"")</f>
        <v/>
      </c>
      <c r="G597" s="13" t="str">
        <f>IF($A597&lt;&gt;"",VLOOKUP($A597,Vocabulary!$A:$J,4,),"")</f>
        <v>Organization</v>
      </c>
      <c r="H597" s="13" t="str">
        <f>IF($A597&lt;&gt;"",VLOOKUP($A597,Vocabulary!$A:$J,5,),"")</f>
        <v>Class</v>
      </c>
      <c r="I597" s="13" t="str">
        <f t="shared" si="9"/>
        <v>&lt;http://www.w3.org/ns/org#FormalOrganization&gt;</v>
      </c>
      <c r="J597" s="13" t="str">
        <f>IF($A597&lt;&gt;"",VLOOKUP($A597,Vocabulary!$A:$J,2,),"")</f>
        <v>FormalOrganization</v>
      </c>
      <c r="K597" s="13" t="str">
        <f>IFERROR(IF(VLOOKUP(A597,VocabularyNL!$A:$G,6)=0,"",VLOOKUP(A597,VocabularyNL!$A:$G,6)),"")</f>
        <v>Formele Organisatie</v>
      </c>
      <c r="L597" s="13" t="str">
        <f>IFERROR(IF(VLOOKUP(A597,VocabularyFR!$A:$G,6)=0,"",VLOOKUP(A597,VocabularyFR!$A:$G,6)),"")</f>
        <v>Organisation formelle</v>
      </c>
      <c r="M597" s="13" t="str">
        <f>IFERROR(IF(VLOOKUP(A597,Vocabulary!$A:$F,3)=0,"",VLOOKUP(A597,Vocabulary!$A:$F,3)),"")</f>
        <v xml:space="preserve">An Organization which is recognized in the world at large, in particular in legal jurisdictions, with associated rights and responsibilities. Examples include a Corporation, Charity, Government or Church. </v>
      </c>
      <c r="N597" s="13" t="str">
        <f>IFERROR(IF(VLOOKUP(A597,VocabularyNL!$A:$H,7)=0,"",VLOOKUP(A597,VocabularyNL!$A:$H,7)),"")</f>
        <v>Een organisatie die wordt erkend in de wereld als geheel, met name in juridische jurisdicties, met bijbehorende rechten en verantwoordelijkheden. Voorbeelden zijn een bedrijf, liefdadigheidsinstelling, regering of kerk.</v>
      </c>
      <c r="O597" s="13" t="str">
        <f>IFERROR(IF(VLOOKUP(A597,VocabularyFR!$A:$H,7)=0,"",VLOOKUP(A597,VocabularyFR!$A:$H,7)),"")</f>
        <v>Une organisation reconnue dans le monde entier, en particulier dans les juridictions, avec des droits et des responsabilités associés. Les exemples incluent une corporation, une charité, un gouvernement ou une église.</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c r="T597" s="53" t="str">
        <f>VLOOKUP(Table9[[#This Row],[Id]],Vocabulary!A:L,12)</f>
        <v>yes</v>
      </c>
    </row>
    <row r="598" spans="1:20" ht="388.8" x14ac:dyDescent="0.3">
      <c r="A598" s="4">
        <v>659</v>
      </c>
      <c r="B598" s="13" t="str">
        <f>IF($A598&lt;&gt;"",IF(VLOOKUP($A598,VocabularyAdoption!$A:$K,8,)=0,"",VLOOKUP($A598,VocabularyAdoption!$A:$K,8,)),"")</f>
        <v>Proposed standard</v>
      </c>
      <c r="C598" s="13" t="str">
        <f>IF($A598&lt;&gt;"",VLOOKUP($A598,Vocabulary!$A:$J,6,),"")</f>
        <v>FED</v>
      </c>
      <c r="D598" s="13" t="str">
        <f>IF($A598&lt;&gt;"",VLOOKUP($A598,Vocabulary!$A:$J,8,),"")</f>
        <v>rov</v>
      </c>
      <c r="E598" s="13" t="str">
        <f>IFERROR(VLOOKUP(D598,Prefix!$A:$B,2,),"")</f>
        <v>http://www.w3.org/ns/regorg#</v>
      </c>
      <c r="F598" s="13" t="str">
        <f>IF($A598&lt;&gt;"",IF(VLOOKUP($A598,Vocabulary!$A:$J,9,)=0,"",VLOOKUP($A598,Vocabulary!$A:$J,9,)),"")</f>
        <v/>
      </c>
      <c r="G598" s="13" t="str">
        <f>IF($A598&lt;&gt;"",VLOOKUP($A598,Vocabulary!$A:$J,4,),"")</f>
        <v>Organization</v>
      </c>
      <c r="H598" s="13" t="str">
        <f>IF($A598&lt;&gt;"",VLOOKUP($A598,Vocabulary!$A:$J,5,),"")</f>
        <v>Class</v>
      </c>
      <c r="I598" s="13" t="str">
        <f t="shared" si="9"/>
        <v>&lt;http://www.w3.org/ns/regorg#RegisteredOrganization&gt;</v>
      </c>
      <c r="J598" s="13" t="str">
        <f>IF($A598&lt;&gt;"",VLOOKUP($A598,Vocabulary!$A:$J,2,),"")</f>
        <v>RegisteredOrganization</v>
      </c>
      <c r="K598" s="13" t="str">
        <f>IFERROR(IF(VLOOKUP(A598,VocabularyNL!$A:$G,6)=0,"",VLOOKUP(A598,VocabularyNL!$A:$G,6)),"")</f>
        <v>Geregistreerde organisatie</v>
      </c>
      <c r="L598" s="13" t="str">
        <f>IFERROR(IF(VLOOKUP(A598,VocabularyFR!$A:$G,6)=0,"",VLOOKUP(A598,VocabularyFR!$A:$G,6)),"")</f>
        <v>Organisation enregistrée</v>
      </c>
      <c r="M598" s="13" t="str">
        <f>IFERROR(IF(VLOOKUP(A598,Vocabulary!$A:$F,3)=0,"",VLOOKUP(A598,Vocabulary!$A:$F,3)),"")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98" s="13" t="str">
        <f>IFERROR(IF(VLOOKUP(A598,VocabularyNL!$A:$H,7)=0,"",VLOOKUP(A598,VocabularyNL!$A:$H,7)),"")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598" s="13" t="str">
        <f>IFERROR(IF(VLOOKUP(A598,VocabularyFR!$A:$H,7)=0,"",VLOOKUP(A598,VocabularyFR!$A:$H,7)),"")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598" s="13" t="str">
        <f>IF($A598&lt;&gt;"",IF(VLOOKUP($A598,Vocabulary!$A:$J,7,)&lt;&gt;"",VLOOKUP($A598,Vocabulary!$A:$J,7,),""),"")</f>
        <v>Belgian context: KBO uses the terminology "Enterprise/RegisteredEntity/Entity".</v>
      </c>
      <c r="Q598" s="13" t="str">
        <f>IFERROR(IF(VLOOKUP(A598,VocabularyNL!$A:$H,8)=0,"",VLOOKUP(A598,VocabularyNL!$A:$H,8)),"")</f>
        <v>Belgische context: KBO gebruikt de terminologie "Enterprise/Registered Entity/Entity".</v>
      </c>
      <c r="R598" s="13" t="str">
        <f>IFERROR(IF(VLOOKUP(A598,VocabularyFR!$A:$H,8)=0,"",VLOOKUP(A598,VocabularyFR!$A:$H,8)),"")</f>
        <v>Contexte belge: BCE utilise la terminologie "Entreprise/RegisteredEntity/Entity".</v>
      </c>
      <c r="S598" s="53" t="str">
        <f>VLOOKUP(Table9[[#This Row],[Id]],Vocabulary!A:K,11)</f>
        <v>no</v>
      </c>
      <c r="T598" s="53" t="str">
        <f>VLOOKUP(Table9[[#This Row],[Id]],Vocabulary!A:L,12)</f>
        <v>yes</v>
      </c>
    </row>
    <row r="599" spans="1:20" ht="43.2" x14ac:dyDescent="0.3">
      <c r="A599" s="4">
        <v>660</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&lt;http://www.w3.org/ns/org#hasUnit&gt;</v>
      </c>
      <c r="J599" s="13" t="str">
        <f>IF($A599&lt;&gt;"",VLOOKUP($A599,Vocabulary!$A:$J,2,),"")</f>
        <v>hasUnit</v>
      </c>
      <c r="K599" s="13" t="str">
        <f>IFERROR(IF(VLOOKUP(A599,VocabularyNL!$A:$G,6)=0,"",VLOOKUP(A599,VocabularyNL!$A:$G,6)),"")</f>
        <v>Heeft eenheid</v>
      </c>
      <c r="L599" s="13" t="str">
        <f>IFERROR(IF(VLOOKUP(A599,VocabularyFR!$A:$G,6)=0,"",VLOOKUP(A599,VocabularyFR!$A:$G,6)),"")</f>
        <v>A une unité</v>
      </c>
      <c r="M599" s="13" t="str">
        <f>IFERROR(IF(VLOOKUP(A599,Vocabulary!$A:$F,3)=0,"",VLOOKUP(A599,Vocabulary!$A:$F,3)),"")</f>
        <v>Indicates a unit which is part of this Organization, e.g. a Department within a larger FormalOrganization. 
Inverse of `org:unitOf`.</v>
      </c>
      <c r="N599" s="13" t="str">
        <f>IFERROR(IF(VLOOKUP(A599,VocabularyNL!$A:$H,7)=0,"",VLOOKUP(A599,VocabularyNL!$A:$H,7)),"")</f>
        <v>Geeft een eenheid aan die deel uitmaakt van deze organisatie, b.v. een afdeling binnen een grotere FormalOrganization.
Inverse van `org: unitOf`.</v>
      </c>
      <c r="O599" s="13" t="str">
        <f>IFERROR(IF(VLOOKUP(A599,VocabularyFR!$A:$H,7)=0,"",VLOOKUP(A599,VocabularyFR!$A:$H,7)),"")</f>
        <v>Indique une unité faisant partie de cette organisation, par ex. un département au sein d'une organisation formelle plus grande.
Inverse de `org: unitOf`.</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c r="T599" s="53" t="str">
        <f>VLOOKUP(Table9[[#This Row],[Id]],Vocabulary!A:L,12)</f>
        <v>yes</v>
      </c>
    </row>
    <row r="600" spans="1:20" ht="43.2" x14ac:dyDescent="0.3">
      <c r="A600" s="4">
        <v>661</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&lt;http://www.w3.org/ns/org#unitOf&gt;</v>
      </c>
      <c r="J600" s="13" t="str">
        <f>IF($A600&lt;&gt;"",VLOOKUP($A600,Vocabulary!$A:$J,2,),"")</f>
        <v>unitOf</v>
      </c>
      <c r="K600" s="13" t="str">
        <f>IFERROR(IF(VLOOKUP(A600,VocabularyNL!$A:$G,6)=0,"",VLOOKUP(A600,VocabularyNL!$A:$G,6)),"")</f>
        <v>Is eenheid van</v>
      </c>
      <c r="L600" s="13" t="str">
        <f>IFERROR(IF(VLOOKUP(A600,VocabularyFR!$A:$G,6)=0,"",VLOOKUP(A600,VocabularyFR!$A:$G,6)),"")</f>
        <v>Est unité de</v>
      </c>
      <c r="M600" s="13" t="str">
        <f>IFERROR(IF(VLOOKUP(A600,Vocabulary!$A:$F,3)=0,"",VLOOKUP(A600,Vocabulary!$A:$F,3)),"")</f>
        <v>Indicates an Organization of which this Unit is a part, e.g. a Department within a larger FormalOrganization. This is the inverse of `org:hasUnit`.</v>
      </c>
      <c r="N600" s="13" t="str">
        <f>IFERROR(IF(VLOOKUP(A600,VocabularyNL!$A:$H,7)=0,"",VLOOKUP(A600,VocabularyNL!$A:$H,7)),"")</f>
        <v>Geeft een organisatie aan waarvan deze eenheid een onderdeel is, bijvoorbeeld een afdeling binnen een grotere FormalOrganization. Dit is het omgekeerde van `org: hasUnit`.</v>
      </c>
      <c r="O600" s="13" t="str">
        <f>IFERROR(IF(VLOOKUP(A600,VocabularyFR!$A:$H,7)=0,"",VLOOKUP(A600,VocabularyFR!$A:$H,7)),"")</f>
        <v>Indique une organisation dont cette unité fait partie, par ex. un département au sein d'une organisation formelle plus grande. C'est l'inverse de `org: hasUnit`.</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c r="T600" s="53" t="str">
        <f>VLOOKUP(Table9[[#This Row],[Id]],Vocabulary!A:L,12)</f>
        <v>yes</v>
      </c>
    </row>
    <row r="601" spans="1:20" ht="100.8" x14ac:dyDescent="0.3">
      <c r="A601" s="4">
        <v>662</v>
      </c>
      <c r="B601" s="13" t="str">
        <f>IF($A601&lt;&gt;"",IF(VLOOKUP($A601,VocabularyAdoption!$A:$K,8,)=0,"",VLOOKUP($A601,VocabularyAdoption!$A:$K,8,)),"")</f>
        <v>Proposed standard</v>
      </c>
      <c r="C601" s="13" t="str">
        <f>IF($A601&lt;&gt;"",VLOOKUP($A601,Vocabulary!$A:$J,6,),"")</f>
        <v>FED</v>
      </c>
      <c r="D601" s="13" t="str">
        <f>IF($A601&lt;&gt;"",VLOOKUP($A601,Vocabulary!$A:$J,8,),"")</f>
        <v>inspire-ad</v>
      </c>
      <c r="E601" s="13" t="str">
        <f>IFERROR(VLOOKUP(D601,Prefix!$A:$B,2,),"")</f>
        <v>http://inspire.ec.europa.eu/ont/ad#</v>
      </c>
      <c r="F601" s="13" t="str">
        <f>IF($A601&lt;&gt;"",IF(VLOOKUP($A601,Vocabulary!$A:$J,9,)=0,"",VLOOKUP($A601,Vocabulary!$A:$J,9,)),"")</f>
        <v>ThoroughfareName</v>
      </c>
      <c r="G601" s="13" t="str">
        <f>IF($A601&lt;&gt;"",VLOOKUP($A601,Vocabulary!$A:$J,4,),"")</f>
        <v>Location</v>
      </c>
      <c r="H601" s="13" t="str">
        <f>IF($A601&lt;&gt;"",VLOOKUP($A601,Vocabulary!$A:$J,5,),"")</f>
        <v>Class</v>
      </c>
      <c r="I601" s="13" t="str">
        <f t="shared" si="9"/>
        <v>&lt;http://inspire.ec.europa.eu/ont/ad#ThoroughfareName&gt;</v>
      </c>
      <c r="J601" s="13" t="str">
        <f>IF($A601&lt;&gt;"",VLOOKUP($A601,Vocabulary!$A:$J,2,),"")</f>
        <v>StreetName</v>
      </c>
      <c r="K601" s="13" t="str">
        <f>IFERROR(IF(VLOOKUP(A601,VocabularyNL!$A:$G,6)=0,"",VLOOKUP(A601,VocabularyNL!$A:$G,6)),"")</f>
        <v>Straatnaam</v>
      </c>
      <c r="L601" s="13" t="str">
        <f>IFERROR(IF(VLOOKUP(A601,VocabularyFR!$A:$G,6)=0,"",VLOOKUP(A601,VocabularyFR!$A:$G,6)),"")</f>
        <v>Nom de la rue</v>
      </c>
      <c r="M601" s="13" t="str">
        <f>IFERROR(IF(VLOOKUP(A601,Vocabulary!$A:$F,3)=0,"",VLOOKUP(A601,Vocabulary!$A:$F,3)),"")</f>
        <v xml:space="preserve">An address component that represents the name of a passage or way through from one location to another. A thoroughfare is not necessarily a road, it might be a waterway or some other feature. </v>
      </c>
      <c r="N601" s="13" t="str">
        <f>IFERROR(IF(VLOOKUP(A601,VocabularyNL!$A:$H,7)=0,"",VLOOKUP(A601,VocabularyNL!$A:$H,7)),"")</f>
        <v>Een adrescomponent die de naam is van een passage of een weg door de ene locatie naar de andere. Een verkeersweg is niet noodzakelijkerwijs een weg, het kan een waterweg zijn of een andere functie.</v>
      </c>
      <c r="O601" s="13" t="str">
        <f>IFERROR(IF(VLOOKUP(A601,VocabularyFR!$A:$H,7)=0,"",VLOOKUP(A601,VocabularyFR!$A:$H,7)),"")</f>
        <v>Un composant d'adresse qui est le nom d'un passage ou d'une route passant d'un endroit à un autre. Une route n'est pas nécessairement une route, elle peut être une voie navigable ou une fonction différente.</v>
      </c>
      <c r="P601" s="13" t="str">
        <f>IF($A601&lt;&gt;"",IF(VLOOKUP($A601,Vocabulary!$A:$J,7,)&lt;&gt;"",VLOOKUP($A601,Vocabulary!$A:$J,7,),""),"")</f>
        <v>BEST: Address component with the name officially assigned to a street (runway, passage, square) or to a hamlet and to which addresses can be linked.
BEST = Belgian standard for adresses.
(also see &lt;locn:Thoroughfare&gt;)</v>
      </c>
      <c r="Q601" s="13" t="str">
        <f>IFERROR(IF(VLOOKUP(A601,VocabularyNL!$A:$H,8)=0,"",VLOOKUP(A601,VocabularyNL!$A:$H,8)),"")</f>
        <v>BEST: Adrescomponent met de naam die officieel werd toegekend aan een straat (baan, doorgang, plein) of aan een gehucht en waaraan adressen kunnen zijn gekoppeld.
BEST = Belgische standaard voor adressen.
(zie ook &lt;locn:Thoroughfare&gt;)</v>
      </c>
      <c r="R601" s="13" t="str">
        <f>IFERROR(IF(VLOOKUP(A601,VocabularyFR!$A:$H,8)=0,"",VLOOKUP(A601,VocabularyFR!$A:$H,8)),"")</f>
        <v xml:space="preserve">
BEST: Composant d'adresse avec le nom attribué officiellement à une rue (piste, passage, carré) ou à un hameau et auquel des adresses peuvent être liées.
BEST = standard belge pour les adresses
(voir également &lt;locn:Thoroughfare&gt;)</v>
      </c>
      <c r="S601" s="53" t="str">
        <f>VLOOKUP(Table9[[#This Row],[Id]],Vocabulary!A:K,11)</f>
        <v>no</v>
      </c>
      <c r="T601" s="53" t="str">
        <f>VLOOKUP(Table9[[#This Row],[Id]],Vocabulary!A:L,12)</f>
        <v>yes</v>
      </c>
    </row>
    <row r="602" spans="1:20" ht="115.2" x14ac:dyDescent="0.3">
      <c r="A602" s="4">
        <v>663</v>
      </c>
      <c r="B602" s="13" t="str">
        <f>IF($A602&lt;&gt;"",IF(VLOOKUP($A602,VocabularyAdoption!$A:$K,8,)=0,"",VLOOKUP($A602,VocabularyAdoption!$A:$K,8,)),"")</f>
        <v>Proposed standard</v>
      </c>
      <c r="C602" s="13" t="str">
        <f>IF($A602&lt;&gt;"",VLOOKUP($A602,Vocabulary!$A:$J,6,),"")</f>
        <v>FED</v>
      </c>
      <c r="D602" s="13" t="str">
        <f>IF($A602&lt;&gt;"",VLOOKUP($A602,Vocabulary!$A:$J,8,),"")</f>
        <v>locn</v>
      </c>
      <c r="E602" s="13" t="str">
        <f>IFERROR(VLOOKUP(D602,Prefix!$A:$B,2,),"")</f>
        <v>http://www.w3.org/ns/locn#</v>
      </c>
      <c r="F602" s="13" t="str">
        <f>IF($A602&lt;&gt;"",IF(VLOOKUP($A602,Vocabulary!$A:$J,9,)=0,"",VLOOKUP($A602,Vocabulary!$A:$J,9,)),"")</f>
        <v>locatorDesignator</v>
      </c>
      <c r="G602" s="13" t="str">
        <f>IF($A602&lt;&gt;"",VLOOKUP($A602,Vocabulary!$A:$J,4,),"")</f>
        <v>Location</v>
      </c>
      <c r="H602" s="13" t="str">
        <f>IF($A602&lt;&gt;"",VLOOKUP($A602,Vocabulary!$A:$J,5,),"")</f>
        <v>Property</v>
      </c>
      <c r="I602" s="13" t="str">
        <f t="shared" si="9"/>
        <v>&lt;http://www.w3.org/ns/locn#locatorDesignator&gt;</v>
      </c>
      <c r="J602" s="13" t="str">
        <f>IF($A602&lt;&gt;"",VLOOKUP($A602,Vocabulary!$A:$J,2,),"")</f>
        <v>houseNumber</v>
      </c>
      <c r="K602" s="13" t="str">
        <f>IFERROR(IF(VLOOKUP(A602,VocabularyNL!$A:$G,6)=0,"",VLOOKUP(A602,VocabularyNL!$A:$G,6)),"")</f>
        <v>Huisnummer</v>
      </c>
      <c r="L602" s="13" t="str">
        <f>IFERROR(IF(VLOOKUP(A602,VocabularyFR!$A:$G,6)=0,"",VLOOKUP(A602,VocabularyFR!$A:$G,6)),"")</f>
        <v>Numéro de la maison</v>
      </c>
      <c r="M602" s="13" t="str">
        <f>IFERROR(IF(VLOOKUP(A602,Vocabulary!$A:$F,3)=0,"",VLOOKUP(A602,Vocabulary!$A:$F,3)),"")</f>
        <v>A number or a sequence of characters that uniquely identifies the locator within the relevant scope(s). The full identification of the locator could include one or more locator designators.</v>
      </c>
      <c r="N602" s="13" t="str">
        <f>IFERROR(IF(VLOOKUP(A602,VocabularyNL!$A:$H,7)=0,"",VLOOKUP(A602,VocabularyNL!$A:$H,7)),"")</f>
        <v>Een aantal of een reeks tekens die de locator op unieke wijze identificeert binnen de relevante scope (s). De volledige identificatie van de locator kan een of meer locator-aanduidingen bevatten.</v>
      </c>
      <c r="O602" s="13" t="str">
        <f>IFERROR(IF(VLOOKUP(A602,VocabularyFR!$A:$H,7)=0,"",VLOOKUP(A602,VocabularyFR!$A:$H,7)),"")</f>
        <v>Un nombre ou une séquence de caractères identifiant de manière unique le localisateur dans la ou les portées pertinentes. L’identification complète du localisateur pourrait inclure un ou plusieurs indicateurs de localisateur.</v>
      </c>
      <c r="P602" s="13" t="str">
        <f>IF($A602&lt;&gt;"",IF(VLOOKUP($A602,Vocabulary!$A:$J,7,)&lt;&gt;"",VLOOKUP($A602,Vocabulary!$A:$J,7,),""),"")</f>
        <v xml:space="preserve">
Alphanumeric code officially assigned to building units (house number), mooring places, stands or parcels.
See https://github.com/belgif/fedvoc/wiki/Mapping-of-a-Belgian-(BEST)-address-on-an-international-address</v>
      </c>
      <c r="Q602" s="13" t="str">
        <f>IFERROR(IF(VLOOKUP(A602,VocabularyNL!$A:$H,8)=0,"",VLOOKUP(A602,VocabularyNL!$A:$H,8)),"")</f>
        <v>Alfanumerieke code officieel toegekend aan gebouweenheden, ligplaatsen, standplaatsen of percelen.
Zie https://github.com/belgif/fedvoc/wiki/Mapping-of-a-Belgian-(BEST)-address-on-an-international-address</v>
      </c>
      <c r="R602" s="13" t="str">
        <f>IFERROR(IF(VLOOKUP(A602,VocabularyFR!$A:$H,8)=0,"",VLOOKUP(A602,VocabularyFR!$A:$H,8)),"")</f>
        <v>Code alphanumérique attribué officiellement à des unités de bâtiment, postes d’amarrage, emplacements ou parcelles.
Voir https://github.com/belgif/fedvoc/wiki/Mapping-of-a-Belgian-(BEST)-address-on-an-international-address</v>
      </c>
      <c r="S602" s="53" t="str">
        <f>VLOOKUP(Table9[[#This Row],[Id]],Vocabulary!A:K,11)</f>
        <v>no</v>
      </c>
      <c r="T602" s="53" t="str">
        <f>VLOOKUP(Table9[[#This Row],[Id]],Vocabulary!A:L,12)</f>
        <v>yes</v>
      </c>
    </row>
    <row r="603" spans="1:20" ht="86.4" x14ac:dyDescent="0.3">
      <c r="A603" s="9">
        <v>664</v>
      </c>
      <c r="B603" s="13" t="str">
        <f>IF($A603&lt;&gt;"",IF(VLOOKUP($A603,VocabularyAdoption!$A:$K,8,)=0,"",VLOOKUP($A603,VocabularyAdoption!$A:$K,8,)),"")</f>
        <v>Proposed standard</v>
      </c>
      <c r="C603" s="13" t="str">
        <f>IF($A603&lt;&gt;"",VLOOKUP($A603,Vocabulary!$A:$J,6,),"")</f>
        <v>FED</v>
      </c>
      <c r="D603" s="13" t="str">
        <f>IF($A603&lt;&gt;"",VLOOKUP($A603,Vocabulary!$A:$J,8,),"")</f>
        <v>inspire-ad</v>
      </c>
      <c r="E603" s="13" t="str">
        <f>IFERROR(VLOOKUP(D603,Prefix!$A:$B,2,),"")</f>
        <v>http://inspire.ec.europa.eu/ont/ad#</v>
      </c>
      <c r="F603" s="13" t="str">
        <f>IF($A603&lt;&gt;"",IF(VLOOKUP($A603,Vocabulary!$A:$J,9,)=0,"",VLOOKUP($A603,Vocabulary!$A:$J,9,)),"")</f>
        <v>ThoroughfareName.name</v>
      </c>
      <c r="G603" s="13" t="str">
        <f>IF($A603&lt;&gt;"",VLOOKUP($A603,Vocabulary!$A:$J,4,),"")</f>
        <v>Location</v>
      </c>
      <c r="H603" s="13" t="str">
        <f>IF($A603&lt;&gt;"",VLOOKUP($A603,Vocabulary!$A:$J,5,),"")</f>
        <v>Property</v>
      </c>
      <c r="I603" s="13" t="str">
        <f t="shared" si="9"/>
        <v>&lt;http://inspire.ec.europa.eu/ont/ad#ThoroughfareName.name&gt;</v>
      </c>
      <c r="J603" s="13" t="str">
        <f>IF($A603&lt;&gt;"",VLOOKUP($A603,Vocabulary!$A:$J,2,),"")</f>
        <v>streetName</v>
      </c>
      <c r="K603" s="13" t="str">
        <f>IFERROR(IF(VLOOKUP(A603,VocabularyNL!$A:$G,6)=0,"",VLOOKUP(A603,VocabularyNL!$A:$G,6)),"")</f>
        <v>Straatnaam</v>
      </c>
      <c r="L603" s="13" t="str">
        <f>IFERROR(IF(VLOOKUP(A603,VocabularyFR!$A:$G,6)=0,"",VLOOKUP(A603,VocabularyFR!$A:$G,6)),"")</f>
        <v>Nom de la rue</v>
      </c>
      <c r="M603" s="13" t="str">
        <f>IFERROR(IF(VLOOKUP(A603,Vocabulary!$A:$F,3)=0,"",VLOOKUP(A603,Vocabulary!$A:$F,3)),"")</f>
        <v>The name of a passage or way through from one location to another. A thoroughfare is not necessarily a road, it might be a waterway or some other feature. 
Name of the street  (in the sense of spelling, possibly in several languages).</v>
      </c>
      <c r="N603" s="13" t="str">
        <f>IFERROR(IF(VLOOKUP(A603,VocabularyNL!$A:$H,7)=0,"",VLOOKUP(A603,VocabularyNL!$A:$H,7)),"")</f>
        <v>De naam van een passage of een doorgang van de ene naar de andere locatie. Niet noodzakelijkerwijs een weg, het kan een waterweg zijn of een andere functie.
Naam van de straat (in de betekenis van spelling, eventueel in meerdere talen).</v>
      </c>
      <c r="O603" s="13" t="str">
        <f>IFERROR(IF(VLOOKUP(A603,VocabularyFR!$A:$H,7)=0,"",VLOOKUP(A603,VocabularyFR!$A:$H,7)),"")</f>
        <v>Le nom d'un passage ou chemin d'un endroit à un autre. Pas nécessairement une route, il peut s'agir d'une voie navigable ou d'une autre caractéristique.
Nom de la rue (dans le sens de l'orthographe, éventuellement en plusieurs langues).</v>
      </c>
      <c r="P603" s="13" t="str">
        <f>IF($A603&lt;&gt;"",IF(VLOOKUP($A603,Vocabulary!$A:$J,7,)&lt;&gt;"",VLOOKUP($A603,Vocabulary!$A:$J,7,),""),"")</f>
        <v>Name of the street  (in the sense of spelling, possibly in several languages).
See https://github.com/belgif/fedvoc/wiki/Mapping-of-a-Belgian-(BEST)-address-on-an-international-address</v>
      </c>
      <c r="Q603" s="13" t="str">
        <f>IFERROR(IF(VLOOKUP(A603,VocabularyNL!$A:$H,8)=0,"",VLOOKUP(A603,VocabularyNL!$A:$H,8)),"")</f>
        <v>Naam van de straat (in de betekenis van spelling, eventueel in meerdere talen).
Zie https://github.com/belgif/fedvoc/wiki/Mapping-of-a-Belgian-(BEST)-address-on-an-international-address</v>
      </c>
      <c r="R603" s="13" t="str">
        <f>IFERROR(IF(VLOOKUP(A603,VocabularyFR!$A:$H,8)=0,"",VLOOKUP(A603,VocabularyFR!$A:$H,8)),"")</f>
        <v>Nom de la rue (dans le sens de l'orthographe, éventuellement en plusieurs langues).
Voir https://github.com/belgif/fedvoc/wiki/Mapping-of-a-Belgian-(BEST)-address-on-an-international-address</v>
      </c>
      <c r="S603" s="53" t="str">
        <f>VLOOKUP(Table9[[#This Row],[Id]],Vocabulary!A:K,11)</f>
        <v>no</v>
      </c>
      <c r="T603" s="53" t="str">
        <f>VLOOKUP(Table9[[#This Row],[Id]],Vocabulary!A:L,12)</f>
        <v>yes</v>
      </c>
    </row>
    <row r="604" spans="1:20" ht="28.8" x14ac:dyDescent="0.3">
      <c r="A604" s="9">
        <v>666</v>
      </c>
      <c r="B604" s="13" t="str">
        <f>IF($A604&lt;&gt;"",IF(VLOOKUP($A604,VocabularyAdoption!$A:$K,8,)=0,"",VLOOKUP($A604,VocabularyAdoption!$A:$K,8,)),"")</f>
        <v>Proposed standard</v>
      </c>
      <c r="C604" s="13" t="str">
        <f>IF($A604&lt;&gt;"",VLOOKUP($A604,Vocabulary!$A:$J,6,),"")</f>
        <v>FED</v>
      </c>
      <c r="D604" s="13" t="str">
        <f>IF($A604&lt;&gt;"",VLOOKUP($A604,Vocabulary!$A:$J,8,),"")</f>
        <v>fed-loc</v>
      </c>
      <c r="E604" s="13" t="str">
        <f>IFERROR(VLOOKUP(D604,Prefix!$A:$B,2,),"")</f>
        <v>http://vocab.belgif.be/ns/location#</v>
      </c>
      <c r="F604" s="13" t="str">
        <f>IF($A604&lt;&gt;"",IF(VLOOKUP($A604,Vocabulary!$A:$J,9,)=0,"",VLOOKUP($A604,Vocabulary!$A:$J,9,)),"")</f>
        <v/>
      </c>
      <c r="G604" s="13" t="str">
        <f>IF($A604&lt;&gt;"",VLOOKUP($A604,Vocabulary!$A:$J,4,),"")</f>
        <v>Location</v>
      </c>
      <c r="H604" s="13" t="str">
        <f>IF($A604&lt;&gt;"",VLOOKUP($A604,Vocabulary!$A:$J,5,),"")</f>
        <v>Property</v>
      </c>
      <c r="I604" s="13" t="str">
        <f t="shared" si="9"/>
        <v>&lt;http://vocab.belgif.be/ns/location#streetNameStatus&gt;</v>
      </c>
      <c r="J604" s="13" t="str">
        <f>IF($A604&lt;&gt;"",VLOOKUP($A604,Vocabulary!$A:$J,2,),"")</f>
        <v>streetNameStatus</v>
      </c>
      <c r="K604" s="13" t="str">
        <f>IFERROR(IF(VLOOKUP(A604,VocabularyNL!$A:$G,6)=0,"",VLOOKUP(A604,VocabularyNL!$A:$G,6)),"")</f>
        <v>Status straatnaam</v>
      </c>
      <c r="L604" s="13" t="str">
        <f>IFERROR(IF(VLOOKUP(A604,VocabularyFR!$A:$G,6)=0,"",VLOOKUP(A604,VocabularyFR!$A:$G,6)),"")</f>
        <v>Statut du nom de la rue</v>
      </c>
      <c r="M604" s="13" t="str">
        <f>IFERROR(IF(VLOOKUP(A604,Vocabulary!$A:$F,3)=0,"",VLOOKUP(A604,Vocabulary!$A:$F,3)),"")</f>
        <v>Current state of the streetname.</v>
      </c>
      <c r="N604" s="13" t="str">
        <f>IFERROR(IF(VLOOKUP(A604,VocabularyNL!$A:$H,7)=0,"",VLOOKUP(A604,VocabularyNL!$A:$H,7)),"")</f>
        <v>Actuele toestand van de straatnaam.</v>
      </c>
      <c r="O604" s="13" t="str">
        <f>IFERROR(IF(VLOOKUP(A604,VocabularyFR!$A:$H,7)=0,"",VLOOKUP(A604,VocabularyFR!$A:$H,7)),"")</f>
        <v>État actuel du nom de la rue.</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c r="T604" s="53" t="str">
        <f>VLOOKUP(Table9[[#This Row],[Id]],Vocabulary!A:L,12)</f>
        <v>yes</v>
      </c>
    </row>
    <row r="605" spans="1:20" ht="28.8" x14ac:dyDescent="0.3">
      <c r="A605" s="9">
        <v>667</v>
      </c>
      <c r="B605" s="13" t="str">
        <f>IF($A605&lt;&gt;"",IF(VLOOKUP($A605,VocabularyAdoption!$A:$K,8,)=0,"",VLOOKUP($A605,VocabularyAdoption!$A:$K,8,)),"")</f>
        <v>Proposed standard</v>
      </c>
      <c r="C605" s="13" t="str">
        <f>IF($A605&lt;&gt;"",VLOOKUP($A605,Vocabulary!$A:$J,6,),"")</f>
        <v>FED</v>
      </c>
      <c r="D605" s="13" t="str">
        <f>IF($A605&lt;&gt;"",VLOOKUP($A605,Vocabulary!$A:$J,8,),"")</f>
        <v>fed-loc</v>
      </c>
      <c r="E605" s="13" t="str">
        <f>IFERROR(VLOOKUP(D605,Prefix!$A:$B,2,),"")</f>
        <v>http://vocab.belgif.be/ns/location#</v>
      </c>
      <c r="F605" s="13" t="str">
        <f>IF($A605&lt;&gt;"",IF(VLOOKUP($A605,Vocabulary!$A:$J,9,)=0,"",VLOOKUP($A605,Vocabulary!$A:$J,9,)),"")</f>
        <v/>
      </c>
      <c r="G605" s="13" t="str">
        <f>IF($A605&lt;&gt;"",VLOOKUP($A605,Vocabulary!$A:$J,4,),"")</f>
        <v>Location</v>
      </c>
      <c r="H605" s="13" t="str">
        <f>IF($A605&lt;&gt;"",VLOOKUP($A605,Vocabulary!$A:$J,5,),"")</f>
        <v>Property</v>
      </c>
      <c r="I605" s="13" t="str">
        <f t="shared" si="9"/>
        <v>&lt;http://vocab.belgif.be/ns/location#streetNameType&gt;</v>
      </c>
      <c r="J605" s="13" t="str">
        <f>IF($A605&lt;&gt;"",VLOOKUP($A605,Vocabulary!$A:$J,2,),"")</f>
        <v>streetNameType</v>
      </c>
      <c r="K605" s="13" t="str">
        <f>IFERROR(IF(VLOOKUP(A605,VocabularyNL!$A:$G,6)=0,"",VLOOKUP(A605,VocabularyNL!$A:$G,6)),"")</f>
        <v>Type straatnaam</v>
      </c>
      <c r="L605" s="13" t="str">
        <f>IFERROR(IF(VLOOKUP(A605,VocabularyFR!$A:$G,6)=0,"",VLOOKUP(A605,VocabularyFR!$A:$G,6)),"")</f>
        <v>Type de nom de la rue</v>
      </c>
      <c r="M605" s="13" t="str">
        <f>IFERROR(IF(VLOOKUP(A605,Vocabulary!$A:$F,3)=0,"",VLOOKUP(A605,Vocabulary!$A:$F,3)),"")</f>
        <v>Nature of the streetname (see code list).</v>
      </c>
      <c r="N605" s="13" t="str">
        <f>IFERROR(IF(VLOOKUP(A605,VocabularyNL!$A:$H,7)=0,"",VLOOKUP(A605,VocabularyNL!$A:$H,7)),"")</f>
        <v>Aard van de straatnaam (zie codelijst).</v>
      </c>
      <c r="O605" s="13" t="str">
        <f>IFERROR(IF(VLOOKUP(A605,VocabularyFR!$A:$H,7)=0,"",VLOOKUP(A605,VocabularyFR!$A:$H,7)),"")</f>
        <v>Nature du nom de rue (voir liste de codes).</v>
      </c>
      <c r="P605" s="13" t="str">
        <f>IF($A605&lt;&gt;"",IF(VLOOKUP($A605,Vocabulary!$A:$J,7,)&lt;&gt;"",VLOOKUP($A605,Vocabulary!$A:$J,7,),""),"")</f>
        <v/>
      </c>
      <c r="Q605" s="13" t="str">
        <f>IFERROR(IF(VLOOKUP(A605,VocabularyNL!$A:$H,8)=0,"",VLOOKUP(A605,VocabularyNL!$A:$H,8)),"")</f>
        <v/>
      </c>
      <c r="R605" s="13" t="str">
        <f>IFERROR(IF(VLOOKUP(A605,VocabularyFR!$A:$H,8)=0,"",VLOOKUP(A605,VocabularyFR!$A:$H,8)),"")</f>
        <v/>
      </c>
      <c r="S605" s="53" t="str">
        <f>VLOOKUP(Table9[[#This Row],[Id]],Vocabulary!A:K,11)</f>
        <v>no</v>
      </c>
      <c r="T605" s="53" t="str">
        <f>VLOOKUP(Table9[[#This Row],[Id]],Vocabulary!A:L,12)</f>
        <v>yes</v>
      </c>
    </row>
    <row r="606" spans="1:20" ht="28.8" x14ac:dyDescent="0.3">
      <c r="A606" s="9">
        <v>668</v>
      </c>
      <c r="B606" s="13" t="str">
        <f>IF($A606&lt;&gt;"",IF(VLOOKUP($A606,VocabularyAdoption!$A:$K,8,)=0,"",VLOOKUP($A606,VocabularyAdoption!$A:$K,8,)),"")</f>
        <v>Proposed standard</v>
      </c>
      <c r="C606" s="13" t="str">
        <f>IF($A606&lt;&gt;"",VLOOKUP($A606,Vocabulary!$A:$J,6,),"")</f>
        <v>FED</v>
      </c>
      <c r="D606" s="13" t="str">
        <f>IF($A606&lt;&gt;"",VLOOKUP($A606,Vocabulary!$A:$J,8,),"")</f>
        <v>inspire-code</v>
      </c>
      <c r="E606" s="13" t="str">
        <f>IFERROR(VLOOKUP(D606,Prefix!$A:$B,2,),"")</f>
        <v>http://inspire.ec.europa.eu/codelist/</v>
      </c>
      <c r="F606" s="13" t="str">
        <f>IF($A606&lt;&gt;"",IF(VLOOKUP($A606,Vocabulary!$A:$J,9,)=0,"",VLOOKUP($A606,Vocabulary!$A:$J,9,)),"")</f>
        <v>StatusValue</v>
      </c>
      <c r="G606" s="13" t="str">
        <f>IF($A606&lt;&gt;"",VLOOKUP($A606,Vocabulary!$A:$J,4,),"")</f>
        <v>Location</v>
      </c>
      <c r="H606" s="13" t="str">
        <f>IF($A606&lt;&gt;"",VLOOKUP($A606,Vocabulary!$A:$J,5,),"")</f>
        <v>ConceptScheme</v>
      </c>
      <c r="I606" s="13" t="str">
        <f t="shared" si="9"/>
        <v>&lt;http://inspire.ec.europa.eu/codelist/StatusValue&gt;</v>
      </c>
      <c r="J606" s="13" t="str">
        <f>IF($A606&lt;&gt;"",VLOOKUP($A606,Vocabulary!$A:$J,2,),"")</f>
        <v>StreetNameStatus</v>
      </c>
      <c r="K606" s="13" t="str">
        <f>IFERROR(IF(VLOOKUP(A606,VocabularyNL!$A:$G,6)=0,"",VLOOKUP(A606,VocabularyNL!$A:$G,6)),"")</f>
        <v>Status straatnaam</v>
      </c>
      <c r="L606" s="13" t="str">
        <f>IFERROR(IF(VLOOKUP(A606,VocabularyFR!$A:$G,6)=0,"",VLOOKUP(A606,VocabularyFR!$A:$G,6)),"")</f>
        <v>Statut du nom de la rue</v>
      </c>
      <c r="M606" s="13" t="str">
        <f>IFERROR(IF(VLOOKUP(A606,Vocabulary!$A:$F,3)=0,"",VLOOKUP(A606,Vocabulary!$A:$F,3)),"")</f>
        <v>Current state of the streetname.</v>
      </c>
      <c r="N606" s="13" t="str">
        <f>IFERROR(IF(VLOOKUP(A606,VocabularyNL!$A:$H,7)=0,"",VLOOKUP(A606,VocabularyNL!$A:$H,7)),"")</f>
        <v>Actuele toestand van de straatnaam.</v>
      </c>
      <c r="O606" s="13" t="str">
        <f>IFERROR(IF(VLOOKUP(A606,VocabularyFR!$A:$H,7)=0,"",VLOOKUP(A606,VocabularyFR!$A:$H,7)),"")</f>
        <v>État actuel du nom de la rue.</v>
      </c>
      <c r="P606" s="13" t="str">
        <f>IF($A606&lt;&gt;"",IF(VLOOKUP($A606,Vocabulary!$A:$J,7,)&lt;&gt;"",VLOOKUP($A606,Vocabulary!$A:$J,7,),""),"")</f>
        <v/>
      </c>
      <c r="Q606" s="13" t="str">
        <f>IFERROR(IF(VLOOKUP(A606,VocabularyNL!$A:$H,8)=0,"",VLOOKUP(A606,VocabularyNL!$A:$H,8)),"")</f>
        <v/>
      </c>
      <c r="R606" s="13" t="str">
        <f>IFERROR(IF(VLOOKUP(A606,VocabularyFR!$A:$H,8)=0,"",VLOOKUP(A606,VocabularyFR!$A:$H,8)),"")</f>
        <v/>
      </c>
      <c r="S606" s="53" t="str">
        <f>VLOOKUP(Table9[[#This Row],[Id]],Vocabulary!A:K,11)</f>
        <v>no</v>
      </c>
      <c r="T606" s="53" t="str">
        <f>VLOOKUP(Table9[[#This Row],[Id]],Vocabulary!A:L,12)</f>
        <v>yes</v>
      </c>
    </row>
    <row r="607" spans="1:20" ht="43.2" x14ac:dyDescent="0.3">
      <c r="A607" s="9">
        <v>669</v>
      </c>
      <c r="B607" s="13" t="str">
        <f>IF($A607&lt;&gt;"",IF(VLOOKUP($A607,VocabularyAdoption!$A:$K,8,)=0,"",VLOOKUP($A607,VocabularyAdoption!$A:$K,8,)),"")</f>
        <v>Proposed standard</v>
      </c>
      <c r="C607" s="13" t="str">
        <f>IF($A607&lt;&gt;"",VLOOKUP($A607,Vocabulary!$A:$J,6,),"")</f>
        <v>FED</v>
      </c>
      <c r="D607" s="13" t="str">
        <f>IF($A607&lt;&gt;"",VLOOKUP($A607,Vocabulary!$A:$J,8,),"")</f>
        <v>fed-thesaurus</v>
      </c>
      <c r="E607" s="13" t="str">
        <f>IFERROR(VLOOKUP(D607,Prefix!$A:$B,2,),"")</f>
        <v>http://vocab.belgif.be/auth/</v>
      </c>
      <c r="F607" s="13" t="str">
        <f>IF($A607&lt;&gt;"",IF(VLOOKUP($A607,Vocabulary!$A:$J,9,)=0,"",VLOOKUP($A607,Vocabulary!$A:$J,9,)),"")</f>
        <v/>
      </c>
      <c r="G607" s="13" t="str">
        <f>IF($A607&lt;&gt;"",VLOOKUP($A607,Vocabulary!$A:$J,4,),"")</f>
        <v>Location</v>
      </c>
      <c r="H607" s="13" t="str">
        <f>IF($A607&lt;&gt;"",VLOOKUP($A607,Vocabulary!$A:$J,5,),"")</f>
        <v>ConceptScheme</v>
      </c>
      <c r="I607" s="13" t="str">
        <f t="shared" si="9"/>
        <v>&lt;http://vocab.belgif.be/auth/streetnametype#id&gt;</v>
      </c>
      <c r="J607" s="13" t="str">
        <f>IF($A607&lt;&gt;"",VLOOKUP($A607,Vocabulary!$A:$J,2,),"")</f>
        <v>StreetNameType</v>
      </c>
      <c r="K607" s="13" t="str">
        <f>IFERROR(IF(VLOOKUP(A607,VocabularyNL!$A:$G,6)=0,"",VLOOKUP(A607,VocabularyNL!$A:$G,6)),"")</f>
        <v>Type straatnaam</v>
      </c>
      <c r="L607" s="13" t="str">
        <f>IFERROR(IF(VLOOKUP(A607,VocabularyFR!$A:$G,6)=0,"",VLOOKUP(A607,VocabularyFR!$A:$G,6)),"")</f>
        <v>Type de nom de la rue</v>
      </c>
      <c r="M607" s="13" t="str">
        <f>IFERROR(IF(VLOOKUP(A607,Vocabulary!$A:$F,3)=0,"",VLOOKUP(A607,Vocabulary!$A:$F,3)),"")</f>
        <v>Nature of the streetname (see code list).</v>
      </c>
      <c r="N607" s="13" t="str">
        <f>IFERROR(IF(VLOOKUP(A607,VocabularyNL!$A:$H,7)=0,"",VLOOKUP(A607,VocabularyNL!$A:$H,7)),"")</f>
        <v>Aard van de straatnaam (zie codelijst).</v>
      </c>
      <c r="O607" s="13" t="str">
        <f>IFERROR(IF(VLOOKUP(A607,VocabularyFR!$A:$H,7)=0,"",VLOOKUP(A607,VocabularyFR!$A:$H,7)),"")</f>
        <v>Nature du nom de rue (voir liste de codes).</v>
      </c>
      <c r="P607" s="13" t="str">
        <f>IF($A607&lt;&gt;"",IF(VLOOKUP($A607,Vocabulary!$A:$J,7,)&lt;&gt;"",VLOOKUP($A607,Vocabulary!$A:$J,7,),""),"")</f>
        <v/>
      </c>
      <c r="Q607" s="13" t="str">
        <f>IFERROR(IF(VLOOKUP(A607,VocabularyNL!$A:$H,8)=0,"",VLOOKUP(A607,VocabularyNL!$A:$H,8)),"")</f>
        <v/>
      </c>
      <c r="R607" s="13" t="str">
        <f>IFERROR(IF(VLOOKUP(A607,VocabularyFR!$A:$H,8)=0,"",VLOOKUP(A607,VocabularyFR!$A:$H,8)),"")</f>
        <v/>
      </c>
      <c r="S607" s="53" t="str">
        <f>VLOOKUP(Table9[[#This Row],[Id]],Vocabulary!A:K,11)</f>
        <v>no</v>
      </c>
      <c r="T607" s="53" t="str">
        <f>VLOOKUP(Table9[[#This Row],[Id]],Vocabulary!A:L,12)</f>
        <v>yes</v>
      </c>
    </row>
    <row r="608" spans="1:20" ht="28.8" x14ac:dyDescent="0.3">
      <c r="A608" s="4">
        <v>670</v>
      </c>
      <c r="B608" s="13" t="str">
        <f>IF($A608&lt;&gt;"",IF(VLOOKUP($A608,VocabularyAdoption!$A:$K,8,)=0,"",VLOOKUP($A608,VocabularyAdoption!$A:$K,8,)),"")</f>
        <v>Proposed standard</v>
      </c>
      <c r="C608" s="13" t="str">
        <f>IF($A608&lt;&gt;"",VLOOKUP($A608,Vocabulary!$A:$J,6,),"")</f>
        <v>FED</v>
      </c>
      <c r="D608" s="13" t="str">
        <f>IF($A608&lt;&gt;"",VLOOKUP($A608,Vocabulary!$A:$J,8,),"")</f>
        <v>dcterms</v>
      </c>
      <c r="E608" s="13" t="str">
        <f>IFERROR(VLOOKUP(D608,Prefix!$A:$B,2,),"")</f>
        <v>http://purl.org/dc/terms/</v>
      </c>
      <c r="F608" s="13" t="str">
        <f>IF($A608&lt;&gt;"",IF(VLOOKUP($A608,Vocabulary!$A:$J,9,)=0,"",VLOOKUP($A608,Vocabulary!$A:$J,9,)),"")</f>
        <v/>
      </c>
      <c r="G608" s="13" t="str">
        <f>IF($A608&lt;&gt;"",VLOOKUP($A608,Vocabulary!$A:$J,4,),"")</f>
        <v>Other</v>
      </c>
      <c r="H608" s="13" t="str">
        <f>IF($A608&lt;&gt;"",VLOOKUP($A608,Vocabulary!$A:$J,5,),"")</f>
        <v>Class</v>
      </c>
      <c r="I608" s="13" t="str">
        <f t="shared" si="9"/>
        <v>&lt;http://purl.org/dc/terms/Agent&gt;</v>
      </c>
      <c r="J608" s="13" t="str">
        <f>IF($A608&lt;&gt;"",VLOOKUP($A608,Vocabulary!$A:$J,2,),"")</f>
        <v>Agent</v>
      </c>
      <c r="K608" s="13" t="str">
        <f>IFERROR(IF(VLOOKUP(A608,VocabularyNL!$A:$G,6)=0,"",VLOOKUP(A608,VocabularyNL!$A:$G,6)),"")</f>
        <v>Agent</v>
      </c>
      <c r="L608" s="13" t="str">
        <f>IFERROR(IF(VLOOKUP(A608,VocabularyFR!$A:$G,6)=0,"",VLOOKUP(A608,VocabularyFR!$A:$G,6)),"")</f>
        <v>Agent</v>
      </c>
      <c r="M608" s="13" t="str">
        <f>IFERROR(IF(VLOOKUP(A608,Vocabulary!$A:$F,3)=0,"",VLOOKUP(A608,Vocabulary!$A:$F,3)),"")</f>
        <v>An entity that is able to carry out actions.
Typically either a natural person or an organization.</v>
      </c>
      <c r="N608" s="13" t="str">
        <f>IFERROR(IF(VLOOKUP(A608,VocabularyNL!$A:$H,7)=0,"",VLOOKUP(A608,VocabularyNL!$A:$H,7)),"")</f>
        <v>Een entiteit die acties kan uitvoeren.
Typisch een natuurlijke persoon of een organisatie.</v>
      </c>
      <c r="O608" s="13" t="str">
        <f>IFERROR(IF(VLOOKUP(A608,VocabularyFR!$A:$H,7)=0,"",VLOOKUP(A608,VocabularyFR!$A:$H,7)),"")</f>
        <v>Une entité capable d'effectuer des actions.
Typiquement, une personne physique ou une organisation.</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c r="T608" s="53" t="str">
        <f>VLOOKUP(Table9[[#This Row],[Id]],Vocabulary!A:L,12)</f>
        <v>yes</v>
      </c>
    </row>
    <row r="609" spans="1:21" ht="72" x14ac:dyDescent="0.3">
      <c r="A609" s="4">
        <v>673</v>
      </c>
      <c r="B609" s="13" t="str">
        <f>IF($A609&lt;&gt;"",IF(VLOOKUP($A609,VocabularyAdoption!$A:$K,8,)=0,"",VLOOKUP($A609,VocabularyAdoption!$A:$K,8,)),"")</f>
        <v>Draft</v>
      </c>
      <c r="C609" s="13" t="str">
        <f>IF($A609&lt;&gt;"",VLOOKUP($A609,Vocabulary!$A:$J,6,),"")</f>
        <v>FED</v>
      </c>
      <c r="D609" s="13" t="str">
        <f>IF($A609&lt;&gt;"",VLOOKUP($A609,Vocabulary!$A:$J,8,),"")</f>
        <v>rov</v>
      </c>
      <c r="E609" s="13" t="str">
        <f>IFERROR(VLOOKUP(D609,Prefix!$A:$B,2,),"")</f>
        <v>http://www.w3.org/ns/regorg#</v>
      </c>
      <c r="F609" s="13" t="str">
        <f>IF($A609&lt;&gt;"",IF(VLOOKUP($A609,Vocabulary!$A:$J,9,)=0,"",VLOOKUP($A609,Vocabulary!$A:$J,9,)),"")</f>
        <v/>
      </c>
      <c r="G609" s="13" t="str">
        <f>IF($A609&lt;&gt;"",VLOOKUP($A609,Vocabulary!$A:$J,4,),"")</f>
        <v>Organization</v>
      </c>
      <c r="H609" s="13" t="str">
        <f>IF($A609&lt;&gt;"",VLOOKUP($A609,Vocabulary!$A:$J,5,),"")</f>
        <v>Property</v>
      </c>
      <c r="I609" s="13" t="str">
        <f t="shared" si="9"/>
        <v>&lt;http://www.w3.org/ns/regorg#orgActivity&gt;</v>
      </c>
      <c r="J609" s="13" t="str">
        <f>IF($A609&lt;&gt;"",VLOOKUP($A609,Vocabulary!$A:$J,2,),"")</f>
        <v>orgActivity</v>
      </c>
      <c r="K609" s="13" t="str">
        <f>IFERROR(IF(VLOOKUP(A609,VocabularyNL!$A:$G,6)=0,"",VLOOKUP(A609,VocabularyNL!$A:$G,6)),"")</f>
        <v>Economische activiteit</v>
      </c>
      <c r="L609" s="13" t="str">
        <f>IFERROR(IF(VLOOKUP(A609,VocabularyFR!$A:$G,6)=0,"",VLOOKUP(A609,VocabularyFR!$A:$G,6)),"")</f>
        <v>Activité économique</v>
      </c>
      <c r="M609" s="13" t="str">
        <f>IFERROR(IF(VLOOKUP(A609,Vocabulary!$A:$F,3)=0,"",VLOOKUP(A609,Vocabulary!$A:$F,3)),"")</f>
        <v>The activity of an organization should be recorded using a controlled vocabulary. The preferred choice for European interoperability is NACE. 
Activity codes should be expressed as SKOS Concept Schemes.</v>
      </c>
      <c r="N609" s="13" t="str">
        <f>IFERROR(IF(VLOOKUP(A609,VocabularyNL!$A:$H,7)=0,"",VLOOKUP(A609,VocabularyNL!$A:$H,7)),"")</f>
        <v>De activiteit van een organisatie moet worden vastgelegd met behulp van een gecontroleerde vocabulaire. De voorkeur voor Europese interoperabiliteit is NACE.
Activiteitencodes moeten worden uitgedrukt als SKOS-conceptenschema's.</v>
      </c>
      <c r="O609" s="13" t="str">
        <f>IFERROR(IF(VLOOKUP(A609,VocabularyFR!$A:$H,7)=0,"",VLOOKUP(A609,VocabularyFR!$A:$H,7)),"")</f>
        <v>L'activité d'une organisation doit être enregistrée à l'aide d'un vocabulaire contrôlé. Le choix privilégié pour l'interopérabilité européenne est la NACE.
Les codes d'activité doivent être exprimés sous forme de schémas conceptuels SKOS.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c r="T609" s="53" t="str">
        <f>VLOOKUP(Table9[[#This Row],[Id]],Vocabulary!A:L,12)</f>
        <v>yes</v>
      </c>
    </row>
    <row r="610" spans="1:21" ht="28.8" x14ac:dyDescent="0.3">
      <c r="A610" s="4">
        <v>674</v>
      </c>
      <c r="B610" s="13" t="str">
        <f>IF($A610&lt;&gt;"",IF(VLOOKUP($A610,VocabularyAdoption!$A:$K,8,)=0,"",VLOOKUP($A610,VocabularyAdoption!$A:$K,8,)),"")</f>
        <v>Draft</v>
      </c>
      <c r="C610" s="13" t="str">
        <f>IF($A610&lt;&gt;"",VLOOKUP($A610,Vocabulary!$A:$J,6,),"")</f>
        <v>FED</v>
      </c>
      <c r="D610" s="13" t="str">
        <f>IF($A610&lt;&gt;"",VLOOKUP($A610,Vocabulary!$A:$J,8,),"")</f>
        <v>person</v>
      </c>
      <c r="E610" s="13" t="str">
        <f>IFERROR(VLOOKUP(D610,Prefix!$A:$B,2,),"")</f>
        <v>http://www.w3.org/ns/person#</v>
      </c>
      <c r="F610" s="13" t="str">
        <f>IF($A610&lt;&gt;"",IF(VLOOKUP($A610,Vocabulary!$A:$J,9,)=0,"",VLOOKUP($A610,Vocabulary!$A:$J,9,)),"")</f>
        <v/>
      </c>
      <c r="G610" s="13" t="str">
        <f>IF($A610&lt;&gt;"",VLOOKUP($A610,Vocabulary!$A:$J,4,),"")</f>
        <v>Person</v>
      </c>
      <c r="H610" s="13" t="str">
        <f>IF($A610&lt;&gt;"",VLOOKUP($A610,Vocabulary!$A:$J,5,),"")</f>
        <v>Property</v>
      </c>
      <c r="I610" s="13" t="str">
        <f t="shared" si="9"/>
        <v>&lt;http://www.w3.org/ns/person#residency&gt;</v>
      </c>
      <c r="J610" s="13" t="str">
        <f>IF($A610&lt;&gt;"",VLOOKUP($A610,Vocabulary!$A:$J,2,),"")</f>
        <v>residency</v>
      </c>
      <c r="K610" s="13" t="str">
        <f>IFERROR(IF(VLOOKUP(A610,VocabularyNL!$A:$G,6)=0,"",VLOOKUP(A610,VocabularyNL!$A:$G,6)),"")</f>
        <v>Resident van</v>
      </c>
      <c r="L610" s="13" t="str">
        <f>IFERROR(IF(VLOOKUP(A610,VocabularyFR!$A:$G,6)=0,"",VLOOKUP(A610,VocabularyFR!$A:$G,6)),"")</f>
        <v>Résident de</v>
      </c>
      <c r="M610" s="13" t="str">
        <f>IFERROR(IF(VLOOKUP(A610,Vocabulary!$A:$F,3)=0,"",VLOOKUP(A610,Vocabulary!$A:$F,3)),"")</f>
        <v>Residency typically provides an individual with a subset of the rights of a citizen.</v>
      </c>
      <c r="N610" s="13" t="str">
        <f>IFERROR(IF(VLOOKUP(A610,VocabularyNL!$A:$H,7)=0,"",VLOOKUP(A610,VocabularyNL!$A:$H,7)),"")</f>
        <v>Residentie (inwonerschap) biedt een individu typisch een deelverzameling van de rechten van een burger.</v>
      </c>
      <c r="O610" s="13" t="str">
        <f>IFERROR(IF(VLOOKUP(A610,VocabularyFR!$A:$H,7)=0,"",VLOOKUP(A610,VocabularyFR!$A:$H,7)),"")</f>
        <v>La résidence fournit généralement à un individu un sous-ensemble des droits d'un citoyen.</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c r="T610" s="53" t="str">
        <f>VLOOKUP(Table9[[#This Row],[Id]],Vocabulary!A:L,12)</f>
        <v>yes</v>
      </c>
    </row>
    <row r="611" spans="1:21" ht="86.4" x14ac:dyDescent="0.3">
      <c r="A611" s="4">
        <v>675</v>
      </c>
      <c r="B611" s="13" t="str">
        <f>IF($A611&lt;&gt;"",IF(VLOOKUP($A611,VocabularyAdoption!$A:$K,8,)=0,"",VLOOKUP($A611,VocabularyAdoption!$A:$K,8,)),"")</f>
        <v>Draft</v>
      </c>
      <c r="C611" s="13" t="str">
        <f>IF($A611&lt;&gt;"",VLOOKUP($A611,Vocabulary!$A:$J,6,),"")</f>
        <v>FED</v>
      </c>
      <c r="D611" s="13" t="str">
        <f>IF($A611&lt;&gt;"",VLOOKUP($A611,Vocabulary!$A:$J,8,),"")</f>
        <v>person</v>
      </c>
      <c r="E611" s="13" t="str">
        <f>IFERROR(VLOOKUP(D611,Prefix!$A:$B,2,),"")</f>
        <v>http://www.w3.org/ns/person#</v>
      </c>
      <c r="F611" s="13" t="str">
        <f>IF($A611&lt;&gt;"",IF(VLOOKUP($A611,Vocabulary!$A:$J,9,)=0,"",VLOOKUP($A611,Vocabulary!$A:$J,9,)),"")</f>
        <v/>
      </c>
      <c r="G611" s="13" t="str">
        <f>IF($A611&lt;&gt;"",VLOOKUP($A611,Vocabulary!$A:$J,4,),"")</f>
        <v>Person</v>
      </c>
      <c r="H611" s="13" t="str">
        <f>IF($A611&lt;&gt;"",VLOOKUP($A611,Vocabulary!$A:$J,5,),"")</f>
        <v>Property</v>
      </c>
      <c r="I611" s="13" t="str">
        <f t="shared" si="9"/>
        <v>&lt;http://www.w3.org/ns/person#citizenship&gt;</v>
      </c>
      <c r="J611" s="13" t="str">
        <f>IF($A611&lt;&gt;"",VLOOKUP($A611,Vocabulary!$A:$J,2,),"")</f>
        <v>citizenship</v>
      </c>
      <c r="K611" s="13" t="str">
        <f>IFERROR(IF(VLOOKUP(A611,VocabularyNL!$A:$G,6)=0,"",VLOOKUP(A611,VocabularyNL!$A:$G,6)),"")</f>
        <v>Burger van</v>
      </c>
      <c r="L611" s="13" t="str">
        <f>IFERROR(IF(VLOOKUP(A611,VocabularyFR!$A:$G,6)=0,"",VLOOKUP(A611,VocabularyFR!$A:$G,6)),"")</f>
        <v>Citoyen de</v>
      </c>
      <c r="M611" s="13" t="str">
        <f>IFERROR(IF(VLOOKUP(A611,Vocabulary!$A:$F,3)=0,"",VLOOKUP(A611,Vocabulary!$A:$F,3)),"")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1" s="13" t="str">
        <f>IFERROR(IF(VLOOKUP(A611,VocabularyNL!$A:$H,7)=0,"",VLOOKUP(A611,VocabularyNL!$A:$H,7)),"")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1" s="13" t="str">
        <f>IFERROR(IF(VLOOKUP(A611,VocabularyFR!$A:$H,7)=0,"",VLOOKUP(A611,VocabularyFR!$A:$H,7)),"")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c r="T611" s="53" t="str">
        <f>VLOOKUP(Table9[[#This Row],[Id]],Vocabulary!A:L,12)</f>
        <v>yes</v>
      </c>
    </row>
    <row r="612" spans="1:21" ht="28.8" x14ac:dyDescent="0.3">
      <c r="A612" s="4">
        <v>676</v>
      </c>
      <c r="B612" s="13" t="str">
        <f>IF($A612&lt;&gt;"",IF(VLOOKUP($A612,VocabularyAdoption!$A:$K,8,)=0,"",VLOOKUP($A612,VocabularyAdoption!$A:$K,8,)),"")</f>
        <v>Draft</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Person</v>
      </c>
      <c r="H612" s="13" t="str">
        <f>IF($A612&lt;&gt;"",VLOOKUP($A612,Vocabulary!$A:$J,5,),"")</f>
        <v>Class</v>
      </c>
      <c r="I612" s="13" t="str">
        <f t="shared" si="9"/>
        <v>&lt;http://purl.org/dc/terms/Jurisdiction&gt;</v>
      </c>
      <c r="J612" s="13" t="str">
        <f>IF($A612&lt;&gt;"",VLOOKUP($A612,Vocabulary!$A:$J,2,),"")</f>
        <v>Jurisdiction</v>
      </c>
      <c r="K612" s="13" t="str">
        <f>IFERROR(IF(VLOOKUP(A612,VocabularyNL!$A:$G,6)=0,"",VLOOKUP(A612,VocabularyNL!$A:$G,6)),"")</f>
        <v>Jurisdictie</v>
      </c>
      <c r="L612" s="13" t="str">
        <f>IFERROR(IF(VLOOKUP(A612,VocabularyFR!$A:$G,6)=0,"",VLOOKUP(A612,VocabularyFR!$A:$G,6)),"")</f>
        <v>Juridiction</v>
      </c>
      <c r="M612" s="13" t="str">
        <f>IFERROR(IF(VLOOKUP(A612,Vocabulary!$A:$F,3)=0,"",VLOOKUP(A612,Vocabulary!$A:$F,3)),"")</f>
        <v>The extent or range of judicial, law enforcement, or other authority.</v>
      </c>
      <c r="N612" s="13" t="str">
        <f>IFERROR(IF(VLOOKUP(A612,VocabularyNL!$A:$H,7)=0,"",VLOOKUP(A612,VocabularyNL!$A:$H,7)),"")</f>
        <v>De omvang of het bereik van juridische, wetshandhaving of andere autoriteit.</v>
      </c>
      <c r="O612" s="13" t="str">
        <f>IFERROR(IF(VLOOKUP(A612,VocabularyFR!$A:$H,7)=0,"",VLOOKUP(A612,VocabularyFR!$A:$H,7)),"")</f>
        <v>L'étendue ou la gamme des autorités judiciaires, des forces de l'ordre ou autres.</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c r="T612" s="53" t="str">
        <f>VLOOKUP(Table9[[#This Row],[Id]],Vocabulary!A:L,12)</f>
        <v>yes</v>
      </c>
    </row>
    <row r="613" spans="1:21" ht="43.2" x14ac:dyDescent="0.3">
      <c r="A613" s="4">
        <v>677</v>
      </c>
      <c r="B613" s="13" t="str">
        <f>IF($A613&lt;&gt;"",IF(VLOOKUP($A613,VocabularyAdoption!$A:$K,8,)=0,"",VLOOKUP($A613,VocabularyAdoption!$A:$K,8,)),"")</f>
        <v>Proposed standard</v>
      </c>
      <c r="C613" s="13" t="str">
        <f>IF($A613&lt;&gt;"",VLOOKUP($A613,Vocabulary!$A:$J,6,),"")</f>
        <v>FED</v>
      </c>
      <c r="D613" s="13" t="str">
        <f>IF($A613&lt;&gt;"",VLOOKUP($A613,Vocabulary!$A:$J,8,),"")</f>
        <v>person</v>
      </c>
      <c r="E613" s="13" t="str">
        <f>IFERROR(VLOOKUP(D613,Prefix!$A:$B,2,),"")</f>
        <v>http://www.w3.org/ns/person#</v>
      </c>
      <c r="F613" s="13" t="str">
        <f>IF($A613&lt;&gt;"",IF(VLOOKUP($A613,Vocabulary!$A:$J,9,)=0,"",VLOOKUP($A613,Vocabulary!$A:$J,9,)),"")</f>
        <v/>
      </c>
      <c r="G613" s="13" t="str">
        <f>IF($A613&lt;&gt;"",VLOOKUP($A613,Vocabulary!$A:$J,4,),"")</f>
        <v>Person</v>
      </c>
      <c r="H613" s="13" t="str">
        <f>IF($A613&lt;&gt;"",VLOOKUP($A613,Vocabulary!$A:$J,5,),"")</f>
        <v>Property</v>
      </c>
      <c r="I613" s="13" t="str">
        <f t="shared" si="9"/>
        <v>&lt;http://www.w3.org/ns/person#countryOfBirth&gt;</v>
      </c>
      <c r="J613" s="13" t="str">
        <f>IF($A613&lt;&gt;"",VLOOKUP($A613,Vocabulary!$A:$J,2,),"")</f>
        <v>countryOfBirth</v>
      </c>
      <c r="K613" s="13" t="str">
        <f>IFERROR(IF(VLOOKUP(A613,VocabularyNL!$A:$G,6)=0,"",VLOOKUP(A613,VocabularyNL!$A:$G,6)),"")</f>
        <v>Geboorteland</v>
      </c>
      <c r="L613" s="13" t="str">
        <f>IFERROR(IF(VLOOKUP(A613,VocabularyFR!$A:$G,6)=0,"",VLOOKUP(A613,VocabularyFR!$A:$G,6)),"")</f>
        <v>Pays de naissance</v>
      </c>
      <c r="M613" s="13" t="str">
        <f>IFERROR(IF(VLOOKUP(A613,Vocabulary!$A:$F,3)=0,"",VLOOKUP(A613,Vocabulary!$A:$F,3)),"")</f>
        <v>The country in which a Person was born.</v>
      </c>
      <c r="N613" s="13" t="str">
        <f>IFERROR(IF(VLOOKUP(A613,VocabularyNL!$A:$H,7)=0,"",VLOOKUP(A613,VocabularyNL!$A:$H,7)),"")</f>
        <v>Het land waar de persoon is geboren.</v>
      </c>
      <c r="O613" s="13" t="str">
        <f>IFERROR(IF(VLOOKUP(A613,VocabularyFR!$A:$H,7)=0,"",VLOOKUP(A613,VocabularyFR!$A:$H,7)),"")</f>
        <v>Pays où la personne est née.</v>
      </c>
      <c r="P613" s="13" t="str">
        <f>IF($A613&lt;&gt;"",IF(VLOOKUP($A613,Vocabulary!$A:$J,7,)&lt;&gt;"",VLOOKUP($A613,Vocabulary!$A:$J,7,),""),"")</f>
        <v>CBSS: country (NIS code) + municipality (string)
NR: NIS code municipality/country</v>
      </c>
      <c r="Q613" s="13" t="str">
        <f>IFERROR(IF(VLOOKUP(A613,VocabularyNL!$A:$H,8)=0,"",VLOOKUP(A613,VocabularyNL!$A:$H,8)),"")</f>
        <v>KSZ: land (NIS-code) + gemeente (string)
RR: NIS-code gemeente / land</v>
      </c>
      <c r="R613" s="13" t="str">
        <f>IFERROR(IF(VLOOKUP(A613,VocabularyFR!$A:$H,8)=0,"",VLOOKUP(A613,VocabularyFR!$A:$H,8)),"")</f>
        <v>BCSS: pays (code INS) + municipalité (string)
Registre National: code de la commune INS / pays</v>
      </c>
      <c r="S613" s="53" t="str">
        <f>VLOOKUP(Table9[[#This Row],[Id]],Vocabulary!A:K,11)</f>
        <v>no</v>
      </c>
      <c r="T613" s="53" t="str">
        <f>VLOOKUP(Table9[[#This Row],[Id]],Vocabulary!A:L,12)</f>
        <v>yes</v>
      </c>
    </row>
    <row r="614" spans="1:21" ht="43.2" x14ac:dyDescent="0.3">
      <c r="A614" s="4">
        <v>678</v>
      </c>
      <c r="B614" s="13" t="str">
        <f>IF($A614&lt;&gt;"",IF(VLOOKUP($A614,VocabularyAdoption!$A:$K,8,)=0,"",VLOOKUP($A614,VocabularyAdoption!$A:$K,8,)),"")</f>
        <v>Proposed standard</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&lt;http://www.w3.org/ns/person#countryOfDeath&gt;</v>
      </c>
      <c r="J614" s="13" t="str">
        <f>IF($A614&lt;&gt;"",VLOOKUP($A614,Vocabulary!$A:$J,2,),"")</f>
        <v>countryOfDeath</v>
      </c>
      <c r="K614" s="13" t="str">
        <f>IFERROR(IF(VLOOKUP(A614,VocabularyNL!$A:$G,6)=0,"",VLOOKUP(A614,VocabularyNL!$A:$G,6)),"")</f>
        <v>Land van overlijden</v>
      </c>
      <c r="L614" s="13" t="str">
        <f>IFERROR(IF(VLOOKUP(A614,VocabularyFR!$A:$G,6)=0,"",VLOOKUP(A614,VocabularyFR!$A:$G,6)),"")</f>
        <v>Pays de décès</v>
      </c>
      <c r="M614" s="13" t="str">
        <f>IFERROR(IF(VLOOKUP(A614,Vocabulary!$A:$F,3)=0,"",VLOOKUP(A614,Vocabulary!$A:$F,3)),"")</f>
        <v>The country in which a Person died.</v>
      </c>
      <c r="N614" s="13" t="str">
        <f>IFERROR(IF(VLOOKUP(A614,VocabularyNL!$A:$H,7)=0,"",VLOOKUP(A614,VocabularyNL!$A:$H,7)),"")</f>
        <v>Het land waar de persoon is overleden.</v>
      </c>
      <c r="O614" s="13" t="str">
        <f>IFERROR(IF(VLOOKUP(A614,VocabularyFR!$A:$H,7)=0,"",VLOOKUP(A614,VocabularyFR!$A:$H,7)),"")</f>
        <v>Pays où la personne est décédée.</v>
      </c>
      <c r="P614" s="13" t="str">
        <f>IF($A614&lt;&gt;"",IF(VLOOKUP($A614,Vocabulary!$A:$J,7,)&lt;&gt;"",VLOOKUP($A614,Vocabulary!$A:$J,7,),""),"")</f>
        <v>CBSS: country (NIS code) + municipality (string)
NR: NIS code municipality/country</v>
      </c>
      <c r="Q614" s="13" t="str">
        <f>IFERROR(IF(VLOOKUP(A614,VocabularyNL!$A:$H,8)=0,"",VLOOKUP(A614,VocabularyNL!$A:$H,8)),"")</f>
        <v>KSZ: land (NIS-code) + gemeente (string)
RR: NIS-code gemeente / land</v>
      </c>
      <c r="R614" s="13" t="str">
        <f>IFERROR(IF(VLOOKUP(A614,VocabularyFR!$A:$H,8)=0,"",VLOOKUP(A614,VocabularyFR!$A:$H,8)),"")</f>
        <v>BCSS: pays (code INS) + municipalité (string)
Registre National: code de la commune INS / pays</v>
      </c>
      <c r="S614" s="53" t="str">
        <f>VLOOKUP(Table9[[#This Row],[Id]],Vocabulary!A:K,11)</f>
        <v>no</v>
      </c>
      <c r="T614" s="53" t="str">
        <f>VLOOKUP(Table9[[#This Row],[Id]],Vocabulary!A:L,12)</f>
        <v>yes</v>
      </c>
    </row>
    <row r="615" spans="1:21" ht="72" x14ac:dyDescent="0.3">
      <c r="A615" s="4">
        <v>679</v>
      </c>
      <c r="B615" s="13" t="str">
        <f>IF($A615&lt;&gt;"",IF(VLOOKUP($A615,VocabularyAdoption!$A:$K,8,)=0,"",VLOOKUP($A615,VocabularyAdoption!$A:$K,8,)),"")</f>
        <v>Proposed standard</v>
      </c>
      <c r="C615" s="13" t="str">
        <f>IF($A615&lt;&gt;"",VLOOKUP($A615,Vocabulary!$A:$J,6,),"")</f>
        <v>FED</v>
      </c>
      <c r="D615" s="13" t="str">
        <f>IF($A615&lt;&gt;"",VLOOKUP($A615,Vocabulary!$A:$J,8,),"")</f>
        <v>adms</v>
      </c>
      <c r="E615" s="13" t="str">
        <f>IFERROR(VLOOKUP(D615,Prefix!$A:$B,2,),"")</f>
        <v>http://www.w3.org/ns/adms#</v>
      </c>
      <c r="F615" s="13" t="str">
        <f>IF($A615&lt;&gt;"",IF(VLOOKUP($A615,Vocabulary!$A:$J,9,)=0,"",VLOOKUP($A615,Vocabulary!$A:$J,9,)),"")</f>
        <v/>
      </c>
      <c r="G615" s="13" t="str">
        <f>IF($A615&lt;&gt;"",VLOOKUP($A615,Vocabulary!$A:$J,4,),"")</f>
        <v>Generic</v>
      </c>
      <c r="H615" s="13" t="str">
        <f>IF($A615&lt;&gt;"",VLOOKUP($A615,Vocabulary!$A:$J,5,),"")</f>
        <v>Property</v>
      </c>
      <c r="I615" s="13" t="str">
        <f t="shared" si="9"/>
        <v>&lt;http://www.w3.org/ns/adms#identifier&gt;</v>
      </c>
      <c r="J615" s="13" t="str">
        <f>IF($A615&lt;&gt;"",VLOOKUP($A615,Vocabulary!$A:$J,2,),"")</f>
        <v>identifier</v>
      </c>
      <c r="K615" s="13" t="str">
        <f>IFERROR(IF(VLOOKUP(A615,VocabularyNL!$A:$G,6)=0,"",VLOOKUP(A615,VocabularyNL!$A:$G,6)),"")</f>
        <v>Identifier (complex)</v>
      </c>
      <c r="L615" s="13" t="str">
        <f>IFERROR(IF(VLOOKUP(A615,VocabularyFR!$A:$G,6)=0,"",VLOOKUP(A615,VocabularyFR!$A:$G,6)),"")</f>
        <v>Identifiant (complexe)</v>
      </c>
      <c r="M615" s="13" t="str">
        <f>IFERROR(IF(VLOOKUP(A615,Vocabulary!$A:$F,3)=0,"",VLOOKUP(A615,Vocabulary!$A:$F,3)),"")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5" s="13" t="str">
        <f>IFERROR(IF(VLOOKUP(A615,VocabularyNL!$A:$H,7)=0,"",VLOOKUP(A615,VocabularyNL!$A:$H,7)),"")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5" s="13" t="str">
        <f>IFERROR(IF(VLOOKUP(A615,VocabularyFR!$A:$H,7)=0,"",VLOOKUP(A615,VocabularyFR!$A:$H,7)),"")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c r="T615" s="53" t="str">
        <f>VLOOKUP(Table9[[#This Row],[Id]],Vocabulary!A:L,12)</f>
        <v>yes</v>
      </c>
    </row>
    <row r="616" spans="1:21" ht="72" x14ac:dyDescent="0.3">
      <c r="A616" s="32">
        <v>680</v>
      </c>
      <c r="B616" s="35" t="str">
        <f>IF($A616&lt;&gt;"",IF(VLOOKUP($A616,VocabularyAdoption!$A:$K,8,)=0,"",VLOOKUP($A616,VocabularyAdoption!$A:$K,8,)),"")</f>
        <v>Proposed standard</v>
      </c>
      <c r="C616" s="35" t="str">
        <f>IF($A616&lt;&gt;"",VLOOKUP($A616,Vocabulary!$A:$J,6,),"")</f>
        <v>FED</v>
      </c>
      <c r="D616" s="35" t="str">
        <f>IF($A616&lt;&gt;"",VLOOKUP($A616,Vocabulary!$A:$J,8,),"")</f>
        <v>dcterms</v>
      </c>
      <c r="E616" s="35" t="str">
        <f>IFERROR(VLOOKUP(D616,Prefix!$A:$B,2,),"")</f>
        <v>http://purl.org/dc/terms/</v>
      </c>
      <c r="F616" s="35" t="str">
        <f>IF($A616&lt;&gt;"",IF(VLOOKUP($A616,Vocabulary!$A:$J,9,)=0,"",VLOOKUP($A616,Vocabulary!$A:$J,9,)),"")</f>
        <v/>
      </c>
      <c r="G616" s="35" t="str">
        <f>IF($A616&lt;&gt;"",VLOOKUP($A616,Vocabulary!$A:$J,4,),"")</f>
        <v>Generic</v>
      </c>
      <c r="H616" s="35" t="str">
        <f>IF($A616&lt;&gt;"",VLOOKUP($A616,Vocabulary!$A:$J,5,),"")</f>
        <v>Property</v>
      </c>
      <c r="I616" s="35" t="str">
        <f t="shared" si="9"/>
        <v>&lt;http://purl.org/dc/terms/identifier&gt;</v>
      </c>
      <c r="J616" s="35" t="str">
        <f>IF($A616&lt;&gt;"",VLOOKUP($A616,Vocabulary!$A:$J,2,),"")</f>
        <v>identifier</v>
      </c>
      <c r="K616" s="35" t="str">
        <f>IFERROR(IF(VLOOKUP(A616,VocabularyNL!$A:$G,6)=0,"",VLOOKUP(A616,VocabularyNL!$A:$G,6)),"")</f>
        <v>Identifier (simpel)</v>
      </c>
      <c r="L616" s="35" t="str">
        <f>IFERROR(IF(VLOOKUP(A616,VocabularyFR!$A:$G,6)=0,"",VLOOKUP(A616,VocabularyFR!$A:$G,6)),"")</f>
        <v>Identifiant (simple)</v>
      </c>
      <c r="M616" s="35" t="str">
        <f>IFERROR(IF(VLOOKUP(A616,Vocabulary!$A:$F,3)=0,"",VLOOKUP(A616,Vocabulary!$A:$F,3)),"")</f>
        <v>Recommended best practice is to identify the resource by means of a string conforming to a formal identification system. 
An unambiguous reference to the resource within a given context.</v>
      </c>
      <c r="N616" s="35" t="str">
        <f>IFERROR(IF(VLOOKUP(A616,VocabularyNL!$A:$H,7)=0,"",VLOOKUP(A616,VocabularyNL!$A:$H,7)),"")</f>
        <v>Aanbevolen beste praktijk is om de bron te identificeren door middel van een string die overeenkomt met een formeel identificatiesysteem.
Een eenduidige verwijzing naar de bron binnen een bepaalde context.</v>
      </c>
      <c r="O616" s="35" t="str">
        <f>IFERROR(IF(VLOOKUP(A616,VocabularyFR!$A:$H,7)=0,"",VLOOKUP(A616,VocabularyFR!$A:$H,7)),"")</f>
        <v>La meilleure pratique recommandée consiste à identifier la ressource à l'aide d'une chaîne conforme à un système d'identification formel.
Une référence non ambiguë à la ressource dans un contexte donné.</v>
      </c>
      <c r="P616" s="35" t="str">
        <f>IF($A616&lt;&gt;"",IF(VLOOKUP($A616,Vocabulary!$A:$J,7,)&lt;&gt;"",VLOOKUP($A616,Vocabulary!$A:$J,7,),""),"")</f>
        <v/>
      </c>
      <c r="Q616" s="35" t="str">
        <f>IFERROR(IF(VLOOKUP(A616,VocabularyNL!$A:$H,8)=0,"",VLOOKUP(A616,VocabularyNL!$A:$H,8)),"")</f>
        <v/>
      </c>
      <c r="R616" s="35" t="str">
        <f>IFERROR(IF(VLOOKUP(A616,VocabularyFR!$A:$H,8)=0,"",VLOOKUP(A616,VocabularyFR!$A:$H,8)),"")</f>
        <v/>
      </c>
      <c r="S616" s="53" t="str">
        <f>VLOOKUP(Table9[[#This Row],[Id]],Vocabulary!A:K,11)</f>
        <v>no</v>
      </c>
      <c r="T616" s="53" t="str">
        <f>VLOOKUP(Table9[[#This Row],[Id]],Vocabulary!A:L,12)</f>
        <v>yes</v>
      </c>
    </row>
    <row r="617" spans="1:21" s="47" customFormat="1" ht="100.8" x14ac:dyDescent="0.3">
      <c r="A617" s="4">
        <v>681</v>
      </c>
      <c r="B617" s="53" t="str">
        <f>IF($A617&lt;&gt;"",IF(VLOOKUP($A617,VocabularyAdoption!$A:$K,8,)=0,"",VLOOKUP($A617,VocabularyAdoption!$A:$K,8,)),"")</f>
        <v>Proposed standard</v>
      </c>
      <c r="C617" s="13" t="str">
        <f>IF($A617&lt;&gt;"",VLOOKUP($A617,Vocabulary!$A:$J,6,),"")</f>
        <v>FED</v>
      </c>
      <c r="D617" s="13" t="str">
        <f>IF($A617&lt;&gt;"",VLOOKUP($A617,Vocabulary!$A:$J,8,),"")</f>
        <v>fed-thesaurus</v>
      </c>
      <c r="E617" s="53" t="str">
        <f>IFERROR(VLOOKUP(D617,Prefix!$A:$B,2,),"")</f>
        <v>http://vocab.belgif.be/auth/</v>
      </c>
      <c r="F617" s="53" t="str">
        <f>IF($A617&lt;&gt;"",IF(VLOOKUP($A617,Vocabulary!$A:$J,9,)=0,"",VLOOKUP($A617,Vocabulary!$A:$J,9,)),"")</f>
        <v/>
      </c>
      <c r="G617" s="13" t="str">
        <f>IF($A617&lt;&gt;"",VLOOKUP($A617,Vocabulary!$A:$J,4,),"")</f>
        <v>Organization</v>
      </c>
      <c r="H617" s="13" t="str">
        <f>IF($A617&lt;&gt;"",VLOOKUP($A617,Vocabulary!$A:$J,5,),"")</f>
        <v>ConceptScheme</v>
      </c>
      <c r="I617" s="53" t="str">
        <f t="shared" si="9"/>
        <v>&lt;http://vocab.belgif.be/auth/quality#id&gt;</v>
      </c>
      <c r="J617" s="13" t="str">
        <f>IF($A617&lt;&gt;"",VLOOKUP($A617,Vocabulary!$A:$J,2,),"")</f>
        <v>Quality</v>
      </c>
      <c r="K617" s="53" t="str">
        <f>IFERROR(IF(VLOOKUP(A617,VocabularyNL!$A:$G,6)=0,"",VLOOKUP(A617,VocabularyNL!$A:$G,6)),"")</f>
        <v>Hoedanigheid</v>
      </c>
      <c r="L617" s="53" t="str">
        <f>IFERROR(IF(VLOOKUP(A617,VocabularyFR!$A:$G,6)=0,"",VLOOKUP(A617,VocabularyFR!$A:$G,6)),"")</f>
        <v>Qualité</v>
      </c>
      <c r="M617" s="13" t="str">
        <f>IFERROR(IF(VLOOKUP(A617,Vocabulary!$A:$F,3)=0,"",VLOOKUP(A617,Vocabulary!$A:$F,3)),"")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17" s="53" t="str">
        <f>IFERROR(IF(VLOOKUP(A617,VocabularyNL!$A:$H,7)=0,"",VLOOKUP(A617,VocabularyNL!$A:$H,7)),"")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17" s="53" t="str">
        <f>IFERROR(IF(VLOOKUP(A617,VocabularyFR!$A:$H,7)=0,"",VLOOKUP(A617,VocabularyFR!$A:$H,7)),"")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17" s="13" t="str">
        <f>IF($A617&lt;&gt;"",IF(VLOOKUP($A617,Vocabulary!$A:$J,7,)&lt;&gt;"",VLOOKUP($A617,Vocabulary!$A:$J,7,),""),"")</f>
        <v>see https://economie.fgov.be/en/themes/enterprises/crossroads-bank-enterprises/services-administrations/tables-codes (KBO-codes-quality-aut-activities.xls, tab 'Quality' )</v>
      </c>
      <c r="Q617" s="53" t="str">
        <f>IFERROR(IF(VLOOKUP(A617,VocabularyNL!$A:$H,8)=0,"",VLOOKUP(A617,VocabularyNL!$A:$H,8)),"")</f>
        <v>zie https://economie.fgov.be/nl/themas/ondernemingen/kruispuntbank-van/diensten-voor-administraties/codetabellen (KBO-codes-quality-aut-activities.xls tab 'Quality' )</v>
      </c>
      <c r="R617" s="53" t="str">
        <f>IFERROR(IF(VLOOKUP(A617,VocabularyFR!$A:$H,8)=0,"",VLOOKUP(A617,VocabularyFR!$A:$H,8)),"")</f>
        <v>voir https://economie.fgov.be/fr/themes/entreprises/banque-carrefour-des/services-pour-les/tables-de-codes (KBO-codes-quality-aut-activities.xls, onglet 'Quality' )</v>
      </c>
      <c r="S617" s="53" t="str">
        <f>VLOOKUP(Table9[[#This Row],[Id]],Vocabulary!A:K,11)</f>
        <v>no</v>
      </c>
      <c r="T617" s="53" t="str">
        <f>VLOOKUP(Table9[[#This Row],[Id]],Vocabulary!A:L,12)</f>
        <v>yes</v>
      </c>
      <c r="U617" s="2"/>
    </row>
    <row r="618" spans="1:21" s="47" customFormat="1" ht="86.4" x14ac:dyDescent="0.3">
      <c r="A618" s="32">
        <v>682</v>
      </c>
      <c r="B618" s="53" t="str">
        <f>IF($A618&lt;&gt;"",IF(VLOOKUP($A618,VocabularyAdoption!$A:$K,8,)=0,"",VLOOKUP($A618,VocabularyAdoption!$A:$K,8,)),"")</f>
        <v>Draft</v>
      </c>
      <c r="C618" s="13" t="str">
        <f>IF($A618&lt;&gt;"",VLOOKUP($A618,Vocabulary!$A:$J,6,),"")</f>
        <v>FED</v>
      </c>
      <c r="D618" s="13" t="str">
        <f>IF($A618&lt;&gt;"",VLOOKUP($A618,Vocabulary!$A:$J,8,),"")</f>
        <v>fed-thesaurus</v>
      </c>
      <c r="E618" s="53" t="str">
        <f>IFERROR(VLOOKUP(D618,Prefix!$A:$B,2,),"")</f>
        <v>http://vocab.belgif.be/auth/</v>
      </c>
      <c r="F618" s="53" t="str">
        <f>IF($A618&lt;&gt;"",IF(VLOOKUP($A618,Vocabulary!$A:$J,9,)=0,"",VLOOKUP($A618,Vocabulary!$A:$J,9,)),"")</f>
        <v/>
      </c>
      <c r="G618" s="13" t="str">
        <f>IF($A618&lt;&gt;"",VLOOKUP($A618,Vocabulary!$A:$J,4,),"")</f>
        <v>Organization</v>
      </c>
      <c r="H618" s="13" t="str">
        <f>IF($A618&lt;&gt;"",VLOOKUP($A618,Vocabulary!$A:$J,5,),"")</f>
        <v>Property</v>
      </c>
      <c r="I618" s="53" t="str">
        <f t="shared" si="9"/>
        <v>&lt;http://vocab.belgif.be/auth/quality&gt;</v>
      </c>
      <c r="J618" s="13" t="str">
        <f>IF($A618&lt;&gt;"",VLOOKUP($A618,Vocabulary!$A:$J,2,),"")</f>
        <v>quality</v>
      </c>
      <c r="K618" s="53" t="str">
        <f>IFERROR(IF(VLOOKUP(A618,VocabularyNL!$A:$G,6)=0,"",VLOOKUP(A618,VocabularyNL!$A:$G,6)),"")</f>
        <v>hoedanigheid</v>
      </c>
      <c r="L618" s="53" t="str">
        <f>IFERROR(IF(VLOOKUP(A618,VocabularyFR!$A:$G,6)=0,"",VLOOKUP(A618,VocabularyFR!$A:$G,6)),"")</f>
        <v>qualité</v>
      </c>
      <c r="M618" s="13" t="str">
        <f>IFERROR(IF(VLOOKUP(A618,Vocabulary!$A:$F,3)=0,"",VLOOKUP(A618,Vocabulary!$A:$F,3)),"")</f>
        <v>A qualities is allowed by the administration to a company.
A quality that the company is known to, can be VAT-liable, "Employer"...
The quality can be in different stages: 'in application', 'refused', 'awarded', ...</v>
      </c>
      <c r="N618" s="53" t="str">
        <f>IFERROR(IF(VLOOKUP(A618,VocabularyNL!$A:$H,7)=0,"",VLOOKUP(A618,VocabularyNL!$A:$H,7)),"")</f>
        <v>Een hoedanigheid is door de administratie toegestaan aan een bedrijf.
Het gaat om hoedanigheden waaronder de onderneming gekend is, zoals 'BTW-plichtige’, ‘Werkgever’.
De hoedanigheid kan zich in verschillende stadia bevinden: 'in aanvraag', 'geweigerd', 'toegekend', ...</v>
      </c>
      <c r="O618" s="53" t="str">
        <f>IFERROR(IF(VLOOKUP(A618,VocabularyFR!$A:$H,7)=0,"",VLOOKUP(A618,VocabularyFR!$A:$H,7)),"")</f>
        <v>Une qualité est autorisée par l'administration à l'entreprise.
Ce sont des qualités que l’entreprise connaît, telles que «assujetti à la TVA», «employeur».
La qualité peut être à différentes étapes: "en application", "refusée", "attribuée", ...</v>
      </c>
      <c r="P618" s="13" t="str">
        <f>IF($A618&lt;&gt;"",IF(VLOOKUP($A618,Vocabulary!$A:$J,7,)&lt;&gt;"",VLOOKUP($A618,Vocabulary!$A:$J,7,),""),"")</f>
        <v/>
      </c>
      <c r="Q618" s="53" t="str">
        <f>IFERROR(IF(VLOOKUP(A618,VocabularyNL!$A:$H,8)=0,"",VLOOKUP(A618,VocabularyNL!$A:$H,8)),"")</f>
        <v/>
      </c>
      <c r="R618" s="53" t="str">
        <f>IFERROR(IF(VLOOKUP(A618,VocabularyFR!$A:$H,8)=0,"",VLOOKUP(A618,VocabularyFR!$A:$H,8)),"")</f>
        <v/>
      </c>
      <c r="S618" s="53" t="str">
        <f>VLOOKUP(Table9[[#This Row],[Id]],Vocabulary!A:K,11)</f>
        <v>no</v>
      </c>
      <c r="T618" s="53" t="str">
        <f>VLOOKUP(Table9[[#This Row],[Id]],Vocabulary!A:L,12)</f>
        <v>yes</v>
      </c>
      <c r="U618" s="2"/>
    </row>
    <row r="619" spans="1:21" s="47" customFormat="1" ht="28.8" x14ac:dyDescent="0.3">
      <c r="A619" s="32">
        <v>683</v>
      </c>
      <c r="B619" s="54" t="str">
        <f>IF($A619&lt;&gt;"",IF(VLOOKUP($A619,VocabularyAdoption!$A:$K,8,)=0,"",VLOOKUP($A619,VocabularyAdoption!$A:$K,8,)),"")</f>
        <v>Draft</v>
      </c>
      <c r="C619" s="35" t="str">
        <f>IF($A619&lt;&gt;"",VLOOKUP($A619,Vocabulary!$A:$J,6,),"")</f>
        <v>FED</v>
      </c>
      <c r="D619" s="35" t="str">
        <f>IF($A619&lt;&gt;"",VLOOKUP($A619,Vocabulary!$A:$J,8,),"")</f>
        <v>fed-per</v>
      </c>
      <c r="E619" s="54" t="str">
        <f>IFERROR(VLOOKUP(D619,Prefix!$A:$B,2,),"")</f>
        <v>http://vocab.belgif.be/ns/person#</v>
      </c>
      <c r="F619" s="54" t="str">
        <f>IF($A619&lt;&gt;"",IF(VLOOKUP($A619,Vocabulary!$A:$J,9,)=0,"",VLOOKUP($A619,Vocabulary!$A:$J,9,)),"")</f>
        <v/>
      </c>
      <c r="G619" s="35" t="str">
        <f>IF($A619&lt;&gt;"",VLOOKUP($A619,Vocabulary!$A:$J,4,),"")</f>
        <v>Person</v>
      </c>
      <c r="H619" s="35" t="str">
        <f>IF($A619&lt;&gt;"",VLOOKUP($A619,Vocabulary!$A:$J,5,),"")</f>
        <v>Property</v>
      </c>
      <c r="I619" s="54" t="str">
        <f t="shared" si="9"/>
        <v>&lt;http://vocab.belgif.be/ns/person#administrativeStatus&gt;</v>
      </c>
      <c r="J619" s="35" t="str">
        <f>IF($A619&lt;&gt;"",VLOOKUP($A619,Vocabulary!$A:$J,2,),"")</f>
        <v>administrativeStatus</v>
      </c>
      <c r="K619" s="54" t="str">
        <f>IFERROR(IF(VLOOKUP(A619,VocabularyNL!$A:$G,6)=0,"",VLOOKUP(A619,VocabularyNL!$A:$G,6)),"")</f>
        <v>administratieve status</v>
      </c>
      <c r="L619" s="54" t="str">
        <f>IFERROR(IF(VLOOKUP(A619,VocabularyFR!$A:$G,6)=0,"",VLOOKUP(A619,VocabularyFR!$A:$G,6)),"")</f>
        <v>statut administratif</v>
      </c>
      <c r="M619" s="35" t="str">
        <f>IFERROR(IF(VLOOKUP(A619,Vocabulary!$A:$F,3)=0,"",VLOOKUP(A619,Vocabulary!$A:$F,3)),"")</f>
        <v>Administrative status.</v>
      </c>
      <c r="N619" s="54" t="str">
        <f>IFERROR(IF(VLOOKUP(A619,VocabularyNL!$A:$H,7)=0,"",VLOOKUP(A619,VocabularyNL!$A:$H,7)),"")</f>
        <v>Administratieve status.</v>
      </c>
      <c r="O619" s="54" t="str">
        <f>IFERROR(IF(VLOOKUP(A619,VocabularyFR!$A:$H,7)=0,"",VLOOKUP(A619,VocabularyFR!$A:$H,7)),"")</f>
        <v>Conceptscheme avec les valeurs d'un statut administratif.</v>
      </c>
      <c r="P619" s="35" t="str">
        <f>IF($A619&lt;&gt;"",IF(VLOOKUP($A619,Vocabulary!$A:$J,7,)&lt;&gt;"",VLOOKUP($A619,Vocabulary!$A:$J,7,),""),"")</f>
        <v/>
      </c>
      <c r="Q619" s="54" t="str">
        <f>IFERROR(IF(VLOOKUP(A619,VocabularyNL!$A:$H,8)=0,"",VLOOKUP(A619,VocabularyNL!$A:$H,8)),"")</f>
        <v/>
      </c>
      <c r="R619" s="54" t="str">
        <f>IFERROR(IF(VLOOKUP(A619,VocabularyFR!$A:$H,8)=0,"",VLOOKUP(A619,VocabularyFR!$A:$H,8)),"")</f>
        <v/>
      </c>
      <c r="S619" s="53" t="str">
        <f>VLOOKUP(Table9[[#This Row],[Id]],Vocabulary!A:K,11)</f>
        <v>no</v>
      </c>
      <c r="T619" s="53" t="str">
        <f>VLOOKUP(Table9[[#This Row],[Id]],Vocabulary!A:L,12)</f>
        <v>yes</v>
      </c>
      <c r="U619" s="2"/>
    </row>
    <row r="620" spans="1:21" s="47" customFormat="1" ht="374.4" x14ac:dyDescent="0.3">
      <c r="A620" s="32">
        <v>684</v>
      </c>
      <c r="B620" s="54" t="str">
        <f>IF($A620&lt;&gt;"",IF(VLOOKUP($A620,VocabularyAdoption!$A:$K,8,)=0,"",VLOOKUP($A620,VocabularyAdoption!$A:$K,8,)),"")</f>
        <v>Proposed standard</v>
      </c>
      <c r="C620" s="35" t="str">
        <f>IF($A620&lt;&gt;"",VLOOKUP($A620,Vocabulary!$A:$J,6,),"")</f>
        <v>FED</v>
      </c>
      <c r="D620" s="35" t="str">
        <f>IF($A620&lt;&gt;"",VLOOKUP($A620,Vocabulary!$A:$J,8,),"")</f>
        <v>inspire-ad</v>
      </c>
      <c r="E620" s="54" t="str">
        <f>IFERROR(VLOOKUP(D620,Prefix!$A:$B,2,),"")</f>
        <v>http://inspire.ec.europa.eu/ont/ad#</v>
      </c>
      <c r="F620" s="54" t="str">
        <f>IF($A620&lt;&gt;"",IF(VLOOKUP($A620,Vocabulary!$A:$J,9,)=0,"",VLOOKUP($A620,Vocabulary!$A:$J,9,)),"")</f>
        <v>AddressComponent</v>
      </c>
      <c r="G620" s="35" t="str">
        <f>IF($A620&lt;&gt;"",VLOOKUP($A620,Vocabulary!$A:$J,4,),"")</f>
        <v>Location</v>
      </c>
      <c r="H620" s="35" t="str">
        <f>IF($A620&lt;&gt;"",VLOOKUP($A620,Vocabulary!$A:$J,5,),"")</f>
        <v>Class</v>
      </c>
      <c r="I620" s="54" t="str">
        <f t="shared" si="9"/>
        <v>&lt;http://inspire.ec.europa.eu/ont/ad#AddressComponent&gt;</v>
      </c>
      <c r="J620" s="35" t="str">
        <f>IF($A620&lt;&gt;"",VLOOKUP($A620,Vocabulary!$A:$J,2,),"")</f>
        <v>AddressComponent</v>
      </c>
      <c r="K620" s="54" t="str">
        <f>IFERROR(IF(VLOOKUP(A620,VocabularyNL!$A:$G,6)=0,"",VLOOKUP(A620,VocabularyNL!$A:$G,6)),"")</f>
        <v>Adres Component</v>
      </c>
      <c r="L620" s="54" t="str">
        <f>IFERROR(IF(VLOOKUP(A620,VocabularyFR!$A:$G,6)=0,"",VLOOKUP(A620,VocabularyFR!$A:$G,6)),"")</f>
        <v>Composant d'Adresse</v>
      </c>
      <c r="M620" s="35" t="str">
        <f>IFERROR(IF(VLOOKUP(A620,Vocabulary!$A:$F,3)=0,"",VLOOKUP(A620,Vocabulary!$A:$F,3)),"")</f>
        <v>Identifier or geographic name of a specific geographic area, location, or other spatial object which defines the scope of an address.</v>
      </c>
      <c r="N620" s="54" t="str">
        <f>IFERROR(IF(VLOOKUP(A620,VocabularyNL!$A:$H,7)=0,"",VLOOKUP(A620,VocabularyNL!$A:$H,7)),"")</f>
        <v>Identifier of geografische naam van een specifiek geografisch gebied, locatie of ander ruimtelijk object dat de reikwijdte van een adres definieert.</v>
      </c>
      <c r="O620" s="54" t="str">
        <f>IFERROR(IF(VLOOKUP(A620,VocabularyFR!$A:$H,7)=0,"",VLOOKUP(A620,VocabularyFR!$A:$H,7)),"")</f>
        <v>Identifiant ou nom géographique d'une zone géographique spécifique, d'un emplacement ou d'un autre objet géographique qui définit la portée d'une adresse.</v>
      </c>
      <c r="P620" s="35" t="str">
        <f>IF($A620&lt;&gt;"",IF(VLOOKUP($A620,Vocabulary!$A:$J,7,)&lt;&gt;"",VLOOKUP($A620,Vocabulary!$A:$J,7,),""),"")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0" s="54" t="str">
        <f>IFERROR(IF(VLOOKUP(A620,VocabularyNL!$A:$H,8)=0,"",VLOOKUP(A620,VocabularyNL!$A:$H,8)),"")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0" s="54" t="str">
        <f>IFERROR(IF(VLOOKUP(A620,VocabularyFR!$A:$H,8)=0,"",VLOOKUP(A620,VocabularyFR!$A:$H,8)),"")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0" s="53" t="str">
        <f>VLOOKUP(Table9[[#This Row],[Id]],Vocabulary!A:K,11)</f>
        <v>no</v>
      </c>
      <c r="T620" s="53" t="str">
        <f>VLOOKUP(Table9[[#This Row],[Id]],Vocabulary!A:L,12)</f>
        <v>yes</v>
      </c>
      <c r="U620" s="38"/>
    </row>
    <row r="621" spans="1:21" s="47" customFormat="1" ht="288" x14ac:dyDescent="0.3">
      <c r="A621" s="32">
        <v>685</v>
      </c>
      <c r="B621" s="54" t="str">
        <f>IF($A621&lt;&gt;"",IF(VLOOKUP($A621,VocabularyAdoption!$A:$K,8,)=0,"",VLOOKUP($A621,VocabularyAdoption!$A:$K,8,)),"")</f>
        <v>Proposed standard</v>
      </c>
      <c r="C621" s="35" t="str">
        <f>IF($A621&lt;&gt;"",VLOOKUP($A621,Vocabulary!$A:$J,6,),"")</f>
        <v>FED</v>
      </c>
      <c r="D621" s="35" t="str">
        <f>IF($A621&lt;&gt;"",VLOOKUP($A621,Vocabulary!$A:$J,8,),"")</f>
        <v>dcterms</v>
      </c>
      <c r="E621" s="54" t="str">
        <f>IFERROR(VLOOKUP(D621,Prefix!$A:$B,2,),"")</f>
        <v>http://purl.org/dc/terms/</v>
      </c>
      <c r="F621" s="54" t="str">
        <f>IF($A621&lt;&gt;"",IF(VLOOKUP($A621,Vocabulary!$A:$J,9,)=0,"",VLOOKUP($A621,Vocabulary!$A:$J,9,)),"")</f>
        <v>identifier</v>
      </c>
      <c r="G621" s="35" t="str">
        <f>IF($A621&lt;&gt;"",VLOOKUP($A621,Vocabulary!$A:$J,4,),"")</f>
        <v>Generic</v>
      </c>
      <c r="H621" s="35" t="str">
        <f>IF($A621&lt;&gt;"",VLOOKUP($A621,Vocabulary!$A:$J,5,),"")</f>
        <v>Property</v>
      </c>
      <c r="I621" s="54" t="str">
        <f t="shared" si="9"/>
        <v>&lt;http://purl.org/dc/terms/identifier&gt;</v>
      </c>
      <c r="J621" s="35" t="str">
        <f>IF($A621&lt;&gt;"",VLOOKUP($A621,Vocabulary!$A:$J,2,),"")</f>
        <v>iban</v>
      </c>
      <c r="K621" s="54" t="str">
        <f>IFERROR(IF(VLOOKUP(A621,VocabularyNL!$A:$G,6)=0,"",VLOOKUP(A621,VocabularyNL!$A:$G,6)),"")</f>
        <v>IBAN</v>
      </c>
      <c r="L621" s="54" t="str">
        <f>IFERROR(IF(VLOOKUP(A621,VocabularyFR!$A:$G,6)=0,"",VLOOKUP(A621,VocabularyFR!$A:$G,6)),"")</f>
        <v>IBAN</v>
      </c>
      <c r="M621" s="35" t="str">
        <f>IFERROR(IF(VLOOKUP(A621,Vocabulary!$A:$F,3)=0,"",VLOOKUP(A621,Vocabulary!$A:$F,3)),"")</f>
        <v>International Bank Account Number, as defined in ISO 13616:2007</v>
      </c>
      <c r="N621" s="54" t="str">
        <f>IFERROR(IF(VLOOKUP(A621,VocabularyNL!$A:$H,7)=0,"",VLOOKUP(A621,VocabularyNL!$A:$H,7)),"")</f>
        <v>International Bank Account Number (IBAN) zoals gedefinieerd door ISO 13616:2007</v>
      </c>
      <c r="O621" s="54" t="str">
        <f>IFERROR(IF(VLOOKUP(A621,VocabularyFR!$A:$H,7)=0,"",VLOOKUP(A621,VocabularyFR!$A:$H,7)),"")</f>
        <v>Le numéro de compte bancaire international (IBAN) comme défini par ISO 13616:2007</v>
      </c>
      <c r="P621" s="35" t="str">
        <f>IF($A621&lt;&gt;"",IF(VLOOKUP($A621,Vocabulary!$A:$J,7,)&lt;&gt;"",VLOOKUP($A621,Vocabulary!$A:$J,7,),""),"")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1" s="54" t="str">
        <f>IFERROR(IF(VLOOKUP(A621,VocabularyNL!$A:$H,8)=0,"",VLOOKUP(A621,VocabularyNL!$A:$H,8)),"")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1" s="54" t="str">
        <f>IFERROR(IF(VLOOKUP(A621,VocabularyFR!$A:$H,8)=0,"",VLOOKUP(A621,VocabularyFR!$A:$H,8)),"")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1" s="53" t="str">
        <f>VLOOKUP(Table9[[#This Row],[Id]],Vocabulary!A:K,11)</f>
        <v>yes</v>
      </c>
      <c r="T621" s="53" t="str">
        <f>VLOOKUP(Table9[[#This Row],[Id]],Vocabulary!A:L,12)</f>
        <v>yes</v>
      </c>
      <c r="U621" s="38"/>
    </row>
    <row r="622" spans="1:21" s="47" customFormat="1" ht="72" x14ac:dyDescent="0.3">
      <c r="A622" s="32">
        <v>686</v>
      </c>
      <c r="B622" s="54" t="str">
        <f>IF($A622&lt;&gt;"",IF(VLOOKUP($A622,VocabularyAdoption!$A:$K,8,)=0,"",VLOOKUP($A622,VocabularyAdoption!$A:$K,8,)),"")</f>
        <v>Proposed standard</v>
      </c>
      <c r="C622" s="35" t="str">
        <f>IF($A622&lt;&gt;"",VLOOKUP($A622,Vocabulary!$A:$J,6,),"")</f>
        <v>FED</v>
      </c>
      <c r="D622" s="35" t="str">
        <f>IF($A622&lt;&gt;"",VLOOKUP($A622,Vocabulary!$A:$J,8,),"")</f>
        <v>dcterms</v>
      </c>
      <c r="E622" s="54" t="str">
        <f>IFERROR(VLOOKUP(D622,Prefix!$A:$B,2,),"")</f>
        <v>http://purl.org/dc/terms/</v>
      </c>
      <c r="F622" s="54" t="str">
        <f>IF($A622&lt;&gt;"",IF(VLOOKUP($A622,Vocabulary!$A:$J,9,)=0,"",VLOOKUP($A622,Vocabulary!$A:$J,9,)),"")</f>
        <v>identifier</v>
      </c>
      <c r="G622" s="35" t="str">
        <f>IF($A622&lt;&gt;"",VLOOKUP($A622,Vocabulary!$A:$J,4,),"")</f>
        <v>Location</v>
      </c>
      <c r="H622" s="35" t="str">
        <f>IF($A622&lt;&gt;"",VLOOKUP($A622,Vocabulary!$A:$J,5,),"")</f>
        <v>Property</v>
      </c>
      <c r="I622" s="54" t="str">
        <f t="shared" si="9"/>
        <v>&lt;http://purl.org/dc/terms/identifier&gt;</v>
      </c>
      <c r="J622" s="35" t="str">
        <f>IF($A622&lt;&gt;"",VLOOKUP($A622,Vocabulary!$A:$J,2,),"")</f>
        <v>municipalityCode</v>
      </c>
      <c r="K622" s="54" t="str">
        <f>IFERROR(IF(VLOOKUP(A622,VocabularyNL!$A:$G,6)=0,"",VLOOKUP(A622,VocabularyNL!$A:$G,6)),"")</f>
        <v>Belgische gemeente code</v>
      </c>
      <c r="L622" s="54" t="str">
        <f>IFERROR(IF(VLOOKUP(A622,VocabularyFR!$A:$G,6)=0,"",VLOOKUP(A622,VocabularyFR!$A:$G,6)),"")</f>
        <v>Code commune belge</v>
      </c>
      <c r="M622" s="35" t="str">
        <f>IFERROR(IF(VLOOKUP(A622,Vocabulary!$A:$F,3)=0,"",VLOOKUP(A622,Vocabulary!$A:$F,3)),"")</f>
        <v>Numeric code to identify a Belgian municipality.</v>
      </c>
      <c r="N622" s="54" t="str">
        <f>IFERROR(IF(VLOOKUP(A622,VocabularyNL!$A:$H,7)=0,"",VLOOKUP(A622,VocabularyNL!$A:$H,7)),"")</f>
        <v>Numerieke code om een Belgische gemeente te identificeren.</v>
      </c>
      <c r="O622" s="54" t="str">
        <f>IFERROR(IF(VLOOKUP(A622,VocabularyFR!$A:$H,7)=0,"",VLOOKUP(A622,VocabularyFR!$A:$H,7)),"")</f>
        <v>Code numérique identifiant une commune belge.</v>
      </c>
      <c r="P622" s="35" t="str">
        <f>IF($A622&lt;&gt;"",IF(VLOOKUP($A622,Vocabulary!$A:$J,7,)&lt;&gt;"",VLOOKUP($A622,Vocabulary!$A:$J,7,),""),"")</f>
        <v>This code is part of the BEST identifier for a Belgian municipality.
Same value as the NIS municipality code from statbel.
5 digits long</v>
      </c>
      <c r="Q622" s="54" t="str">
        <f>IFERROR(IF(VLOOKUP(A622,VocabularyNL!$A:$H,8)=0,"",VLOOKUP(A622,VocabularyNL!$A:$H,8)),"")</f>
        <v>Deze code maakt deel uit van de BEST-identificatie voor een Belgische gemeente.
Dezelfde waarde als de NIS-gemeentecode van statbel.
5 cijfers lang</v>
      </c>
      <c r="R622" s="54" t="str">
        <f>IFERROR(IF(VLOOKUP(A622,VocabularyFR!$A:$H,8)=0,"",VLOOKUP(A622,VocabularyFR!$A:$H,8)),"")</f>
        <v>Ce code fait partie de l'identifiant BEST d'une commune belge.
Même valeur que le code de municipalité INS de statbel.
5 chiffres</v>
      </c>
      <c r="S622" s="53" t="str">
        <f>VLOOKUP(Table9[[#This Row],[Id]],Vocabulary!A:K,11)</f>
        <v>no</v>
      </c>
      <c r="T622" s="53" t="str">
        <f>VLOOKUP(Table9[[#This Row],[Id]],Vocabulary!A:L,12)</f>
        <v>yes</v>
      </c>
      <c r="U622" s="38"/>
    </row>
    <row r="623" spans="1:21" s="47" customFormat="1" ht="403.2" x14ac:dyDescent="0.3">
      <c r="A623" s="32">
        <v>687</v>
      </c>
      <c r="B623" s="53" t="str">
        <f>IF($A623&lt;&gt;"",IF(VLOOKUP($A623,VocabularyAdoption!$A:$K,8,)=0,"",VLOOKUP($A623,VocabularyAdoption!$A:$K,8,)),"")</f>
        <v>Proposed standard</v>
      </c>
      <c r="C623" s="13" t="str">
        <f>IF($A623&lt;&gt;"",VLOOKUP($A623,Vocabulary!$A:$J,6,),"")</f>
        <v>FED</v>
      </c>
      <c r="D623" s="13" t="str">
        <f>IF($A623&lt;&gt;"",VLOOKUP($A623,Vocabulary!$A:$J,8,),"")</f>
        <v>dcterms</v>
      </c>
      <c r="E623" s="53" t="str">
        <f>IFERROR(VLOOKUP(D623,Prefix!$A:$B,2,),"")</f>
        <v>http://purl.org/dc/terms/</v>
      </c>
      <c r="F623" s="53" t="str">
        <f>IF($A623&lt;&gt;"",IF(VLOOKUP($A623,Vocabulary!$A:$J,9,)=0,"",VLOOKUP($A623,Vocabulary!$A:$J,9,)),"")</f>
        <v>identifier</v>
      </c>
      <c r="G623" s="13" t="str">
        <f>IF($A623&lt;&gt;"",VLOOKUP($A623,Vocabulary!$A:$J,4,),"")</f>
        <v>Generic</v>
      </c>
      <c r="H623" s="13" t="str">
        <f>IF($A623&lt;&gt;"",VLOOKUP($A623,Vocabulary!$A:$J,5,),"")</f>
        <v>Property</v>
      </c>
      <c r="I623" s="53" t="str">
        <f t="shared" si="9"/>
        <v>&lt;http://purl.org/dc/terms/identifier&gt;</v>
      </c>
      <c r="J623" s="13" t="str">
        <f>IF($A623&lt;&gt;"",VLOOKUP($A623,Vocabulary!$A:$J,2,),"")</f>
        <v>bic</v>
      </c>
      <c r="K623" s="53" t="str">
        <f>IFERROR(IF(VLOOKUP(A623,VocabularyNL!$A:$G,6)=0,"",VLOOKUP(A623,VocabularyNL!$A:$G,6)),"")</f>
        <v>BIC</v>
      </c>
      <c r="L623" s="53" t="str">
        <f>IFERROR(IF(VLOOKUP(A623,VocabularyFR!$A:$G,6)=0,"",VLOOKUP(A623,VocabularyFR!$A:$G,6)),"")</f>
        <v>BIC</v>
      </c>
      <c r="M623" s="13" t="str">
        <f>IFERROR(IF(VLOOKUP(A623,Vocabulary!$A:$F,3)=0,"",VLOOKUP(A623,Vocabulary!$A:$F,3)),"")</f>
        <v>Business Identifier Code, also known as Swift Code. International identifier for financial and non-financial institutions, commonly used for international bank transfers.</v>
      </c>
      <c r="N623" s="53" t="str">
        <f>IFERROR(IF(VLOOKUP(A623,VocabularyNL!$A:$H,7)=0,"",VLOOKUP(A623,VocabularyNL!$A:$H,7)),"")</f>
        <v>Business Identifier Code, ook gekend als Swift Code. Internationale identificatiecode voor financiële en niet-financiële instellingen, vaak gebruikt voor internationale bankoverschrijvingen.</v>
      </c>
      <c r="O623" s="53" t="str">
        <f>IFERROR(IF(VLOOKUP(A623,VocabularyFR!$A:$H,7)=0,"",VLOOKUP(A623,VocabularyFR!$A:$H,7)),"")</f>
        <v>Business Identifier Code, aussi connu comme code Swift.  Identifiant international pour les institutions financières et non financières, fréquemment utilisé dans des transactions banquaires internationales</v>
      </c>
      <c r="P623" s="13" t="str">
        <f>IF($A623&lt;&gt;"",IF(VLOOKUP($A623,Vocabulary!$A:$J,7,)&lt;&gt;"",VLOOKUP($A623,Vocabulary!$A:$J,7,),""),"")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3" s="53" t="str">
        <f>IFERROR(IF(VLOOKUP(A623,VocabularyNL!$A:$H,8)=0,"",VLOOKUP(A623,VocabularyNL!$A:$H,8)),"")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3" s="53" t="str">
        <f>IFERROR(IF(VLOOKUP(A623,VocabularyFR!$A:$H,8)=0,"",VLOOKUP(A623,VocabularyFR!$A:$H,8)),"")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3" s="53" t="str">
        <f>VLOOKUP(Table9[[#This Row],[Id]],Vocabulary!A:K,11)</f>
        <v>yes</v>
      </c>
      <c r="T623" s="53" t="str">
        <f>VLOOKUP(Table9[[#This Row],[Id]],Vocabulary!A:L,12)</f>
        <v>yes</v>
      </c>
      <c r="U623" s="38"/>
    </row>
    <row r="624" spans="1:21" s="47" customFormat="1" ht="43.2" x14ac:dyDescent="0.3">
      <c r="A624" s="32">
        <v>691</v>
      </c>
      <c r="B624" s="53" t="str">
        <f>IF($A624&lt;&gt;"",IF(VLOOKUP($A624,VocabularyAdoption!$A:$K,8,)=0,"",VLOOKUP($A624,VocabularyAdoption!$A:$K,8,)),"")</f>
        <v>Proposed standard</v>
      </c>
      <c r="C624" s="13" t="str">
        <f>IF($A624&lt;&gt;"",VLOOKUP($A624,Vocabulary!$A:$J,6,),"")</f>
        <v>FED</v>
      </c>
      <c r="D624" s="13" t="str">
        <f>IF($A624&lt;&gt;"",VLOOKUP($A624,Vocabulary!$A:$J,8,),"")</f>
        <v>dcterms</v>
      </c>
      <c r="E624" s="53" t="str">
        <f>IFERROR(VLOOKUP(D624,Prefix!$A:$B,2,),"")</f>
        <v>http://purl.org/dc/terms/</v>
      </c>
      <c r="F624" s="53" t="str">
        <f>IF($A624&lt;&gt;"",IF(VLOOKUP($A624,Vocabulary!$A:$J,9,)=0,"",VLOOKUP($A624,Vocabulary!$A:$J,9,)),"")</f>
        <v>identifier</v>
      </c>
      <c r="G624" s="13" t="str">
        <f>IF($A624&lt;&gt;"",VLOOKUP($A624,Vocabulary!$A:$J,4,),"")</f>
        <v>Organization</v>
      </c>
      <c r="H624" s="13" t="str">
        <f>IF($A624&lt;&gt;"",VLOOKUP($A624,Vocabulary!$A:$J,5,),"")</f>
        <v>Property</v>
      </c>
      <c r="I624" s="53" t="str">
        <f t="shared" si="9"/>
        <v>&lt;http://purl.org/dc/terms/identifier&gt;</v>
      </c>
      <c r="J624" s="13" t="str">
        <f>IF($A624&lt;&gt;"",VLOOKUP($A624,Vocabulary!$A:$J,2,),"")</f>
        <v>employerId</v>
      </c>
      <c r="K624" s="53" t="str">
        <f>IFERROR(IF(VLOOKUP(A624,VocabularyNL!$A:$G,6)=0,"",VLOOKUP(A624,VocabularyNL!$A:$G,6)),"")</f>
        <v>Werkgeversidentifier</v>
      </c>
      <c r="L624" s="53" t="str">
        <f>IFERROR(IF(VLOOKUP(A624,VocabularyFR!$A:$G,6)=0,"",VLOOKUP(A624,VocabularyFR!$A:$G,6)),"")</f>
        <v>Identifiant de l'employeur</v>
      </c>
      <c r="M624" s="13" t="str">
        <f>IFERROR(IF(VLOOKUP(A624,Vocabulary!$A:$F,3)=0,"",VLOOKUP(A624,Vocabulary!$A:$F,3)),"")</f>
        <v>Definitive or provisional NSSO number, assigned to each registered employer or local or provincial administration.</v>
      </c>
      <c r="N624" s="53" t="str">
        <f>IFERROR(IF(VLOOKUP(A624,VocabularyNL!$A:$H,7)=0,"",VLOOKUP(A624,VocabularyNL!$A:$H,7)),"")</f>
        <v>Definitief of voorlopig RSZ-nummer, toegekend aan elke werkgever of lokale of provinciale administratie.</v>
      </c>
      <c r="O624" s="53" t="str">
        <f>IFERROR(IF(VLOOKUP(A624,VocabularyFR!$A:$H,7)=0,"",VLOOKUP(A624,VocabularyFR!$A:$H,7)),"")</f>
        <v>Numéro ONSS, définitif ou provisoire,  attribué à chaque employeur ou administration locale ou provinciale</v>
      </c>
      <c r="P624" s="13" t="str">
        <f>IF($A624&lt;&gt;"",IF(VLOOKUP($A624,Vocabulary!$A:$J,7,)&lt;&gt;"",VLOOKUP($A624,Vocabulary!$A:$J,7,),""),"")</f>
        <v>It includes the nssoNumber, the pplNumber and the provisionalNssoNumber</v>
      </c>
      <c r="Q624" s="53" t="str">
        <f>IFERROR(IF(VLOOKUP(A624,VocabularyNL!$A:$H,8)=0,"",VLOOKUP(A624,VocabularyNL!$A:$H,8)),"")</f>
        <v>Het omvat het RSZ-nummer, het PPL-nummer en het voorlopige RSZ-nummer</v>
      </c>
      <c r="R624" s="53" t="str">
        <f>IFERROR(IF(VLOOKUP(A624,VocabularyFR!$A:$H,8)=0,"",VLOOKUP(A624,VocabularyFR!$A:$H,8)),"")</f>
        <v>Il reprend le Numéro ONSS, le Numéro PPL et le Numéro ONSS provisoire</v>
      </c>
      <c r="S624" s="53" t="str">
        <f>VLOOKUP(Table9[[#This Row],[Id]],Vocabulary!A:K,11)</f>
        <v>yes</v>
      </c>
      <c r="T624" s="53" t="str">
        <f>VLOOKUP(Table9[[#This Row],[Id]],Vocabulary!A:L,12)</f>
        <v>yes</v>
      </c>
      <c r="U624" s="38"/>
    </row>
    <row r="625" spans="1:21" s="47" customFormat="1" ht="158.4" x14ac:dyDescent="0.3">
      <c r="A625" s="32">
        <v>692</v>
      </c>
      <c r="B625" s="53" t="str">
        <f>IF($A625&lt;&gt;"",IF(VLOOKUP($A625,VocabularyAdoption!$A:$K,8,)=0,"",VLOOKUP($A625,VocabularyAdoption!$A:$K,8,)),"")</f>
        <v>Proposed standard</v>
      </c>
      <c r="C625" s="13" t="str">
        <f>IF($A625&lt;&gt;"",VLOOKUP($A625,Vocabulary!$A:$J,6,),"")</f>
        <v>FED</v>
      </c>
      <c r="D625" s="13" t="str">
        <f>IF($A625&lt;&gt;"",VLOOKUP($A625,Vocabulary!$A:$J,8,),"")</f>
        <v>dcterms</v>
      </c>
      <c r="E625" s="53" t="str">
        <f>IFERROR(VLOOKUP(D625,Prefix!$A:$B,2,),"")</f>
        <v>http://purl.org/dc/terms/</v>
      </c>
      <c r="F625" s="53" t="str">
        <f>IF($A625&lt;&gt;"",IF(VLOOKUP($A625,Vocabulary!$A:$J,9,)=0,"",VLOOKUP($A625,Vocabulary!$A:$J,9,)),"")</f>
        <v>identifier</v>
      </c>
      <c r="G625" s="13" t="str">
        <f>IF($A625&lt;&gt;"",VLOOKUP($A625,Vocabulary!$A:$J,4,),"")</f>
        <v>Organization</v>
      </c>
      <c r="H625" s="13" t="str">
        <f>IF($A625&lt;&gt;"",VLOOKUP($A625,Vocabulary!$A:$J,5,),"")</f>
        <v>Property</v>
      </c>
      <c r="I625" s="53" t="str">
        <f t="shared" si="9"/>
        <v>&lt;http://purl.org/dc/terms/identifier&gt;</v>
      </c>
      <c r="J625" s="13" t="str">
        <f>IF($A625&lt;&gt;"",VLOOKUP($A625,Vocabulary!$A:$J,2,),"")</f>
        <v>nssoNumber</v>
      </c>
      <c r="K625" s="53" t="str">
        <f>IFERROR(IF(VLOOKUP(A625,VocabularyNL!$A:$G,6)=0,"",VLOOKUP(A625,VocabularyNL!$A:$G,6)),"")</f>
        <v>RSZ-nummer</v>
      </c>
      <c r="L625" s="53" t="str">
        <f>IFERROR(IF(VLOOKUP(A625,VocabularyFR!$A:$G,6)=0,"",VLOOKUP(A625,VocabularyFR!$A:$G,6)),"")</f>
        <v>Numéro ONSS</v>
      </c>
      <c r="M625" s="13" t="str">
        <f>IFERROR(IF(VLOOKUP(A625,Vocabulary!$A:$F,3)=0,"",VLOOKUP(A625,Vocabulary!$A:$F,3)),"")</f>
        <v>Recommended best practice is to identify the resource by means of a string conforming to a formal identification system. 
An unambiguous reference to the resource within a given context.</v>
      </c>
      <c r="N625" s="53" t="str">
        <f>IFERROR(IF(VLOOKUP(A625,VocabularyNL!$A:$H,7)=0,"",VLOOKUP(A625,VocabularyNL!$A:$H,7)),"")</f>
        <v>Aanbevolen beste praktijk is om de bron te identificeren door middel van een string die overeenkomt met een formeel identificatiesysteem.
Een eenduidige verwijzing naar de bron binnen een bepaalde context.</v>
      </c>
      <c r="O625" s="53" t="str">
        <f>IFERROR(IF(VLOOKUP(A625,VocabularyFR!$A:$H,7)=0,"",VLOOKUP(A625,VocabularyFR!$A:$H,7)),"")</f>
        <v>La meilleure pratique recommandée consiste à identifier la ressource à l'aide d'une chaîne conforme à un système d'identification formel.
Une référence non ambiguë à la ressource dans un contexte donné.</v>
      </c>
      <c r="P625" s="13" t="str">
        <f>IF($A625&lt;&gt;"",IF(VLOOKUP($A625,Vocabulary!$A:$J,7,)&lt;&gt;"",VLOOKUP($A625,Vocabulary!$A:$J,7,),""),"")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5" s="53" t="str">
        <f>IFERROR(IF(VLOOKUP(A625,VocabularyNL!$A:$H,8)=0,"",VLOOKUP(A625,VocabularyNL!$A:$H,8)),"")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5" s="53" t="str">
        <f>IFERROR(IF(VLOOKUP(A625,VocabularyFR!$A:$H,8)=0,"",VLOOKUP(A625,VocabularyFR!$A:$H,8)),"")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5" s="53" t="str">
        <f>VLOOKUP(Table9[[#This Row],[Id]],Vocabulary!A:K,11)</f>
        <v>no</v>
      </c>
      <c r="T625" s="53" t="str">
        <f>VLOOKUP(Table9[[#This Row],[Id]],Vocabulary!A:L,12)</f>
        <v>yes</v>
      </c>
      <c r="U625" s="38"/>
    </row>
    <row r="626" spans="1:21" s="47" customFormat="1" ht="86.4" x14ac:dyDescent="0.3">
      <c r="A626" s="32">
        <v>693</v>
      </c>
      <c r="B626" s="53" t="str">
        <f>IF($A626&lt;&gt;"",IF(VLOOKUP($A626,VocabularyAdoption!$A:$K,8,)=0,"",VLOOKUP($A626,VocabularyAdoption!$A:$K,8,)),"")</f>
        <v>Proposed standard</v>
      </c>
      <c r="C626" s="13" t="str">
        <f>IF($A626&lt;&gt;"",VLOOKUP($A626,Vocabulary!$A:$J,6,),"")</f>
        <v>FED</v>
      </c>
      <c r="D626" s="13" t="str">
        <f>IF($A626&lt;&gt;"",VLOOKUP($A626,Vocabulary!$A:$J,8,),"")</f>
        <v>dcterms</v>
      </c>
      <c r="E626" s="53" t="str">
        <f>IFERROR(VLOOKUP(D626,Prefix!$A:$B,2,),"")</f>
        <v>http://purl.org/dc/terms/</v>
      </c>
      <c r="F626" s="53" t="str">
        <f>IF($A626&lt;&gt;"",IF(VLOOKUP($A626,Vocabulary!$A:$J,9,)=0,"",VLOOKUP($A626,Vocabulary!$A:$J,9,)),"")</f>
        <v>identifier</v>
      </c>
      <c r="G626" s="13" t="str">
        <f>IF($A626&lt;&gt;"",VLOOKUP($A626,Vocabulary!$A:$J,4,),"")</f>
        <v>Organization</v>
      </c>
      <c r="H626" s="13" t="str">
        <f>IF($A626&lt;&gt;"",VLOOKUP($A626,Vocabulary!$A:$J,5,),"")</f>
        <v>Property</v>
      </c>
      <c r="I626" s="53" t="str">
        <f t="shared" si="9"/>
        <v>&lt;http://purl.org/dc/terms/identifier&gt;</v>
      </c>
      <c r="J626" s="13" t="str">
        <f>IF($A626&lt;&gt;"",VLOOKUP($A626,Vocabulary!$A:$J,2,),"")</f>
        <v>pplNumber</v>
      </c>
      <c r="K626" s="53" t="str">
        <f>IFERROR(IF(VLOOKUP(A626,VocabularyNL!$A:$G,6)=0,"",VLOOKUP(A626,VocabularyNL!$A:$G,6)),"")</f>
        <v>PPL-nummer</v>
      </c>
      <c r="L626" s="53" t="str">
        <f>IFERROR(IF(VLOOKUP(A626,VocabularyFR!$A:$G,6)=0,"",VLOOKUP(A626,VocabularyFR!$A:$G,6)),"")</f>
        <v>Numéro PPL</v>
      </c>
      <c r="M626" s="13" t="str">
        <f>IFERROR(IF(VLOOKUP(A626,Vocabulary!$A:$F,3)=0,"",VLOOKUP(A626,Vocabulary!$A:$F,3)),"")</f>
        <v>Recommended best practice is to identify the resource by means of a string conforming to a formal identification system. 
An unambiguous reference to the resource within a given context.</v>
      </c>
      <c r="N626" s="53" t="str">
        <f>IFERROR(IF(VLOOKUP(A626,VocabularyNL!$A:$H,7)=0,"",VLOOKUP(A626,VocabularyNL!$A:$H,7)),"")</f>
        <v>Aanbevolen beste praktijk is om de bron te identificeren door middel van een string die overeenkomt met een formeel identificatiesysteem.
Een eenduidige verwijzing naar de bron binnen een bepaalde context.</v>
      </c>
      <c r="O626" s="53" t="str">
        <f>IFERROR(IF(VLOOKUP(A626,VocabularyFR!$A:$H,7)=0,"",VLOOKUP(A626,VocabularyFR!$A:$H,7)),"")</f>
        <v>La meilleure pratique recommandée consiste à identifier la ressource à l'aide d'une chaîne conforme à un système d'identification formel.
Une référence non ambiguë à la ressource dans un contexte donné.</v>
      </c>
      <c r="P626" s="13" t="str">
        <f>IF($A626&lt;&gt;"",IF(VLOOKUP($A626,Vocabulary!$A:$J,7,)&lt;&gt;"",VLOOKUP($A626,Vocabulary!$A:$J,7,),""),"")</f>
        <v xml:space="preserve">Number allocated to any local or provincial administration employing personnel and who must be registered at the NSSO.
Integer and element of [00000197; 99999926] </v>
      </c>
      <c r="Q626" s="53" t="str">
        <f>IFERROR(IF(VLOOKUP(A626,VocabularyNL!$A:$H,8)=0,"",VLOOKUP(A626,VocabularyNL!$A:$H,8)),"")</f>
        <v xml:space="preserve">Nummer dat werd toegekend aan elke lokale of provinciale overheid die personeel tewerkstelt en die ingeschreven moet zijn bij de RSZ.
Geheel getal en element van [00000197; 99999926] </v>
      </c>
      <c r="R626" s="53" t="str">
        <f>IFERROR(IF(VLOOKUP(A626,VocabularyFR!$A:$H,8)=0,"",VLOOKUP(A626,VocabularyFR!$A:$H,8)),"")</f>
        <v xml:space="preserve">Numéro attribué à toute administration locale ou provinciale qui occupe du personnel et qui doit être inscrit à l’ONSS.
Nombre entier et élément de [00000197; 99999926] </v>
      </c>
      <c r="S626" s="53" t="str">
        <f>VLOOKUP(Table9[[#This Row],[Id]],Vocabulary!A:K,11)</f>
        <v>no</v>
      </c>
      <c r="T626" s="53" t="str">
        <f>VLOOKUP(Table9[[#This Row],[Id]],Vocabulary!A:L,12)</f>
        <v>yes</v>
      </c>
      <c r="U626" s="38"/>
    </row>
    <row r="627" spans="1:21" s="47" customFormat="1" ht="129.6" x14ac:dyDescent="0.3">
      <c r="A627" s="32">
        <v>694</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Organization</v>
      </c>
      <c r="H627" s="13" t="str">
        <f>IF($A627&lt;&gt;"",VLOOKUP($A627,Vocabulary!$A:$J,5,),"")</f>
        <v>Property</v>
      </c>
      <c r="I627" s="53" t="str">
        <f t="shared" si="9"/>
        <v>&lt;http://purl.org/dc/terms/identifier&gt;</v>
      </c>
      <c r="J627" s="13" t="str">
        <f>IF($A627&lt;&gt;"",VLOOKUP($A627,Vocabulary!$A:$J,2,),"")</f>
        <v>provisionalNssoNumber</v>
      </c>
      <c r="K627" s="53" t="str">
        <f>IFERROR(IF(VLOOKUP(A627,VocabularyNL!$A:$G,6)=0,"",VLOOKUP(A627,VocabularyNL!$A:$G,6)),"")</f>
        <v>Voorlopig RSZ-nummer</v>
      </c>
      <c r="L627" s="53" t="str">
        <f>IFERROR(IF(VLOOKUP(A627,VocabularyFR!$A:$G,6)=0,"",VLOOKUP(A627,VocabularyFR!$A:$G,6)),"")</f>
        <v>Numéro ONSS provisoire</v>
      </c>
      <c r="M627" s="13" t="str">
        <f>IFERROR(IF(VLOOKUP(A627,Vocabulary!$A:$F,3)=0,"",VLOOKUP(A627,Vocabulary!$A:$F,3)),"")</f>
        <v>Recommended best practice is to identify the resource by means of a string conforming to a formal identification system. 
An unambiguous reference to the resource within a given context.</v>
      </c>
      <c r="N627" s="53" t="str">
        <f>IFERROR(IF(VLOOKUP(A627,VocabularyNL!$A:$H,7)=0,"",VLOOKUP(A627,VocabularyNL!$A:$H,7)),"")</f>
        <v>Aanbevolen beste praktijk is om de bron te identificeren door middel van een string die overeenkomt met een formeel identificatiesysteem.
Een eenduidige verwijzing naar de bron binnen een bepaalde context.</v>
      </c>
      <c r="O627" s="53" t="str">
        <f>IFERROR(IF(VLOOKUP(A627,VocabularyFR!$A:$H,7)=0,"",VLOOKUP(A627,VocabularyFR!$A:$H,7)),"")</f>
        <v>La meilleure pratique recommandée consiste à identifier la ressource à l'aide d'une chaîne conforme à un système d'identification formel.
Une référence non ambiguë à la ressource dans un contexte donné.</v>
      </c>
      <c r="P627" s="13" t="str">
        <f>IF($A627&lt;&gt;"",IF(VLOOKUP($A627,Vocabulary!$A:$J,7,)&lt;&gt;"",VLOOKUP($A627,Vocabulary!$A:$J,7,),""),"")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27" s="53" t="str">
        <f>IFERROR(IF(VLOOKUP(A627,VocabularyNL!$A:$H,8)=0,"",VLOOKUP(A627,VocabularyNL!$A:$H,8)),"")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27" s="53" t="str">
        <f>IFERROR(IF(VLOOKUP(A627,VocabularyFR!$A:$H,8)=0,"",VLOOKUP(A627,VocabularyFR!$A:$H,8)),"")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27" s="53" t="str">
        <f>VLOOKUP(Table9[[#This Row],[Id]],Vocabulary!A:K,11)</f>
        <v>no</v>
      </c>
      <c r="T627" s="53" t="str">
        <f>VLOOKUP(Table9[[#This Row],[Id]],Vocabulary!A:L,12)</f>
        <v>yes</v>
      </c>
      <c r="U627" s="38"/>
    </row>
    <row r="628" spans="1:21" s="47" customFormat="1" ht="409.6" x14ac:dyDescent="0.3">
      <c r="A628" s="32">
        <v>695</v>
      </c>
      <c r="B628" s="54" t="str">
        <f>IF($A628&lt;&gt;"",IF(VLOOKUP($A628,VocabularyAdoption!$A:$K,8,)=0,"",VLOOKUP($A628,VocabularyAdoption!$A:$K,8,)),"")</f>
        <v>Draft</v>
      </c>
      <c r="C628" s="35" t="str">
        <f>IF($A628&lt;&gt;"",VLOOKUP($A628,Vocabulary!$A:$J,6,),"")</f>
        <v>FED</v>
      </c>
      <c r="D628" s="35" t="str">
        <f>IF($A628&lt;&gt;"",VLOOKUP($A628,Vocabulary!$A:$J,8,),"")</f>
        <v>dcterms</v>
      </c>
      <c r="E628" s="54" t="str">
        <f>IFERROR(VLOOKUP(D628,Prefix!$A:$B,2,),"")</f>
        <v>http://purl.org/dc/terms/</v>
      </c>
      <c r="F628" s="54" t="str">
        <f>IF($A628&lt;&gt;"",IF(VLOOKUP($A628,Vocabulary!$A:$J,9,)=0,"",VLOOKUP($A628,Vocabulary!$A:$J,9,)),"")</f>
        <v>identifier</v>
      </c>
      <c r="G628" s="35" t="str">
        <f>IF($A628&lt;&gt;"",VLOOKUP($A628,Vocabulary!$A:$J,4,),"")</f>
        <v>Organization</v>
      </c>
      <c r="H628" s="35" t="str">
        <f>IF($A628&lt;&gt;"",VLOOKUP($A628,Vocabulary!$A:$J,5,),"")</f>
        <v>Property</v>
      </c>
      <c r="I628" s="54" t="str">
        <f t="shared" si="9"/>
        <v>&lt;http://purl.org/dc/terms/identifier&gt;</v>
      </c>
      <c r="J628" s="35" t="str">
        <f>IF($A628&lt;&gt;"",VLOOKUP($A628,Vocabulary!$A:$J,2,),"")</f>
        <v>vatNumber</v>
      </c>
      <c r="K628" s="54" t="str">
        <f>IFERROR(IF(VLOOKUP(A628,VocabularyNL!$A:$G,6)=0,"",VLOOKUP(A628,VocabularyNL!$A:$G,6)),"")</f>
        <v>BTW-nummer</v>
      </c>
      <c r="L628" s="54" t="str">
        <f>IFERROR(IF(VLOOKUP(A628,VocabularyFR!$A:$G,6)=0,"",VLOOKUP(A628,VocabularyFR!$A:$G,6)),"")</f>
        <v>Numéro TVA</v>
      </c>
      <c r="M628" s="35" t="str">
        <f>IFERROR(IF(VLOOKUP(A628,Vocabulary!$A:$F,3)=0,"",VLOOKUP(A628,Vocabulary!$A:$F,3)),"")</f>
        <v>Recommended best practice is to identify the resource by means of a string conforming to a formal identification system. 
An unambiguous reference to the resource within a given context.</v>
      </c>
      <c r="N628" s="54" t="str">
        <f>IFERROR(IF(VLOOKUP(A628,VocabularyNL!$A:$H,7)=0,"",VLOOKUP(A628,VocabularyNL!$A:$H,7)),"")</f>
        <v>Aanbevolen beste praktijk is om de bron te identificeren door middel van een string die overeenkomt met een formeel identificatiesysteem.
Een eenduidige verwijzing naar de bron binnen een bepaalde context.</v>
      </c>
      <c r="O628" s="54" t="str">
        <f>IFERROR(IF(VLOOKUP(A628,VocabularyFR!$A:$H,7)=0,"",VLOOKUP(A628,VocabularyFR!$A:$H,7)),"")</f>
        <v>La meilleure pratique recommandée consiste à identifier la ressource à l'aide d'une chaîne conforme à un système d'identification formel.
Une référence non ambiguë à la ressource dans un contexte donné.</v>
      </c>
      <c r="P628" s="35" t="str">
        <f>IF($A628&lt;&gt;"",IF(VLOOKUP($A628,Vocabulary!$A:$J,7,)&lt;&gt;"",VLOOKUP($A628,Vocabulary!$A:$J,7,),""),"")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28" s="54" t="str">
        <f>IFERROR(IF(VLOOKUP(A628,VocabularyNL!$A:$H,8)=0,"",VLOOKUP(A628,VocabularyNL!$A:$H,8)),"")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28" s="54" t="str">
        <f>IFERROR(IF(VLOOKUP(A628,VocabularyFR!$A:$H,8)=0,"",VLOOKUP(A628,VocabularyFR!$A:$H,8)),"")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28" s="53" t="str">
        <f>VLOOKUP(Table9[[#This Row],[Id]],Vocabulary!A:K,11)</f>
        <v>no</v>
      </c>
      <c r="T628" s="53" t="str">
        <f>VLOOKUP(Table9[[#This Row],[Id]],Vocabulary!A:L,12)</f>
        <v>yes</v>
      </c>
      <c r="U628" s="38"/>
    </row>
    <row r="629" spans="1:21" s="47" customFormat="1" ht="72" x14ac:dyDescent="0.3">
      <c r="A629" s="32">
        <v>696</v>
      </c>
      <c r="B629" s="54" t="str">
        <f>IF($A629&lt;&gt;"",IF(VLOOKUP($A629,VocabularyAdoption!$A:$K,8,)=0,"",VLOOKUP($A629,VocabularyAdoption!$A:$K,8,)),"")</f>
        <v>Draft</v>
      </c>
      <c r="C629" s="35" t="str">
        <f>IF($A629&lt;&gt;"",VLOOKUP($A629,Vocabulary!$A:$J,6,),"")</f>
        <v>FED</v>
      </c>
      <c r="D629" s="35" t="str">
        <f>IF($A629&lt;&gt;"",VLOOKUP($A629,Vocabulary!$A:$J,8,),"")</f>
        <v>dcterms</v>
      </c>
      <c r="E629" s="54" t="str">
        <f>IFERROR(VLOOKUP(D629,Prefix!$A:$B,2,),"")</f>
        <v>http://purl.org/dc/terms/</v>
      </c>
      <c r="F629" s="54" t="str">
        <f>IF($A629&lt;&gt;"",IF(VLOOKUP($A629,Vocabulary!$A:$J,9,)=0,"",VLOOKUP($A629,Vocabulary!$A:$J,9,)),"")</f>
        <v>identifier</v>
      </c>
      <c r="G629" s="35" t="str">
        <f>IF($A629&lt;&gt;"",VLOOKUP($A629,Vocabulary!$A:$J,4,),"")</f>
        <v>Other</v>
      </c>
      <c r="H629" s="35" t="str">
        <f>IF($A629&lt;&gt;"",VLOOKUP($A629,Vocabulary!$A:$J,5,),"")</f>
        <v>Property</v>
      </c>
      <c r="I629" s="54" t="str">
        <f t="shared" si="9"/>
        <v>&lt;http://purl.org/dc/terms/identifier&gt;</v>
      </c>
      <c r="J629" s="35" t="str">
        <f>IF($A629&lt;&gt;"",VLOOKUP($A629,Vocabulary!$A:$J,2,),"")</f>
        <v>plateNumber</v>
      </c>
      <c r="K629" s="54" t="str">
        <f>IFERROR(IF(VLOOKUP(A629,VocabularyNL!$A:$G,6)=0,"",VLOOKUP(A629,VocabularyNL!$A:$G,6)),"")</f>
        <v>Nummerplaat</v>
      </c>
      <c r="L629" s="54" t="str">
        <f>IFERROR(IF(VLOOKUP(A629,VocabularyFR!$A:$G,6)=0,"",VLOOKUP(A629,VocabularyFR!$A:$G,6)),"")</f>
        <v>Plaque d'immatriculation</v>
      </c>
      <c r="M629" s="35" t="str">
        <f>IFERROR(IF(VLOOKUP(A629,Vocabulary!$A:$F,3)=0,"",VLOOKUP(A629,Vocabulary!$A:$F,3)),"")</f>
        <v>Recommended best practice is to identify the resource by means of a string conforming to a formal identification system. 
An unambiguous reference to the resource within a given context.</v>
      </c>
      <c r="N629" s="54"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4"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35" t="str">
        <f>IF($A629&lt;&gt;"",IF(VLOOKUP($A629,Vocabulary!$A:$J,7,)&lt;&gt;"",VLOOKUP($A629,Vocabulary!$A:$J,7,),""),"")</f>
        <v>The official set of numbers and letters shown on the front and back of a road vehicle</v>
      </c>
      <c r="Q629" s="54" t="str">
        <f>IFERROR(IF(VLOOKUP(A629,VocabularyNL!$A:$H,8)=0,"",VLOOKUP(A629,VocabularyNL!$A:$H,8)),"")</f>
        <v>De officiële reeks cijfers en letters op de voor- en achterkant van een wegvoertuig</v>
      </c>
      <c r="R629" s="54" t="str">
        <f>IFERROR(IF(VLOOKUP(A629,VocabularyFR!$A:$H,8)=0,"",VLOOKUP(A629,VocabularyFR!$A:$H,8)),"")</f>
        <v>L'ensemble officiel de chiffres et de lettres figurant à l'avant et à l'arrière d'un véhicule routier</v>
      </c>
      <c r="S629" s="53" t="str">
        <f>VLOOKUP(Table9[[#This Row],[Id]],Vocabulary!A:K,11)</f>
        <v>no</v>
      </c>
      <c r="T629" s="53" t="str">
        <f>VLOOKUP(Table9[[#This Row],[Id]],Vocabulary!A:L,12)</f>
        <v>yes</v>
      </c>
      <c r="U629" s="38"/>
    </row>
    <row r="630" spans="1:21" s="47" customFormat="1" ht="72" x14ac:dyDescent="0.3">
      <c r="A630" s="32">
        <v>697</v>
      </c>
      <c r="B630" s="54" t="str">
        <f>IF($A630&lt;&gt;"",IF(VLOOKUP($A630,VocabularyAdoption!$A:$K,8,)=0,"",VLOOKUP($A630,VocabularyAdoption!$A:$K,8,)),"")</f>
        <v>Draft</v>
      </c>
      <c r="C630" s="35" t="str">
        <f>IF($A630&lt;&gt;"",VLOOKUP($A630,Vocabulary!$A:$J,6,),"")</f>
        <v>FED</v>
      </c>
      <c r="D630" s="35" t="str">
        <f>IF($A630&lt;&gt;"",VLOOKUP($A630,Vocabulary!$A:$J,8,),"")</f>
        <v>dcterms</v>
      </c>
      <c r="E630" s="54" t="str">
        <f>IFERROR(VLOOKUP(D630,Prefix!$A:$B,2,),"")</f>
        <v>http://purl.org/dc/terms/</v>
      </c>
      <c r="F630" s="54" t="str">
        <f>IF($A630&lt;&gt;"",IF(VLOOKUP($A630,Vocabulary!$A:$J,9,)=0,"",VLOOKUP($A630,Vocabulary!$A:$J,9,)),"")</f>
        <v>identifier</v>
      </c>
      <c r="G630" s="35" t="str">
        <f>IF($A630&lt;&gt;"",VLOOKUP($A630,Vocabulary!$A:$J,4,),"")</f>
        <v>Other</v>
      </c>
      <c r="H630" s="35" t="str">
        <f>IF($A630&lt;&gt;"",VLOOKUP($A630,Vocabulary!$A:$J,5,),"")</f>
        <v>Property</v>
      </c>
      <c r="I630" s="54" t="str">
        <f t="shared" si="9"/>
        <v>&lt;http://purl.org/dc/terms/identifier&gt;</v>
      </c>
      <c r="J630" s="35" t="str">
        <f>IF($A630&lt;&gt;"",VLOOKUP($A630,Vocabulary!$A:$J,2,),"")</f>
        <v>ipAddress</v>
      </c>
      <c r="K630" s="54" t="str">
        <f>IFERROR(IF(VLOOKUP(A630,VocabularyNL!$A:$G,6)=0,"",VLOOKUP(A630,VocabularyNL!$A:$G,6)),"")</f>
        <v>IP-adres</v>
      </c>
      <c r="L630" s="54" t="str">
        <f>IFERROR(IF(VLOOKUP(A630,VocabularyFR!$A:$G,6)=0,"",VLOOKUP(A630,VocabularyFR!$A:$G,6)),"")</f>
        <v>Adresse IP</v>
      </c>
      <c r="M630" s="35" t="str">
        <f>IFERROR(IF(VLOOKUP(A630,Vocabulary!$A:$F,3)=0,"",VLOOKUP(A630,Vocabulary!$A:$F,3)),"")</f>
        <v>Recommended best practice is to identify the resource by means of a string conforming to a formal identification system. 
An unambiguous reference to the resource within a given context.</v>
      </c>
      <c r="N630" s="54" t="str">
        <f>IFERROR(IF(VLOOKUP(A630,VocabularyNL!$A:$H,7)=0,"",VLOOKUP(A630,VocabularyNL!$A:$H,7)),"")</f>
        <v>Aanbevolen beste praktijk is om de bron te identificeren door middel van een string die overeenkomt met een formeel identificatiesysteem.
Een eenduidige verwijzing naar de bron binnen een bepaalde context.</v>
      </c>
      <c r="O630" s="54"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35" t="str">
        <f>IF($A630&lt;&gt;"",IF(VLOOKUP($A630,Vocabulary!$A:$J,7,)&lt;&gt;"",VLOOKUP($A630,Vocabulary!$A:$J,7,),""),"")</f>
        <v>An Internet Protocol address (IP address) is a numerical label assigned to each device connected to a computer network that uses the Internet Protocol for communication.</v>
      </c>
      <c r="Q630" s="54" t="str">
        <f>IFERROR(IF(VLOOKUP(A630,VocabularyNL!$A:$H,8)=0,"",VLOOKUP(A630,VocabularyNL!$A:$H,8)),"")</f>
        <v>Een internetprotocoladres (IP-adres) is een numeriek label dat wordt toegewezen aan elk apparaat dat is aangesloten op een computernetwerk dat het internetprotocol gebruikt voor communicatie.</v>
      </c>
      <c r="R630" s="54" t="str">
        <f>IFERROR(IF(VLOOKUP(A630,VocabularyFR!$A:$H,8)=0,"",VLOOKUP(A630,VocabularyFR!$A:$H,8)),"")</f>
        <v>Une adresse de protocole Internet (adresse IP) est une étiquette numérique attribuée à chaque périphérique connecté à un réseau informatique qui utilise le protocole Internet pour la communication.</v>
      </c>
      <c r="S630" s="54" t="str">
        <f>VLOOKUP(Table9[[#This Row],[Id]],Vocabulary!A:K,11)</f>
        <v>no</v>
      </c>
      <c r="T630" s="53" t="str">
        <f>VLOOKUP(Table9[[#This Row],[Id]],Vocabulary!A:L,12)</f>
        <v>yes</v>
      </c>
      <c r="U630" s="38"/>
    </row>
    <row r="631" spans="1:21" s="47" customFormat="1" ht="43.2" x14ac:dyDescent="0.3">
      <c r="A631" s="32">
        <v>698</v>
      </c>
      <c r="B631" s="53" t="str">
        <f>IF($A631&lt;&gt;"",IF(VLOOKUP($A631,VocabularyAdoption!$A:$K,8,)=0,"",VLOOKUP($A631,VocabularyAdoption!$A:$K,8,)),"")</f>
        <v>Proposed standard</v>
      </c>
      <c r="C631" s="13" t="str">
        <f>IF($A631&lt;&gt;"",VLOOKUP($A631,Vocabulary!$A:$J,6,),"")</f>
        <v>FED</v>
      </c>
      <c r="D631" s="13" t="str">
        <f>IF($A631&lt;&gt;"",VLOOKUP($A631,Vocabulary!$A:$J,8,),"")</f>
        <v>fed-thesaurus</v>
      </c>
      <c r="E631" s="53" t="str">
        <f>IFERROR(VLOOKUP(D631,Prefix!$A:$B,2,),"")</f>
        <v>http://vocab.belgif.be/auth/</v>
      </c>
      <c r="F631" s="53" t="str">
        <f>IF($A631&lt;&gt;"",IF(VLOOKUP($A631,Vocabulary!$A:$J,9,)=0,"",VLOOKUP($A631,Vocabulary!$A:$J,9,)),"")</f>
        <v/>
      </c>
      <c r="G631" s="13" t="str">
        <f>IF($A631&lt;&gt;"",VLOOKUP($A631,Vocabulary!$A:$J,4,),"")</f>
        <v>Location</v>
      </c>
      <c r="H631" s="13" t="str">
        <f>IF($A631&lt;&gt;"",VLOOKUP($A631,Vocabulary!$A:$J,5,),"")</f>
        <v>Property</v>
      </c>
      <c r="I631" s="53" t="str">
        <f t="shared" si="9"/>
        <v>&lt;http://vocab.belgif.be/auth/region&gt;</v>
      </c>
      <c r="J631" s="13" t="str">
        <f>IF($A631&lt;&gt;"",VLOOKUP($A631,Vocabulary!$A:$J,2,),"")</f>
        <v>region</v>
      </c>
      <c r="K631" s="53" t="str">
        <f>IFERROR(IF(VLOOKUP(A631,VocabularyNL!$A:$G,6)=0,"",VLOOKUP(A631,VocabularyNL!$A:$G,6)),"")</f>
        <v>Regio</v>
      </c>
      <c r="L631" s="53" t="str">
        <f>IFERROR(IF(VLOOKUP(A631,VocabularyFR!$A:$G,6)=0,"",VLOOKUP(A631,VocabularyFR!$A:$G,6)),"")</f>
        <v>Région</v>
      </c>
      <c r="M631" s="13" t="str">
        <f>IFERROR(IF(VLOOKUP(A631,Vocabulary!$A:$F,3)=0,"",VLOOKUP(A631,Vocabulary!$A:$F,3)),"")</f>
        <v>Concept corresponding to a region code in a country.</v>
      </c>
      <c r="N631" s="53" t="str">
        <f>IFERROR(IF(VLOOKUP(A631,VocabularyNL!$A:$H,7)=0,"",VLOOKUP(A631,VocabularyNL!$A:$H,7)),"")</f>
        <v>Concept dat overeenkomt met een regiocode in een land.</v>
      </c>
      <c r="O631" s="53" t="str">
        <f>IFERROR(IF(VLOOKUP(A631,VocabularyFR!$A:$H,7)=0,"",VLOOKUP(A631,VocabularyFR!$A:$H,7)),"")</f>
        <v>Concept correspondant à un code de région dans un pays.</v>
      </c>
      <c r="P631" s="13" t="str">
        <f>IF($A631&lt;&gt;"",IF(VLOOKUP($A631,Vocabulary!$A:$J,7,)&lt;&gt;"",VLOOKUP($A631,Vocabulary!$A:$J,7,),""),"")</f>
        <v>See https://en.wikipedia.org/wiki/ISO_3166-2:BE
(BE-BRU, BE-VLG, BE-WAL)</v>
      </c>
      <c r="Q631" s="53" t="str">
        <f>IFERROR(IF(VLOOKUP(A631,VocabularyNL!$A:$H,8)=0,"",VLOOKUP(A631,VocabularyNL!$A:$H,8)),"")</f>
        <v>Zie https://nl.wikipedia.org/wiki/ISO_3166-2:BE
(BE-BRU, BE-VLG, BE-WAL)</v>
      </c>
      <c r="R631" s="53" t="str">
        <f>IFERROR(IF(VLOOKUP(A631,VocabularyFR!$A:$H,8)=0,"",VLOOKUP(A631,VocabularyFR!$A:$H,8)),"")</f>
        <v>Voir https://fr.wikipedia.org/wiki/ISO_3166-2:BE
(BE-BRU, BE-VLG, BE-WAL)</v>
      </c>
      <c r="S631" s="53" t="str">
        <f>VLOOKUP(Table9[[#This Row],[Id]],Vocabulary!A:K,11)</f>
        <v>no</v>
      </c>
      <c r="T631" s="53" t="str">
        <f>VLOOKUP(Table9[[#This Row],[Id]],Vocabulary!A:L,12)</f>
        <v>yes</v>
      </c>
      <c r="U631" s="38"/>
    </row>
    <row r="632" spans="1:21" s="47" customFormat="1" ht="43.2" x14ac:dyDescent="0.3">
      <c r="A632" s="32">
        <v>699</v>
      </c>
      <c r="B632" s="53" t="str">
        <f>IF($A632&lt;&gt;"",IF(VLOOKUP($A632,VocabularyAdoption!$A:$K,8,)=0,"",VLOOKUP($A632,VocabularyAdoption!$A:$K,8,)),"")</f>
        <v>Proposed standard</v>
      </c>
      <c r="C632" s="13" t="str">
        <f>IF($A632&lt;&gt;"",VLOOKUP($A632,Vocabulary!$A:$J,6,),"")</f>
        <v>FED</v>
      </c>
      <c r="D632" s="13" t="str">
        <f>IF($A632&lt;&gt;"",VLOOKUP($A632,Vocabulary!$A:$J,8,),"")</f>
        <v>fed-thesaurus</v>
      </c>
      <c r="E632" s="53" t="str">
        <f>IFERROR(VLOOKUP(D632,Prefix!$A:$B,2,),"")</f>
        <v>http://vocab.belgif.be/auth/</v>
      </c>
      <c r="F632" s="53" t="str">
        <f>IF($A632&lt;&gt;"",IF(VLOOKUP($A632,Vocabulary!$A:$J,9,)=0,"",VLOOKUP($A632,Vocabulary!$A:$J,9,)),"")</f>
        <v/>
      </c>
      <c r="G632" s="13" t="str">
        <f>IF($A632&lt;&gt;"",VLOOKUP($A632,Vocabulary!$A:$J,4,),"")</f>
        <v>Location</v>
      </c>
      <c r="H632" s="13" t="str">
        <f>IF($A632&lt;&gt;"",VLOOKUP($A632,Vocabulary!$A:$J,5,),"")</f>
        <v>ConceptScheme</v>
      </c>
      <c r="I632" s="53" t="str">
        <f t="shared" si="9"/>
        <v>&lt;http://vocab.belgif.be/auth/regioncode#id&gt;</v>
      </c>
      <c r="J632" s="13" t="str">
        <f>IF($A632&lt;&gt;"",VLOOKUP($A632,Vocabulary!$A:$J,2,),"")</f>
        <v>RegionCode</v>
      </c>
      <c r="K632" s="53" t="str">
        <f>IFERROR(IF(VLOOKUP(A632,VocabularyNL!$A:$G,6)=0,"",VLOOKUP(A632,VocabularyNL!$A:$G,6)),"")</f>
        <v>Code regio</v>
      </c>
      <c r="L632" s="53" t="str">
        <f>IFERROR(IF(VLOOKUP(A632,VocabularyFR!$A:$G,6)=0,"",VLOOKUP(A632,VocabularyFR!$A:$G,6)),"")</f>
        <v>Code région</v>
      </c>
      <c r="M632" s="13" t="str">
        <f>IFERROR(IF(VLOOKUP(A632,Vocabulary!$A:$F,3)=0,"",VLOOKUP(A632,Vocabulary!$A:$F,3)),"")</f>
        <v>Conceptscheme for region codes in a country.</v>
      </c>
      <c r="N632" s="53" t="str">
        <f>IFERROR(IF(VLOOKUP(A632,VocabularyNL!$A:$H,7)=0,"",VLOOKUP(A632,VocabularyNL!$A:$H,7)),"")</f>
        <v>Conceptschema voor regiocodes in een land.</v>
      </c>
      <c r="O632" s="53" t="str">
        <f>IFERROR(IF(VLOOKUP(A632,VocabularyFR!$A:$H,7)=0,"",VLOOKUP(A632,VocabularyFR!$A:$H,7)),"")</f>
        <v>Conceptscheme des codes de région dans un pays.</v>
      </c>
      <c r="P632" s="13" t="str">
        <f>IF($A632&lt;&gt;"",IF(VLOOKUP($A632,Vocabulary!$A:$J,7,)&lt;&gt;"",VLOOKUP($A632,Vocabulary!$A:$J,7,),""),"")</f>
        <v>See https://en.wikipedia.org/wiki/ISO_3166-2:BE
(BE-BRU, BE-VLG, BE-WAL)</v>
      </c>
      <c r="Q632" s="53" t="str">
        <f>IFERROR(IF(VLOOKUP(A632,VocabularyNL!$A:$H,8)=0,"",VLOOKUP(A632,VocabularyNL!$A:$H,8)),"")</f>
        <v>Zie https://nl.wikipedia.org/wiki/ISO_3166-2:BE
(BE-BRU, BE-VLG, BE-WAL)</v>
      </c>
      <c r="R632" s="53" t="str">
        <f>IFERROR(IF(VLOOKUP(A632,VocabularyFR!$A:$H,8)=0,"",VLOOKUP(A632,VocabularyFR!$A:$H,8)),"")</f>
        <v>Voir https://fr.wikipedia.org/wiki/ISO_3166-2:BE
(BE-BRU, BE-VLG, BE-WAL)</v>
      </c>
      <c r="S632" s="53" t="str">
        <f>VLOOKUP(Table9[[#This Row],[Id]],Vocabulary!A:K,11)</f>
        <v>yes</v>
      </c>
      <c r="T632" s="53" t="str">
        <f>VLOOKUP(Table9[[#This Row],[Id]],Vocabulary!A:L,12)</f>
        <v>yes</v>
      </c>
      <c r="U632" s="38"/>
    </row>
    <row r="633" spans="1:21" s="47" customFormat="1" ht="144" x14ac:dyDescent="0.3">
      <c r="A633" s="32">
        <v>700</v>
      </c>
      <c r="B633" s="53" t="str">
        <f>IF($A633&lt;&gt;"",IF(VLOOKUP($A633,VocabularyAdoption!$A:$K,8,)=0,"",VLOOKUP($A633,VocabularyAdoption!$A:$K,8,)),"")</f>
        <v>Proposed standard</v>
      </c>
      <c r="C633" s="13" t="str">
        <f>IF($A633&lt;&gt;"",VLOOKUP($A633,Vocabulary!$A:$J,6,),"")</f>
        <v>FED</v>
      </c>
      <c r="D633" s="13" t="str">
        <f>IF($A633&lt;&gt;"",VLOOKUP($A633,Vocabulary!$A:$J,8,),"")</f>
        <v>fed-thesaurus</v>
      </c>
      <c r="E633" s="53" t="str">
        <f>IFERROR(VLOOKUP(D633,Prefix!$A:$B,2,),"")</f>
        <v>http://vocab.belgif.be/auth/</v>
      </c>
      <c r="F633" s="53" t="str">
        <f>IF($A633&lt;&gt;"",IF(VLOOKUP($A633,Vocabulary!$A:$J,9,)=0,"",VLOOKUP($A633,Vocabulary!$A:$J,9,)),"")</f>
        <v/>
      </c>
      <c r="G633" s="13" t="str">
        <f>IF($A633&lt;&gt;"",VLOOKUP($A633,Vocabulary!$A:$J,4,),"")</f>
        <v>Organization</v>
      </c>
      <c r="H633" s="13" t="str">
        <f>IF($A633&lt;&gt;"",VLOOKUP($A633,Vocabulary!$A:$J,5,),"")</f>
        <v>Property</v>
      </c>
      <c r="I633" s="53" t="str">
        <f t="shared" si="9"/>
        <v>&lt;http://vocab.belgif.be/auth/nace2008&gt;</v>
      </c>
      <c r="J633" s="13" t="str">
        <f>IF($A633&lt;&gt;"",VLOOKUP($A633,Vocabulary!$A:$J,2,),"")</f>
        <v>nace2008</v>
      </c>
      <c r="K633" s="53" t="str">
        <f>IFERROR(IF(VLOOKUP(A633,VocabularyNL!$A:$G,6)=0,"",VLOOKUP(A633,VocabularyNL!$A:$G,6)),"")</f>
        <v>Nace2008</v>
      </c>
      <c r="L633" s="53" t="str">
        <f>IFERROR(IF(VLOOKUP(A633,VocabularyFR!$A:$G,6)=0,"",VLOOKUP(A633,VocabularyFR!$A:$G,6)),"")</f>
        <v>Nace2008</v>
      </c>
      <c r="M633" s="13" t="str">
        <f>IFERROR(IF(VLOOKUP(A633,Vocabulary!$A:$F,3)=0,"",VLOOKUP(A633,Vocabulary!$A:$F,3)),"")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3" s="53" t="str">
        <f>IFERROR(IF(VLOOKUP(A633,VocabularyNL!$A:$H,7)=0,"",VLOOKUP(A633,VocabularyNL!$A:$H,7)),"")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33" s="53" t="str">
        <f>IFERROR(IF(VLOOKUP(A633,VocabularyFR!$A:$H,7)=0,"",VLOOKUP(A633,VocabularyFR!$A:$H,7)),"")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3" s="13" t="str">
        <f>IF($A633&lt;&gt;"",IF(VLOOKUP($A633,Vocabulary!$A:$J,7,)&lt;&gt;"",VLOOKUP($A633,Vocabulary!$A:$J,7,),""),"")</f>
        <v>see https://economie.fgov.be/en/themes/enterprises/crossroads-bank-enterprises/services-administrations/tables-codes (code NACE version 2008)</v>
      </c>
      <c r="Q633" s="53" t="str">
        <f>IFERROR(IF(VLOOKUP(A633,VocabularyNL!$A:$H,8)=0,"",VLOOKUP(A633,VocabularyNL!$A:$H,8)),"")</f>
        <v>zie https://economie.fgov.be/nl/themas/ondernemingen/kruispuntbank-van/diensten-voor-administraties/codetabellen (code NACE versie 2008)</v>
      </c>
      <c r="R633" s="53" t="str">
        <f>IFERROR(IF(VLOOKUP(A633,VocabularyFR!$A:$H,8)=0,"",VLOOKUP(A633,VocabularyFR!$A:$H,8)),"")</f>
        <v>voir https://economie.fgov.be/fr/themes/entreprises/banque-carrefour-des/services-pour-les/tables-de-codes (code NACE version 2008)</v>
      </c>
      <c r="S633" s="53" t="str">
        <f>VLOOKUP(Table9[[#This Row],[Id]],Vocabulary!A:K,11)</f>
        <v>no</v>
      </c>
      <c r="T633" s="53" t="str">
        <f>VLOOKUP(Table9[[#This Row],[Id]],Vocabulary!A:L,12)</f>
        <v>yes</v>
      </c>
      <c r="U633" s="38"/>
    </row>
    <row r="634" spans="1:21" s="47" customFormat="1" ht="43.2" x14ac:dyDescent="0.3">
      <c r="A634" s="32">
        <v>701</v>
      </c>
      <c r="B634" s="53" t="str">
        <f>IF($A634&lt;&gt;"",IF(VLOOKUP($A634,VocabularyAdoption!$A:$K,8,)=0,"",VLOOKUP($A634,VocabularyAdoption!$A:$K,8,)),"")</f>
        <v>Proposed standard</v>
      </c>
      <c r="C634" s="13" t="str">
        <f>IF($A634&lt;&gt;"",VLOOKUP($A634,Vocabulary!$A:$J,6,),"")</f>
        <v>FED</v>
      </c>
      <c r="D634" s="13" t="str">
        <f>IF($A634&lt;&gt;"",VLOOKUP($A634,Vocabulary!$A:$J,8,),"")</f>
        <v>fed-thesaurus</v>
      </c>
      <c r="E634" s="53" t="str">
        <f>IFERROR(VLOOKUP(D634,Prefix!$A:$B,2,),"")</f>
        <v>http://vocab.belgif.be/auth/</v>
      </c>
      <c r="F634" s="53" t="str">
        <f>IF($A634&lt;&gt;"",IF(VLOOKUP($A634,Vocabulary!$A:$J,9,)=0,"",VLOOKUP($A634,Vocabulary!$A:$J,9,)),"")</f>
        <v/>
      </c>
      <c r="G634" s="13" t="str">
        <f>IF($A634&lt;&gt;"",VLOOKUP($A634,Vocabulary!$A:$J,4,),"")</f>
        <v>Location</v>
      </c>
      <c r="H634" s="13" t="str">
        <f>IF($A634&lt;&gt;"",VLOOKUP($A634,Vocabulary!$A:$J,5,),"")</f>
        <v>DataType</v>
      </c>
      <c r="I634" s="53" t="str">
        <f t="shared" si="9"/>
        <v>&lt;http://vocab.belgif.be/auth/CountryNisCode&gt;</v>
      </c>
      <c r="J634" s="13" t="str">
        <f>IF($A634&lt;&gt;"",VLOOKUP($A634,Vocabulary!$A:$J,2,),"")</f>
        <v>CountryNisCode</v>
      </c>
      <c r="K634" s="53" t="str">
        <f>IFERROR(IF(VLOOKUP(A634,VocabularyNL!$A:$G,6)=0,"",VLOOKUP(A634,VocabularyNL!$A:$G,6)),"")</f>
        <v>Land NIS-code</v>
      </c>
      <c r="L634" s="53" t="str">
        <f>IFERROR(IF(VLOOKUP(A634,VocabularyFR!$A:$G,6)=0,"",VLOOKUP(A634,VocabularyFR!$A:$G,6)),"")</f>
        <v>Code INS du pays</v>
      </c>
      <c r="M634" s="13" t="str">
        <f>IFERROR(IF(VLOOKUP(A634,Vocabulary!$A:$F,3)=0,"",VLOOKUP(A634,Vocabulary!$A:$F,3)),"")</f>
        <v>NIS code representing a country as defined by statbel.fgov.be</v>
      </c>
      <c r="N634" s="53" t="str">
        <f>IFERROR(IF(VLOOKUP(A634,VocabularyNL!$A:$H,7)=0,"",VLOOKUP(A634,VocabularyNL!$A:$H,7)),"")</f>
        <v>NIS-code voor een land, zoals gedefinieerd door statbel.fgov.be</v>
      </c>
      <c r="O634" s="53" t="str">
        <f>IFERROR(IF(VLOOKUP(A634,VocabularyFR!$A:$H,7)=0,"",VLOOKUP(A634,VocabularyFR!$A:$H,7)),"")</f>
        <v>Code INS pour un pays, comme defini par statbel.fgov.be</v>
      </c>
      <c r="P634" s="13" t="str">
        <f>IF($A634&lt;&gt;"",IF(VLOOKUP($A634,Vocabulary!$A:$J,7,)&lt;&gt;"",VLOOKUP($A634,Vocabulary!$A:$J,7,),""),"")</f>
        <v>Possible values are in range from 100 to 999</v>
      </c>
      <c r="Q634" s="53" t="str">
        <f>IFERROR(IF(VLOOKUP(A634,VocabularyNL!$A:$H,8)=0,"",VLOOKUP(A634,VocabularyNL!$A:$H,8)),"")</f>
        <v>Geldige waarden van 100 tot 999</v>
      </c>
      <c r="R634" s="53" t="str">
        <f>IFERROR(IF(VLOOKUP(A634,VocabularyFR!$A:$H,8)=0,"",VLOOKUP(A634,VocabularyFR!$A:$H,8)),"")</f>
        <v>Valeurs possibles de 100 à 999</v>
      </c>
      <c r="S634" s="53" t="str">
        <f>VLOOKUP(Table9[[#This Row],[Id]],Vocabulary!A:K,11)</f>
        <v>yes</v>
      </c>
      <c r="T634" s="53" t="str">
        <f>VLOOKUP(Table9[[#This Row],[Id]],Vocabulary!A:L,12)</f>
        <v>yes</v>
      </c>
      <c r="U634" s="38"/>
    </row>
    <row r="635" spans="1:21" s="47" customFormat="1" ht="115.2" x14ac:dyDescent="0.3">
      <c r="A635" s="32">
        <v>702</v>
      </c>
      <c r="B635" s="54" t="str">
        <f>IF($A635&lt;&gt;"",IF(VLOOKUP($A635,VocabularyAdoption!$A:$K,8,)=0,"",VLOOKUP($A635,VocabularyAdoption!$A:$K,8,)),"")</f>
        <v>Proposed standard</v>
      </c>
      <c r="C635" s="35" t="str">
        <f>IF($A635&lt;&gt;"",VLOOKUP($A635,Vocabulary!$A:$J,6,),"")</f>
        <v>FED</v>
      </c>
      <c r="D635" s="35" t="str">
        <f>IF($A635&lt;&gt;"",VLOOKUP($A635,Vocabulary!$A:$J,8,),"")</f>
        <v>fed-thesaurus</v>
      </c>
      <c r="E635" s="54" t="str">
        <f>IFERROR(VLOOKUP(D635,Prefix!$A:$B,2,),"")</f>
        <v>http://vocab.belgif.be/auth/</v>
      </c>
      <c r="F635" s="54" t="str">
        <f>IF($A635&lt;&gt;"",IF(VLOOKUP($A635,Vocabulary!$A:$J,9,)=0,"",VLOOKUP($A635,Vocabulary!$A:$J,9,)),"")</f>
        <v/>
      </c>
      <c r="G635" s="35" t="str">
        <f>IF($A635&lt;&gt;"",VLOOKUP($A635,Vocabulary!$A:$J,4,),"")</f>
        <v>Location</v>
      </c>
      <c r="H635" s="35" t="str">
        <f>IF($A635&lt;&gt;"",VLOOKUP($A635,Vocabulary!$A:$J,5,),"")</f>
        <v>DataType</v>
      </c>
      <c r="I635" s="54" t="str">
        <f t="shared" si="9"/>
        <v>&lt;http://vocab.belgif.be/auth/StreetRrnCode&gt;</v>
      </c>
      <c r="J635" s="35" t="str">
        <f>IF($A635&lt;&gt;"",VLOOKUP($A635,Vocabulary!$A:$J,2,),"")</f>
        <v>StreetRrnCode</v>
      </c>
      <c r="K635" s="54" t="str">
        <f>IFERROR(IF(VLOOKUP(A635,VocabularyNL!$A:$G,6)=0,"",VLOOKUP(A635,VocabularyNL!$A:$G,6)),"")</f>
        <v>Straatcode Rijksregister</v>
      </c>
      <c r="L635" s="54" t="str">
        <f>IFERROR(IF(VLOOKUP(A635,VocabularyFR!$A:$G,6)=0,"",VLOOKUP(A635,VocabularyFR!$A:$G,6)),"")</f>
        <v>Code rue du Registre National</v>
      </c>
      <c r="M635" s="35" t="str">
        <f>IFERROR(IF(VLOOKUP(A635,Vocabulary!$A:$F,3)=0,"",VLOOKUP(A635,Vocabulary!$A:$F,3)),"")</f>
        <v>Street code assigned by National Registry</v>
      </c>
      <c r="N635" s="54" t="str">
        <f>IFERROR(IF(VLOOKUP(A635,VocabularyNL!$A:$H,7)=0,"",VLOOKUP(A635,VocabularyNL!$A:$H,7)),"")</f>
        <v>Straatcode toegewezen door het Rijksregister</v>
      </c>
      <c r="O635" s="54" t="str">
        <f>IFERROR(IF(VLOOKUP(A635,VocabularyFR!$A:$H,7)=0,"",VLOOKUP(A635,VocabularyFR!$A:$H,7)),"")</f>
        <v>Code rue attribué par le Registre National</v>
      </c>
      <c r="P635" s="35" t="str">
        <f>IF($A635&lt;&gt;"",IF(VLOOKUP($A635,Vocabulary!$A:$J,7,)&lt;&gt;"",VLOOKUP($A635,Vocabulary!$A:$J,7,),""),"")</f>
        <v>4 digits long. Unique within a municipality.
(more info: https://www.ibz.rrn.fgov.be/fileadmin/user_upload/nl/rr/instructies/IST_Codificatie_straten.pdf)
Will be replaced by the BEST street identifier.</v>
      </c>
      <c r="Q635" s="54" t="str">
        <f>IFERROR(IF(VLOOKUP(A635,VocabularyNL!$A:$H,8)=0,"",VLOOKUP(A635,VocabularyNL!$A:$H,8)),"")</f>
        <v>lengte: 4 digits. Uniek binnen een gemeente.
(meer info: https://www.ibz.rrn.fgov.be/fileadmin/user_upload/nl/rr/instructies/IST_Codificatie_straten.pdf)
Zal worden vervangen door de BEST straat identifier.</v>
      </c>
      <c r="R635" s="54" t="str">
        <f>IFERROR(IF(VLOOKUP(A635,VocabularyFR!$A:$H,8)=0,"",VLOOKUP(A635,VocabularyFR!$A:$H,8)),"")</f>
        <v xml:space="preserve">Longueur: 4 digits long. unique dans une commune.
(info supplémentaire: https://www.ibz.rrn.fgov.be/fileadmin/user_upload/fr/rn/instructions/liste-TI/Inst_Codification_voies_publiques.pdf)
Sera remplacé par l'identifiant BEST pour les rues. </v>
      </c>
      <c r="S635" s="54" t="str">
        <f>VLOOKUP(Table9[[#This Row],[Id]],Vocabulary!A:K,11)</f>
        <v>yes</v>
      </c>
      <c r="T635" s="53" t="str">
        <f>VLOOKUP(Table9[[#This Row],[Id]],Vocabulary!A:L,12)</f>
        <v>yes</v>
      </c>
      <c r="U635" s="38"/>
    </row>
    <row r="636" spans="1:21" s="47" customFormat="1" ht="144" x14ac:dyDescent="0.3">
      <c r="A636" s="32">
        <v>703</v>
      </c>
      <c r="B636" s="54" t="str">
        <f>IF($A636&lt;&gt;"",IF(VLOOKUP($A636,VocabularyAdoption!$A:$K,8,)=0,"",VLOOKUP($A636,VocabularyAdoption!$A:$K,8,)),"")</f>
        <v>Proposed standard</v>
      </c>
      <c r="C636" s="35" t="str">
        <f>IF($A636&lt;&gt;"",VLOOKUP($A636,Vocabulary!$A:$J,6,),"")</f>
        <v>FED</v>
      </c>
      <c r="D636" s="35" t="str">
        <f>IF($A636&lt;&gt;"",VLOOKUP($A636,Vocabulary!$A:$J,8,),"")</f>
        <v>org</v>
      </c>
      <c r="E636" s="54" t="str">
        <f>IFERROR(VLOOKUP(D636,Prefix!$A:$B,2,),"")</f>
        <v>http://www.w3.org/ns/org#</v>
      </c>
      <c r="F636" s="54" t="str">
        <f>IF($A636&lt;&gt;"",IF(VLOOKUP($A636,Vocabulary!$A:$J,9,)=0,"",VLOOKUP($A636,Vocabulary!$A:$J,9,)),"")</f>
        <v/>
      </c>
      <c r="G636" s="35" t="str">
        <f>IF($A636&lt;&gt;"",VLOOKUP($A636,Vocabulary!$A:$J,4,),"")</f>
        <v>Generic</v>
      </c>
      <c r="H636" s="35" t="str">
        <f>IF($A636&lt;&gt;"",VLOOKUP($A636,Vocabulary!$A:$J,5,),"")</f>
        <v>Class</v>
      </c>
      <c r="I636" s="54" t="str">
        <f t="shared" si="9"/>
        <v>&lt;http://www.w3.org/ns/org#Mandate&gt;</v>
      </c>
      <c r="J636" s="35" t="str">
        <f>IF($A636&lt;&gt;"",VLOOKUP($A636,Vocabulary!$A:$J,2,),"")</f>
        <v>Mandate</v>
      </c>
      <c r="K636" s="54" t="str">
        <f>IFERROR(IF(VLOOKUP(A636,VocabularyNL!$A:$G,6)=0,"",VLOOKUP(A636,VocabularyNL!$A:$G,6)),"")</f>
        <v>Mandaat</v>
      </c>
      <c r="L636" s="54" t="str">
        <f>IFERROR(IF(VLOOKUP(A636,VocabularyFR!$A:$G,6)=0,"",VLOOKUP(A636,VocabularyFR!$A:$G,6)),"")</f>
        <v>Mandat</v>
      </c>
      <c r="M636" s="35" t="str">
        <f>IFERROR(IF(VLOOKUP(A636,Vocabulary!$A:$F,3)=0,"",VLOOKUP(A636,Vocabulary!$A:$F,3)),"")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36" s="54" t="str">
        <f>IFERROR(IF(VLOOKUP(A636,VocabularyNL!$A:$H,7)=0,"",VLOOKUP(A636,VocabularyNL!$A:$H,7)),"")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36" s="54" t="str">
        <f>IFERROR(IF(VLOOKUP(A636,VocabularyFR!$A:$H,7)=0,"",VLOOKUP(A636,VocabularyFR!$A:$H,7)),"")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36" s="35" t="str">
        <f>IF($A636&lt;&gt;"",IF(VLOOKUP($A636,Vocabulary!$A:$J,7,)&lt;&gt;"",VLOOKUP($A636,Vocabulary!$A:$J,7,),""),"")</f>
        <v>see Class Agent</v>
      </c>
      <c r="Q636" s="54" t="str">
        <f>IFERROR(IF(VLOOKUP(A636,VocabularyNL!$A:$H,8)=0,"",VLOOKUP(A636,VocabularyNL!$A:$H,8)),"")</f>
        <v>zie class Agent</v>
      </c>
      <c r="R636" s="54" t="str">
        <f>IFERROR(IF(VLOOKUP(A636,VocabularyFR!$A:$H,8)=0,"",VLOOKUP(A636,VocabularyFR!$A:$H,8)),"")</f>
        <v>voir class Agent</v>
      </c>
      <c r="S636" s="54" t="str">
        <f>VLOOKUP(Table9[[#This Row],[Id]],Vocabulary!A:K,11)</f>
        <v>no</v>
      </c>
      <c r="T636" s="53" t="str">
        <f>VLOOKUP(Table9[[#This Row],[Id]],Vocabulary!A:L,12)</f>
        <v>yes</v>
      </c>
      <c r="U636" s="38"/>
    </row>
    <row r="637" spans="1:21" s="47" customFormat="1" ht="57.6" x14ac:dyDescent="0.3">
      <c r="A637" s="32">
        <v>705</v>
      </c>
      <c r="B637" s="53" t="str">
        <f>IF($A637&lt;&gt;"",IF(VLOOKUP($A637,VocabularyAdoption!$A:$K,8,)=0,"",VLOOKUP($A637,VocabularyAdoption!$A:$K,8,)),"")</f>
        <v>Proposed standard</v>
      </c>
      <c r="C637" s="13" t="str">
        <f>IF($A637&lt;&gt;"",VLOOKUP($A637,Vocabulary!$A:$J,6,),"")</f>
        <v>FED</v>
      </c>
      <c r="D637" s="13" t="str">
        <f>IF($A637&lt;&gt;"",VLOOKUP($A637,Vocabulary!$A:$J,8,),"")</f>
        <v>org</v>
      </c>
      <c r="E637" s="53" t="str">
        <f>IFERROR(VLOOKUP(D637,Prefix!$A:$B,2,),"")</f>
        <v>http://www.w3.org/ns/org#</v>
      </c>
      <c r="F637" s="53" t="str">
        <f>IF($A637&lt;&gt;"",IF(VLOOKUP($A637,Vocabulary!$A:$J,9,)=0,"",VLOOKUP($A637,Vocabulary!$A:$J,9,)),"")</f>
        <v/>
      </c>
      <c r="G637" s="13" t="str">
        <f>IF($A637&lt;&gt;"",VLOOKUP($A637,Vocabulary!$A:$J,4,),"")</f>
        <v>Generic</v>
      </c>
      <c r="H637" s="13" t="str">
        <f>IF($A637&lt;&gt;"",VLOOKUP($A637,Vocabulary!$A:$J,5,),"")</f>
        <v>Property</v>
      </c>
      <c r="I637" s="53" t="str">
        <f t="shared" si="9"/>
        <v>&lt;http://www.w3.org/ns/org#mandatary&gt;</v>
      </c>
      <c r="J637" s="13" t="str">
        <f>IF($A637&lt;&gt;"",VLOOKUP($A637,Vocabulary!$A:$J,2,),"")</f>
        <v>mandatary</v>
      </c>
      <c r="K637" s="53" t="str">
        <f>IFERROR(IF(VLOOKUP(A637,VocabularyNL!$A:$G,6)=0,"",VLOOKUP(A637,VocabularyNL!$A:$G,6)),"")</f>
        <v>Mandataris</v>
      </c>
      <c r="L637" s="53" t="str">
        <f>IFERROR(IF(VLOOKUP(A637,VocabularyFR!$A:$G,6)=0,"",VLOOKUP(A637,VocabularyFR!$A:$G,6)),"")</f>
        <v>Mandataire</v>
      </c>
      <c r="M637" s="13" t="str">
        <f>IFERROR(IF(VLOOKUP(A637,Vocabulary!$A:$F,3)=0,"",VLOOKUP(A637,Vocabulary!$A:$F,3)),"")</f>
        <v>The Agent that receives a mandate from another Agent. 
The mandatary must be unambiguously identified in an authentic source.</v>
      </c>
      <c r="N637" s="53" t="str">
        <f>IFERROR(IF(VLOOKUP(A637,VocabularyNL!$A:$H,7)=0,"",VLOOKUP(A637,VocabularyNL!$A:$H,7)),"")</f>
        <v>De agent die een mandaat van een andere agent ontvangt.
De mandataris moet ondubbelzinnig worden geïdentificeerd in een authentieke bron.</v>
      </c>
      <c r="O637" s="53" t="str">
        <f>IFERROR(IF(VLOOKUP(A637,VocabularyFR!$A:$H,7)=0,"",VLOOKUP(A637,VocabularyFR!$A:$H,7)),"")</f>
        <v>L'agent qui reçoit un mandat d'un autre agent.
Le mandataire doit être identifié sans ambiguïté dans une source authentique.</v>
      </c>
      <c r="P637" s="13" t="str">
        <f>IF($A637&lt;&gt;"",IF(VLOOKUP($A637,Vocabulary!$A:$J,7,)&lt;&gt;"",VLOOKUP($A637,Vocabulary!$A:$J,7,),""),"")</f>
        <v>see Class Agent</v>
      </c>
      <c r="Q637" s="53" t="str">
        <f>IFERROR(IF(VLOOKUP(A637,VocabularyNL!$A:$H,8)=0,"",VLOOKUP(A637,VocabularyNL!$A:$H,8)),"")</f>
        <v>zie class Agent</v>
      </c>
      <c r="R637" s="53" t="str">
        <f>IFERROR(IF(VLOOKUP(A637,VocabularyFR!$A:$H,8)=0,"",VLOOKUP(A637,VocabularyFR!$A:$H,8)),"")</f>
        <v>voir class Agent</v>
      </c>
      <c r="S637" s="53" t="str">
        <f>VLOOKUP(Table9[[#This Row],[Id]],Vocabulary!A:K,11)</f>
        <v>no</v>
      </c>
      <c r="T637" s="53" t="str">
        <f>VLOOKUP(Table9[[#This Row],[Id]],Vocabulary!A:L,12)</f>
        <v>yes</v>
      </c>
      <c r="U637" s="38"/>
    </row>
    <row r="638" spans="1:21" s="47" customFormat="1" ht="43.2" x14ac:dyDescent="0.3">
      <c r="A638" s="32">
        <v>706</v>
      </c>
      <c r="B638" s="53" t="str">
        <f>IF($A638&lt;&gt;"",IF(VLOOKUP($A638,VocabularyAdoption!$A:$K,8,)=0,"",VLOOKUP($A638,VocabularyAdoption!$A:$K,8,)),"")</f>
        <v>Proposed standard</v>
      </c>
      <c r="C638" s="13" t="str">
        <f>IF($A638&lt;&gt;"",VLOOKUP($A638,Vocabulary!$A:$J,6,),"")</f>
        <v>FED</v>
      </c>
      <c r="D638" s="13" t="str">
        <f>IF($A638&lt;&gt;"",VLOOKUP($A638,Vocabulary!$A:$J,8,),"")</f>
        <v>org</v>
      </c>
      <c r="E638" s="53" t="str">
        <f>IFERROR(VLOOKUP(D638,Prefix!$A:$B,2,),"")</f>
        <v>http://www.w3.org/ns/org#</v>
      </c>
      <c r="F638" s="53" t="str">
        <f>IF($A638&lt;&gt;"",IF(VLOOKUP($A638,Vocabulary!$A:$J,9,)=0,"",VLOOKUP($A638,Vocabulary!$A:$J,9,)),"")</f>
        <v/>
      </c>
      <c r="G638" s="13" t="str">
        <f>IF($A638&lt;&gt;"",VLOOKUP($A638,Vocabulary!$A:$J,4,),"")</f>
        <v>Generic</v>
      </c>
      <c r="H638" s="13" t="str">
        <f>IF($A638&lt;&gt;"",VLOOKUP($A638,Vocabulary!$A:$J,5,),"")</f>
        <v>Property</v>
      </c>
      <c r="I638" s="53" t="str">
        <f t="shared" ref="I638:I655" si="10">IF(AND(H638="ConceptScheme",LEFT(D638,7) &lt;&gt; "inspire", LEFT(D638,4) &lt;&gt; "oeaw"),CONCATENATE("&lt;",E638,LOWER(IF(F638="",J638,F638)),"#id&gt;"),CONCATENATE("&lt;",E638,IF(F638="",J638,F638),"&gt;"))</f>
        <v>&lt;http://www.w3.org/ns/org#mandator&gt;</v>
      </c>
      <c r="J638" s="13" t="str">
        <f>IF($A638&lt;&gt;"",VLOOKUP($A638,Vocabulary!$A:$J,2,),"")</f>
        <v>mandator</v>
      </c>
      <c r="K638" s="53" t="str">
        <f>IFERROR(IF(VLOOKUP(A638,VocabularyNL!$A:$G,6)=0,"",VLOOKUP(A638,VocabularyNL!$A:$G,6)),"")</f>
        <v>Mandaatgever</v>
      </c>
      <c r="L638" s="53" t="str">
        <f>IFERROR(IF(VLOOKUP(A638,VocabularyFR!$A:$G,6)=0,"",VLOOKUP(A638,VocabularyFR!$A:$G,6)),"")</f>
        <v>Mandant</v>
      </c>
      <c r="M638" s="13" t="str">
        <f>IFERROR(IF(VLOOKUP(A638,Vocabulary!$A:$F,3)=0,"",VLOOKUP(A638,Vocabulary!$A:$F,3)),"")</f>
        <v>The Agent that gives a mandate to another Agent. 
The mandator must be uniquely identified in an authentic source</v>
      </c>
      <c r="N638" s="53" t="str">
        <f>IFERROR(IF(VLOOKUP(A638,VocabularyNL!$A:$H,7)=0,"",VLOOKUP(A638,VocabularyNL!$A:$H,7)),"")</f>
        <v>De agent die een mandaat aan een andere agent geeft.
De mandator moet uniek geïdentificeerd zijn in een authentieke bron</v>
      </c>
      <c r="O638" s="53" t="str">
        <f>IFERROR(IF(VLOOKUP(A638,VocabularyFR!$A:$H,7)=0,"",VLOOKUP(A638,VocabularyFR!$A:$H,7)),"")</f>
        <v>L'agent qui donne un mandat à un autre agent.
Le mandant doit être identifié de manière unique dans une source authentique</v>
      </c>
      <c r="P638" s="13" t="str">
        <f>IF($A638&lt;&gt;"",IF(VLOOKUP($A638,Vocabulary!$A:$J,7,)&lt;&gt;"",VLOOKUP($A638,Vocabulary!$A:$J,7,),""),"")</f>
        <v>see Class Agent</v>
      </c>
      <c r="Q638" s="53" t="str">
        <f>IFERROR(IF(VLOOKUP(A638,VocabularyNL!$A:$H,8)=0,"",VLOOKUP(A638,VocabularyNL!$A:$H,8)),"")</f>
        <v>zie class Agent</v>
      </c>
      <c r="R638" s="53" t="str">
        <f>IFERROR(IF(VLOOKUP(A638,VocabularyFR!$A:$H,8)=0,"",VLOOKUP(A638,VocabularyFR!$A:$H,8)),"")</f>
        <v>voir class Agent</v>
      </c>
      <c r="S638" s="53" t="str">
        <f>VLOOKUP(Table9[[#This Row],[Id]],Vocabulary!A:K,11)</f>
        <v>no</v>
      </c>
      <c r="T638" s="53" t="str">
        <f>VLOOKUP(Table9[[#This Row],[Id]],Vocabulary!A:L,12)</f>
        <v>yes</v>
      </c>
      <c r="U638" s="38"/>
    </row>
    <row r="639" spans="1:21" s="47" customFormat="1" ht="43.2" x14ac:dyDescent="0.3">
      <c r="A639" s="32">
        <v>707</v>
      </c>
      <c r="B639" s="53" t="str">
        <f>IF($A639&lt;&gt;"",IF(VLOOKUP($A639,VocabularyAdoption!$A:$K,8,)=0,"",VLOOKUP($A639,VocabularyAdoption!$A:$K,8,)),"")</f>
        <v>Proposed standard</v>
      </c>
      <c r="C639" s="13" t="str">
        <f>IF($A639&lt;&gt;"",VLOOKUP($A639,Vocabulary!$A:$J,6,),"")</f>
        <v>FED</v>
      </c>
      <c r="D639" s="13" t="str">
        <f>IF($A639&lt;&gt;"",VLOOKUP($A639,Vocabulary!$A:$J,8,),"")</f>
        <v>fed-thesaurus</v>
      </c>
      <c r="E639" s="53" t="str">
        <f>IFERROR(VLOOKUP(D639,Prefix!$A:$B,2,),"")</f>
        <v>http://vocab.belgif.be/auth/</v>
      </c>
      <c r="F639" s="53" t="str">
        <f>IF($A639&lt;&gt;"",IF(VLOOKUP($A639,Vocabulary!$A:$J,9,)=0,"",VLOOKUP($A639,Vocabulary!$A:$J,9,)),"")</f>
        <v/>
      </c>
      <c r="G639" s="13" t="str">
        <f>IF($A639&lt;&gt;"",VLOOKUP($A639,Vocabulary!$A:$J,4,),"")</f>
        <v>Location</v>
      </c>
      <c r="H639" s="13" t="str">
        <f>IF($A639&lt;&gt;"",VLOOKUP($A639,Vocabulary!$A:$J,5,),"")</f>
        <v>DataType</v>
      </c>
      <c r="I639" s="53" t="str">
        <f t="shared" si="10"/>
        <v>&lt;http://vocab.belgif.be/auth/CountryIsoCode&gt;</v>
      </c>
      <c r="J639" s="13" t="str">
        <f>IF($A639&lt;&gt;"",VLOOKUP($A639,Vocabulary!$A:$J,2,),"")</f>
        <v>CountryIsoCode</v>
      </c>
      <c r="K639" s="53" t="str">
        <f>IFERROR(IF(VLOOKUP(A639,VocabularyNL!$A:$G,6)=0,"",VLOOKUP(A639,VocabularyNL!$A:$G,6)),"")</f>
        <v>ISO landcode</v>
      </c>
      <c r="L639" s="53" t="str">
        <f>IFERROR(IF(VLOOKUP(A639,VocabularyFR!$A:$G,6)=0,"",VLOOKUP(A639,VocabularyFR!$A:$G,6)),"")</f>
        <v>Code pays ISO</v>
      </c>
      <c r="M639" s="13" t="str">
        <f>IFERROR(IF(VLOOKUP(A639,Vocabulary!$A:$F,3)=0,"",VLOOKUP(A639,Vocabulary!$A:$F,3)),"")</f>
        <v>Representation of a country by an ISO 3166-1 alpha-2 code.</v>
      </c>
      <c r="N639" s="53" t="str">
        <f>IFERROR(IF(VLOOKUP(A639,VocabularyNL!$A:$H,7)=0,"",VLOOKUP(A639,VocabularyNL!$A:$H,7)),"")</f>
        <v>Voorstelling van een land door een ISO 3166-1 alpha-2-code.</v>
      </c>
      <c r="O639" s="53" t="str">
        <f>IFERROR(IF(VLOOKUP(A639,VocabularyFR!$A:$H,7)=0,"",VLOOKUP(A639,VocabularyFR!$A:$H,7)),"")</f>
        <v>Représentation d'un pays par un code ISO 3166-1 alpha-2.</v>
      </c>
      <c r="P639" s="13" t="str">
        <f>IF($A639&lt;&gt;"",IF(VLOOKUP($A639,Vocabulary!$A:$J,7,)&lt;&gt;"",VLOOKUP($A639,Vocabulary!$A:$J,7,),""),"")</f>
        <v>pattern: "^[A-Z]{2}$"</v>
      </c>
      <c r="Q639" s="53" t="str">
        <f>IFERROR(IF(VLOOKUP(A639,VocabularyNL!$A:$H,8)=0,"",VLOOKUP(A639,VocabularyNL!$A:$H,8)),"")</f>
        <v>pattern: "^[A-Z]{2}$"</v>
      </c>
      <c r="R639" s="53" t="str">
        <f>IFERROR(IF(VLOOKUP(A639,VocabularyFR!$A:$H,8)=0,"",VLOOKUP(A639,VocabularyFR!$A:$H,8)),"")</f>
        <v>pattern: "^[A-Z]{2}$"</v>
      </c>
      <c r="S639" s="53" t="str">
        <f>VLOOKUP(Table9[[#This Row],[Id]],Vocabulary!A:K,11)</f>
        <v>yes</v>
      </c>
      <c r="T639" s="53" t="str">
        <f>VLOOKUP(Table9[[#This Row],[Id]],Vocabulary!A:L,12)</f>
        <v>yes</v>
      </c>
      <c r="U639" s="38"/>
    </row>
    <row r="640" spans="1:21" s="47" customFormat="1" ht="57.6" x14ac:dyDescent="0.3">
      <c r="A640" s="32">
        <v>708</v>
      </c>
      <c r="B640" s="53" t="str">
        <f>IF($A640&lt;&gt;"",IF(VLOOKUP($A640,VocabularyAdoption!$A:$K,8,)=0,"",VLOOKUP($A640,VocabularyAdoption!$A:$K,8,)),"")</f>
        <v>Proposed standard</v>
      </c>
      <c r="C640" s="13" t="str">
        <f>IF($A640&lt;&gt;"",VLOOKUP($A640,Vocabulary!$A:$J,6,),"")</f>
        <v>FED</v>
      </c>
      <c r="D640" s="13" t="str">
        <f>IF($A640&lt;&gt;"",VLOOKUP($A640,Vocabulary!$A:$J,8,),"")</f>
        <v>fed-thesaurus</v>
      </c>
      <c r="E640" s="53" t="str">
        <f>IFERROR(VLOOKUP(D640,Prefix!$A:$B,2,),"")</f>
        <v>http://vocab.belgif.be/auth/</v>
      </c>
      <c r="F640" s="53" t="str">
        <f>IF($A640&lt;&gt;"",IF(VLOOKUP($A640,Vocabulary!$A:$J,9,)=0,"",VLOOKUP($A640,Vocabulary!$A:$J,9,)),"")</f>
        <v/>
      </c>
      <c r="G640" s="13" t="str">
        <f>IF($A640&lt;&gt;"",VLOOKUP($A640,Vocabulary!$A:$J,4,),"")</f>
        <v>Location</v>
      </c>
      <c r="H640" s="13" t="str">
        <f>IF($A640&lt;&gt;"",VLOOKUP($A640,Vocabulary!$A:$J,5,),"")</f>
        <v>DataType</v>
      </c>
      <c r="I640" s="53" t="str">
        <f t="shared" si="10"/>
        <v>&lt;http://vocab.belgif.be/auth/CountryWithHistoricIsoCode&gt;</v>
      </c>
      <c r="J640" s="13" t="str">
        <f>IF($A640&lt;&gt;"",VLOOKUP($A640,Vocabulary!$A:$J,2,),"")</f>
        <v>CountryWithHistoricIsoCode</v>
      </c>
      <c r="K640" s="53" t="str">
        <f>IFERROR(IF(VLOOKUP(A640,VocabularyNL!$A:$G,6)=0,"",VLOOKUP(A640,VocabularyNL!$A:$G,6)),"")</f>
        <v>ISO landcode inclusief voormalige</v>
      </c>
      <c r="L640" s="53" t="str">
        <f>IFERROR(IF(VLOOKUP(A640,VocabularyFR!$A:$G,6)=0,"",VLOOKUP(A640,VocabularyFR!$A:$G,6)),"")</f>
        <v>Code pays ISO avec histoire</v>
      </c>
      <c r="M640" s="13" t="str">
        <f>IFERROR(IF(VLOOKUP(A640,Vocabulary!$A:$F,3)=0,"",VLOOKUP(A640,Vocabulary!$A:$F,3)),"")</f>
        <v>Representation of a country by an ISO 3166-1 alpha-2 (current country) or ISO 3166-3 alpha-4 (former country) code.</v>
      </c>
      <c r="N640" s="53" t="str">
        <f>IFERROR(IF(VLOOKUP(A640,VocabularyNL!$A:$H,7)=0,"",VLOOKUP(A640,VocabularyNL!$A:$H,7)),"")</f>
        <v>Voorstelling van een land door een ISO 3166-1 alpha-2 (huidig land) of ISO 3166-3 alpha-4 (voormalig land) code.</v>
      </c>
      <c r="O640" s="53" t="str">
        <f>IFERROR(IF(VLOOKUP(A640,VocabularyFR!$A:$H,7)=0,"",VLOOKUP(A640,VocabularyFR!$A:$H,7)),"")</f>
        <v>Représentation d'un pays par un code ISO 3166-1 alpha-2 (pays actuel) ou ISO 3166-3 alpha-4 (ancien pays).</v>
      </c>
      <c r="P640" s="13" t="str">
        <f>IF($A640&lt;&gt;"",IF(VLOOKUP($A640,Vocabulary!$A:$J,7,)&lt;&gt;"",VLOOKUP($A640,Vocabulary!$A:$J,7,),""),"")</f>
        <v>pattern: "^[A-Z]{2}([A-Z]{2})?$"</v>
      </c>
      <c r="Q640" s="53" t="str">
        <f>IFERROR(IF(VLOOKUP(A640,VocabularyNL!$A:$H,8)=0,"",VLOOKUP(A640,VocabularyNL!$A:$H,8)),"")</f>
        <v>pattern: "^[A-Z]{2}([A-Z]{2})?$"</v>
      </c>
      <c r="R640" s="53" t="str">
        <f>IFERROR(IF(VLOOKUP(A640,VocabularyFR!$A:$H,8)=0,"",VLOOKUP(A640,VocabularyFR!$A:$H,8)),"")</f>
        <v>pattern: "^[A-Z]{2}([A-Z]{2})?$"</v>
      </c>
      <c r="S640" s="53" t="str">
        <f>VLOOKUP(Table9[[#This Row],[Id]],Vocabulary!A:K,11)</f>
        <v>yes</v>
      </c>
      <c r="T640" s="53" t="str">
        <f>VLOOKUP(Table9[[#This Row],[Id]],Vocabulary!A:L,12)</f>
        <v>yes</v>
      </c>
      <c r="U640" s="38"/>
    </row>
    <row r="641" spans="1:21" s="47" customFormat="1" ht="43.2" x14ac:dyDescent="0.3">
      <c r="A641" s="32">
        <v>710</v>
      </c>
      <c r="B641" s="53" t="str">
        <f>IF($A641&lt;&gt;"",IF(VLOOKUP($A641,VocabularyAdoption!$A:$K,8,)=0,"",VLOOKUP($A641,VocabularyAdoption!$A:$K,8,)),"")</f>
        <v>Draft</v>
      </c>
      <c r="C641" s="13" t="str">
        <f>IF($A641&lt;&gt;"",VLOOKUP($A641,Vocabulary!$A:$J,6,),"")</f>
        <v>FED</v>
      </c>
      <c r="D641" s="13" t="str">
        <f>IF($A641&lt;&gt;"",VLOOKUP($A641,Vocabulary!$A:$J,8,),"")</f>
        <v>fed-loc</v>
      </c>
      <c r="E641" s="53" t="str">
        <f>IFERROR(VLOOKUP(D641,Prefix!$A:$B,2,),"")</f>
        <v>http://vocab.belgif.be/ns/location#</v>
      </c>
      <c r="F641" s="53" t="str">
        <f>IF($A641&lt;&gt;"",IF(VLOOKUP($A641,Vocabulary!$A:$J,9,)=0,"",VLOOKUP($A641,Vocabulary!$A:$J,9,)),"")</f>
        <v/>
      </c>
      <c r="G641" s="13" t="str">
        <f>IF($A641&lt;&gt;"",VLOOKUP($A641,Vocabulary!$A:$J,4,),"")</f>
        <v>Location</v>
      </c>
      <c r="H641" s="13" t="str">
        <f>IF($A641&lt;&gt;"",VLOOKUP($A641,Vocabulary!$A:$J,5,),"")</f>
        <v>Class</v>
      </c>
      <c r="I641" s="53" t="str">
        <f t="shared" si="10"/>
        <v>&lt;http://vocab.belgif.be/ns/location#Country&gt;</v>
      </c>
      <c r="J641" s="13" t="str">
        <f>IF($A641&lt;&gt;"",VLOOKUP($A641,Vocabulary!$A:$J,2,),"")</f>
        <v>Country</v>
      </c>
      <c r="K641" s="53" t="str">
        <f>IFERROR(IF(VLOOKUP(A641,VocabularyNL!$A:$G,6)=0,"",VLOOKUP(A641,VocabularyNL!$A:$G,6)),"")</f>
        <v>Land</v>
      </c>
      <c r="L641" s="53" t="str">
        <f>IFERROR(IF(VLOOKUP(A641,VocabularyFR!$A:$G,6)=0,"",VLOOKUP(A641,VocabularyFR!$A:$G,6)),"")</f>
        <v>Pays</v>
      </c>
      <c r="M641" s="13" t="str">
        <f>IFERROR(IF(VLOOKUP(A641,Vocabulary!$A:$F,3)=0,"",VLOOKUP(A641,Vocabulary!$A:$F,3)),"")</f>
        <v>A country is a political state, nation, or territory which is controlled. It is often referred to as the land of an individual's birth, residence, or citizenship.</v>
      </c>
      <c r="N641" s="53" t="str">
        <f>IFERROR(IF(VLOOKUP(A641,VocabularyNL!$A:$H,7)=0,"",VLOOKUP(A641,VocabularyNL!$A:$H,7)),"")</f>
        <v>Een land is een politieke staat, natie of territorium dat wordt gecontroleerd. Het wordt vaak het land van iemands geboorte, verblijf of staatsburgerschap genoemd.</v>
      </c>
      <c r="O641" s="53" t="str">
        <f>IFERROR(IF(VLOOKUP(A641,VocabularyFR!$A:$H,7)=0,"",VLOOKUP(A641,VocabularyFR!$A:$H,7)),"")</f>
        <v>Un pays est un État, une nation ou un territoire politique qui est contrôlé. On l'appelle souvent le pays de naissance, de résidence ou de citoyenneté d'un individu.</v>
      </c>
      <c r="P641" s="13" t="str">
        <f>IF($A641&lt;&gt;"",IF(VLOOKUP($A641,Vocabulary!$A:$J,7,)&lt;&gt;"",VLOOKUP($A641,Vocabulary!$A:$J,7,),""),"")</f>
        <v/>
      </c>
      <c r="Q641" s="53" t="str">
        <f>IFERROR(IF(VLOOKUP(A641,VocabularyNL!$A:$H,8)=0,"",VLOOKUP(A641,VocabularyNL!$A:$H,8)),"")</f>
        <v/>
      </c>
      <c r="R641" s="53" t="str">
        <f>IFERROR(IF(VLOOKUP(A641,VocabularyFR!$A:$H,8)=0,"",VLOOKUP(A641,VocabularyFR!$A:$H,8)),"")</f>
        <v/>
      </c>
      <c r="S641" s="53" t="str">
        <f>VLOOKUP(Table9[[#This Row],[Id]],Vocabulary!A:K,11)</f>
        <v>no</v>
      </c>
      <c r="T641" s="53" t="str">
        <f>VLOOKUP(Table9[[#This Row],[Id]],Vocabulary!A:L,12)</f>
        <v>yes</v>
      </c>
      <c r="U641" s="38"/>
    </row>
    <row r="642" spans="1:21" s="47" customFormat="1" ht="43.2" x14ac:dyDescent="0.3">
      <c r="A642" s="32">
        <v>713</v>
      </c>
      <c r="B642" s="53" t="str">
        <f>IF($A642&lt;&gt;"",IF(VLOOKUP($A642,VocabularyAdoption!$A:$K,8,)=0,"",VLOOKUP($A642,VocabularyAdoption!$A:$K,8,)),"")</f>
        <v>Draft</v>
      </c>
      <c r="C642" s="13" t="str">
        <f>IF($A642&lt;&gt;"",VLOOKUP($A642,Vocabulary!$A:$J,6,),"")</f>
        <v>FED</v>
      </c>
      <c r="D642" s="13" t="str">
        <f>IF($A642&lt;&gt;"",VLOOKUP($A642,Vocabulary!$A:$J,8,),"")</f>
        <v>fed-thesaurus</v>
      </c>
      <c r="E642" s="53" t="str">
        <f>IFERROR(VLOOKUP(D642,Prefix!$A:$B,2,),"")</f>
        <v>http://vocab.belgif.be/auth/</v>
      </c>
      <c r="F642" s="53" t="str">
        <f>IF($A642&lt;&gt;"",IF(VLOOKUP($A642,Vocabulary!$A:$J,9,)=0,"",VLOOKUP($A642,Vocabulary!$A:$J,9,)),"")</f>
        <v/>
      </c>
      <c r="G642" s="13" t="str">
        <f>IF($A642&lt;&gt;"",VLOOKUP($A642,Vocabulary!$A:$J,4,),"")</f>
        <v>Location</v>
      </c>
      <c r="H642" s="13" t="str">
        <f>IF($A642&lt;&gt;"",VLOOKUP($A642,Vocabulary!$A:$J,5,),"")</f>
        <v>ConceptScheme</v>
      </c>
      <c r="I642" s="53" t="str">
        <f t="shared" si="10"/>
        <v>&lt;http://vocab.belgif.be/auth/municipalitycode#id&gt;</v>
      </c>
      <c r="J642" s="13" t="str">
        <f>IF($A642&lt;&gt;"",VLOOKUP($A642,Vocabulary!$A:$J,2,),"")</f>
        <v>MunicipalityCode</v>
      </c>
      <c r="K642" s="53" t="str">
        <f>IFERROR(IF(VLOOKUP(A642,VocabularyNL!$A:$G,6)=0,"",VLOOKUP(A642,VocabularyNL!$A:$G,6)),"")</f>
        <v>NIS code gemeente</v>
      </c>
      <c r="L642" s="53" t="str">
        <f>IFERROR(IF(VLOOKUP(A642,VocabularyFR!$A:$G,6)=0,"",VLOOKUP(A642,VocabularyFR!$A:$G,6)),"")</f>
        <v>Code commune NIS</v>
      </c>
      <c r="M642" s="13" t="str">
        <f>IFERROR(IF(VLOOKUP(A642,Vocabulary!$A:$F,3)=0,"",VLOOKUP(A642,Vocabulary!$A:$F,3)),"")</f>
        <v>The conceptscheme "MunicipalityCode" contains municipalities represented by a NIS code.</v>
      </c>
      <c r="N642" s="53" t="str">
        <f>IFERROR(IF(VLOOKUP(A642,VocabularyNL!$A:$H,7)=0,"",VLOOKUP(A642,VocabularyNL!$A:$H,7)),"")</f>
        <v>Het conceptschema "GemeenteCode" bevat gemeenten die worden weergegeven door een NIS-code.</v>
      </c>
      <c r="O642" s="53" t="str">
        <f>IFERROR(IF(VLOOKUP(A642,VocabularyFR!$A:$H,7)=0,"",VLOOKUP(A642,VocabularyFR!$A:$H,7)),"")</f>
        <v>Le schéma de concepts "MunicipalityCode" contient des municipalités représentées par un code NIS.</v>
      </c>
      <c r="P642" s="13" t="str">
        <f>IF($A642&lt;&gt;"",IF(VLOOKUP($A642,Vocabulary!$A:$J,7,)&lt;&gt;"",VLOOKUP($A642,Vocabulary!$A:$J,7,),""),"")</f>
        <v/>
      </c>
      <c r="Q642" s="53" t="str">
        <f>IFERROR(IF(VLOOKUP(A642,VocabularyNL!$A:$H,8)=0,"",VLOOKUP(A642,VocabularyNL!$A:$H,8)),"")</f>
        <v/>
      </c>
      <c r="R642" s="53" t="str">
        <f>IFERROR(IF(VLOOKUP(A642,VocabularyFR!$A:$H,8)=0,"",VLOOKUP(A642,VocabularyFR!$A:$H,8)),"")</f>
        <v/>
      </c>
      <c r="S642" s="53" t="str">
        <f>VLOOKUP(Table9[[#This Row],[Id]],Vocabulary!A:K,11)</f>
        <v>no</v>
      </c>
      <c r="T642" s="53" t="str">
        <f>VLOOKUP(Table9[[#This Row],[Id]],Vocabulary!A:L,12)</f>
        <v>yes</v>
      </c>
      <c r="U642" s="38"/>
    </row>
    <row r="643" spans="1:21" s="47" customFormat="1" ht="43.2" x14ac:dyDescent="0.3">
      <c r="A643" s="4">
        <v>716</v>
      </c>
      <c r="B643" s="53" t="str">
        <f>IF($A643&lt;&gt;"",IF(VLOOKUP($A643,VocabularyAdoption!$A:$K,8,)=0,"",VLOOKUP($A643,VocabularyAdoption!$A:$K,8,)),"")</f>
        <v>Proposed standard</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DataType</v>
      </c>
      <c r="I643" s="53" t="str">
        <f t="shared" si="10"/>
        <v>&lt;http://vocab.belgif.be/auth/CountryIsoAlpha3Code&gt;</v>
      </c>
      <c r="J643" s="13" t="str">
        <f>IF($A643&lt;&gt;"",VLOOKUP($A643,Vocabulary!$A:$J,2,),"")</f>
        <v>CountryIsoAlpha3Code</v>
      </c>
      <c r="K643" s="53" t="str">
        <f>IFERROR(IF(VLOOKUP(A643,VocabularyNL!$A:$G,6)=0,"",VLOOKUP(A643,VocabularyNL!$A:$G,6)),"")</f>
        <v>ISO alfa-3 landcode</v>
      </c>
      <c r="L643" s="53" t="str">
        <f>IFERROR(IF(VLOOKUP(A643,VocabularyFR!$A:$G,6)=0,"",VLOOKUP(A643,VocabularyFR!$A:$G,6)),"")</f>
        <v>Code pays ISO alpha-3</v>
      </c>
      <c r="M643" s="13" t="str">
        <f>IFERROR(IF(VLOOKUP(A643,Vocabulary!$A:$F,3)=0,"",VLOOKUP(A643,Vocabulary!$A:$F,3)),"")</f>
        <v>Representation of a country by an ISO 3166-1 alpha-3 code.</v>
      </c>
      <c r="N643" s="53" t="str">
        <f>IFERROR(IF(VLOOKUP(A643,VocabularyNL!$A:$H,7)=0,"",VLOOKUP(A643,VocabularyNL!$A:$H,7)),"")</f>
        <v>Voorstelling van een land door een ISO 3166-1 alpha-3-code.</v>
      </c>
      <c r="O643" s="53" t="str">
        <f>IFERROR(IF(VLOOKUP(A643,VocabularyFR!$A:$H,7)=0,"",VLOOKUP(A643,VocabularyFR!$A:$H,7)),"")</f>
        <v>Représentation d'un pays par un code ISO 3166-1 alpha-3.</v>
      </c>
      <c r="P643" s="13" t="str">
        <f>IF($A643&lt;&gt;"",IF(VLOOKUP($A643,Vocabulary!$A:$J,7,)&lt;&gt;"",VLOOKUP($A643,Vocabulary!$A:$J,7,),""),"")</f>
        <v>pattern: "^[A-Z]{3}$"</v>
      </c>
      <c r="Q643" s="53" t="str">
        <f>IFERROR(IF(VLOOKUP(A643,VocabularyNL!$A:$H,8)=0,"",VLOOKUP(A643,VocabularyNL!$A:$H,8)),"")</f>
        <v>pattern: "^[A-Z]{3}$"</v>
      </c>
      <c r="R643" s="53" t="str">
        <f>IFERROR(IF(VLOOKUP(A643,VocabularyFR!$A:$H,8)=0,"",VLOOKUP(A643,VocabularyFR!$A:$H,8)),"")</f>
        <v>pattern: "^[A-Z]{3}$"</v>
      </c>
      <c r="S643" s="53" t="str">
        <f>VLOOKUP(Table9[[#This Row],[Id]],Vocabulary!A:K,11)</f>
        <v>no</v>
      </c>
      <c r="T643" s="53" t="str">
        <f>VLOOKUP(Table9[[#This Row],[Id]],Vocabulary!A:L,12)</f>
        <v>yes</v>
      </c>
      <c r="U643" s="38"/>
    </row>
    <row r="644" spans="1:21" s="47" customFormat="1" ht="43.2" x14ac:dyDescent="0.3">
      <c r="A644" s="4">
        <v>718</v>
      </c>
      <c r="B644" s="53" t="str">
        <f>IF($A644&lt;&gt;"",IF(VLOOKUP($A644,VocabularyAdoption!$A:$K,8,)=0,"",VLOOKUP($A644,VocabularyAdoption!$A:$K,8,)),"")</f>
        <v>Proposed standard</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DataType</v>
      </c>
      <c r="I644" s="53" t="str">
        <f t="shared" si="10"/>
        <v>&lt;http://vocab.belgif.be/auth/CountryIsoNum3Code&gt;</v>
      </c>
      <c r="J644" s="13" t="str">
        <f>IF($A644&lt;&gt;"",VLOOKUP($A644,Vocabulary!$A:$J,2,),"")</f>
        <v>CountryIsoNum3Code</v>
      </c>
      <c r="K644" s="53" t="str">
        <f>IFERROR(IF(VLOOKUP(A644,VocabularyNL!$A:$G,6)=0,"",VLOOKUP(A644,VocabularyNL!$A:$G,6)),"")</f>
        <v>ISO num-3 landcode</v>
      </c>
      <c r="L644" s="53" t="str">
        <f>IFERROR(IF(VLOOKUP(A644,VocabularyFR!$A:$G,6)=0,"",VLOOKUP(A644,VocabularyFR!$A:$G,6)),"")</f>
        <v>Code pays ISO num-3</v>
      </c>
      <c r="M644" s="13" t="str">
        <f>IFERROR(IF(VLOOKUP(A644,Vocabulary!$A:$F,3)=0,"",VLOOKUP(A644,Vocabulary!$A:$F,3)),"")</f>
        <v>Representation of a country by an ISO 3166-1 num-3 code.</v>
      </c>
      <c r="N644" s="53" t="str">
        <f>IFERROR(IF(VLOOKUP(A644,VocabularyNL!$A:$H,7)=0,"",VLOOKUP(A644,VocabularyNL!$A:$H,7)),"")</f>
        <v>Voorstelling van een land door een ISO 3166-1 num-3 code.</v>
      </c>
      <c r="O644" s="53" t="str">
        <f>IFERROR(IF(VLOOKUP(A644,VocabularyFR!$A:$H,7)=0,"",VLOOKUP(A644,VocabularyFR!$A:$H,7)),"")</f>
        <v>Représentation d'un pays par un code ISO 3166-1 num-3</v>
      </c>
      <c r="P644" s="13" t="str">
        <f>IF($A644&lt;&gt;"",IF(VLOOKUP($A644,Vocabulary!$A:$J,7,)&lt;&gt;"",VLOOKUP($A644,Vocabulary!$A:$J,7,),""),"")</f>
        <v>pattern: "^[0-9]{3}$"</v>
      </c>
      <c r="Q644" s="53" t="str">
        <f>IFERROR(IF(VLOOKUP(A644,VocabularyNL!$A:$H,8)=0,"",VLOOKUP(A644,VocabularyNL!$A:$H,8)),"")</f>
        <v>pattern: "^[0-9]{3}$"</v>
      </c>
      <c r="R644" s="53" t="str">
        <f>IFERROR(IF(VLOOKUP(A644,VocabularyFR!$A:$H,8)=0,"",VLOOKUP(A644,VocabularyFR!$A:$H,8)),"")</f>
        <v>pattern: "^[0-9]{3}$"</v>
      </c>
      <c r="S644" s="53" t="str">
        <f>VLOOKUP(Table9[[#This Row],[Id]],Vocabulary!A:K,11)</f>
        <v>no</v>
      </c>
      <c r="T644" s="53" t="str">
        <f>VLOOKUP(Table9[[#This Row],[Id]],Vocabulary!A:L,12)</f>
        <v>yes</v>
      </c>
      <c r="U644" s="38"/>
    </row>
    <row r="645" spans="1:21" s="47" customFormat="1" ht="409.6" x14ac:dyDescent="0.3">
      <c r="A645" s="4">
        <v>720</v>
      </c>
      <c r="B645" s="53" t="str">
        <f>IF($A645&lt;&gt;"",IF(VLOOKUP($A645,VocabularyAdoption!$A:$K,8,)=0,"",VLOOKUP($A645,VocabularyAdoption!$A:$K,8,)),"")</f>
        <v>Draft</v>
      </c>
      <c r="C645" s="13" t="str">
        <f>IF($A645&lt;&gt;"",VLOOKUP($A645,Vocabulary!$A:$J,6,),"")</f>
        <v>FED</v>
      </c>
      <c r="D645" s="13" t="str">
        <f>IF($A645&lt;&gt;"",VLOOKUP($A645,Vocabulary!$A:$J,8,),"")</f>
        <v>fed-org</v>
      </c>
      <c r="E645" s="53" t="str">
        <f>IFERROR(VLOOKUP(D645,Prefix!$A:$B,2,),"")</f>
        <v>http://vocab.belgif.be/ns/other#</v>
      </c>
      <c r="F645" s="53" t="str">
        <f>IF($A645&lt;&gt;"",IF(VLOOKUP($A645,Vocabulary!$A:$J,9,)=0,"",VLOOKUP($A645,Vocabulary!$A:$J,9,)),"")</f>
        <v/>
      </c>
      <c r="G645" s="13" t="str">
        <f>IF($A645&lt;&gt;"",VLOOKUP($A645,Vocabulary!$A:$J,4,),"")</f>
        <v>Organization</v>
      </c>
      <c r="H645" s="13" t="str">
        <f>IF($A645&lt;&gt;"",VLOOKUP($A645,Vocabulary!$A:$J,5,),"")</f>
        <v>Class</v>
      </c>
      <c r="I645" s="53" t="str">
        <f t="shared" si="10"/>
        <v>&lt;http://vocab.belgif.be/ns/other#CbeRegisteredEntity&gt;</v>
      </c>
      <c r="J645" s="13" t="str">
        <f>IF($A645&lt;&gt;"",VLOOKUP($A645,Vocabulary!$A:$J,2,),"")</f>
        <v>CbeRegisteredEntity</v>
      </c>
      <c r="K645" s="53" t="str">
        <f>IFERROR(IF(VLOOKUP(A645,VocabularyNL!$A:$G,6)=0,"",VLOOKUP(A645,VocabularyNL!$A:$G,6)),"")</f>
        <v>Geregistreerde organisatie KBO</v>
      </c>
      <c r="L645" s="53" t="str">
        <f>IFERROR(IF(VLOOKUP(A645,VocabularyFR!$A:$G,6)=0,"",VLOOKUP(A645,VocabularyFR!$A:$G,6)),"")</f>
        <v>Entité enregistrée BCE</v>
      </c>
      <c r="M645" s="13" t="str">
        <f>IFERROR(IF(VLOOKUP(A645,Vocabulary!$A:$F,3)=0,"",VLOOKUP(A645,Vocabulary!$A:$F,3)),"")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45" s="53" t="str">
        <f>IFERROR(IF(VLOOKUP(A645,VocabularyNL!$A:$H,7)=0,"",VLOOKUP(A645,VocabularyNL!$A:$H,7)),"")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45" s="53" t="str">
        <f>IFERROR(IF(VLOOKUP(A645,VocabularyFR!$A:$H,7)=0,"",VLOOKUP(A645,VocabularyFR!$A:$H,7)),"")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53" t="str">
        <f>VLOOKUP(Table9[[#This Row],[Id]],Vocabulary!A:L,12)</f>
        <v>yes</v>
      </c>
      <c r="U645" s="38"/>
    </row>
    <row r="646" spans="1:21" s="47" customFormat="1" ht="158.4" x14ac:dyDescent="0.3">
      <c r="A646" s="32">
        <v>721</v>
      </c>
      <c r="B646" s="53" t="str">
        <f>IF($A646&lt;&gt;"",IF(VLOOKUP($A646,VocabularyAdoption!$A:$K,8,)=0,"",VLOOKUP($A646,VocabularyAdoption!$A:$K,8,)),"")</f>
        <v>Draft</v>
      </c>
      <c r="C646" s="13" t="str">
        <f>IF($A646&lt;&gt;"",VLOOKUP($A646,Vocabulary!$A:$J,6,),"")</f>
        <v>FED</v>
      </c>
      <c r="D646" s="13" t="str">
        <f>IF($A646&lt;&gt;"",VLOOKUP($A646,Vocabulary!$A:$J,8,),"")</f>
        <v>fed-org</v>
      </c>
      <c r="E646" s="53" t="str">
        <f>IFERROR(VLOOKUP(D646,Prefix!$A:$B,2,),"")</f>
        <v>http://vocab.belgif.be/ns/other#</v>
      </c>
      <c r="F646" s="53" t="str">
        <f>IF($A646&lt;&gt;"",IF(VLOOKUP($A646,Vocabulary!$A:$J,9,)=0,"",VLOOKUP($A646,Vocabulary!$A:$J,9,)),"")</f>
        <v/>
      </c>
      <c r="G646" s="13" t="str">
        <f>IF($A646&lt;&gt;"",VLOOKUP($A646,Vocabulary!$A:$J,4,),"")</f>
        <v>Organization</v>
      </c>
      <c r="H646" s="13" t="str">
        <f>IF($A646&lt;&gt;"",VLOOKUP($A646,Vocabulary!$A:$J,5,),"")</f>
        <v>Class</v>
      </c>
      <c r="I646" s="53" t="str">
        <f t="shared" si="10"/>
        <v>&lt;http://vocab.belgif.be/ns/other#EstablishmentUnit&gt;</v>
      </c>
      <c r="J646" s="13" t="str">
        <f>IF($A646&lt;&gt;"",VLOOKUP($A646,Vocabulary!$A:$J,2,),"")</f>
        <v>EstablishmentUnit</v>
      </c>
      <c r="K646" s="53" t="str">
        <f>IFERROR(IF(VLOOKUP(A646,VocabularyNL!$A:$G,6)=0,"",VLOOKUP(A646,VocabularyNL!$A:$G,6)),"")</f>
        <v xml:space="preserve">Vestigingseenheid </v>
      </c>
      <c r="L646" s="53" t="str">
        <f>IFERROR(IF(VLOOKUP(A646,VocabularyFR!$A:$G,6)=0,"",VLOOKUP(A646,VocabularyFR!$A:$G,6)),"")</f>
        <v>Unité d'établissement</v>
      </c>
      <c r="M646" s="13" t="str">
        <f>IFERROR(IF(VLOOKUP(A646,Vocabulary!$A:$F,3)=0,"",VLOOKUP(A646,Vocabulary!$A:$F,3)),"")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46" s="53" t="str">
        <f>IFERROR(IF(VLOOKUP(A646,VocabularyNL!$A:$H,7)=0,"",VLOOKUP(A646,VocabularyNL!$A:$H,7)),"")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46" s="53" t="str">
        <f>IFERROR(IF(VLOOKUP(A646,VocabularyFR!$A:$H,7)=0,"",VLOOKUP(A646,VocabularyFR!$A:$H,7)),"")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46" s="13" t="str">
        <f>IF($A646&lt;&gt;"",IF(VLOOKUP($A646,Vocabulary!$A:$J,7,)&lt;&gt;"",VLOOKUP($A646,Vocabulary!$A:$J,7,),""),"")</f>
        <v>EstablishmentUnit is a specialization of class Site.</v>
      </c>
      <c r="Q646" s="53" t="str">
        <f>IFERROR(IF(VLOOKUP(A646,VocabularyNL!$A:$H,8)=0,"",VLOOKUP(A646,VocabularyNL!$A:$H,8)),"")</f>
        <v>Vestigingseenheid is een specialisatie van de class Site.</v>
      </c>
      <c r="R646" s="53" t="str">
        <f>IFERROR(IF(VLOOKUP(A646,VocabularyFR!$A:$H,8)=0,"",VLOOKUP(A646,VocabularyFR!$A:$H,8)),"")</f>
        <v>Unité d'établissement est une spécialisation de la classe Site.</v>
      </c>
      <c r="S646" s="53" t="str">
        <f>VLOOKUP(Table9[[#This Row],[Id]],Vocabulary!A:K,11)</f>
        <v>no</v>
      </c>
      <c r="T646" s="53" t="str">
        <f>VLOOKUP(Table9[[#This Row],[Id]],Vocabulary!A:L,12)</f>
        <v>yes</v>
      </c>
      <c r="U646" s="38"/>
    </row>
    <row r="647" spans="1:21" s="47" customFormat="1" ht="259.2" x14ac:dyDescent="0.3">
      <c r="A647" s="4">
        <v>722</v>
      </c>
      <c r="B647" s="53" t="str">
        <f>IF($A647&lt;&gt;"",IF(VLOOKUP($A647,VocabularyAdoption!$A:$K,8,)=0,"",VLOOKUP($A647,VocabularyAdoption!$A:$K,8,)),"")</f>
        <v>Proposed standard</v>
      </c>
      <c r="C647" s="13" t="str">
        <f>IF($A647&lt;&gt;"",VLOOKUP($A647,Vocabulary!$A:$J,6,),"")</f>
        <v>FED</v>
      </c>
      <c r="D647" s="13" t="str">
        <f>IF($A647&lt;&gt;"",VLOOKUP($A647,Vocabulary!$A:$J,8,),"")</f>
        <v>eupub</v>
      </c>
      <c r="E647" s="53" t="str">
        <f>IFERROR(VLOOKUP(D647,Prefix!$A:$B,2,),"")</f>
        <v>http://publications.europa.eu/resource/authority/</v>
      </c>
      <c r="F647" s="53" t="str">
        <f>IF($A647&lt;&gt;"",IF(VLOOKUP($A647,Vocabulary!$A:$J,9,)=0,"",VLOOKUP($A647,Vocabulary!$A:$J,9,)),"")</f>
        <v/>
      </c>
      <c r="G647" s="13" t="str">
        <f>IF($A647&lt;&gt;"",VLOOKUP($A647,Vocabulary!$A:$J,4,),"")</f>
        <v>Generic</v>
      </c>
      <c r="H647" s="13" t="str">
        <f>IF($A647&lt;&gt;"",VLOOKUP($A647,Vocabulary!$A:$J,5,),"")</f>
        <v>ConceptScheme</v>
      </c>
      <c r="I647" s="53" t="str">
        <f t="shared" si="10"/>
        <v>&lt;http://publications.europa.eu/resource/authority/currency#id&gt;</v>
      </c>
      <c r="J647" s="13" t="str">
        <f>IF($A647&lt;&gt;"",VLOOKUP($A647,Vocabulary!$A:$J,2,),"")</f>
        <v>Currency</v>
      </c>
      <c r="K647" s="53" t="str">
        <f>IFERROR(IF(VLOOKUP(A647,VocabularyNL!$A:$G,6)=0,"",VLOOKUP(A647,VocabularyNL!$A:$G,6)),"")</f>
        <v>Munteenheid</v>
      </c>
      <c r="L647" s="53" t="str">
        <f>IFERROR(IF(VLOOKUP(A647,VocabularyFR!$A:$G,6)=0,"",VLOOKUP(A647,VocabularyFR!$A:$G,6)),"")</f>
        <v>Devise</v>
      </c>
      <c r="M647" s="13" t="str">
        <f>IFERROR(IF(VLOOKUP(A647,Vocabulary!$A:$F,3)=0,"",VLOOKUP(A647,Vocabulary!$A:$F,3)),"")</f>
        <v>A currency represented by its ISO 4217 alpha code.</v>
      </c>
      <c r="N647" s="53" t="str">
        <f>IFERROR(IF(VLOOKUP(A647,VocabularyNL!$A:$H,7)=0,"",VLOOKUP(A647,VocabularyNL!$A:$H,7)),"")</f>
        <v>Een munt die wordt vertegenwoordigd door de alfacode ISO 4217.</v>
      </c>
      <c r="O647" s="53" t="str">
        <f>IFERROR(IF(VLOOKUP(A647,VocabularyFR!$A:$H,7)=0,"",VLOOKUP(A647,VocabularyFR!$A:$H,7)),"")</f>
        <v>Une devise représentée par son code alpha ISO 4217.</v>
      </c>
      <c r="P647" s="13" t="str">
        <f>IF($A647&lt;&gt;"",IF(VLOOKUP($A647,Vocabulary!$A:$J,7,)&lt;&gt;"",VLOOKUP($A647,Vocabulary!$A:$J,7,),""),"")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Q647" s="53" t="str">
        <f>IFERROR(IF(VLOOKUP(A647,VocabularyNL!$A:$H,8)=0,"",VLOOKUP(A647,VocabularyNL!$A:$H,8)),"")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R647" s="53" t="str">
        <f>IFERROR(IF(VLOOKUP(A647,VocabularyFR!$A:$H,8)=0,"",VLOOKUP(A647,VocabularyFR!$A:$H,8)),"")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S647" s="53" t="str">
        <f>VLOOKUP(Table9[[#This Row],[Id]],Vocabulary!A:K,11)</f>
        <v>yes</v>
      </c>
      <c r="T647" s="53" t="str">
        <f>VLOOKUP(Table9[[#This Row],[Id]],Vocabulary!A:L,12)</f>
        <v>yes</v>
      </c>
      <c r="U647" s="38"/>
    </row>
    <row r="648" spans="1:21" s="47" customFormat="1" ht="28.8" x14ac:dyDescent="0.3">
      <c r="A648" s="32">
        <v>723</v>
      </c>
      <c r="B648" s="53" t="str">
        <f>IF($A648&lt;&gt;"",IF(VLOOKUP($A648,VocabularyAdoption!$A:$K,8,)=0,"",VLOOKUP($A648,VocabularyAdoption!$A:$K,8,)),"")</f>
        <v>Proposed standard</v>
      </c>
      <c r="C648" s="13" t="str">
        <f>IF($A648&lt;&gt;"",VLOOKUP($A648,Vocabulary!$A:$J,6,),"")</f>
        <v>FED</v>
      </c>
      <c r="D648" s="13" t="str">
        <f>IF($A648&lt;&gt;"",VLOOKUP($A648,Vocabulary!$A:$J,8,),"")</f>
        <v>eupub</v>
      </c>
      <c r="E648" s="53" t="str">
        <f>IFERROR(VLOOKUP(D648,Prefix!$A:$B,2,),"")</f>
        <v>http://publications.europa.eu/resource/authority/</v>
      </c>
      <c r="F648" s="53" t="str">
        <f>IF($A648&lt;&gt;"",IF(VLOOKUP($A648,Vocabulary!$A:$J,9,)=0,"",VLOOKUP($A648,Vocabulary!$A:$J,9,)),"")</f>
        <v/>
      </c>
      <c r="G648" s="13" t="str">
        <f>IF($A648&lt;&gt;"",VLOOKUP($A648,Vocabulary!$A:$J,4,),"")</f>
        <v>Generic</v>
      </c>
      <c r="H648" s="13" t="str">
        <f>IF($A648&lt;&gt;"",VLOOKUP($A648,Vocabulary!$A:$J,5,),"")</f>
        <v>Property</v>
      </c>
      <c r="I648" s="53" t="str">
        <f t="shared" si="10"/>
        <v>&lt;http://publications.europa.eu/resource/authority/currency&gt;</v>
      </c>
      <c r="J648" s="13" t="str">
        <f>IF($A648&lt;&gt;"",VLOOKUP($A648,Vocabulary!$A:$J,2,),"")</f>
        <v>currency</v>
      </c>
      <c r="K648" s="53" t="str">
        <f>IFERROR(IF(VLOOKUP(A648,VocabularyNL!$A:$G,6)=0,"",VLOOKUP(A648,VocabularyNL!$A:$G,6)),"")</f>
        <v>Munt</v>
      </c>
      <c r="L648" s="53" t="str">
        <f>IFERROR(IF(VLOOKUP(A648,VocabularyFR!$A:$G,6)=0,"",VLOOKUP(A648,VocabularyFR!$A:$G,6)),"")</f>
        <v>Devise</v>
      </c>
      <c r="M648" s="13" t="str">
        <f>IFERROR(IF(VLOOKUP(A648,Vocabulary!$A:$F,3)=0,"",VLOOKUP(A648,Vocabulary!$A:$F,3)),"")</f>
        <v>The currency in which the monetary amount is expressed.</v>
      </c>
      <c r="N648" s="53" t="str">
        <f>IFERROR(IF(VLOOKUP(A648,VocabularyNL!$A:$H,7)=0,"",VLOOKUP(A648,VocabularyNL!$A:$H,7)),"")</f>
        <v>De munt waarin het geldbedrag wordt uitgedrukt.</v>
      </c>
      <c r="O648" s="53" t="str">
        <f>IFERROR(IF(VLOOKUP(A648,VocabularyFR!$A:$H,7)=0,"",VLOOKUP(A648,VocabularyFR!$A:$H,7)),"")</f>
        <v>La devise dans laquelle le montant monétaire est exprimé.</v>
      </c>
      <c r="P648" s="13" t="str">
        <f>IF($A648&lt;&gt;"",IF(VLOOKUP($A648,Vocabulary!$A:$J,7,)&lt;&gt;"",VLOOKUP($A648,Vocabulary!$A:$J,7,),""),"")</f>
        <v>Use of Currency ConceptScheme is recommended (ISO 4217 currency format).</v>
      </c>
      <c r="Q648" s="53" t="str">
        <f>IFERROR(IF(VLOOKUP(A648,VocabularyNL!$A:$H,8)=0,"",VLOOKUP(A648,VocabularyNL!$A:$H,8)),"")</f>
        <v>Het gebruik van het Currency ConceptScheme wordt aanbevolen (ISO 4217 valutaformaat).</v>
      </c>
      <c r="R648" s="53" t="str">
        <f>IFERROR(IF(VLOOKUP(A648,VocabularyFR!$A:$H,8)=0,"",VLOOKUP(A648,VocabularyFR!$A:$H,8)),"")</f>
        <v>L'utilisation du Currency ConceptScheme est recommandée (format de devise ISO 4217).</v>
      </c>
      <c r="S648" s="53" t="str">
        <f>VLOOKUP(Table9[[#This Row],[Id]],Vocabulary!A:K,11)</f>
        <v>no</v>
      </c>
      <c r="T648" s="53" t="str">
        <f>VLOOKUP(Table9[[#This Row],[Id]],Vocabulary!A:L,12)</f>
        <v>yes</v>
      </c>
      <c r="U648" s="38"/>
    </row>
    <row r="649" spans="1:21" s="47" customFormat="1" ht="172.8" x14ac:dyDescent="0.3">
      <c r="A649" s="4">
        <v>724</v>
      </c>
      <c r="B649" s="53" t="str">
        <f>IF($A649&lt;&gt;"",IF(VLOOKUP($A649,VocabularyAdoption!$A:$K,8,)=0,"",VLOOKUP($A649,VocabularyAdoption!$A:$K,8,)),"")</f>
        <v>Proposed standard</v>
      </c>
      <c r="C649" s="13" t="str">
        <f>IF($A649&lt;&gt;"",VLOOKUP($A649,Vocabulary!$A:$J,6,),"")</f>
        <v>FED</v>
      </c>
      <c r="D649" s="13" t="str">
        <f>IF($A649&lt;&gt;"",VLOOKUP($A649,Vocabulary!$A:$J,8,),"")</f>
        <v>schema</v>
      </c>
      <c r="E649" s="53" t="str">
        <f>IFERROR(VLOOKUP(D649,Prefix!$A:$B,2,),"")</f>
        <v>http://schema.org/</v>
      </c>
      <c r="F649" s="53" t="str">
        <f>IF($A649&lt;&gt;"",IF(VLOOKUP($A649,Vocabulary!$A:$J,9,)=0,"",VLOOKUP($A649,Vocabulary!$A:$J,9,)),"")</f>
        <v/>
      </c>
      <c r="G649" s="13" t="str">
        <f>IF($A649&lt;&gt;"",VLOOKUP($A649,Vocabulary!$A:$J,4,),"")</f>
        <v>Generic</v>
      </c>
      <c r="H649" s="13" t="str">
        <f>IF($A649&lt;&gt;"",VLOOKUP($A649,Vocabulary!$A:$J,5,),"")</f>
        <v>Class</v>
      </c>
      <c r="I649" s="53" t="str">
        <f t="shared" si="10"/>
        <v>&lt;http://schema.org/MonetaryAmount&gt;</v>
      </c>
      <c r="J649" s="13" t="str">
        <f>IF($A649&lt;&gt;"",VLOOKUP($A649,Vocabulary!$A:$J,2,),"")</f>
        <v>MonetaryAmount</v>
      </c>
      <c r="K649" s="53" t="str">
        <f>IFERROR(IF(VLOOKUP(A649,VocabularyNL!$A:$G,6)=0,"",VLOOKUP(A649,VocabularyNL!$A:$G,6)),"")</f>
        <v>Bedrag</v>
      </c>
      <c r="L649" s="53" t="str">
        <f>IFERROR(IF(VLOOKUP(A649,VocabularyFR!$A:$G,6)=0,"",VLOOKUP(A649,VocabularyFR!$A:$G,6)),"")</f>
        <v>Montant</v>
      </c>
      <c r="M649" s="13" t="str">
        <f>IFERROR(IF(VLOOKUP(A649,Vocabulary!$A:$F,3)=0,"",VLOOKUP(A649,Vocabulary!$A:$F,3)),"")</f>
        <v>A monetary value in a specified currency.</v>
      </c>
      <c r="N649" s="53" t="str">
        <f>IFERROR(IF(VLOOKUP(A649,VocabularyNL!$A:$H,7)=0,"",VLOOKUP(A649,VocabularyNL!$A:$H,7)),"")</f>
        <v>Een geldwaarde in een opgegeven valuta.</v>
      </c>
      <c r="O649" s="53" t="str">
        <f>IFERROR(IF(VLOOKUP(A649,VocabularyFR!$A:$H,7)=0,"",VLOOKUP(A649,VocabularyFR!$A:$H,7)),"")</f>
        <v>Une valeur monétaire dans une devise spécifiée.</v>
      </c>
      <c r="P649" s="13" t="str">
        <f>IF($A649&lt;&gt;"",IF(VLOOKUP($A649,Vocabulary!$A:$J,7,)&lt;&gt;"",VLOOKUP($A649,Vocabulary!$A:$J,7,),""),"")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Q649" s="53" t="str">
        <f>IFERROR(IF(VLOOKUP(A649,VocabularyNL!$A:$H,8)=0,"",VLOOKUP(A649,VocabularyNL!$A:$H,8)),"")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R649" s="53" t="str">
        <f>IFERROR(IF(VLOOKUP(A649,VocabularyFR!$A:$H,8)=0,"",VLOOKUP(A649,VocabularyFR!$A:$H,8)),"")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S649" s="53" t="str">
        <f>VLOOKUP(Table9[[#This Row],[Id]],Vocabulary!A:K,11)</f>
        <v>yes</v>
      </c>
      <c r="T649" s="53" t="str">
        <f>VLOOKUP(Table9[[#This Row],[Id]],Vocabulary!A:L,12)</f>
        <v>yes</v>
      </c>
      <c r="U649" s="38"/>
    </row>
    <row r="650" spans="1:21" s="47" customFormat="1" ht="28.8" x14ac:dyDescent="0.3">
      <c r="A650" s="32">
        <v>725</v>
      </c>
      <c r="B650" s="53" t="str">
        <f>IF($A650&lt;&gt;"",IF(VLOOKUP($A650,VocabularyAdoption!$A:$K,8,)=0,"",VLOOKUP($A650,VocabularyAdoption!$A:$K,8,)),"")</f>
        <v>Proposed standard</v>
      </c>
      <c r="C650" s="13" t="str">
        <f>IF($A650&lt;&gt;"",VLOOKUP($A650,Vocabulary!$A:$J,6,),"")</f>
        <v>FED</v>
      </c>
      <c r="D650" s="13" t="str">
        <f>IF($A650&lt;&gt;"",VLOOKUP($A650,Vocabulary!$A:$J,8,),"")</f>
        <v>schema</v>
      </c>
      <c r="E650" s="53" t="str">
        <f>IFERROR(VLOOKUP(D650,Prefix!$A:$B,2,),"")</f>
        <v>http://schema.org/</v>
      </c>
      <c r="F650" s="53" t="str">
        <f>IF($A650&lt;&gt;"",IF(VLOOKUP($A650,Vocabulary!$A:$J,9,)=0,"",VLOOKUP($A650,Vocabulary!$A:$J,9,)),"")</f>
        <v/>
      </c>
      <c r="G650" s="13" t="str">
        <f>IF($A650&lt;&gt;"",VLOOKUP($A650,Vocabulary!$A:$J,4,),"")</f>
        <v>Generic</v>
      </c>
      <c r="H650" s="13" t="str">
        <f>IF($A650&lt;&gt;"",VLOOKUP($A650,Vocabulary!$A:$J,5,),"")</f>
        <v>Property</v>
      </c>
      <c r="I650" s="53" t="str">
        <f t="shared" si="10"/>
        <v>&lt;http://schema.org/amount&gt;</v>
      </c>
      <c r="J650" s="13" t="str">
        <f>IF($A650&lt;&gt;"",VLOOKUP($A650,Vocabulary!$A:$J,2,),"")</f>
        <v>amount</v>
      </c>
      <c r="K650" s="53" t="str">
        <f>IFERROR(IF(VLOOKUP(A650,VocabularyNL!$A:$G,6)=0,"",VLOOKUP(A650,VocabularyNL!$A:$G,6)),"")</f>
        <v>Bedrag</v>
      </c>
      <c r="L650" s="53" t="str">
        <f>IFERROR(IF(VLOOKUP(A650,VocabularyFR!$A:$G,6)=0,"",VLOOKUP(A650,VocabularyFR!$A:$G,6)),"")</f>
        <v>Montant</v>
      </c>
      <c r="M650" s="13" t="str">
        <f>IFERROR(IF(VLOOKUP(A650,Vocabulary!$A:$F,3)=0,"",VLOOKUP(A650,Vocabulary!$A:$F,3)),"")</f>
        <v>The amount of money.</v>
      </c>
      <c r="N650" s="53" t="str">
        <f>IFERROR(IF(VLOOKUP(A650,VocabularyNL!$A:$H,7)=0,"",VLOOKUP(A650,VocabularyNL!$A:$H,7)),"")</f>
        <v>De hoeveelheid geld.</v>
      </c>
      <c r="O650" s="53" t="str">
        <f>IFERROR(IF(VLOOKUP(A650,VocabularyFR!$A:$H,7)=0,"",VLOOKUP(A650,VocabularyFR!$A:$H,7)),"")</f>
        <v>Le montant d'argent.</v>
      </c>
      <c r="P650" s="13" t="str">
        <f>IF($A650&lt;&gt;"",IF(VLOOKUP($A650,Vocabulary!$A:$J,7,)&lt;&gt;"",VLOOKUP($A650,Vocabulary!$A:$J,7,),""),"")</f>
        <v>Recommended to express as MonetaryAmount.</v>
      </c>
      <c r="Q650" s="53" t="str">
        <f>IFERROR(IF(VLOOKUP(A650,VocabularyNL!$A:$H,8)=0,"",VLOOKUP(A650,VocabularyNL!$A:$H,8)),"")</f>
        <v>Aanbevolen om uit te drukken als MonetaryAmount.</v>
      </c>
      <c r="R650" s="53" t="str">
        <f>IFERROR(IF(VLOOKUP(A650,VocabularyFR!$A:$H,8)=0,"",VLOOKUP(A650,VocabularyFR!$A:$H,8)),"")</f>
        <v>Il est recommandé d'exprimer le montant comme MonetaryAmount.</v>
      </c>
      <c r="S650" s="53" t="str">
        <f>VLOOKUP(Table9[[#This Row],[Id]],Vocabulary!A:K,11)</f>
        <v>no</v>
      </c>
      <c r="T650" s="53" t="str">
        <f>VLOOKUP(Table9[[#This Row],[Id]],Vocabulary!A:L,12)</f>
        <v>yes</v>
      </c>
      <c r="U650" s="38"/>
    </row>
    <row r="651" spans="1:21" s="47" customFormat="1" ht="115.2" x14ac:dyDescent="0.3">
      <c r="A651" s="32">
        <v>726</v>
      </c>
      <c r="B651" s="54" t="str">
        <f>IF($A651&lt;&gt;"",IF(VLOOKUP($A651,VocabularyAdoption!$A:$K,8,)=0,"",VLOOKUP($A651,VocabularyAdoption!$A:$K,8,)),"")</f>
        <v>Proposed standard</v>
      </c>
      <c r="C651" s="35" t="str">
        <f>IF($A651&lt;&gt;"",VLOOKUP($A651,Vocabulary!$A:$J,6,),"")</f>
        <v>FED</v>
      </c>
      <c r="D651" s="35" t="str">
        <f>IF($A651&lt;&gt;"",VLOOKUP($A651,Vocabulary!$A:$J,8,),"")</f>
        <v>fed-org</v>
      </c>
      <c r="E651" s="54" t="str">
        <f>IFERROR(VLOOKUP(D651,Prefix!$A:$B,2,),"")</f>
        <v>http://vocab.belgif.be/ns/other#</v>
      </c>
      <c r="F651" s="54" t="str">
        <f>IF($A651&lt;&gt;"",IF(VLOOKUP($A651,Vocabulary!$A:$J,9,)=0,"",VLOOKUP($A651,Vocabulary!$A:$J,9,)),"")</f>
        <v/>
      </c>
      <c r="G651" s="35" t="str">
        <f>IF($A651&lt;&gt;"",VLOOKUP($A651,Vocabulary!$A:$J,4,),"")</f>
        <v>Organization</v>
      </c>
      <c r="H651" s="35" t="str">
        <f>IF($A651&lt;&gt;"",VLOOKUP($A651,Vocabulary!$A:$J,5,),"")</f>
        <v>Class</v>
      </c>
      <c r="I651" s="54" t="str">
        <f t="shared" si="10"/>
        <v>&lt;http://vocab.belgif.be/ns/other#Employer&gt;</v>
      </c>
      <c r="J651" s="35" t="str">
        <f>IF($A651&lt;&gt;"",VLOOKUP($A651,Vocabulary!$A:$J,2,),"")</f>
        <v>Employer</v>
      </c>
      <c r="K651" s="54" t="str">
        <f>IFERROR(IF(VLOOKUP(A651,VocabularyNL!$A:$G,6)=0,"",VLOOKUP(A651,VocabularyNL!$A:$G,6)),"")</f>
        <v>Werkgever</v>
      </c>
      <c r="L651" s="54" t="str">
        <f>IFERROR(IF(VLOOKUP(A651,VocabularyFR!$A:$G,6)=0,"",VLOOKUP(A651,VocabularyFR!$A:$G,6)),"")</f>
        <v>Employeur</v>
      </c>
      <c r="M651" s="35" t="str">
        <f>IFERROR(IF(VLOOKUP(A651,Vocabulary!$A:$F,3)=0,"",VLOOKUP(A651,Vocabulary!$A:$F,3)),"")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51" s="54" t="str">
        <f>IFERROR(IF(VLOOKUP(A651,VocabularyNL!$A:$H,7)=0,"",VLOOKUP(A651,VocabularyNL!$A:$H,7)),"")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51" s="54" t="str">
        <f>IFERROR(IF(VLOOKUP(A651,VocabularyFR!$A:$H,7)=0,"",VLOOKUP(A651,VocabularyFR!$A:$H,7)),"")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51" s="35" t="str">
        <f>IF($A651&lt;&gt;"",IF(VLOOKUP($A651,Vocabulary!$A:$J,7,)&lt;&gt;"",VLOOKUP($A651,Vocabulary!$A:$J,7,),""),"")</f>
        <v>Belgian employers can be identified by an nssoNumber, a pplNumber or a provisionalNssoNumber.</v>
      </c>
      <c r="Q651" s="54" t="str">
        <f>IFERROR(IF(VLOOKUP(A651,VocabularyNL!$A:$H,8)=0,"",VLOOKUP(A651,VocabularyNL!$A:$H,8)),"")</f>
        <v>Belgische werkgevers kunnen worden geïdentificeerd door een nssoNumber, een pplNumber of een provisionalNssoNumber</v>
      </c>
      <c r="R651" s="54" t="str">
        <f>IFERROR(IF(VLOOKUP(A651,VocabularyFR!$A:$H,8)=0,"",VLOOKUP(A651,VocabularyFR!$A:$H,8)),"")</f>
        <v>Les employeurs belges peuvent être identifiés par soit un nssoNumber, soit un pplNumber, soit un provisionalNssoNumber</v>
      </c>
      <c r="S651" s="54" t="s">
        <v>2281</v>
      </c>
      <c r="T651" s="53" t="str">
        <f>VLOOKUP(Table9[[#This Row],[Id]],Vocabulary!A:L,12)</f>
        <v>yes</v>
      </c>
      <c r="U651" s="38"/>
    </row>
    <row r="652" spans="1:21" s="47" customFormat="1" ht="187.2" x14ac:dyDescent="0.3">
      <c r="A652" s="32">
        <v>727</v>
      </c>
      <c r="B652" s="54" t="str">
        <f>IF($A652&lt;&gt;"",IF(VLOOKUP($A652,VocabularyAdoption!$A:$K,8,)=0,"",VLOOKUP($A652,VocabularyAdoption!$A:$K,8,)),"")</f>
        <v>Proposed standard</v>
      </c>
      <c r="C652" s="35" t="str">
        <f>IF($A652&lt;&gt;"",VLOOKUP($A652,Vocabulary!$A:$J,6,),"")</f>
        <v>FED</v>
      </c>
      <c r="D652" s="35" t="str">
        <f>IF($A652&lt;&gt;"",VLOOKUP($A652,Vocabulary!$A:$J,8,),"")</f>
        <v>schema</v>
      </c>
      <c r="E652" s="54" t="str">
        <f>IFERROR(VLOOKUP(D652,Prefix!$A:$B,2,),"")</f>
        <v>http://schema.org/</v>
      </c>
      <c r="F652" s="54" t="str">
        <f>IF($A652&lt;&gt;"",IF(VLOOKUP($A652,Vocabulary!$A:$J,9,)=0,"",VLOOKUP($A652,Vocabulary!$A:$J,9,)),"")</f>
        <v/>
      </c>
      <c r="G652" s="35" t="str">
        <f>IF($A652&lt;&gt;"",VLOOKUP($A652,Vocabulary!$A:$J,4,),"")</f>
        <v>Generic</v>
      </c>
      <c r="H652" s="35" t="str">
        <f>IF($A652&lt;&gt;"",VLOOKUP($A652,Vocabulary!$A:$J,5,),"")</f>
        <v>Property</v>
      </c>
      <c r="I652" s="54" t="str">
        <f t="shared" si="10"/>
        <v>&lt;http://schema.org/value&gt;</v>
      </c>
      <c r="J652" s="35" t="str">
        <f>IF($A652&lt;&gt;"",VLOOKUP($A652,Vocabulary!$A:$J,2,),"")</f>
        <v>value</v>
      </c>
      <c r="K652" s="54" t="str">
        <f>IFERROR(IF(VLOOKUP(A652,VocabularyNL!$A:$G,6)=0,"",VLOOKUP(A652,VocabularyNL!$A:$G,6)),"")</f>
        <v>Waarde</v>
      </c>
      <c r="L652" s="54" t="str">
        <f>IFERROR(IF(VLOOKUP(A652,VocabularyFR!$A:$G,6)=0,"",VLOOKUP(A652,VocabularyFR!$A:$G,6)),"")</f>
        <v>Valeur</v>
      </c>
      <c r="M652" s="35" t="str">
        <f>IFERROR(IF(VLOOKUP(A652,Vocabulary!$A:$F,3)=0,"",VLOOKUP(A652,Vocabulary!$A:$F,3)),"")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52" s="54" t="str">
        <f>IFERROR(IF(VLOOKUP(A652,VocabularyNL!$A:$H,7)=0,"",VLOOKUP(A652,VocabularyNL!$A:$H,7)),"")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52" s="54" t="str">
        <f>IFERROR(IF(VLOOKUP(A652,VocabularyFR!$A:$H,7)=0,"",VLOOKUP(A652,VocabularyFR!$A:$H,7)),"")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52" s="35" t="str">
        <f>IF($A652&lt;&gt;"",IF(VLOOKUP($A652,Vocabulary!$A:$J,7,)&lt;&gt;"",VLOOKUP($A652,Vocabulary!$A:$J,7,),""),"")</f>
        <v>When used in MonetaryAmount, do not use any readability separators (spaces, commas).</v>
      </c>
      <c r="Q652" s="54" t="str">
        <f>IFERROR(IF(VLOOKUP(A652,VocabularyNL!$A:$H,8)=0,"",VLOOKUP(A652,VocabularyNL!$A:$H,8)),"")</f>
        <v>Gebruik in MonetaryAmount geen scheidingstekens voor leesbaarheid (spaties, komma's).</v>
      </c>
      <c r="R652" s="54" t="str">
        <f>IFERROR(IF(VLOOKUP(A652,VocabularyFR!$A:$H,8)=0,"",VLOOKUP(A652,VocabularyFR!$A:$H,8)),"")</f>
        <v>Lorsqu'il est utilisé dans MonetaryAmount, n'utilisez aucun séparateur de lisibilité (espaces, virgules).</v>
      </c>
      <c r="S652" s="54" t="str">
        <f>VLOOKUP(Table9[[#This Row],[Id]],Vocabulary!A:K,11)</f>
        <v>yes</v>
      </c>
      <c r="T652" s="53" t="str">
        <f>VLOOKUP(Table9[[#This Row],[Id]],Vocabulary!A:L,12)</f>
        <v>yes</v>
      </c>
      <c r="U652" s="38"/>
    </row>
    <row r="653" spans="1:21" s="47" customFormat="1" ht="57.6" x14ac:dyDescent="0.3">
      <c r="A653" s="32">
        <v>728</v>
      </c>
      <c r="B653" s="54" t="str">
        <f>IF($A653&lt;&gt;"",IF(VLOOKUP($A653,VocabularyAdoption!$A:$K,8,)=0,"",VLOOKUP($A653,VocabularyAdoption!$A:$K,8,)),"")</f>
        <v>Draft</v>
      </c>
      <c r="C653" s="35" t="str">
        <f>IF($A653&lt;&gt;"",VLOOKUP($A653,Vocabulary!$A:$J,6,),"")</f>
        <v>FED</v>
      </c>
      <c r="D653" s="35" t="str">
        <f>IF($A653&lt;&gt;"",VLOOKUP($A653,Vocabulary!$A:$J,8,),"")</f>
        <v>fed-org</v>
      </c>
      <c r="E653" s="54" t="str">
        <f>IFERROR(VLOOKUP(D653,Prefix!$A:$B,2,),"")</f>
        <v>http://vocab.belgif.be/ns/other#</v>
      </c>
      <c r="F653" s="54" t="str">
        <f>IF($A653&lt;&gt;"",IF(VLOOKUP($A653,Vocabulary!$A:$J,9,)=0,"",VLOOKUP($A653,Vocabulary!$A:$J,9,)),"")</f>
        <v/>
      </c>
      <c r="G653" s="35" t="str">
        <f>IF($A653&lt;&gt;"",VLOOKUP($A653,Vocabulary!$A:$J,4,),"")</f>
        <v>Organization</v>
      </c>
      <c r="H653" s="35" t="str">
        <f>IF($A653&lt;&gt;"",VLOOKUP($A653,Vocabulary!$A:$J,5,),"")</f>
        <v>ConceptScheme</v>
      </c>
      <c r="I653" s="54" t="str">
        <f t="shared" si="10"/>
        <v>&lt;http://vocab.belgif.be/ns/other#function#id&gt;</v>
      </c>
      <c r="J653" s="35" t="str">
        <f>IF($A653&lt;&gt;"",VLOOKUP($A653,Vocabulary!$A:$J,2,),"")</f>
        <v>Function</v>
      </c>
      <c r="K653" s="54" t="str">
        <f>IFERROR(IF(VLOOKUP(A653,VocabularyNL!$A:$G,6)=0,"",VLOOKUP(A653,VocabularyNL!$A:$G,6)),"")</f>
        <v>Functie</v>
      </c>
      <c r="L653" s="54" t="str">
        <f>IFERROR(IF(VLOOKUP(A653,VocabularyFR!$A:$G,6)=0,"",VLOOKUP(A653,VocabularyFR!$A:$G,6)),"")</f>
        <v>Fonction</v>
      </c>
      <c r="M653" s="35" t="str">
        <f>IFERROR(IF(VLOOKUP(A653,Vocabulary!$A:$F,3)=0,"",VLOOKUP(A653,Vocabulary!$A:$F,3)),"")</f>
        <v>Role played by a person or an organization in a given organization.
E.g. founder, manager, member of the management committee, ...</v>
      </c>
      <c r="N653" s="54" t="str">
        <f>IFERROR(IF(VLOOKUP(A653,VocabularyNL!$A:$H,7)=0,"",VLOOKUP(A653,VocabularyNL!$A:$H,7)),"")</f>
        <v>Rol gespeeld door een persoon of organisatie in een bepaalde organisatie.
Bijv. oprichter, manager, lid van het managementcomité, ...</v>
      </c>
      <c r="O653" s="54" t="str">
        <f>IFERROR(IF(VLOOKUP(A653,VocabularyFR!$A:$H,7)=0,"",VLOOKUP(A653,VocabularyFR!$A:$H,7)),"")</f>
        <v>Rôle joué par une personne ou une organisation dans une organisation donnée.
Par exemple: fondateur, dirigeant, membre du comité de direction, ...</v>
      </c>
      <c r="P653" s="35" t="str">
        <f>IF($A653&lt;&gt;"",IF(VLOOKUP($A653,Vocabulary!$A:$J,7,)&lt;&gt;"",VLOOKUP($A653,Vocabulary!$A:$J,7,),""),"")</f>
        <v/>
      </c>
      <c r="Q653" s="54" t="str">
        <f>IFERROR(IF(VLOOKUP(A653,VocabularyNL!$A:$H,8)=0,"",VLOOKUP(A653,VocabularyNL!$A:$H,8)),"")</f>
        <v/>
      </c>
      <c r="R653" s="54" t="str">
        <f>IFERROR(IF(VLOOKUP(A653,VocabularyFR!$A:$H,8)=0,"",VLOOKUP(A653,VocabularyFR!$A:$H,8)),"")</f>
        <v/>
      </c>
      <c r="S653" s="54" t="str">
        <f>VLOOKUP(Table9[[#This Row],[Id]],Vocabulary!A:K,11)</f>
        <v>no</v>
      </c>
      <c r="T653" s="53" t="str">
        <f>VLOOKUP(Table9[[#This Row],[Id]],Vocabulary!A:L,12)</f>
        <v>yes</v>
      </c>
      <c r="U653" s="38"/>
    </row>
    <row r="654" spans="1:21" s="47" customFormat="1" ht="28.8" x14ac:dyDescent="0.3">
      <c r="A654" s="32">
        <v>729</v>
      </c>
      <c r="B654" s="54" t="str">
        <f>IF($A654&lt;&gt;"",IF(VLOOKUP($A654,VocabularyAdoption!$A:$K,8,)=0,"",VLOOKUP($A654,VocabularyAdoption!$A:$K,8,)),"")</f>
        <v>Proposed standard</v>
      </c>
      <c r="C654" s="35" t="str">
        <f>IF($A654&lt;&gt;"",VLOOKUP($A654,Vocabulary!$A:$J,6,),"")</f>
        <v>FED</v>
      </c>
      <c r="D654" s="35" t="str">
        <f>IF($A654&lt;&gt;"",VLOOKUP($A654,Vocabulary!$A:$J,8,),"")</f>
        <v>fed-loc</v>
      </c>
      <c r="E654" s="54" t="str">
        <f>IFERROR(VLOOKUP(D654,Prefix!$A:$B,2,),"")</f>
        <v>http://vocab.belgif.be/ns/location#</v>
      </c>
      <c r="F654" s="54" t="str">
        <f>IF($A654&lt;&gt;"",IF(VLOOKUP($A654,Vocabulary!$A:$J,9,)=0,"",VLOOKUP($A654,Vocabulary!$A:$J,9,)),"")</f>
        <v/>
      </c>
      <c r="G654" s="35" t="str">
        <f>IF($A654&lt;&gt;"",VLOOKUP($A654,Vocabulary!$A:$J,4,),"")</f>
        <v>Location</v>
      </c>
      <c r="H654" s="35" t="str">
        <f>IF($A654&lt;&gt;"",VLOOKUP($A654,Vocabulary!$A:$J,5,),"")</f>
        <v>Property</v>
      </c>
      <c r="I654" s="54" t="str">
        <f t="shared" si="10"/>
        <v>&lt;http://vocab.belgif.be/ns/location#country&gt;</v>
      </c>
      <c r="J654" s="35" t="str">
        <f>IF($A654&lt;&gt;"",VLOOKUP($A654,Vocabulary!$A:$J,2,),"")</f>
        <v>country</v>
      </c>
      <c r="K654" s="54" t="str">
        <f>IFERROR(IF(VLOOKUP(A654,VocabularyNL!$A:$G,6)=0,"",VLOOKUP(A654,VocabularyNL!$A:$G,6)),"")</f>
        <v>Land</v>
      </c>
      <c r="L654" s="54" t="str">
        <f>IFERROR(IF(VLOOKUP(A654,VocabularyFR!$A:$G,6)=0,"",VLOOKUP(A654,VocabularyFR!$A:$G,6)),"")</f>
        <v>Pays</v>
      </c>
      <c r="M654" s="35" t="str">
        <f>IFERROR(IF(VLOOKUP(A654,Vocabulary!$A:$F,3)=0,"",VLOOKUP(A654,Vocabulary!$A:$F,3)),"")</f>
        <v>Country represented by a country code.</v>
      </c>
      <c r="N654" s="54" t="str">
        <f>IFERROR(IF(VLOOKUP(A654,VocabularyNL!$A:$H,7)=0,"",VLOOKUP(A654,VocabularyNL!$A:$H,7)),"")</f>
        <v>Land voorgesteld door een landcode.</v>
      </c>
      <c r="O654" s="54" t="str">
        <f>IFERROR(IF(VLOOKUP(A654,VocabularyFR!$A:$H,7)=0,"",VLOOKUP(A654,VocabularyFR!$A:$H,7)),"")</f>
        <v>Pays representé par un code pays.</v>
      </c>
      <c r="P654" s="35" t="str">
        <f>IF($A654&lt;&gt;"",IF(VLOOKUP($A654,Vocabulary!$A:$J,7,)&lt;&gt;"",VLOOKUP($A654,Vocabulary!$A:$J,7,),""),"")</f>
        <v>See ConceptScheme Country.</v>
      </c>
      <c r="Q654" s="54" t="str">
        <f>IFERROR(IF(VLOOKUP(A654,VocabularyNL!$A:$H,8)=0,"",VLOOKUP(A654,VocabularyNL!$A:$H,8)),"")</f>
        <v>Zie ConceptScheme Country.</v>
      </c>
      <c r="R654" s="54" t="str">
        <f>IFERROR(IF(VLOOKUP(A654,VocabularyFR!$A:$H,8)=0,"",VLOOKUP(A654,VocabularyFR!$A:$H,8)),"")</f>
        <v>Voir ConceptScheme Country.</v>
      </c>
      <c r="S654" s="54" t="str">
        <f>VLOOKUP(Table9[[#This Row],[Id]],Vocabulary!A:K,11)</f>
        <v>no</v>
      </c>
      <c r="T654" s="53" t="str">
        <f>VLOOKUP(Table9[[#This Row],[Id]],Vocabulary!A:L,12)</f>
        <v>yes</v>
      </c>
      <c r="U654" s="38"/>
    </row>
    <row r="655" spans="1:21" s="47" customFormat="1" ht="259.2" x14ac:dyDescent="0.3">
      <c r="A655" s="32">
        <v>730</v>
      </c>
      <c r="B655" s="54" t="str">
        <f>IF($A655&lt;&gt;"",IF(VLOOKUP($A655,VocabularyAdoption!$A:$K,8,)=0,"",VLOOKUP($A655,VocabularyAdoption!$A:$K,8,)),"")</f>
        <v>Standard</v>
      </c>
      <c r="C655" s="35" t="str">
        <f>IF($A655&lt;&gt;"",VLOOKUP($A655,Vocabulary!$A:$J,6,),"")</f>
        <v>International</v>
      </c>
      <c r="D655" s="35" t="str">
        <f>IF($A655&lt;&gt;"",VLOOKUP($A655,Vocabulary!$A:$J,8,),"")</f>
        <v>oeaw</v>
      </c>
      <c r="E655" s="54" t="str">
        <f>IFERROR(VLOOKUP(D655,Prefix!$A:$B,2,),"")</f>
        <v>https://vocabs.acdh.oeaw.ac.at/</v>
      </c>
      <c r="F655" s="54" t="str">
        <f>IF($A655&lt;&gt;"",IF(VLOOKUP($A655,Vocabulary!$A:$J,9,)=0,"",VLOOKUP($A655,Vocabulary!$A:$J,9,)),"")</f>
        <v>iso6391/Schema</v>
      </c>
      <c r="G655" s="35" t="str">
        <f>IF($A655&lt;&gt;"",VLOOKUP($A655,Vocabulary!$A:$J,4,),"")</f>
        <v>Generic</v>
      </c>
      <c r="H655" s="35" t="str">
        <f>IF($A655&lt;&gt;"",VLOOKUP($A655,Vocabulary!$A:$J,5,),"")</f>
        <v>ConceptScheme</v>
      </c>
      <c r="I655" s="54" t="str">
        <f t="shared" si="10"/>
        <v>&lt;https://vocabs.acdh.oeaw.ac.at/iso6391/Schema&gt;</v>
      </c>
      <c r="J655" s="35" t="str">
        <f>IF($A655&lt;&gt;"",VLOOKUP($A655,Vocabulary!$A:$J,2,),"")</f>
        <v>Language</v>
      </c>
      <c r="K655" s="54" t="str">
        <f>IFERROR(IF(VLOOKUP(A655,VocabularyNL!$A:$G,6)=0,"",VLOOKUP(A655,VocabularyNL!$A:$G,6)),"")</f>
        <v>Taal</v>
      </c>
      <c r="L655" s="54" t="str">
        <f>IFERROR(IF(VLOOKUP(A655,VocabularyFR!$A:$G,6)=0,"",VLOOKUP(A655,VocabularyFR!$A:$G,6)),"")</f>
        <v>Langue</v>
      </c>
      <c r="M655" s="35" t="str">
        <f>IFERROR(IF(VLOOKUP(A655,Vocabulary!$A:$F,3)=0,"",VLOOKUP(A655,Vocabulary!$A:$F,3)),"")</f>
        <v>Language listed in ISO 639-1</v>
      </c>
      <c r="N655" s="54" t="str">
        <f>IFERROR(IF(VLOOKUP(A655,VocabularyNL!$A:$H,7)=0,"",VLOOKUP(A655,VocabularyNL!$A:$H,7)),"")</f>
        <v>Taal opgenomen in ISO 639-1</v>
      </c>
      <c r="O655" s="54" t="str">
        <f>IFERROR(IF(VLOOKUP(A655,VocabularyFR!$A:$H,7)=0,"",VLOOKUP(A655,VocabularyFR!$A:$H,7)),"")</f>
        <v>Langue incluse dans l'ISO 639-1</v>
      </c>
      <c r="P655" s="35" t="str">
        <f>IF($A655&lt;&gt;"",IF(VLOOKUP($A655,Vocabulary!$A:$J,7,)&lt;&gt;"",VLOOKUP($A655,Vocabulary!$A:$J,7,),""),"")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Q655" s="54" t="str">
        <f>IFERROR(IF(VLOOKUP(A655,VocabularyNL!$A:$H,8)=0,"",VLOOKUP(A655,VocabularyNL!$A:$H,8)),"")</f>
        <v>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R655" s="54" t="str">
        <f>IFERROR(IF(VLOOKUP(A655,VocabularyFR!$A:$H,8)=0,"",VLOOKUP(A655,VocabularyFR!$A:$H,8)),"")</f>
        <v>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v>
      </c>
      <c r="S655" s="54" t="str">
        <f>VLOOKUP(Table9[[#This Row],[Id]],Vocabulary!A:K,11)</f>
        <v>yes</v>
      </c>
      <c r="T655" s="54" t="str">
        <f>VLOOKUP(Table9[[#This Row],[Id]],Vocabulary!A:L,12)</f>
        <v>yes</v>
      </c>
      <c r="U655" s="38"/>
    </row>
    <row r="656" spans="1:21" s="47" customFormat="1" ht="100.8" x14ac:dyDescent="0.3">
      <c r="A656" s="32">
        <v>731</v>
      </c>
      <c r="B656" s="54" t="str">
        <f>IF($A656&lt;&gt;"",IF(VLOOKUP($A656,VocabularyAdoption!$A:$K,8,)=0,"",VLOOKUP($A656,VocabularyAdoption!$A:$K,8,)),"")</f>
        <v>Proposed standard</v>
      </c>
      <c r="C656" s="35" t="str">
        <f>IF($A656&lt;&gt;"",VLOOKUP($A656,Vocabulary!$A:$J,6,),"")</f>
        <v>FED</v>
      </c>
      <c r="D656" s="35" t="str">
        <f>IF($A656&lt;&gt;"",VLOOKUP($A656,Vocabulary!$A:$J,8,),"")</f>
        <v>fed-gen</v>
      </c>
      <c r="E656" s="54" t="str">
        <f>IFERROR(VLOOKUP(D656,Prefix!$A:$B,2,),"")</f>
        <v>http://vocab.belgif.be/ns/generic#</v>
      </c>
      <c r="F656" s="54" t="str">
        <f>IF($A656&lt;&gt;"",IF(VLOOKUP($A656,Vocabulary!$A:$J,9,)=0,"",VLOOKUP($A656,Vocabulary!$A:$J,9,)),"")</f>
        <v/>
      </c>
      <c r="G656" s="35" t="str">
        <f>IF($A656&lt;&gt;"",VLOOKUP($A656,Vocabulary!$A:$J,4,),"")</f>
        <v>Generic</v>
      </c>
      <c r="H656" s="35" t="str">
        <f>IF($A656&lt;&gt;"",VLOOKUP($A656,Vocabulary!$A:$J,5,),"")</f>
        <v>Property</v>
      </c>
      <c r="I656" s="54" t="str">
        <f>IF(AND(H656="ConceptScheme",LEFT(D656,7) &lt;&gt; "inspire", LEFT(D656,4) &lt;&gt; "oeaw"),CONCATENATE("&lt;",E656,LOWER(IF(F656="",J656,F656)),"#id&gt;"),CONCATENATE("&lt;",E656,IF(F656="",J656,F656),"&gt;"))</f>
        <v>&lt;http://vocab.belgif.be/ns/generic#remittanceInformation&gt;</v>
      </c>
      <c r="J656" s="35" t="str">
        <f>IF($A656&lt;&gt;"",VLOOKUP($A656,Vocabulary!$A:$J,2,),"")</f>
        <v>remittanceInformation</v>
      </c>
      <c r="K656" s="54" t="str">
        <f>IFERROR(IF(VLOOKUP(A656,VocabularyNL!$A:$G,6)=0,"",VLOOKUP(A656,VocabularyNL!$A:$G,6)),"")</f>
        <v>Overschrijvingsmededeling</v>
      </c>
      <c r="L656" s="54" t="str">
        <f>IFERROR(IF(VLOOKUP(A656,VocabularyFR!$A:$G,6)=0,"",VLOOKUP(A656,VocabularyFR!$A:$G,6)),"")</f>
        <v>Communication du virement bancaire</v>
      </c>
      <c r="M656" s="35" t="str">
        <f>IFERROR(IF(VLOOKUP(A656,Vocabulary!$A:$F,3)=0,"",VLOOKUP(A656,Vocabulary!$A:$F,3)),"")</f>
        <v>Information provided with a bank transfer meant for its beneficiary.</v>
      </c>
      <c r="N656" s="54" t="str">
        <f>IFERROR(IF(VLOOKUP(A656,VocabularyNL!$A:$H,7)=0,"",VLOOKUP(A656,VocabularyNL!$A:$H,7)),"")</f>
        <v>Informatie bij een overschrijving bedoeld voor de ontvanger ervan.</v>
      </c>
      <c r="O656" s="54" t="str">
        <f>IFERROR(IF(VLOOKUP(A656,VocabularyFR!$A:$H,7)=0,"",VLOOKUP(A656,VocabularyFR!$A:$H,7)),"")</f>
        <v>Communication destinée au destinataire accompagnant un virement.</v>
      </c>
      <c r="P656" s="35" t="str">
        <f>IF($A656&lt;&gt;"",IF(VLOOKUP($A656,Vocabulary!$A:$J,7,)&lt;&gt;"",VLOOKUP($A656,Vocabulary!$A:$J,7,),""),"")</f>
        <v>For Belgian remittances, either an unstructured remittance information of 140 characters, or a structured one of 12 digits is used. The latter one is commonly represented as +++ 3 digits / 4 digits / 5 digits +++ (example: +++010/8068/17183+++)</v>
      </c>
      <c r="Q656" s="54" t="str">
        <f>IFERROR(IF(VLOOKUP(A656,VocabularyNL!$A:$H,8)=0,"",VLOOKUP(A656,VocabularyNL!$A:$H,8)),"")</f>
        <v>Voor Belgische overschrijvingen wordt ofwel een ongestructureerde mededeling van 140 karakters of een gestructureerde mededeling van 12 cijfers gebruikt. Deze laatste wordt meestal weergegeven als +++ 3 cijfers / 4 cijfers / 5 cijfers +++ (voorbeeld: +++010/8068/17183+++)</v>
      </c>
      <c r="R656" s="54" t="str">
        <f>IFERROR(IF(VLOOKUP(A656,VocabularyFR!$A:$H,8)=0,"",VLOOKUP(A656,VocabularyFR!$A:$H,8)),"")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S656" s="54" t="str">
        <f>VLOOKUP(Table9[[#This Row],[Id]],Vocabulary!A:K,11)</f>
        <v>yes</v>
      </c>
      <c r="T656" s="54" t="str">
        <f>VLOOKUP(Table9[[#This Row],[Id]],Vocabulary!A:L,12)</f>
        <v>yes</v>
      </c>
      <c r="U656" s="38"/>
    </row>
    <row r="657" spans="1:21" s="47" customFormat="1" ht="86.4" x14ac:dyDescent="0.3">
      <c r="A657" s="32">
        <v>732</v>
      </c>
      <c r="B657" s="54" t="str">
        <f>IF($A657&lt;&gt;"",IF(VLOOKUP($A657,VocabularyAdoption!$A:$K,8,)=0,"",VLOOKUP($A657,VocabularyAdoption!$A:$K,8,)),"")</f>
        <v>Proposed standard</v>
      </c>
      <c r="C657" s="35" t="str">
        <f>IF($A657&lt;&gt;"",VLOOKUP($A657,Vocabulary!$A:$J,6,),"")</f>
        <v>FED</v>
      </c>
      <c r="D657" s="35" t="str">
        <f>IF($A657&lt;&gt;"",VLOOKUP($A657,Vocabulary!$A:$J,8,),"")</f>
        <v>fed-thesaurus</v>
      </c>
      <c r="E657" s="54" t="str">
        <f>IFERROR(VLOOKUP(D657,Prefix!$A:$B,2,),"")</f>
        <v>http://vocab.belgif.be/auth/</v>
      </c>
      <c r="F657" s="54" t="str">
        <f>IF($A657&lt;&gt;"",IF(VLOOKUP($A657,Vocabulary!$A:$J,9,)=0,"",VLOOKUP($A657,Vocabulary!$A:$J,9,)),"")</f>
        <v/>
      </c>
      <c r="G657" s="35" t="str">
        <f>IF($A657&lt;&gt;"",VLOOKUP($A657,Vocabulary!$A:$J,4,),"")</f>
        <v>Location</v>
      </c>
      <c r="H657" s="35" t="str">
        <f>IF($A657&lt;&gt;"",VLOOKUP($A657,Vocabulary!$A:$J,5,),"")</f>
        <v>ConceptScheme</v>
      </c>
      <c r="I657" s="54" t="str">
        <f>IF(AND(H657="ConceptScheme",LEFT(D657,7) &lt;&gt; "inspire", LEFT(D657,4) &lt;&gt; "oeaw"),CONCATENATE("&lt;",E657,LOWER(IF(F657="",J657,F657)),"#id&gt;"),CONCATENATE("&lt;",E657,IF(F657="",J657,F657),"&gt;"))</f>
        <v>&lt;http://vocab.belgif.be/auth/nationality#id&gt;</v>
      </c>
      <c r="J657" s="35" t="str">
        <f>IF($A657&lt;&gt;"",VLOOKUP($A657,Vocabulary!$A:$J,2,),"")</f>
        <v>Nationality</v>
      </c>
      <c r="K657" s="54" t="str">
        <f>IFERROR(IF(VLOOKUP(A657,VocabularyNL!$A:$G,6)=0,"",VLOOKUP(A657,VocabularyNL!$A:$G,6)),"")</f>
        <v>Nationaliteit</v>
      </c>
      <c r="L657" s="54" t="str">
        <f>IFERROR(IF(VLOOKUP(A657,VocabularyFR!$A:$G,6)=0,"",VLOOKUP(A657,VocabularyFR!$A:$G,6)),"")</f>
        <v>Nationalité</v>
      </c>
      <c r="M657" s="35" t="str">
        <f>IFERROR(IF(VLOOKUP(A657,Vocabulary!$A:$F,3)=0,"",VLOOKUP(A657,Vocabulary!$A:$F,3)),"")</f>
        <v>Former or current nationalities  recognized by Belgium</v>
      </c>
      <c r="N657" s="54" t="str">
        <f>IFERROR(IF(VLOOKUP(A657,VocabularyNL!$A:$H,7)=0,"",VLOOKUP(A657,VocabularyNL!$A:$H,7)),"")</f>
        <v>Voormalige of huidige nationaliteiten die erkend zijn door België</v>
      </c>
      <c r="O657" s="54" t="str">
        <f>IFERROR(IF(VLOOKUP(A657,VocabularyFR!$A:$H,7)=0,"",VLOOKUP(A657,VocabularyFR!$A:$H,7)),"")</f>
        <v>Nationalités anciennes ou actuelles reconnues par la Belgique</v>
      </c>
      <c r="P657" s="35" t="str">
        <f>IF($A657&lt;&gt;"",IF(VLOOKUP($A657,Vocabulary!$A:$J,7,)&lt;&gt;"",VLOOKUP($A657,Vocabulary!$A:$J,7,),""),"")</f>
        <v>Reference: https://statbel.fgov.be/nl/over-statbel/methodologie/classificaties/landencodes (Nationalities). 
A nationality can be represented by multiple data types (see Tab "Datamodels"), of which CountryIsoCode and CountryWithHistoricIsoCode are recommended.</v>
      </c>
      <c r="Q657" s="54" t="str">
        <f>IFERROR(IF(VLOOKUP(A657,VocabularyNL!$A:$H,8)=0,"",VLOOKUP(A657,VocabularyNL!$A:$H,8)),"")</f>
        <v>Referentie: https://statbel.fgov.be/nl/over-statbel/methodologie/classificaties/landencodes (Nationaliteiten).  
Een nationaliteit kan voorgesteld worden door meer datatypes (zie tabblad "Datamodels"), waarvan  CountryIsoCode en CountryWithHistoricIsoCode aanbevolen worden.</v>
      </c>
      <c r="R657" s="54" t="str">
        <f>IFERROR(IF(VLOOKUP(A657,VocabularyFR!$A:$H,8)=0,"",VLOOKUP(A657,VocabularyFR!$A:$H,8)),"")</f>
        <v>Référence : https://statbel.fgov.be/nl/over-statbel/methodologie/classificaties/landencodes (Nationalités).
Une nationalité peut être représentée par plusieurs datatypes (voir l'onglet "Datamodels"), parmi lesquels CountryIsoCode et CountryWithHistoricIsoCode sont recommandés.</v>
      </c>
      <c r="S657" s="54" t="str">
        <f>VLOOKUP(Table9[[#This Row],[Id]],Vocabulary!A:K,11)</f>
        <v>no</v>
      </c>
      <c r="T657" s="54" t="str">
        <f>VLOOKUP(Table9[[#This Row],[Id]],Vocabulary!A:L,12)</f>
        <v>yes</v>
      </c>
      <c r="U657" s="38"/>
    </row>
    <row r="658" spans="1:21" s="47" customFormat="1" ht="28.8" x14ac:dyDescent="0.3">
      <c r="A658" s="32">
        <v>733</v>
      </c>
      <c r="B658" s="54" t="str">
        <f>IF($A658&lt;&gt;"",IF(VLOOKUP($A658,VocabularyAdoption!$A:$K,8,)=0,"",VLOOKUP($A658,VocabularyAdoption!$A:$K,8,)),"")</f>
        <v>Proposed standard</v>
      </c>
      <c r="C658" s="35" t="str">
        <f>IF($A658&lt;&gt;"",VLOOKUP($A658,Vocabulary!$A:$J,6,),"")</f>
        <v>FED</v>
      </c>
      <c r="D658" s="35" t="str">
        <f>IF($A658&lt;&gt;"",VLOOKUP($A658,Vocabulary!$A:$J,8,),"")</f>
        <v>fed-loc</v>
      </c>
      <c r="E658" s="54" t="str">
        <f>IFERROR(VLOOKUP(D658,Prefix!$A:$B,2,),"")</f>
        <v>http://vocab.belgif.be/ns/location#</v>
      </c>
      <c r="F658" s="54" t="str">
        <f>IF($A658&lt;&gt;"",IF(VLOOKUP($A658,Vocabulary!$A:$J,9,)=0,"",VLOOKUP($A658,Vocabulary!$A:$J,9,)),"")</f>
        <v/>
      </c>
      <c r="G658" s="35" t="str">
        <f>IF($A658&lt;&gt;"",VLOOKUP($A658,Vocabulary!$A:$J,4,),"")</f>
        <v>Location</v>
      </c>
      <c r="H658" s="35" t="str">
        <f>IF($A658&lt;&gt;"",VLOOKUP($A658,Vocabulary!$A:$J,5,),"")</f>
        <v>ConceptScheme</v>
      </c>
      <c r="I658" s="54" t="str">
        <f>IF(AND(H658="ConceptScheme",LEFT(D658,7) &lt;&gt; "inspire", LEFT(D658,4) &lt;&gt; "oeaw"),CONCATENATE("&lt;",E658,LOWER(IF(F658="",J658,F658)),"#id&gt;"),CONCATENATE("&lt;",E658,IF(F658="",J658,F658),"&gt;"))</f>
        <v>&lt;http://vocab.belgif.be/ns/location#country#id&gt;</v>
      </c>
      <c r="J658" s="35" t="str">
        <f>IF($A658&lt;&gt;"",VLOOKUP($A658,Vocabulary!$A:$J,2,),"")</f>
        <v>Country</v>
      </c>
      <c r="K658" s="54" t="str">
        <f>IFERROR(IF(VLOOKUP(A658,VocabularyNL!$A:$G,6)=0,"",VLOOKUP(A658,VocabularyNL!$A:$G,6)),"")</f>
        <v>Land</v>
      </c>
      <c r="L658" s="54" t="str">
        <f>IFERROR(IF(VLOOKUP(A658,VocabularyFR!$A:$G,6)=0,"",VLOOKUP(A658,VocabularyFR!$A:$G,6)),"")</f>
        <v>Pays</v>
      </c>
      <c r="M658" s="35" t="str">
        <f>IFERROR(IF(VLOOKUP(A658,Vocabulary!$A:$F,3)=0,"",VLOOKUP(A658,Vocabulary!$A:$F,3)),"")</f>
        <v>Former or current countries  recognized by Belgium</v>
      </c>
      <c r="N658" s="54" t="str">
        <f>IFERROR(IF(VLOOKUP(A658,VocabularyNL!$A:$H,7)=0,"",VLOOKUP(A658,VocabularyNL!$A:$H,7)),"")</f>
        <v>Voormalige of huidige landen die erkend zijn door België</v>
      </c>
      <c r="O658" s="54" t="str">
        <f>IFERROR(IF(VLOOKUP(A658,VocabularyFR!$A:$H,7)=0,"",VLOOKUP(A658,VocabularyFR!$A:$H,7)),"")</f>
        <v>Pays anciens ou actuels reconnus par la Belgique</v>
      </c>
      <c r="P658" s="35" t="str">
        <f>IF($A658&lt;&gt;"",IF(VLOOKUP($A658,Vocabulary!$A:$J,7,)&lt;&gt;"",VLOOKUP($A658,Vocabulary!$A:$J,7,),""),"")</f>
        <v>Reference: https://statbel.fgov.be/nl/over-statbel/methodologie/classificaties/landencodes. 
A country can be represented by multiple data types
(see Tab "Datamodels"), of which CountryIsoCode and CountryWithHistoricIsoCode are recommended.</v>
      </c>
      <c r="Q658" s="54" t="str">
        <f>IFERROR(IF(VLOOKUP(A658,VocabularyNL!$A:$H,8)=0,"",VLOOKUP(A658,VocabularyNL!$A:$H,8)),"")</f>
        <v>Referentie: https://statbel.fgov.be/nl/over-statbel/methodologie/classificaties/landencodes. 
Een land kan voorgesteld worden door meerdere datatypes 
(zie tabblad "Datamodels"), waarvan  CountryIsoCode en CountryWithHistoricIsoCode aanbevolen worden.</v>
      </c>
      <c r="R658" s="54" t="str">
        <f>IFERROR(IF(VLOOKUP(A658,VocabularyFR!$A:$H,8)=0,"",VLOOKUP(A658,VocabularyFR!$A:$H,8)),"")</f>
        <v>Référence : https://statbel.fgov.be/nl/over-statbel/methodology/classifications/countrycodes.
Un pays peut être représenté par plusieurs types de données
(voir onglet "Datamodels"), parmi lesquels CountryIsoCode et CountryWithHistoricIsoCode sont recommandés.</v>
      </c>
      <c r="S658" s="54" t="str">
        <f>VLOOKUP(Table9[[#This Row],[Id]],Vocabulary!A:K,11)</f>
        <v>no</v>
      </c>
      <c r="T658" s="54" t="str">
        <f>VLOOKUP(Table9[[#This Row],[Id]],Vocabulary!A:L,12)</f>
        <v>yes</v>
      </c>
      <c r="U658" s="38"/>
    </row>
    <row r="659" spans="1:21" s="47" customFormat="1" x14ac:dyDescent="0.3">
      <c r="A659" s="52"/>
      <c r="B659" s="52"/>
      <c r="C659" s="52"/>
      <c r="D659" s="52"/>
      <c r="E659" s="52"/>
      <c r="F659" s="52"/>
      <c r="G659" s="52"/>
      <c r="H659" s="52"/>
      <c r="I659" s="52"/>
      <c r="J659" s="52"/>
      <c r="K659" s="52"/>
      <c r="L659" s="52"/>
      <c r="M659" s="52"/>
      <c r="N659" s="52"/>
      <c r="O659" s="52"/>
      <c r="P659" s="52"/>
      <c r="Q659" s="52"/>
      <c r="R659" s="52"/>
      <c r="S659" s="52"/>
      <c r="T659" s="52"/>
    </row>
    <row r="660" spans="1:21" s="47" customFormat="1" x14ac:dyDescent="0.3">
      <c r="A660" s="52"/>
      <c r="B660" s="76"/>
      <c r="C660" s="52"/>
      <c r="D660" s="52"/>
      <c r="E660" s="52"/>
      <c r="F660" s="52"/>
      <c r="G660" s="52"/>
      <c r="H660" s="52"/>
      <c r="I660" s="52"/>
      <c r="J660" s="52"/>
      <c r="K660" s="52"/>
      <c r="L660" s="52"/>
      <c r="M660" s="52"/>
      <c r="N660" s="52"/>
      <c r="O660" s="52"/>
      <c r="P660" s="52"/>
      <c r="Q660" s="52"/>
      <c r="R660" s="52"/>
      <c r="S660" s="52"/>
      <c r="T660" s="52"/>
    </row>
    <row r="661" spans="1:21" s="47" customFormat="1" x14ac:dyDescent="0.3">
      <c r="A661" s="52"/>
      <c r="B661" s="52"/>
      <c r="C661" s="52"/>
      <c r="D661" s="52"/>
      <c r="E661" s="52"/>
      <c r="F661" s="52"/>
      <c r="G661" s="52"/>
      <c r="H661" s="52"/>
      <c r="I661" s="52"/>
      <c r="J661" s="52"/>
      <c r="K661" s="52"/>
      <c r="L661" s="52"/>
      <c r="M661" s="52"/>
      <c r="N661" s="52"/>
      <c r="O661" s="52"/>
      <c r="P661" s="52"/>
      <c r="Q661" s="52"/>
      <c r="R661" s="52"/>
      <c r="S661" s="52"/>
      <c r="T661" s="52"/>
    </row>
    <row r="662" spans="1:21" s="47" customFormat="1" x14ac:dyDescent="0.3">
      <c r="A662" s="52"/>
      <c r="B662" s="76"/>
      <c r="C662" s="52"/>
      <c r="D662" s="52"/>
      <c r="E662" s="52"/>
      <c r="F662" s="52"/>
      <c r="G662" s="52"/>
      <c r="H662" s="52"/>
      <c r="I662" s="52"/>
      <c r="J662" s="52"/>
      <c r="K662" s="52"/>
      <c r="L662" s="52"/>
      <c r="M662" s="52"/>
      <c r="N662" s="52"/>
      <c r="O662" s="52"/>
      <c r="P662" s="52"/>
      <c r="Q662" s="52"/>
      <c r="R662" s="52"/>
      <c r="S662" s="52"/>
      <c r="T662" s="52"/>
    </row>
    <row r="663" spans="1:21" s="47" customFormat="1" x14ac:dyDescent="0.3">
      <c r="A663" s="52"/>
      <c r="B663" s="52"/>
      <c r="C663" s="52"/>
      <c r="D663" s="52"/>
      <c r="E663" s="52"/>
      <c r="F663" s="52"/>
      <c r="G663" s="52"/>
      <c r="H663" s="52"/>
      <c r="I663" s="52"/>
      <c r="J663" s="52"/>
      <c r="K663" s="52"/>
      <c r="L663" s="52"/>
      <c r="M663" s="52"/>
      <c r="N663" s="52"/>
      <c r="O663" s="52"/>
      <c r="P663" s="52"/>
      <c r="Q663" s="52"/>
      <c r="R663" s="52"/>
      <c r="S663" s="52"/>
      <c r="T663" s="52"/>
    </row>
    <row r="664" spans="1:21" s="47" customFormat="1" x14ac:dyDescent="0.3">
      <c r="A664" s="52"/>
      <c r="B664" s="52"/>
      <c r="C664" s="52"/>
      <c r="D664" s="52"/>
      <c r="E664" s="52"/>
      <c r="F664" s="52"/>
      <c r="G664" s="52"/>
      <c r="H664" s="52"/>
      <c r="I664" s="52"/>
      <c r="J664" s="52"/>
      <c r="K664" s="52"/>
      <c r="L664" s="52"/>
      <c r="M664" s="52"/>
      <c r="N664" s="52"/>
      <c r="O664" s="52"/>
      <c r="P664" s="52"/>
      <c r="Q664" s="52"/>
      <c r="R664" s="52"/>
      <c r="S664" s="52"/>
      <c r="T664" s="52"/>
    </row>
    <row r="665" spans="1:21" s="47" customFormat="1" x14ac:dyDescent="0.3">
      <c r="A665" s="52"/>
      <c r="B665" s="52"/>
      <c r="C665" s="52"/>
      <c r="D665" s="52"/>
      <c r="E665" s="76"/>
      <c r="F665" s="52"/>
      <c r="G665" s="52"/>
      <c r="H665" s="52"/>
      <c r="I665" s="52"/>
      <c r="J665" s="52"/>
      <c r="K665" s="52"/>
      <c r="L665" s="52"/>
      <c r="M665" s="52"/>
      <c r="N665" s="52"/>
      <c r="O665" s="52"/>
      <c r="P665" s="52"/>
      <c r="Q665" s="52"/>
      <c r="R665" s="52"/>
      <c r="S665" s="52"/>
      <c r="T665" s="52"/>
    </row>
    <row r="666" spans="1:21" s="47" customFormat="1" x14ac:dyDescent="0.3">
      <c r="A666" s="52"/>
      <c r="B666" s="52"/>
      <c r="C666" s="52"/>
      <c r="D666" s="52"/>
      <c r="E666" s="52"/>
      <c r="F666" s="52"/>
      <c r="G666" s="52"/>
      <c r="H666" s="52"/>
      <c r="I666" s="52"/>
      <c r="J666" s="52"/>
      <c r="K666" s="52"/>
      <c r="L666" s="52"/>
      <c r="M666" s="52"/>
      <c r="N666" s="52"/>
      <c r="O666" s="52"/>
      <c r="P666" s="52"/>
      <c r="Q666" s="52"/>
      <c r="R666" s="52"/>
      <c r="S666" s="52"/>
      <c r="T666" s="52"/>
    </row>
    <row r="667" spans="1:21" s="47" customFormat="1" x14ac:dyDescent="0.3">
      <c r="A667" s="52"/>
      <c r="B667" s="52"/>
      <c r="C667" s="52"/>
      <c r="D667" s="52"/>
      <c r="E667" s="52"/>
      <c r="F667" s="52"/>
      <c r="G667" s="52"/>
      <c r="H667" s="52"/>
      <c r="I667" s="52"/>
      <c r="J667" s="52"/>
      <c r="K667" s="52"/>
      <c r="L667" s="52"/>
      <c r="M667" s="52"/>
      <c r="N667" s="52"/>
      <c r="O667" s="52"/>
      <c r="P667" s="52"/>
      <c r="Q667" s="52"/>
      <c r="R667" s="52"/>
      <c r="S667" s="52"/>
      <c r="T667" s="52"/>
    </row>
    <row r="668" spans="1:21" s="47" customFormat="1" x14ac:dyDescent="0.3">
      <c r="A668" s="52"/>
      <c r="B668" s="52"/>
      <c r="C668" s="52"/>
      <c r="D668" s="52"/>
      <c r="E668" s="52"/>
      <c r="F668" s="52"/>
      <c r="G668" s="52"/>
      <c r="H668" s="52"/>
      <c r="I668" s="52"/>
      <c r="J668" s="52"/>
      <c r="K668" s="52"/>
      <c r="L668" s="52"/>
      <c r="M668" s="52"/>
      <c r="N668" s="52"/>
      <c r="O668" s="52"/>
      <c r="P668" s="52"/>
      <c r="Q668" s="52"/>
      <c r="R668" s="52"/>
      <c r="S668" s="52"/>
      <c r="T668" s="52"/>
    </row>
    <row r="669" spans="1:21" s="47" customFormat="1" x14ac:dyDescent="0.3">
      <c r="A669" s="52"/>
      <c r="B669" s="52"/>
      <c r="C669" s="52"/>
      <c r="D669" s="52"/>
      <c r="E669" s="52"/>
      <c r="F669" s="52"/>
      <c r="G669" s="52"/>
      <c r="H669" s="52"/>
      <c r="I669" s="52"/>
      <c r="J669" s="52"/>
      <c r="K669" s="52"/>
      <c r="L669" s="52"/>
      <c r="M669" s="52"/>
      <c r="N669" s="52"/>
      <c r="O669" s="52"/>
      <c r="P669" s="52"/>
      <c r="Q669" s="52"/>
      <c r="R669" s="52"/>
      <c r="S669" s="52"/>
      <c r="T669" s="52"/>
    </row>
    <row r="670" spans="1:21" s="47" customFormat="1" x14ac:dyDescent="0.3">
      <c r="A670" s="52"/>
      <c r="B670" s="52"/>
      <c r="C670" s="52"/>
      <c r="D670" s="52"/>
      <c r="E670" s="52"/>
      <c r="F670" s="52"/>
      <c r="G670" s="52"/>
      <c r="H670" s="52"/>
      <c r="I670" s="52"/>
      <c r="J670" s="52"/>
      <c r="K670" s="52"/>
      <c r="L670" s="52"/>
      <c r="M670" s="52"/>
      <c r="N670" s="52"/>
      <c r="O670" s="52"/>
      <c r="P670" s="52"/>
      <c r="Q670" s="52"/>
      <c r="R670" s="52"/>
      <c r="S670" s="52"/>
      <c r="T670" s="52"/>
    </row>
    <row r="671" spans="1:21" s="47" customFormat="1" x14ac:dyDescent="0.3">
      <c r="A671" s="52"/>
      <c r="B671" s="52"/>
      <c r="C671" s="52"/>
      <c r="D671" s="52"/>
      <c r="E671" s="52"/>
      <c r="F671" s="52"/>
      <c r="G671" s="52"/>
      <c r="H671" s="52"/>
      <c r="I671" s="52"/>
      <c r="J671" s="52"/>
      <c r="K671" s="52"/>
      <c r="L671" s="52"/>
      <c r="M671" s="52"/>
      <c r="N671" s="52"/>
      <c r="O671" s="52"/>
      <c r="P671" s="52"/>
      <c r="Q671" s="52"/>
      <c r="R671" s="52"/>
      <c r="S671" s="52"/>
      <c r="T671" s="52"/>
    </row>
    <row r="672" spans="1:21" s="47" customFormat="1" x14ac:dyDescent="0.3">
      <c r="A672" s="52"/>
      <c r="B672" s="52"/>
      <c r="C672" s="52"/>
      <c r="D672" s="52"/>
      <c r="E672" s="52"/>
      <c r="F672" s="52"/>
      <c r="G672" s="52"/>
      <c r="H672" s="52"/>
      <c r="I672" s="52"/>
      <c r="J672" s="52"/>
      <c r="K672" s="52"/>
      <c r="L672" s="52"/>
      <c r="M672" s="52"/>
      <c r="N672" s="52"/>
      <c r="O672" s="52"/>
      <c r="P672" s="52"/>
      <c r="Q672" s="52"/>
      <c r="R672" s="52"/>
      <c r="S672" s="52"/>
      <c r="T672" s="52"/>
    </row>
    <row r="673" spans="1:20" s="47" customFormat="1" x14ac:dyDescent="0.3">
      <c r="A673" s="52"/>
      <c r="B673" s="52"/>
      <c r="C673" s="52"/>
      <c r="D673" s="52"/>
      <c r="E673" s="52"/>
      <c r="F673" s="52"/>
      <c r="G673" s="52"/>
      <c r="H673" s="52"/>
      <c r="I673" s="52"/>
      <c r="J673" s="52"/>
      <c r="K673" s="52"/>
      <c r="L673" s="52"/>
      <c r="M673" s="52"/>
      <c r="N673" s="52"/>
      <c r="O673" s="52"/>
      <c r="P673" s="52"/>
      <c r="Q673" s="52"/>
      <c r="R673" s="52"/>
      <c r="S673" s="52"/>
      <c r="T673" s="52"/>
    </row>
    <row r="674" spans="1:20" s="47" customFormat="1" x14ac:dyDescent="0.3">
      <c r="A674" s="52"/>
      <c r="B674" s="52"/>
      <c r="C674" s="52"/>
      <c r="D674" s="52"/>
      <c r="E674" s="52"/>
      <c r="F674" s="52"/>
      <c r="G674" s="52"/>
      <c r="H674" s="52"/>
      <c r="I674" s="52"/>
      <c r="J674" s="52"/>
      <c r="K674" s="52"/>
      <c r="L674" s="52"/>
      <c r="M674" s="52"/>
      <c r="N674" s="52"/>
      <c r="O674" s="52"/>
      <c r="P674" s="52"/>
      <c r="Q674" s="52"/>
      <c r="R674" s="52"/>
      <c r="S674" s="52"/>
      <c r="T674" s="52"/>
    </row>
    <row r="675" spans="1:20" s="47" customFormat="1" x14ac:dyDescent="0.3">
      <c r="A675" s="52"/>
      <c r="B675" s="52"/>
      <c r="C675" s="52"/>
      <c r="D675" s="52"/>
      <c r="E675" s="52"/>
      <c r="F675" s="52"/>
      <c r="G675" s="52"/>
      <c r="H675" s="52"/>
      <c r="I675" s="52"/>
      <c r="J675" s="52"/>
      <c r="K675" s="52"/>
      <c r="L675" s="52"/>
      <c r="M675" s="52"/>
      <c r="N675" s="52"/>
      <c r="O675" s="52"/>
      <c r="P675" s="52"/>
      <c r="Q675" s="52"/>
      <c r="R675" s="52"/>
      <c r="S675" s="52"/>
      <c r="T675" s="52"/>
    </row>
    <row r="676" spans="1:20" s="47" customFormat="1" x14ac:dyDescent="0.3">
      <c r="A676" s="52"/>
      <c r="B676" s="52"/>
      <c r="C676" s="52"/>
      <c r="D676" s="52"/>
      <c r="E676" s="52"/>
      <c r="F676" s="52"/>
      <c r="G676" s="52"/>
      <c r="H676" s="52"/>
      <c r="I676" s="52"/>
      <c r="J676" s="52"/>
      <c r="K676" s="52"/>
      <c r="L676" s="52"/>
      <c r="M676" s="52"/>
      <c r="N676" s="52"/>
      <c r="O676" s="52"/>
      <c r="P676" s="52"/>
      <c r="Q676" s="52"/>
      <c r="R676" s="52"/>
      <c r="S676" s="52"/>
      <c r="T676" s="52"/>
    </row>
    <row r="677" spans="1:20" s="47" customFormat="1" x14ac:dyDescent="0.3">
      <c r="A677" s="52"/>
      <c r="B677" s="52"/>
      <c r="C677" s="52"/>
      <c r="D677" s="52"/>
      <c r="E677" s="52"/>
      <c r="F677" s="52"/>
      <c r="G677" s="52"/>
      <c r="H677" s="52"/>
      <c r="I677" s="52"/>
      <c r="J677" s="52"/>
      <c r="K677" s="52"/>
      <c r="L677" s="52"/>
      <c r="M677" s="52"/>
      <c r="N677" s="52"/>
      <c r="O677" s="52"/>
      <c r="P677" s="52"/>
      <c r="Q677" s="52"/>
      <c r="R677" s="52"/>
      <c r="S677" s="52"/>
      <c r="T677" s="52"/>
    </row>
    <row r="678" spans="1:20" s="47" customFormat="1" x14ac:dyDescent="0.3">
      <c r="A678" s="52"/>
      <c r="B678" s="52"/>
      <c r="C678" s="52"/>
      <c r="D678" s="52"/>
      <c r="E678" s="52"/>
      <c r="F678" s="52"/>
      <c r="G678" s="52"/>
      <c r="H678" s="52"/>
      <c r="I678" s="52"/>
      <c r="J678" s="52"/>
      <c r="K678" s="52"/>
      <c r="L678" s="52"/>
      <c r="M678" s="52"/>
      <c r="N678" s="52"/>
      <c r="O678" s="52"/>
      <c r="P678" s="52"/>
      <c r="Q678" s="52"/>
      <c r="R678" s="52"/>
      <c r="S678" s="52"/>
      <c r="T678" s="52"/>
    </row>
    <row r="679" spans="1:20" s="47" customFormat="1" x14ac:dyDescent="0.3">
      <c r="A679" s="52"/>
      <c r="B679" s="52"/>
      <c r="C679" s="52"/>
      <c r="D679" s="52"/>
      <c r="E679" s="52"/>
      <c r="F679" s="52"/>
      <c r="G679" s="52"/>
      <c r="H679" s="52"/>
      <c r="I679" s="52"/>
      <c r="J679" s="52"/>
      <c r="K679" s="52"/>
      <c r="L679" s="52"/>
      <c r="M679" s="52"/>
      <c r="N679" s="52"/>
      <c r="O679" s="52"/>
      <c r="P679" s="52"/>
      <c r="Q679" s="52"/>
      <c r="R679" s="52"/>
      <c r="S679" s="52"/>
      <c r="T679" s="52"/>
    </row>
    <row r="680" spans="1:20" s="47" customFormat="1" x14ac:dyDescent="0.3">
      <c r="A680" s="52"/>
      <c r="B680" s="52"/>
      <c r="C680" s="52"/>
      <c r="D680" s="52"/>
      <c r="E680" s="52"/>
      <c r="F680" s="52"/>
      <c r="G680" s="52"/>
      <c r="H680" s="52"/>
      <c r="I680" s="52"/>
      <c r="J680" s="52"/>
      <c r="K680" s="52"/>
      <c r="L680" s="52"/>
      <c r="M680" s="52"/>
      <c r="N680" s="52"/>
      <c r="O680" s="52"/>
      <c r="P680" s="52"/>
      <c r="Q680" s="52"/>
      <c r="R680" s="52"/>
      <c r="S680" s="52"/>
      <c r="T680" s="52"/>
    </row>
    <row r="681" spans="1:20" s="47" customFormat="1" x14ac:dyDescent="0.3">
      <c r="A681" s="52"/>
      <c r="B681" s="52"/>
      <c r="C681" s="52"/>
      <c r="D681" s="52"/>
      <c r="E681" s="52"/>
      <c r="F681" s="52"/>
      <c r="G681" s="52"/>
      <c r="H681" s="52"/>
      <c r="I681" s="52"/>
      <c r="J681" s="52"/>
      <c r="K681" s="52"/>
      <c r="L681" s="52"/>
      <c r="M681" s="52"/>
      <c r="N681" s="52"/>
      <c r="O681" s="52"/>
      <c r="P681" s="52"/>
      <c r="Q681" s="52"/>
      <c r="R681" s="52"/>
      <c r="S681" s="52"/>
      <c r="T681" s="52"/>
    </row>
    <row r="682" spans="1:20" s="47" customFormat="1" x14ac:dyDescent="0.3">
      <c r="A682" s="52"/>
      <c r="B682" s="52"/>
      <c r="C682" s="52"/>
      <c r="D682" s="52"/>
      <c r="E682" s="52"/>
      <c r="F682" s="52"/>
      <c r="G682" s="52"/>
      <c r="H682" s="52"/>
      <c r="I682" s="52"/>
      <c r="J682" s="52"/>
      <c r="K682" s="52"/>
      <c r="L682" s="52"/>
      <c r="M682" s="52"/>
      <c r="N682" s="52"/>
      <c r="O682" s="52"/>
      <c r="P682" s="52"/>
      <c r="Q682" s="52"/>
      <c r="R682" s="52"/>
      <c r="S682" s="52"/>
      <c r="T682" s="52"/>
    </row>
    <row r="683" spans="1:20" s="47" customFormat="1" x14ac:dyDescent="0.3">
      <c r="A683" s="52"/>
      <c r="B683" s="52"/>
      <c r="C683" s="52"/>
      <c r="D683" s="52"/>
      <c r="E683" s="52"/>
      <c r="F683" s="52"/>
      <c r="G683" s="52"/>
      <c r="H683" s="52"/>
      <c r="I683" s="52"/>
      <c r="J683" s="52"/>
      <c r="K683" s="52"/>
      <c r="L683" s="52"/>
      <c r="M683" s="52"/>
      <c r="N683" s="52"/>
      <c r="O683" s="52"/>
      <c r="P683" s="52"/>
      <c r="Q683" s="52"/>
      <c r="R683" s="52"/>
      <c r="S683" s="52"/>
      <c r="T683" s="52"/>
    </row>
    <row r="684" spans="1:20" s="47" customFormat="1" x14ac:dyDescent="0.3">
      <c r="A684" s="52"/>
      <c r="B684" s="52"/>
      <c r="C684" s="52"/>
      <c r="D684" s="52"/>
      <c r="E684" s="52"/>
      <c r="F684" s="52"/>
      <c r="G684" s="52"/>
      <c r="H684" s="52"/>
      <c r="I684" s="52"/>
      <c r="J684" s="52"/>
      <c r="K684" s="52"/>
      <c r="L684" s="52"/>
      <c r="M684" s="52"/>
      <c r="N684" s="52"/>
      <c r="O684" s="52"/>
      <c r="P684" s="52"/>
      <c r="Q684" s="52"/>
      <c r="R684" s="52"/>
      <c r="S684" s="52"/>
      <c r="T684" s="52"/>
    </row>
    <row r="685" spans="1:20" s="47" customFormat="1" x14ac:dyDescent="0.3">
      <c r="A685" s="52"/>
      <c r="B685" s="52"/>
      <c r="C685" s="52"/>
      <c r="D685" s="52"/>
      <c r="E685" s="52"/>
      <c r="F685" s="52"/>
      <c r="G685" s="52"/>
      <c r="H685" s="52"/>
      <c r="I685" s="52"/>
      <c r="J685" s="52"/>
      <c r="K685" s="52"/>
      <c r="L685" s="52"/>
      <c r="M685" s="52"/>
      <c r="N685" s="52"/>
      <c r="O685" s="52"/>
      <c r="P685" s="52"/>
      <c r="Q685" s="52"/>
      <c r="R685" s="52"/>
      <c r="S685" s="52"/>
      <c r="T685" s="52"/>
    </row>
    <row r="686" spans="1:20" s="47" customFormat="1" x14ac:dyDescent="0.3">
      <c r="A686" s="52"/>
      <c r="B686" s="52"/>
      <c r="C686" s="52"/>
      <c r="D686" s="52"/>
      <c r="E686" s="52"/>
      <c r="F686" s="52"/>
      <c r="G686" s="52"/>
      <c r="H686" s="52"/>
      <c r="I686" s="52"/>
      <c r="J686" s="52"/>
      <c r="K686" s="52"/>
      <c r="L686" s="52"/>
      <c r="M686" s="52"/>
      <c r="N686" s="52"/>
      <c r="O686" s="52"/>
      <c r="P686" s="52"/>
      <c r="Q686" s="52"/>
      <c r="R686" s="52"/>
      <c r="S686" s="52"/>
      <c r="T686" s="52"/>
    </row>
    <row r="687" spans="1:20" s="47" customFormat="1" x14ac:dyDescent="0.3">
      <c r="A687" s="52"/>
      <c r="B687" s="52"/>
      <c r="C687" s="52"/>
      <c r="D687" s="52"/>
      <c r="E687" s="52"/>
      <c r="F687" s="52"/>
      <c r="G687" s="52"/>
      <c r="H687" s="52"/>
      <c r="I687" s="52"/>
      <c r="J687" s="52"/>
      <c r="K687" s="52"/>
      <c r="L687" s="52"/>
      <c r="M687" s="52"/>
      <c r="N687" s="52"/>
      <c r="O687" s="52"/>
      <c r="P687" s="52"/>
      <c r="Q687" s="52"/>
      <c r="R687" s="52"/>
      <c r="S687" s="52"/>
      <c r="T687" s="52"/>
    </row>
    <row r="688" spans="1:20" s="47" customFormat="1" x14ac:dyDescent="0.3">
      <c r="A688" s="52"/>
      <c r="B688" s="52"/>
      <c r="C688" s="52"/>
      <c r="D688" s="52"/>
      <c r="E688" s="52"/>
      <c r="F688" s="52"/>
      <c r="G688" s="52"/>
      <c r="H688" s="52"/>
      <c r="I688" s="52"/>
      <c r="J688" s="52"/>
      <c r="K688" s="52"/>
      <c r="L688" s="52"/>
      <c r="M688" s="52"/>
      <c r="N688" s="52"/>
      <c r="O688" s="52"/>
      <c r="P688" s="52"/>
      <c r="Q688" s="52"/>
      <c r="R688" s="52"/>
      <c r="S688" s="52"/>
      <c r="T688" s="52"/>
    </row>
    <row r="689" spans="1:20" s="47" customFormat="1" x14ac:dyDescent="0.3">
      <c r="A689" s="52"/>
      <c r="B689" s="52"/>
      <c r="C689" s="52"/>
      <c r="D689" s="52"/>
      <c r="E689" s="52"/>
      <c r="F689" s="52"/>
      <c r="G689" s="52"/>
      <c r="H689" s="52"/>
      <c r="I689" s="52"/>
      <c r="J689" s="52"/>
      <c r="K689" s="52"/>
      <c r="L689" s="52"/>
      <c r="M689" s="52"/>
      <c r="N689" s="52"/>
      <c r="O689" s="52"/>
      <c r="P689" s="52"/>
      <c r="Q689" s="52"/>
      <c r="R689" s="52"/>
      <c r="S689" s="52"/>
      <c r="T689" s="52"/>
    </row>
    <row r="690" spans="1:20" s="47" customFormat="1" x14ac:dyDescent="0.3">
      <c r="A690" s="52"/>
      <c r="B690" s="52"/>
      <c r="C690" s="52"/>
      <c r="D690" s="52"/>
      <c r="E690" s="52"/>
      <c r="F690" s="52"/>
      <c r="G690" s="52"/>
      <c r="H690" s="52"/>
      <c r="I690" s="52"/>
      <c r="J690" s="52"/>
      <c r="K690" s="52"/>
      <c r="L690" s="52"/>
      <c r="M690" s="52"/>
      <c r="N690" s="52"/>
      <c r="O690" s="52"/>
      <c r="P690" s="52"/>
      <c r="Q690" s="52"/>
      <c r="R690" s="52"/>
      <c r="S690" s="52"/>
      <c r="T690" s="52"/>
    </row>
    <row r="691" spans="1:20" s="47" customFormat="1" x14ac:dyDescent="0.3">
      <c r="A691" s="52"/>
      <c r="B691" s="52"/>
      <c r="C691" s="52"/>
      <c r="D691" s="52"/>
      <c r="E691" s="52"/>
      <c r="F691" s="52"/>
      <c r="G691" s="52"/>
      <c r="H691" s="52"/>
      <c r="I691" s="52"/>
      <c r="J691" s="52"/>
      <c r="K691" s="52"/>
      <c r="L691" s="52"/>
      <c r="M691" s="52"/>
      <c r="N691" s="52"/>
      <c r="O691" s="52"/>
      <c r="P691" s="52"/>
      <c r="Q691" s="52"/>
      <c r="R691" s="52"/>
      <c r="S691" s="52"/>
      <c r="T691" s="52"/>
    </row>
    <row r="692" spans="1:20" s="47" customFormat="1" x14ac:dyDescent="0.3">
      <c r="A692" s="52"/>
      <c r="B692" s="52"/>
      <c r="C692" s="52"/>
      <c r="D692" s="52"/>
      <c r="E692" s="52"/>
      <c r="F692" s="52"/>
      <c r="G692" s="52"/>
      <c r="H692" s="52"/>
      <c r="I692" s="52"/>
      <c r="J692" s="52"/>
      <c r="K692" s="52"/>
      <c r="L692" s="52"/>
      <c r="M692" s="52"/>
      <c r="N692" s="52"/>
      <c r="O692" s="52"/>
      <c r="P692" s="52"/>
      <c r="Q692" s="52"/>
      <c r="R692" s="52"/>
      <c r="S692" s="52"/>
      <c r="T692" s="52"/>
    </row>
    <row r="693" spans="1:20" s="47" customFormat="1" x14ac:dyDescent="0.3">
      <c r="A693" s="52"/>
      <c r="B693" s="52"/>
      <c r="C693" s="52"/>
      <c r="D693" s="52"/>
      <c r="E693" s="52"/>
      <c r="F693" s="52"/>
      <c r="G693" s="52"/>
      <c r="H693" s="52"/>
      <c r="I693" s="52"/>
      <c r="J693" s="52"/>
      <c r="K693" s="52"/>
      <c r="L693" s="52"/>
      <c r="M693" s="52"/>
      <c r="N693" s="52"/>
      <c r="O693" s="52"/>
      <c r="P693" s="52"/>
      <c r="Q693" s="52"/>
      <c r="R693" s="52"/>
      <c r="S693" s="52"/>
      <c r="T693" s="52"/>
    </row>
    <row r="694" spans="1:20" s="47" customFormat="1" x14ac:dyDescent="0.3">
      <c r="A694" s="52"/>
      <c r="B694" s="52"/>
      <c r="C694" s="52"/>
      <c r="D694" s="52"/>
      <c r="E694" s="52"/>
      <c r="F694" s="52"/>
      <c r="G694" s="52"/>
      <c r="H694" s="52"/>
      <c r="I694" s="52"/>
      <c r="J694" s="52"/>
      <c r="K694" s="52"/>
      <c r="L694" s="52"/>
      <c r="M694" s="52"/>
      <c r="N694" s="52"/>
      <c r="O694" s="52"/>
      <c r="P694" s="52"/>
      <c r="Q694" s="52"/>
      <c r="R694" s="52"/>
      <c r="S694" s="52"/>
      <c r="T694" s="52"/>
    </row>
    <row r="695" spans="1:20" s="47" customFormat="1" x14ac:dyDescent="0.3">
      <c r="A695" s="52"/>
      <c r="B695" s="52"/>
      <c r="C695" s="52"/>
      <c r="D695" s="52"/>
      <c r="E695" s="52"/>
      <c r="F695" s="52"/>
      <c r="G695" s="52"/>
      <c r="H695" s="52"/>
      <c r="I695" s="52"/>
      <c r="J695" s="52"/>
      <c r="K695" s="52"/>
      <c r="L695" s="52"/>
      <c r="M695" s="52"/>
      <c r="N695" s="52"/>
      <c r="O695" s="52"/>
      <c r="P695" s="52"/>
      <c r="Q695" s="52"/>
      <c r="R695" s="52"/>
      <c r="S695" s="52"/>
      <c r="T695" s="52"/>
    </row>
    <row r="696" spans="1:20" s="47" customFormat="1" x14ac:dyDescent="0.3">
      <c r="A696" s="52"/>
      <c r="B696" s="52"/>
      <c r="C696" s="52"/>
      <c r="D696" s="52"/>
      <c r="E696" s="52"/>
      <c r="F696" s="52"/>
      <c r="G696" s="52"/>
      <c r="H696" s="52"/>
      <c r="I696" s="52"/>
      <c r="J696" s="52"/>
      <c r="K696" s="52"/>
      <c r="L696" s="52"/>
      <c r="M696" s="52"/>
      <c r="N696" s="52"/>
      <c r="O696" s="52"/>
      <c r="P696" s="52"/>
      <c r="Q696" s="52"/>
      <c r="R696" s="52"/>
      <c r="S696" s="52"/>
      <c r="T696" s="52"/>
    </row>
    <row r="697" spans="1:20" s="47" customFormat="1" x14ac:dyDescent="0.3">
      <c r="A697" s="52"/>
      <c r="B697" s="52"/>
      <c r="C697" s="52"/>
      <c r="D697" s="52"/>
      <c r="E697" s="52"/>
      <c r="F697" s="52"/>
      <c r="G697" s="52"/>
      <c r="H697" s="52"/>
      <c r="I697" s="52"/>
      <c r="J697" s="52"/>
      <c r="K697" s="52"/>
      <c r="L697" s="52"/>
      <c r="M697" s="52"/>
      <c r="N697" s="52"/>
      <c r="O697" s="52"/>
      <c r="P697" s="52"/>
      <c r="Q697" s="52"/>
      <c r="R697" s="52"/>
      <c r="S697" s="52"/>
      <c r="T697" s="52"/>
    </row>
    <row r="698" spans="1:20" s="47" customFormat="1" x14ac:dyDescent="0.3">
      <c r="A698" s="52"/>
      <c r="B698" s="52"/>
      <c r="C698" s="52"/>
      <c r="D698" s="52"/>
      <c r="E698" s="52"/>
      <c r="F698" s="52"/>
      <c r="G698" s="52"/>
      <c r="H698" s="52"/>
      <c r="I698" s="52"/>
      <c r="J698" s="52"/>
      <c r="K698" s="52"/>
      <c r="L698" s="52"/>
      <c r="M698" s="52"/>
      <c r="N698" s="52"/>
      <c r="O698" s="52"/>
      <c r="P698" s="52"/>
      <c r="Q698" s="52"/>
      <c r="R698" s="52"/>
      <c r="S698" s="52"/>
      <c r="T698" s="52"/>
    </row>
    <row r="699" spans="1:20" s="47" customFormat="1" x14ac:dyDescent="0.3">
      <c r="A699" s="52"/>
      <c r="B699" s="52"/>
      <c r="C699" s="52"/>
      <c r="D699" s="52"/>
      <c r="E699" s="52"/>
      <c r="F699" s="52"/>
      <c r="G699" s="52"/>
      <c r="H699" s="52"/>
      <c r="I699" s="52"/>
      <c r="J699" s="52"/>
      <c r="K699" s="52"/>
      <c r="L699" s="52"/>
      <c r="M699" s="52"/>
      <c r="N699" s="52"/>
      <c r="O699" s="52"/>
      <c r="P699" s="52"/>
      <c r="Q699" s="52"/>
      <c r="R699" s="52"/>
      <c r="S699" s="52"/>
      <c r="T699" s="52"/>
    </row>
    <row r="700" spans="1:20" s="47" customFormat="1" x14ac:dyDescent="0.3">
      <c r="A700" s="52"/>
      <c r="B700" s="52"/>
      <c r="C700" s="52"/>
      <c r="D700" s="52"/>
      <c r="E700" s="52"/>
      <c r="F700" s="52"/>
      <c r="G700" s="52"/>
      <c r="H700" s="52"/>
      <c r="I700" s="52"/>
      <c r="J700" s="52"/>
      <c r="K700" s="52"/>
      <c r="L700" s="52"/>
      <c r="M700" s="52"/>
      <c r="N700" s="52"/>
      <c r="O700" s="52"/>
      <c r="P700" s="52"/>
      <c r="Q700" s="52"/>
      <c r="R700" s="52"/>
      <c r="S700" s="52"/>
      <c r="T700" s="52"/>
    </row>
    <row r="701" spans="1:20" s="47" customFormat="1" x14ac:dyDescent="0.3">
      <c r="A701" s="52"/>
      <c r="B701" s="52"/>
      <c r="C701" s="52"/>
      <c r="D701" s="52"/>
      <c r="E701" s="52"/>
      <c r="F701" s="52"/>
      <c r="G701" s="52"/>
      <c r="H701" s="52"/>
      <c r="I701" s="52"/>
      <c r="J701" s="52"/>
      <c r="K701" s="52"/>
      <c r="L701" s="52"/>
      <c r="M701" s="52"/>
      <c r="N701" s="52"/>
      <c r="O701" s="52"/>
      <c r="P701" s="52"/>
      <c r="Q701" s="52"/>
      <c r="R701" s="52"/>
      <c r="S701" s="52"/>
      <c r="T701" s="52"/>
    </row>
    <row r="702" spans="1:20" s="47" customFormat="1" x14ac:dyDescent="0.3">
      <c r="A702" s="52"/>
      <c r="B702" s="52"/>
      <c r="C702" s="52"/>
      <c r="D702" s="52"/>
      <c r="E702" s="52"/>
      <c r="F702" s="52"/>
      <c r="G702" s="52"/>
      <c r="H702" s="52"/>
      <c r="I702" s="52"/>
      <c r="J702" s="52"/>
      <c r="K702" s="52"/>
      <c r="L702" s="52"/>
      <c r="M702" s="52"/>
      <c r="N702" s="52"/>
      <c r="O702" s="52"/>
      <c r="P702" s="52"/>
      <c r="Q702" s="52"/>
      <c r="R702" s="52"/>
      <c r="S702" s="52"/>
      <c r="T702" s="52"/>
    </row>
    <row r="703" spans="1:20" s="47" customFormat="1" x14ac:dyDescent="0.3">
      <c r="A703" s="52"/>
      <c r="B703" s="52"/>
      <c r="C703" s="52"/>
      <c r="D703" s="52"/>
      <c r="E703" s="52"/>
      <c r="F703" s="52"/>
      <c r="G703" s="52"/>
      <c r="H703" s="52"/>
      <c r="I703" s="52"/>
      <c r="J703" s="52"/>
      <c r="K703" s="52"/>
      <c r="L703" s="52"/>
      <c r="M703" s="52"/>
      <c r="N703" s="52"/>
      <c r="O703" s="52"/>
      <c r="P703" s="52"/>
      <c r="Q703" s="52"/>
      <c r="R703" s="52"/>
      <c r="S703" s="52"/>
      <c r="T703" s="52"/>
    </row>
    <row r="704" spans="1:20" s="47" customFormat="1" x14ac:dyDescent="0.3">
      <c r="A704" s="52"/>
      <c r="B704" s="52"/>
      <c r="C704" s="52"/>
      <c r="D704" s="52"/>
      <c r="E704" s="52"/>
      <c r="F704" s="52"/>
      <c r="G704" s="52"/>
      <c r="H704" s="52"/>
      <c r="I704" s="52"/>
      <c r="J704" s="52"/>
      <c r="K704" s="52"/>
      <c r="L704" s="52"/>
      <c r="M704" s="52"/>
      <c r="N704" s="52"/>
      <c r="O704" s="52"/>
      <c r="P704" s="52"/>
      <c r="Q704" s="52"/>
      <c r="R704" s="52"/>
      <c r="S704" s="52"/>
      <c r="T704" s="52"/>
    </row>
    <row r="705" spans="1:20" s="47" customFormat="1" x14ac:dyDescent="0.3">
      <c r="A705" s="52"/>
      <c r="B705" s="52"/>
      <c r="C705" s="52"/>
      <c r="D705" s="52"/>
      <c r="E705" s="52"/>
      <c r="F705" s="52"/>
      <c r="G705" s="52"/>
      <c r="H705" s="52"/>
      <c r="I705" s="52"/>
      <c r="J705" s="52"/>
      <c r="K705" s="52"/>
      <c r="L705" s="52"/>
      <c r="M705" s="52"/>
      <c r="N705" s="52"/>
      <c r="O705" s="52"/>
      <c r="P705" s="52"/>
      <c r="Q705" s="52"/>
      <c r="R705" s="52"/>
      <c r="S705" s="52"/>
      <c r="T705" s="52"/>
    </row>
    <row r="706" spans="1:20" s="47" customFormat="1" x14ac:dyDescent="0.3">
      <c r="A706" s="52"/>
      <c r="B706" s="52"/>
      <c r="C706" s="52"/>
      <c r="D706" s="52"/>
      <c r="E706" s="52"/>
      <c r="F706" s="52"/>
      <c r="G706" s="52"/>
      <c r="H706" s="52"/>
      <c r="I706" s="52"/>
      <c r="J706" s="52"/>
      <c r="K706" s="52"/>
      <c r="L706" s="52"/>
      <c r="M706" s="52"/>
      <c r="N706" s="52"/>
      <c r="O706" s="52"/>
      <c r="P706" s="52"/>
      <c r="Q706" s="52"/>
      <c r="R706" s="52"/>
      <c r="S706" s="52"/>
      <c r="T706" s="52"/>
    </row>
    <row r="707" spans="1:20" s="47" customFormat="1" x14ac:dyDescent="0.3">
      <c r="A707" s="52"/>
      <c r="B707" s="52"/>
      <c r="C707" s="52"/>
      <c r="D707" s="52"/>
      <c r="E707" s="52"/>
      <c r="F707" s="52"/>
      <c r="G707" s="52"/>
      <c r="H707" s="52"/>
      <c r="I707" s="52"/>
      <c r="J707" s="52"/>
      <c r="K707" s="52"/>
      <c r="L707" s="52"/>
      <c r="M707" s="52"/>
      <c r="N707" s="52"/>
      <c r="O707" s="52"/>
      <c r="P707" s="52"/>
      <c r="Q707" s="52"/>
      <c r="R707" s="52"/>
      <c r="S707" s="52"/>
      <c r="T707" s="52"/>
    </row>
    <row r="708" spans="1:20" s="47" customFormat="1" x14ac:dyDescent="0.3">
      <c r="A708" s="52"/>
      <c r="B708" s="52"/>
      <c r="C708" s="52"/>
      <c r="D708" s="52"/>
      <c r="E708" s="52"/>
      <c r="F708" s="52"/>
      <c r="G708" s="52"/>
      <c r="H708" s="52"/>
      <c r="I708" s="52"/>
      <c r="J708" s="52"/>
      <c r="K708" s="52"/>
      <c r="L708" s="52"/>
      <c r="M708" s="52"/>
      <c r="N708" s="52"/>
      <c r="O708" s="52"/>
      <c r="P708" s="52"/>
      <c r="Q708" s="52"/>
      <c r="R708" s="52"/>
      <c r="S708" s="52"/>
      <c r="T708" s="52"/>
    </row>
    <row r="709" spans="1:20" s="47" customFormat="1" x14ac:dyDescent="0.3">
      <c r="A709" s="52"/>
      <c r="B709" s="52"/>
      <c r="C709" s="52"/>
      <c r="D709" s="52"/>
      <c r="E709" s="52"/>
      <c r="F709" s="52"/>
      <c r="G709" s="52"/>
      <c r="H709" s="52"/>
      <c r="I709" s="52"/>
      <c r="J709" s="52"/>
      <c r="K709" s="52"/>
      <c r="L709" s="52"/>
      <c r="M709" s="52"/>
      <c r="N709" s="52"/>
      <c r="O709" s="52"/>
      <c r="P709" s="52"/>
      <c r="Q709" s="52"/>
      <c r="R709" s="52"/>
      <c r="S709" s="52"/>
      <c r="T709" s="52"/>
    </row>
    <row r="710" spans="1:20" s="47" customFormat="1" x14ac:dyDescent="0.3">
      <c r="A710" s="52"/>
      <c r="B710" s="52"/>
      <c r="C710" s="52"/>
      <c r="D710" s="52"/>
      <c r="E710" s="52"/>
      <c r="F710" s="52"/>
      <c r="G710" s="52"/>
      <c r="H710" s="52"/>
      <c r="I710" s="52"/>
      <c r="J710" s="52"/>
      <c r="K710" s="52"/>
      <c r="L710" s="52"/>
      <c r="M710" s="52"/>
      <c r="N710" s="52"/>
      <c r="O710" s="52"/>
      <c r="P710" s="52"/>
      <c r="Q710" s="52"/>
      <c r="R710" s="52"/>
      <c r="S710" s="52"/>
      <c r="T710" s="52"/>
    </row>
    <row r="711" spans="1:20" s="47" customFormat="1" x14ac:dyDescent="0.3">
      <c r="A711" s="52"/>
      <c r="B711" s="52"/>
      <c r="C711" s="52"/>
      <c r="D711" s="52"/>
      <c r="E711" s="52"/>
      <c r="F711" s="52"/>
      <c r="G711" s="52"/>
      <c r="H711" s="52"/>
      <c r="I711" s="52"/>
      <c r="J711" s="52"/>
      <c r="K711" s="52"/>
      <c r="L711" s="52"/>
      <c r="M711" s="52"/>
      <c r="N711" s="52"/>
      <c r="O711" s="52"/>
      <c r="P711" s="52"/>
      <c r="Q711" s="52"/>
      <c r="R711" s="52"/>
      <c r="S711" s="52"/>
      <c r="T711" s="52"/>
    </row>
    <row r="712" spans="1:20" s="47" customFormat="1" x14ac:dyDescent="0.3">
      <c r="A712" s="52"/>
      <c r="B712" s="52"/>
      <c r="C712" s="52"/>
      <c r="D712" s="52"/>
      <c r="E712" s="52"/>
      <c r="F712" s="52"/>
      <c r="G712" s="52"/>
      <c r="H712" s="52"/>
      <c r="I712" s="52"/>
      <c r="J712" s="52"/>
      <c r="K712" s="52"/>
      <c r="L712" s="52"/>
      <c r="M712" s="52"/>
      <c r="N712" s="52"/>
      <c r="O712" s="52"/>
      <c r="P712" s="52"/>
      <c r="Q712" s="52"/>
      <c r="R712" s="52"/>
      <c r="S712" s="52"/>
      <c r="T712" s="52"/>
    </row>
    <row r="713" spans="1:20" s="47" customFormat="1" x14ac:dyDescent="0.3">
      <c r="A713" s="52"/>
      <c r="B713" s="52"/>
      <c r="C713" s="52"/>
      <c r="D713" s="52"/>
      <c r="E713" s="52"/>
      <c r="F713" s="52"/>
      <c r="G713" s="52"/>
      <c r="H713" s="52"/>
      <c r="I713" s="52"/>
      <c r="J713" s="52"/>
      <c r="K713" s="52"/>
      <c r="L713" s="52"/>
      <c r="M713" s="52"/>
      <c r="N713" s="52"/>
      <c r="O713" s="52"/>
      <c r="P713" s="52"/>
      <c r="Q713" s="52"/>
      <c r="R713" s="52"/>
      <c r="S713" s="52"/>
      <c r="T713" s="52"/>
    </row>
    <row r="714" spans="1:20" s="47" customFormat="1" x14ac:dyDescent="0.3">
      <c r="A714" s="52"/>
      <c r="B714" s="52"/>
      <c r="C714" s="52"/>
      <c r="D714" s="52"/>
      <c r="E714" s="52"/>
      <c r="F714" s="52"/>
      <c r="G714" s="52"/>
      <c r="H714" s="52"/>
      <c r="I714" s="52"/>
      <c r="J714" s="52"/>
      <c r="K714" s="52"/>
      <c r="L714" s="52"/>
      <c r="M714" s="52"/>
      <c r="N714" s="52"/>
      <c r="O714" s="52"/>
      <c r="P714" s="52"/>
      <c r="Q714" s="52"/>
      <c r="R714" s="52"/>
      <c r="S714" s="52"/>
      <c r="T714" s="52"/>
    </row>
    <row r="715" spans="1:20" s="47" customFormat="1" x14ac:dyDescent="0.3">
      <c r="A715" s="52"/>
      <c r="B715" s="52"/>
      <c r="C715" s="52"/>
      <c r="D715" s="52"/>
      <c r="E715" s="52"/>
      <c r="F715" s="52"/>
      <c r="G715" s="52"/>
      <c r="H715" s="52"/>
      <c r="I715" s="52"/>
      <c r="J715" s="52"/>
      <c r="K715" s="52"/>
      <c r="L715" s="52"/>
      <c r="M715" s="52"/>
      <c r="N715" s="52"/>
      <c r="O715" s="52"/>
      <c r="P715" s="52"/>
      <c r="Q715" s="52"/>
      <c r="R715" s="52"/>
      <c r="S715" s="52"/>
      <c r="T715" s="52"/>
    </row>
    <row r="716" spans="1:20" s="47" customFormat="1" x14ac:dyDescent="0.3">
      <c r="A716" s="52"/>
      <c r="B716" s="52"/>
      <c r="C716" s="52"/>
      <c r="D716" s="52"/>
      <c r="E716" s="52"/>
      <c r="F716" s="52"/>
      <c r="G716" s="52"/>
      <c r="H716" s="52"/>
      <c r="I716" s="52"/>
      <c r="J716" s="52"/>
      <c r="K716" s="52"/>
      <c r="L716" s="52"/>
      <c r="M716" s="52"/>
      <c r="N716" s="52"/>
      <c r="O716" s="52"/>
      <c r="P716" s="52"/>
      <c r="Q716" s="52"/>
      <c r="R716" s="52"/>
      <c r="S716" s="52"/>
      <c r="T716" s="52"/>
    </row>
    <row r="717" spans="1:20" s="47" customFormat="1" x14ac:dyDescent="0.3">
      <c r="A717" s="52"/>
      <c r="B717" s="52"/>
      <c r="C717" s="52"/>
      <c r="D717" s="52"/>
      <c r="E717" s="52"/>
      <c r="F717" s="52"/>
      <c r="G717" s="52"/>
      <c r="H717" s="52"/>
      <c r="I717" s="52"/>
      <c r="J717" s="52"/>
      <c r="K717" s="52"/>
      <c r="L717" s="52"/>
      <c r="M717" s="52"/>
      <c r="N717" s="52"/>
      <c r="O717" s="52"/>
      <c r="P717" s="52"/>
      <c r="Q717" s="52"/>
      <c r="R717" s="52"/>
      <c r="S717" s="52"/>
      <c r="T717" s="52"/>
    </row>
    <row r="718" spans="1:20" s="47" customFormat="1" x14ac:dyDescent="0.3">
      <c r="A718" s="52"/>
      <c r="B718" s="52"/>
      <c r="C718" s="52"/>
      <c r="D718" s="52"/>
      <c r="E718" s="52"/>
      <c r="F718" s="52"/>
      <c r="G718" s="52"/>
      <c r="H718" s="52"/>
      <c r="I718" s="52"/>
      <c r="J718" s="52"/>
      <c r="K718" s="52"/>
      <c r="L718" s="52"/>
      <c r="M718" s="52"/>
      <c r="N718" s="52"/>
      <c r="O718" s="52"/>
      <c r="P718" s="52"/>
      <c r="Q718" s="52"/>
      <c r="R718" s="52"/>
      <c r="S718" s="52"/>
      <c r="T718" s="52"/>
    </row>
    <row r="719" spans="1:20" s="47" customFormat="1" x14ac:dyDescent="0.3">
      <c r="A719" s="52"/>
      <c r="B719" s="52"/>
      <c r="C719" s="52"/>
      <c r="D719" s="52"/>
      <c r="E719" s="52"/>
      <c r="F719" s="52"/>
      <c r="G719" s="52"/>
      <c r="H719" s="52"/>
      <c r="I719" s="52"/>
      <c r="J719" s="52"/>
      <c r="K719" s="52"/>
      <c r="L719" s="52"/>
      <c r="M719" s="52"/>
      <c r="N719" s="52"/>
      <c r="O719" s="52"/>
      <c r="P719" s="52"/>
      <c r="Q719" s="52"/>
      <c r="R719" s="52"/>
      <c r="S719" s="52"/>
      <c r="T719" s="52"/>
    </row>
    <row r="720" spans="1:20" s="47" customFormat="1" x14ac:dyDescent="0.3">
      <c r="A720" s="52"/>
      <c r="B720" s="52"/>
      <c r="C720" s="52"/>
      <c r="D720" s="52"/>
      <c r="E720" s="52"/>
      <c r="F720" s="52"/>
      <c r="G720" s="52"/>
      <c r="H720" s="52"/>
      <c r="I720" s="52"/>
      <c r="J720" s="52"/>
      <c r="K720" s="52"/>
      <c r="L720" s="52"/>
      <c r="M720" s="52"/>
      <c r="N720" s="52"/>
      <c r="O720" s="52"/>
      <c r="P720" s="52"/>
      <c r="Q720" s="52"/>
      <c r="R720" s="52"/>
      <c r="S720" s="52"/>
      <c r="T720" s="52"/>
    </row>
    <row r="721" spans="1:20" s="47" customFormat="1" x14ac:dyDescent="0.3">
      <c r="A721" s="52"/>
      <c r="B721" s="52"/>
      <c r="C721" s="52"/>
      <c r="D721" s="52"/>
      <c r="E721" s="52"/>
      <c r="F721" s="52"/>
      <c r="G721" s="52"/>
      <c r="H721" s="52"/>
      <c r="I721" s="52"/>
      <c r="J721" s="52"/>
      <c r="K721" s="52"/>
      <c r="L721" s="52"/>
      <c r="M721" s="52"/>
      <c r="N721" s="52"/>
      <c r="O721" s="52"/>
      <c r="P721" s="52"/>
      <c r="Q721" s="52"/>
      <c r="R721" s="52"/>
      <c r="S721" s="52"/>
      <c r="T721" s="52"/>
    </row>
    <row r="722" spans="1:20" s="47" customFormat="1" x14ac:dyDescent="0.3">
      <c r="A722" s="52"/>
      <c r="B722" s="52"/>
      <c r="C722" s="52"/>
      <c r="D722" s="52"/>
      <c r="E722" s="52"/>
      <c r="F722" s="52"/>
      <c r="G722" s="52"/>
      <c r="H722" s="52"/>
      <c r="I722" s="52"/>
      <c r="J722" s="52"/>
      <c r="K722" s="52"/>
      <c r="L722" s="52"/>
      <c r="M722" s="52"/>
      <c r="N722" s="52"/>
      <c r="O722" s="52"/>
      <c r="P722" s="52"/>
      <c r="Q722" s="52"/>
      <c r="R722" s="52"/>
      <c r="S722" s="52"/>
      <c r="T722" s="52"/>
    </row>
    <row r="723" spans="1:20" s="47" customFormat="1" x14ac:dyDescent="0.3">
      <c r="A723" s="52"/>
      <c r="B723" s="52"/>
      <c r="C723" s="52"/>
      <c r="D723" s="52"/>
      <c r="E723" s="52"/>
      <c r="F723" s="52"/>
      <c r="G723" s="52"/>
      <c r="H723" s="52"/>
      <c r="I723" s="52"/>
      <c r="J723" s="52"/>
      <c r="K723" s="52"/>
      <c r="L723" s="52"/>
      <c r="M723" s="52"/>
      <c r="N723" s="52"/>
      <c r="O723" s="52"/>
      <c r="P723" s="52"/>
      <c r="Q723" s="52"/>
      <c r="R723" s="52"/>
      <c r="S723" s="52"/>
      <c r="T723" s="52"/>
    </row>
    <row r="724" spans="1:20" s="47" customFormat="1" x14ac:dyDescent="0.3">
      <c r="A724" s="52"/>
      <c r="B724" s="52"/>
      <c r="C724" s="52"/>
      <c r="D724" s="52"/>
      <c r="E724" s="52"/>
      <c r="F724" s="52"/>
      <c r="G724" s="52"/>
      <c r="H724" s="52"/>
      <c r="I724" s="52"/>
      <c r="J724" s="52"/>
      <c r="K724" s="52"/>
      <c r="L724" s="52"/>
      <c r="M724" s="52"/>
      <c r="N724" s="52"/>
      <c r="O724" s="52"/>
      <c r="P724" s="52"/>
      <c r="Q724" s="52"/>
      <c r="R724" s="52"/>
      <c r="S724" s="52"/>
      <c r="T724" s="52"/>
    </row>
    <row r="725" spans="1:20" s="47" customFormat="1" x14ac:dyDescent="0.3">
      <c r="A725" s="52"/>
      <c r="B725" s="52"/>
      <c r="C725" s="52"/>
      <c r="D725" s="52"/>
      <c r="E725" s="52"/>
      <c r="F725" s="52"/>
      <c r="G725" s="52"/>
      <c r="H725" s="52"/>
      <c r="I725" s="52"/>
      <c r="J725" s="52"/>
      <c r="K725" s="52"/>
      <c r="L725" s="52"/>
      <c r="M725" s="52"/>
      <c r="N725" s="52"/>
      <c r="O725" s="52"/>
      <c r="P725" s="52"/>
      <c r="Q725" s="52"/>
      <c r="R725" s="52"/>
      <c r="S725" s="52"/>
      <c r="T725" s="52"/>
    </row>
    <row r="726" spans="1:20" s="47" customFormat="1" x14ac:dyDescent="0.3">
      <c r="A726" s="52"/>
      <c r="B726" s="52"/>
      <c r="C726" s="52"/>
      <c r="D726" s="52"/>
      <c r="E726" s="52"/>
      <c r="F726" s="52"/>
      <c r="G726" s="52"/>
      <c r="H726" s="52"/>
      <c r="I726" s="52"/>
      <c r="J726" s="52"/>
      <c r="K726" s="52"/>
      <c r="L726" s="52"/>
      <c r="M726" s="52"/>
      <c r="N726" s="52"/>
      <c r="O726" s="52"/>
      <c r="P726" s="52"/>
      <c r="Q726" s="52"/>
      <c r="R726" s="52"/>
      <c r="S726" s="52"/>
      <c r="T726" s="52"/>
    </row>
    <row r="727" spans="1:20" s="47" customFormat="1" x14ac:dyDescent="0.3">
      <c r="A727" s="52"/>
      <c r="B727" s="52"/>
      <c r="C727" s="52"/>
      <c r="D727" s="52"/>
      <c r="E727" s="52"/>
      <c r="F727" s="52"/>
      <c r="G727" s="52"/>
      <c r="H727" s="52"/>
      <c r="I727" s="52"/>
      <c r="J727" s="52"/>
      <c r="K727" s="52"/>
      <c r="L727" s="52"/>
      <c r="M727" s="52"/>
      <c r="N727" s="52"/>
      <c r="O727" s="52"/>
      <c r="P727" s="52"/>
      <c r="Q727" s="52"/>
      <c r="R727" s="52"/>
      <c r="S727" s="52"/>
      <c r="T727" s="52"/>
    </row>
    <row r="728" spans="1:20" s="47" customFormat="1" x14ac:dyDescent="0.3">
      <c r="A728" s="52"/>
      <c r="B728" s="52"/>
      <c r="C728" s="52"/>
      <c r="D728" s="52"/>
      <c r="E728" s="52"/>
      <c r="F728" s="52"/>
      <c r="G728" s="52"/>
      <c r="H728" s="52"/>
      <c r="I728" s="52"/>
      <c r="J728" s="52"/>
      <c r="K728" s="52"/>
      <c r="L728" s="52"/>
      <c r="M728" s="52"/>
      <c r="N728" s="52"/>
      <c r="O728" s="52"/>
      <c r="P728" s="52"/>
      <c r="Q728" s="52"/>
      <c r="R728" s="52"/>
      <c r="S728" s="52"/>
      <c r="T728" s="52"/>
    </row>
    <row r="729" spans="1:20" s="47" customFormat="1" x14ac:dyDescent="0.3">
      <c r="A729" s="52"/>
      <c r="B729" s="52"/>
      <c r="C729" s="52"/>
      <c r="D729" s="52"/>
      <c r="E729" s="52"/>
      <c r="F729" s="52"/>
      <c r="G729" s="52"/>
      <c r="H729" s="52"/>
      <c r="I729" s="52"/>
      <c r="J729" s="52"/>
      <c r="K729" s="52"/>
      <c r="L729" s="52"/>
      <c r="M729" s="52"/>
      <c r="N729" s="52"/>
      <c r="O729" s="52"/>
      <c r="P729" s="52"/>
      <c r="Q729" s="52"/>
      <c r="R729" s="52"/>
      <c r="S729" s="52"/>
      <c r="T729" s="52"/>
    </row>
    <row r="730" spans="1:20" s="47" customFormat="1" x14ac:dyDescent="0.3">
      <c r="A730" s="52"/>
      <c r="B730" s="52"/>
      <c r="C730" s="52"/>
      <c r="D730" s="52"/>
      <c r="E730" s="52"/>
      <c r="F730" s="52"/>
      <c r="G730" s="52"/>
      <c r="H730" s="52"/>
      <c r="I730" s="52"/>
      <c r="J730" s="52"/>
      <c r="K730" s="52"/>
      <c r="L730" s="52"/>
      <c r="M730" s="52"/>
      <c r="N730" s="52"/>
      <c r="O730" s="52"/>
      <c r="P730" s="52"/>
      <c r="Q730" s="52"/>
      <c r="R730" s="52"/>
      <c r="S730" s="52"/>
      <c r="T730" s="52"/>
    </row>
    <row r="731" spans="1:20" s="47" customFormat="1" x14ac:dyDescent="0.3">
      <c r="A731" s="52"/>
      <c r="B731" s="52"/>
      <c r="C731" s="52"/>
      <c r="D731" s="52"/>
      <c r="E731" s="52"/>
      <c r="F731" s="52"/>
      <c r="G731" s="52"/>
      <c r="H731" s="52"/>
      <c r="I731" s="52"/>
      <c r="J731" s="52"/>
      <c r="K731" s="52"/>
      <c r="L731" s="52"/>
      <c r="M731" s="52"/>
      <c r="N731" s="52"/>
      <c r="O731" s="52"/>
      <c r="P731" s="52"/>
      <c r="Q731" s="52"/>
      <c r="R731" s="52"/>
      <c r="S731" s="52"/>
      <c r="T731" s="52"/>
    </row>
    <row r="732" spans="1:20" s="47" customFormat="1" x14ac:dyDescent="0.3">
      <c r="A732" s="52"/>
      <c r="B732" s="52"/>
      <c r="C732" s="52"/>
      <c r="D732" s="52"/>
      <c r="E732" s="52"/>
      <c r="F732" s="52"/>
      <c r="G732" s="52"/>
      <c r="H732" s="52"/>
      <c r="I732" s="52"/>
      <c r="J732" s="52"/>
      <c r="K732" s="52"/>
      <c r="L732" s="52"/>
      <c r="M732" s="52"/>
      <c r="N732" s="52"/>
      <c r="O732" s="52"/>
      <c r="P732" s="52"/>
      <c r="Q732" s="52"/>
      <c r="R732" s="52"/>
      <c r="S732" s="52"/>
      <c r="T732" s="52"/>
    </row>
    <row r="733" spans="1:20" s="47" customFormat="1" x14ac:dyDescent="0.3">
      <c r="A733" s="52"/>
      <c r="B733" s="52"/>
      <c r="C733" s="52"/>
      <c r="D733" s="52"/>
      <c r="E733" s="52"/>
      <c r="F733" s="52"/>
      <c r="G733" s="52"/>
      <c r="H733" s="52"/>
      <c r="I733" s="52"/>
      <c r="J733" s="52"/>
      <c r="K733" s="52"/>
      <c r="L733" s="52"/>
      <c r="M733" s="52"/>
      <c r="N733" s="52"/>
      <c r="O733" s="52"/>
      <c r="P733" s="52"/>
      <c r="Q733" s="52"/>
      <c r="R733" s="52"/>
      <c r="S733" s="52"/>
      <c r="T733" s="52"/>
    </row>
    <row r="734" spans="1:20" s="47" customFormat="1" x14ac:dyDescent="0.3">
      <c r="A734" s="52"/>
      <c r="B734" s="52"/>
      <c r="C734" s="52"/>
      <c r="D734" s="52"/>
      <c r="E734" s="52"/>
      <c r="F734" s="52"/>
      <c r="G734" s="52"/>
      <c r="H734" s="52"/>
      <c r="I734" s="52"/>
      <c r="J734" s="52"/>
      <c r="K734" s="52"/>
      <c r="L734" s="52"/>
      <c r="M734" s="52"/>
      <c r="N734" s="52"/>
      <c r="O734" s="52"/>
      <c r="P734" s="52"/>
      <c r="Q734" s="52"/>
      <c r="R734" s="52"/>
      <c r="S734" s="52"/>
      <c r="T734" s="52"/>
    </row>
    <row r="735" spans="1:20" s="47" customFormat="1" x14ac:dyDescent="0.3">
      <c r="A735" s="52"/>
      <c r="B735" s="52"/>
      <c r="C735" s="52"/>
      <c r="D735" s="52"/>
      <c r="E735" s="52"/>
      <c r="F735" s="52"/>
      <c r="G735" s="52"/>
      <c r="H735" s="52"/>
      <c r="I735" s="52"/>
      <c r="J735" s="52"/>
      <c r="K735" s="52"/>
      <c r="L735" s="52"/>
      <c r="M735" s="52"/>
      <c r="N735" s="52"/>
      <c r="O735" s="52"/>
      <c r="P735" s="52"/>
      <c r="Q735" s="52"/>
      <c r="R735" s="52"/>
      <c r="S735" s="52"/>
      <c r="T735" s="52"/>
    </row>
    <row r="736" spans="1:20" s="47" customFormat="1" x14ac:dyDescent="0.3">
      <c r="A736" s="52"/>
      <c r="B736" s="52"/>
      <c r="C736" s="52"/>
      <c r="D736" s="52"/>
      <c r="E736" s="52"/>
      <c r="F736" s="52"/>
      <c r="G736" s="52"/>
      <c r="H736" s="52"/>
      <c r="I736" s="52"/>
      <c r="J736" s="52"/>
      <c r="K736" s="52"/>
      <c r="L736" s="52"/>
      <c r="M736" s="52"/>
      <c r="N736" s="52"/>
      <c r="O736" s="52"/>
      <c r="P736" s="52"/>
      <c r="Q736" s="52"/>
      <c r="R736" s="52"/>
      <c r="S736" s="52"/>
      <c r="T736" s="52"/>
    </row>
    <row r="737" spans="1:20" s="47" customFormat="1" x14ac:dyDescent="0.3">
      <c r="A737" s="52"/>
      <c r="B737" s="52"/>
      <c r="C737" s="52"/>
      <c r="D737" s="52"/>
      <c r="E737" s="52"/>
      <c r="F737" s="52"/>
      <c r="G737" s="52"/>
      <c r="H737" s="52"/>
      <c r="I737" s="52"/>
      <c r="J737" s="52"/>
      <c r="K737" s="52"/>
      <c r="L737" s="52"/>
      <c r="M737" s="52"/>
      <c r="N737" s="52"/>
      <c r="O737" s="52"/>
      <c r="P737" s="52"/>
      <c r="Q737" s="52"/>
      <c r="R737" s="52"/>
      <c r="S737" s="52"/>
      <c r="T737" s="52"/>
    </row>
    <row r="738" spans="1:20" s="47" customFormat="1" x14ac:dyDescent="0.3">
      <c r="A738" s="52"/>
      <c r="B738" s="52"/>
      <c r="C738" s="52"/>
      <c r="D738" s="52"/>
      <c r="E738" s="52"/>
      <c r="F738" s="52"/>
      <c r="G738" s="52"/>
      <c r="H738" s="52"/>
      <c r="I738" s="52"/>
      <c r="J738" s="52"/>
      <c r="K738" s="52"/>
      <c r="L738" s="52"/>
      <c r="M738" s="52"/>
      <c r="N738" s="52"/>
      <c r="O738" s="52"/>
      <c r="P738" s="52"/>
      <c r="Q738" s="52"/>
      <c r="R738" s="52"/>
      <c r="S738" s="52"/>
      <c r="T738" s="52"/>
    </row>
    <row r="739" spans="1:20" s="47" customFormat="1" x14ac:dyDescent="0.3">
      <c r="A739" s="52"/>
      <c r="B739" s="52"/>
      <c r="C739" s="52"/>
      <c r="D739" s="52"/>
      <c r="E739" s="52"/>
      <c r="F739" s="52"/>
      <c r="G739" s="52"/>
      <c r="H739" s="52"/>
      <c r="I739" s="52"/>
      <c r="J739" s="52"/>
      <c r="K739" s="52"/>
      <c r="L739" s="52"/>
      <c r="M739" s="52"/>
      <c r="N739" s="52"/>
      <c r="O739" s="52"/>
      <c r="P739" s="52"/>
      <c r="Q739" s="52"/>
      <c r="R739" s="52"/>
      <c r="S739" s="52"/>
      <c r="T739" s="52"/>
    </row>
    <row r="740" spans="1:20" s="47" customFormat="1" x14ac:dyDescent="0.3">
      <c r="A740" s="52"/>
      <c r="B740" s="52"/>
      <c r="C740" s="52"/>
      <c r="D740" s="52"/>
      <c r="E740" s="52"/>
      <c r="F740" s="52"/>
      <c r="G740" s="52"/>
      <c r="H740" s="52"/>
      <c r="I740" s="52"/>
      <c r="J740" s="52"/>
      <c r="K740" s="52"/>
      <c r="L740" s="52"/>
      <c r="M740" s="52"/>
      <c r="N740" s="52"/>
      <c r="O740" s="52"/>
      <c r="P740" s="52"/>
      <c r="Q740" s="52"/>
      <c r="R740" s="52"/>
      <c r="S740" s="52"/>
      <c r="T740" s="52"/>
    </row>
    <row r="741" spans="1:20" s="47" customFormat="1" x14ac:dyDescent="0.3">
      <c r="A741" s="52"/>
      <c r="B741" s="52"/>
      <c r="C741" s="52"/>
      <c r="D741" s="52"/>
      <c r="E741" s="52"/>
      <c r="F741" s="52"/>
      <c r="G741" s="52"/>
      <c r="H741" s="52"/>
      <c r="I741" s="52"/>
      <c r="J741" s="52"/>
      <c r="K741" s="52"/>
      <c r="L741" s="52"/>
      <c r="M741" s="52"/>
      <c r="N741" s="52"/>
      <c r="O741" s="52"/>
      <c r="P741" s="52"/>
      <c r="Q741" s="52"/>
      <c r="R741" s="52"/>
      <c r="S741" s="52"/>
      <c r="T741" s="52"/>
    </row>
    <row r="742" spans="1:20" s="47" customFormat="1" x14ac:dyDescent="0.3">
      <c r="A742" s="52"/>
      <c r="B742" s="52"/>
      <c r="C742" s="52"/>
      <c r="D742" s="52"/>
      <c r="E742" s="52"/>
      <c r="F742" s="52"/>
      <c r="G742" s="52"/>
      <c r="H742" s="52"/>
      <c r="I742" s="52"/>
      <c r="J742" s="52"/>
      <c r="K742" s="52"/>
      <c r="L742" s="52"/>
      <c r="M742" s="52"/>
      <c r="N742" s="52"/>
      <c r="O742" s="52"/>
      <c r="P742" s="52"/>
      <c r="Q742" s="52"/>
      <c r="R742" s="52"/>
      <c r="S742" s="52"/>
      <c r="T742" s="52"/>
    </row>
    <row r="743" spans="1:20" s="47" customFormat="1" x14ac:dyDescent="0.3">
      <c r="A743" s="52"/>
      <c r="B743" s="52"/>
      <c r="C743" s="52"/>
      <c r="D743" s="52"/>
      <c r="E743" s="52"/>
      <c r="F743" s="52"/>
      <c r="G743" s="52"/>
      <c r="H743" s="52"/>
      <c r="I743" s="52"/>
      <c r="J743" s="52"/>
      <c r="K743" s="52"/>
      <c r="L743" s="52"/>
      <c r="M743" s="52"/>
      <c r="N743" s="52"/>
      <c r="O743" s="52"/>
      <c r="P743" s="52"/>
      <c r="Q743" s="52"/>
      <c r="R743" s="52"/>
      <c r="S743" s="52"/>
      <c r="T743" s="52"/>
    </row>
    <row r="744" spans="1:20" s="47" customFormat="1" x14ac:dyDescent="0.3">
      <c r="A744" s="52"/>
      <c r="B744" s="52"/>
      <c r="C744" s="52"/>
      <c r="D744" s="52"/>
      <c r="E744" s="52"/>
      <c r="F744" s="52"/>
      <c r="G744" s="52"/>
      <c r="H744" s="52"/>
      <c r="I744" s="52"/>
      <c r="J744" s="52"/>
      <c r="K744" s="52"/>
      <c r="L744" s="52"/>
      <c r="M744" s="52"/>
      <c r="N744" s="52"/>
      <c r="O744" s="52"/>
      <c r="P744" s="52"/>
      <c r="Q744" s="52"/>
      <c r="R744" s="52"/>
      <c r="S744" s="52"/>
      <c r="T744" s="52"/>
    </row>
    <row r="745" spans="1:20" s="47" customFormat="1" x14ac:dyDescent="0.3">
      <c r="A745" s="52"/>
      <c r="B745" s="52"/>
      <c r="C745" s="52"/>
      <c r="D745" s="52"/>
      <c r="E745" s="52"/>
      <c r="F745" s="52"/>
      <c r="G745" s="52"/>
      <c r="H745" s="52"/>
      <c r="I745" s="52"/>
      <c r="J745" s="52"/>
      <c r="K745" s="52"/>
      <c r="L745" s="52"/>
      <c r="M745" s="52"/>
      <c r="N745" s="52"/>
      <c r="O745" s="52"/>
      <c r="P745" s="52"/>
      <c r="Q745" s="52"/>
      <c r="R745" s="52"/>
      <c r="S745" s="52"/>
      <c r="T745" s="52"/>
    </row>
    <row r="746" spans="1:20" s="47" customFormat="1" x14ac:dyDescent="0.3">
      <c r="A746" s="52"/>
      <c r="B746" s="52"/>
      <c r="C746" s="52"/>
      <c r="D746" s="52"/>
      <c r="E746" s="52"/>
      <c r="F746" s="52"/>
      <c r="G746" s="52"/>
      <c r="H746" s="52"/>
      <c r="I746" s="52"/>
      <c r="J746" s="52"/>
      <c r="K746" s="52"/>
      <c r="L746" s="52"/>
      <c r="M746" s="52"/>
      <c r="N746" s="52"/>
      <c r="O746" s="52"/>
      <c r="P746" s="52"/>
      <c r="Q746" s="52"/>
      <c r="R746" s="52"/>
      <c r="S746" s="52"/>
      <c r="T746" s="52"/>
    </row>
    <row r="747" spans="1:20" s="47" customFormat="1" x14ac:dyDescent="0.3">
      <c r="A747" s="52"/>
      <c r="B747" s="52"/>
      <c r="C747" s="52"/>
      <c r="D747" s="52"/>
      <c r="E747" s="52"/>
      <c r="F747" s="52"/>
      <c r="G747" s="52"/>
      <c r="H747" s="52"/>
      <c r="I747" s="52"/>
      <c r="J747" s="52"/>
      <c r="K747" s="52"/>
      <c r="L747" s="52"/>
      <c r="M747" s="52"/>
      <c r="N747" s="52"/>
      <c r="O747" s="52"/>
      <c r="P747" s="52"/>
      <c r="Q747" s="52"/>
      <c r="R747" s="52"/>
      <c r="S747" s="52"/>
      <c r="T747" s="52"/>
    </row>
    <row r="748" spans="1:20" s="47" customFormat="1" x14ac:dyDescent="0.3">
      <c r="A748" s="52"/>
      <c r="B748" s="52"/>
      <c r="C748" s="52"/>
      <c r="D748" s="52"/>
      <c r="E748" s="52"/>
      <c r="F748" s="52"/>
      <c r="G748" s="52"/>
      <c r="H748" s="52"/>
      <c r="I748" s="52"/>
      <c r="J748" s="52"/>
      <c r="K748" s="52"/>
      <c r="L748" s="52"/>
      <c r="M748" s="52"/>
      <c r="N748" s="52"/>
      <c r="O748" s="52"/>
      <c r="P748" s="52"/>
      <c r="Q748" s="52"/>
      <c r="R748" s="52"/>
      <c r="S748" s="52"/>
      <c r="T748" s="52"/>
    </row>
    <row r="749" spans="1:20" s="47" customFormat="1" x14ac:dyDescent="0.3">
      <c r="A749" s="52"/>
      <c r="B749" s="52"/>
      <c r="C749" s="52"/>
      <c r="D749" s="52"/>
      <c r="E749" s="52"/>
      <c r="F749" s="52"/>
      <c r="G749" s="52"/>
      <c r="H749" s="52"/>
      <c r="I749" s="52"/>
      <c r="J749" s="52"/>
      <c r="K749" s="52"/>
      <c r="L749" s="52"/>
      <c r="M749" s="52"/>
      <c r="N749" s="52"/>
      <c r="O749" s="52"/>
      <c r="P749" s="52"/>
      <c r="Q749" s="52"/>
      <c r="R749" s="52"/>
      <c r="S749" s="52"/>
      <c r="T749" s="52"/>
    </row>
    <row r="750" spans="1:20" s="47" customFormat="1" x14ac:dyDescent="0.3">
      <c r="A750" s="52"/>
      <c r="B750" s="52"/>
      <c r="C750" s="52"/>
      <c r="D750" s="52"/>
      <c r="E750" s="52"/>
      <c r="F750" s="52"/>
      <c r="G750" s="52"/>
      <c r="H750" s="52"/>
      <c r="I750" s="52"/>
      <c r="J750" s="52"/>
      <c r="K750" s="52"/>
      <c r="L750" s="52"/>
      <c r="M750" s="52"/>
      <c r="N750" s="52"/>
      <c r="O750" s="52"/>
      <c r="P750" s="52"/>
      <c r="Q750" s="52"/>
      <c r="R750" s="52"/>
      <c r="S750" s="52"/>
      <c r="T750" s="52"/>
    </row>
    <row r="751" spans="1:20" s="47" customFormat="1" x14ac:dyDescent="0.3">
      <c r="A751" s="52"/>
      <c r="B751" s="52"/>
      <c r="C751" s="52"/>
      <c r="D751" s="52"/>
      <c r="E751" s="52"/>
      <c r="F751" s="52"/>
      <c r="G751" s="52"/>
      <c r="H751" s="52"/>
      <c r="I751" s="52"/>
      <c r="J751" s="52"/>
      <c r="K751" s="52"/>
      <c r="L751" s="52"/>
      <c r="M751" s="52"/>
      <c r="N751" s="52"/>
      <c r="O751" s="52"/>
      <c r="P751" s="52"/>
      <c r="Q751" s="52"/>
      <c r="R751" s="52"/>
      <c r="S751" s="52"/>
      <c r="T751" s="52"/>
    </row>
    <row r="752" spans="1:20" s="47" customFormat="1" x14ac:dyDescent="0.3">
      <c r="A752" s="52"/>
      <c r="B752" s="52"/>
      <c r="C752" s="52"/>
      <c r="D752" s="52"/>
      <c r="E752" s="52"/>
      <c r="F752" s="52"/>
      <c r="G752" s="52"/>
      <c r="H752" s="52"/>
      <c r="I752" s="52"/>
      <c r="J752" s="52"/>
      <c r="K752" s="52"/>
      <c r="L752" s="52"/>
      <c r="M752" s="52"/>
      <c r="N752" s="52"/>
      <c r="O752" s="52"/>
      <c r="P752" s="52"/>
      <c r="Q752" s="52"/>
      <c r="R752" s="52"/>
      <c r="S752" s="52"/>
      <c r="T752" s="52"/>
    </row>
    <row r="753" spans="1:20" s="47" customFormat="1" x14ac:dyDescent="0.3">
      <c r="A753" s="52"/>
      <c r="B753" s="52"/>
      <c r="C753" s="52"/>
      <c r="D753" s="52"/>
      <c r="E753" s="52"/>
      <c r="F753" s="52"/>
      <c r="G753" s="52"/>
      <c r="H753" s="52"/>
      <c r="I753" s="52"/>
      <c r="J753" s="52"/>
      <c r="K753" s="52"/>
      <c r="L753" s="52"/>
      <c r="M753" s="52"/>
      <c r="N753" s="52"/>
      <c r="O753" s="52"/>
      <c r="P753" s="52"/>
      <c r="Q753" s="52"/>
      <c r="R753" s="52"/>
      <c r="S753" s="52"/>
      <c r="T753" s="52"/>
    </row>
    <row r="754" spans="1:20" s="47" customFormat="1" x14ac:dyDescent="0.3">
      <c r="A754" s="52"/>
      <c r="B754" s="52"/>
      <c r="C754" s="52"/>
      <c r="D754" s="52"/>
      <c r="E754" s="52"/>
      <c r="F754" s="52"/>
      <c r="G754" s="52"/>
      <c r="H754" s="52"/>
      <c r="I754" s="52"/>
      <c r="J754" s="52"/>
      <c r="K754" s="52"/>
      <c r="L754" s="52"/>
      <c r="M754" s="52"/>
      <c r="N754" s="52"/>
      <c r="O754" s="52"/>
      <c r="P754" s="52"/>
      <c r="Q754" s="52"/>
      <c r="R754" s="52"/>
      <c r="S754" s="52"/>
      <c r="T754" s="52"/>
    </row>
    <row r="755" spans="1:20" s="47" customFormat="1" x14ac:dyDescent="0.3">
      <c r="A755" s="52"/>
      <c r="B755" s="52"/>
      <c r="C755" s="52"/>
      <c r="D755" s="52"/>
      <c r="E755" s="52"/>
      <c r="F755" s="52"/>
      <c r="G755" s="52"/>
      <c r="H755" s="52"/>
      <c r="I755" s="52"/>
      <c r="J755" s="52"/>
      <c r="K755" s="52"/>
      <c r="L755" s="52"/>
      <c r="M755" s="52"/>
      <c r="N755" s="52"/>
      <c r="O755" s="52"/>
      <c r="P755" s="52"/>
      <c r="Q755" s="52"/>
      <c r="R755" s="52"/>
      <c r="S755" s="52"/>
      <c r="T755" s="52"/>
    </row>
    <row r="756" spans="1:20" s="47" customFormat="1" x14ac:dyDescent="0.3">
      <c r="A756" s="52"/>
      <c r="B756" s="52"/>
      <c r="C756" s="52"/>
      <c r="D756" s="52"/>
      <c r="E756" s="52"/>
      <c r="F756" s="52"/>
      <c r="G756" s="52"/>
      <c r="H756" s="52"/>
      <c r="I756" s="52"/>
      <c r="J756" s="52"/>
      <c r="K756" s="52"/>
      <c r="L756" s="52"/>
      <c r="M756" s="52"/>
      <c r="N756" s="52"/>
      <c r="O756" s="52"/>
      <c r="P756" s="52"/>
      <c r="Q756" s="52"/>
      <c r="R756" s="52"/>
      <c r="S756" s="52"/>
      <c r="T756" s="52"/>
    </row>
    <row r="757" spans="1:20" s="47" customFormat="1" x14ac:dyDescent="0.3">
      <c r="A757" s="52"/>
      <c r="B757" s="52"/>
      <c r="C757" s="52"/>
      <c r="D757" s="52"/>
      <c r="E757" s="52"/>
      <c r="F757" s="52"/>
      <c r="G757" s="52"/>
      <c r="H757" s="52"/>
      <c r="I757" s="52"/>
      <c r="J757" s="52"/>
      <c r="K757" s="52"/>
      <c r="L757" s="52"/>
      <c r="M757" s="52"/>
      <c r="N757" s="52"/>
      <c r="O757" s="52"/>
      <c r="P757" s="52"/>
      <c r="Q757" s="52"/>
      <c r="R757" s="52"/>
      <c r="S757" s="52"/>
      <c r="T757" s="52"/>
    </row>
    <row r="758" spans="1:20" s="47" customFormat="1" x14ac:dyDescent="0.3">
      <c r="A758" s="52"/>
      <c r="B758" s="52"/>
      <c r="C758" s="52"/>
      <c r="D758" s="52"/>
      <c r="E758" s="52"/>
      <c r="F758" s="52"/>
      <c r="G758" s="52"/>
      <c r="H758" s="52"/>
      <c r="I758" s="52"/>
      <c r="J758" s="52"/>
      <c r="K758" s="52"/>
      <c r="L758" s="52"/>
      <c r="M758" s="52"/>
      <c r="N758" s="52"/>
      <c r="O758" s="52"/>
      <c r="P758" s="52"/>
      <c r="Q758" s="52"/>
      <c r="R758" s="52"/>
      <c r="S758" s="52"/>
      <c r="T758" s="52"/>
    </row>
    <row r="759" spans="1:20" s="47" customFormat="1" x14ac:dyDescent="0.3">
      <c r="A759" s="52"/>
      <c r="B759" s="52"/>
      <c r="C759" s="52"/>
      <c r="D759" s="52"/>
      <c r="E759" s="52"/>
      <c r="F759" s="52"/>
      <c r="G759" s="52"/>
      <c r="H759" s="52"/>
      <c r="I759" s="52"/>
      <c r="J759" s="52"/>
      <c r="K759" s="52"/>
      <c r="L759" s="52"/>
      <c r="M759" s="52"/>
      <c r="N759" s="52"/>
      <c r="O759" s="52"/>
      <c r="P759" s="52"/>
      <c r="Q759" s="52"/>
      <c r="R759" s="52"/>
      <c r="S759" s="52"/>
      <c r="T759" s="52"/>
    </row>
    <row r="760" spans="1:20" s="47" customFormat="1" x14ac:dyDescent="0.3">
      <c r="A760" s="52"/>
      <c r="B760" s="52"/>
      <c r="C760" s="52"/>
      <c r="D760" s="52"/>
      <c r="E760" s="52"/>
      <c r="F760" s="52"/>
      <c r="G760" s="52"/>
      <c r="H760" s="52"/>
      <c r="I760" s="52"/>
      <c r="J760" s="52"/>
      <c r="K760" s="52"/>
      <c r="L760" s="52"/>
      <c r="M760" s="52"/>
      <c r="N760" s="52"/>
      <c r="O760" s="52"/>
      <c r="P760" s="52"/>
      <c r="Q760" s="52"/>
      <c r="R760" s="52"/>
      <c r="S760" s="52"/>
      <c r="T760" s="52"/>
    </row>
    <row r="761" spans="1:20" s="47" customFormat="1" x14ac:dyDescent="0.3">
      <c r="A761" s="52"/>
      <c r="B761" s="52"/>
      <c r="C761" s="52"/>
      <c r="D761" s="52"/>
      <c r="E761" s="52"/>
      <c r="F761" s="52"/>
      <c r="G761" s="52"/>
      <c r="H761" s="52"/>
      <c r="I761" s="52"/>
      <c r="J761" s="52"/>
      <c r="K761" s="52"/>
      <c r="L761" s="52"/>
      <c r="M761" s="52"/>
      <c r="N761" s="52"/>
      <c r="O761" s="52"/>
      <c r="P761" s="52"/>
      <c r="Q761" s="52"/>
      <c r="R761" s="52"/>
      <c r="S761" s="52"/>
      <c r="T761" s="52"/>
    </row>
    <row r="762" spans="1:20" s="47" customFormat="1" x14ac:dyDescent="0.3">
      <c r="A762" s="52"/>
      <c r="B762" s="52"/>
      <c r="C762" s="52"/>
      <c r="D762" s="52"/>
      <c r="E762" s="52"/>
      <c r="F762" s="52"/>
      <c r="G762" s="52"/>
      <c r="H762" s="52"/>
      <c r="I762" s="52"/>
      <c r="J762" s="52"/>
      <c r="K762" s="52"/>
      <c r="L762" s="52"/>
      <c r="M762" s="52"/>
      <c r="N762" s="52"/>
      <c r="O762" s="52"/>
      <c r="P762" s="52"/>
      <c r="Q762" s="52"/>
      <c r="R762" s="52"/>
      <c r="S762" s="52"/>
      <c r="T762" s="52"/>
    </row>
    <row r="763" spans="1:20" s="47" customFormat="1" x14ac:dyDescent="0.3">
      <c r="A763" s="52"/>
      <c r="B763" s="52"/>
      <c r="C763" s="52"/>
      <c r="D763" s="52"/>
      <c r="E763" s="52"/>
      <c r="F763" s="52"/>
      <c r="G763" s="52"/>
      <c r="H763" s="52"/>
      <c r="I763" s="52"/>
      <c r="J763" s="52"/>
      <c r="K763" s="52"/>
      <c r="L763" s="52"/>
      <c r="M763" s="52"/>
      <c r="N763" s="52"/>
      <c r="O763" s="52"/>
      <c r="P763" s="52"/>
      <c r="Q763" s="52"/>
      <c r="R763" s="52"/>
      <c r="S763" s="52"/>
      <c r="T763" s="52"/>
    </row>
    <row r="764" spans="1:20" s="47" customFormat="1" x14ac:dyDescent="0.3">
      <c r="A764" s="52"/>
      <c r="B764" s="52"/>
      <c r="C764" s="52"/>
      <c r="D764" s="52"/>
      <c r="E764" s="52"/>
      <c r="F764" s="52"/>
      <c r="G764" s="52"/>
      <c r="H764" s="52"/>
      <c r="I764" s="52"/>
      <c r="J764" s="52"/>
      <c r="K764" s="52"/>
      <c r="L764" s="52"/>
      <c r="M764" s="52"/>
      <c r="N764" s="52"/>
      <c r="O764" s="52"/>
      <c r="P764" s="52"/>
      <c r="Q764" s="52"/>
      <c r="R764" s="52"/>
      <c r="S764" s="52"/>
      <c r="T764" s="52"/>
    </row>
    <row r="765" spans="1:20" s="47" customFormat="1" x14ac:dyDescent="0.3">
      <c r="A765" s="52"/>
      <c r="B765" s="52"/>
      <c r="C765" s="52"/>
      <c r="D765" s="52"/>
      <c r="E765" s="52"/>
      <c r="F765" s="52"/>
      <c r="G765" s="52"/>
      <c r="H765" s="52"/>
      <c r="I765" s="52"/>
      <c r="J765" s="52"/>
      <c r="K765" s="52"/>
      <c r="L765" s="52"/>
      <c r="M765" s="52"/>
      <c r="N765" s="52"/>
      <c r="O765" s="52"/>
      <c r="P765" s="52"/>
      <c r="Q765" s="52"/>
      <c r="R765" s="52"/>
      <c r="S765" s="52"/>
      <c r="T765" s="52"/>
    </row>
    <row r="766" spans="1:20" s="47" customFormat="1" x14ac:dyDescent="0.3">
      <c r="A766" s="52"/>
      <c r="B766" s="52"/>
      <c r="C766" s="52"/>
      <c r="D766" s="52"/>
      <c r="E766" s="52"/>
      <c r="F766" s="52"/>
      <c r="G766" s="52"/>
      <c r="H766" s="52"/>
      <c r="I766" s="52"/>
      <c r="J766" s="52"/>
      <c r="K766" s="52"/>
      <c r="L766" s="52"/>
      <c r="M766" s="52"/>
      <c r="N766" s="52"/>
      <c r="O766" s="52"/>
      <c r="P766" s="52"/>
      <c r="Q766" s="52"/>
      <c r="R766" s="52"/>
      <c r="S766" s="52"/>
      <c r="T766" s="52"/>
    </row>
    <row r="767" spans="1:20" s="47" customFormat="1" x14ac:dyDescent="0.3">
      <c r="A767" s="52"/>
      <c r="B767" s="52"/>
      <c r="C767" s="52"/>
      <c r="D767" s="52"/>
      <c r="E767" s="52"/>
      <c r="F767" s="52"/>
      <c r="G767" s="52"/>
      <c r="H767" s="52"/>
      <c r="I767" s="52"/>
      <c r="J767" s="52"/>
      <c r="K767" s="52"/>
      <c r="L767" s="52"/>
      <c r="M767" s="52"/>
      <c r="N767" s="52"/>
      <c r="O767" s="52"/>
      <c r="P767" s="52"/>
      <c r="Q767" s="52"/>
      <c r="R767" s="52"/>
      <c r="S767" s="52"/>
      <c r="T767" s="52"/>
    </row>
    <row r="768" spans="1:20" s="47" customFormat="1" x14ac:dyDescent="0.3">
      <c r="A768" s="52"/>
      <c r="B768" s="52"/>
      <c r="C768" s="52"/>
      <c r="D768" s="52"/>
      <c r="E768" s="52"/>
      <c r="F768" s="52"/>
      <c r="G768" s="52"/>
      <c r="H768" s="52"/>
      <c r="I768" s="52"/>
      <c r="J768" s="52"/>
      <c r="K768" s="52"/>
      <c r="L768" s="52"/>
      <c r="M768" s="52"/>
      <c r="N768" s="52"/>
      <c r="O768" s="52"/>
      <c r="P768" s="52"/>
      <c r="Q768" s="52"/>
      <c r="R768" s="52"/>
      <c r="S768" s="52"/>
      <c r="T768" s="52"/>
    </row>
    <row r="769" spans="1:20" s="47" customFormat="1" x14ac:dyDescent="0.3">
      <c r="A769" s="52"/>
      <c r="B769" s="52"/>
      <c r="C769" s="52"/>
      <c r="D769" s="52"/>
      <c r="E769" s="52"/>
      <c r="F769" s="52"/>
      <c r="G769" s="52"/>
      <c r="H769" s="52"/>
      <c r="I769" s="52"/>
      <c r="J769" s="52"/>
      <c r="K769" s="52"/>
      <c r="L769" s="52"/>
      <c r="M769" s="52"/>
      <c r="N769" s="52"/>
      <c r="O769" s="52"/>
      <c r="P769" s="52"/>
      <c r="Q769" s="52"/>
      <c r="R769" s="52"/>
      <c r="S769" s="52"/>
      <c r="T769" s="52"/>
    </row>
    <row r="770" spans="1:20" s="47" customFormat="1" x14ac:dyDescent="0.3">
      <c r="A770" s="52"/>
      <c r="B770" s="52"/>
      <c r="C770" s="52"/>
      <c r="D770" s="52"/>
      <c r="E770" s="52"/>
      <c r="F770" s="52"/>
      <c r="G770" s="52"/>
      <c r="H770" s="52"/>
      <c r="I770" s="52"/>
      <c r="J770" s="52"/>
      <c r="K770" s="52"/>
      <c r="L770" s="52"/>
      <c r="M770" s="52"/>
      <c r="N770" s="52"/>
      <c r="O770" s="52"/>
      <c r="P770" s="52"/>
      <c r="Q770" s="52"/>
      <c r="R770" s="52"/>
      <c r="S770" s="52"/>
      <c r="T770" s="52"/>
    </row>
    <row r="771" spans="1:20" s="47" customFormat="1" x14ac:dyDescent="0.3">
      <c r="A771" s="52"/>
      <c r="B771" s="52"/>
      <c r="C771" s="52"/>
      <c r="D771" s="52"/>
      <c r="E771" s="52"/>
      <c r="F771" s="52"/>
      <c r="G771" s="52"/>
      <c r="H771" s="52"/>
      <c r="I771" s="52"/>
      <c r="J771" s="52"/>
      <c r="K771" s="52"/>
      <c r="L771" s="52"/>
      <c r="M771" s="52"/>
      <c r="N771" s="52"/>
      <c r="O771" s="52"/>
      <c r="P771" s="52"/>
      <c r="Q771" s="52"/>
      <c r="R771" s="52"/>
      <c r="S771" s="52"/>
      <c r="T771" s="52"/>
    </row>
    <row r="772" spans="1:20" s="47" customFormat="1" x14ac:dyDescent="0.3">
      <c r="A772" s="52"/>
      <c r="B772" s="52"/>
      <c r="C772" s="52"/>
      <c r="D772" s="52"/>
      <c r="E772" s="52"/>
      <c r="F772" s="52"/>
      <c r="G772" s="52"/>
      <c r="H772" s="52"/>
      <c r="I772" s="52"/>
      <c r="J772" s="52"/>
      <c r="K772" s="52"/>
      <c r="L772" s="52"/>
      <c r="M772" s="52"/>
      <c r="N772" s="52"/>
      <c r="O772" s="52"/>
      <c r="P772" s="52"/>
      <c r="Q772" s="52"/>
      <c r="R772" s="52"/>
      <c r="S772" s="52"/>
      <c r="T772" s="52"/>
    </row>
    <row r="773" spans="1:20" s="47" customFormat="1" x14ac:dyDescent="0.3">
      <c r="A773" s="52"/>
      <c r="B773" s="52"/>
      <c r="C773" s="52"/>
      <c r="D773" s="52"/>
      <c r="E773" s="52"/>
      <c r="F773" s="52"/>
      <c r="G773" s="52"/>
      <c r="H773" s="52"/>
      <c r="I773" s="52"/>
      <c r="J773" s="52"/>
      <c r="K773" s="52"/>
      <c r="L773" s="52"/>
      <c r="M773" s="52"/>
      <c r="N773" s="52"/>
      <c r="O773" s="52"/>
      <c r="P773" s="52"/>
      <c r="Q773" s="52"/>
      <c r="R773" s="52"/>
      <c r="S773" s="52"/>
      <c r="T773" s="52"/>
    </row>
    <row r="774" spans="1:20" s="47" customFormat="1" x14ac:dyDescent="0.3">
      <c r="A774" s="52"/>
      <c r="B774" s="52"/>
      <c r="C774" s="52"/>
      <c r="D774" s="52"/>
      <c r="E774" s="52"/>
      <c r="F774" s="52"/>
      <c r="G774" s="52"/>
      <c r="H774" s="52"/>
      <c r="I774" s="52"/>
      <c r="J774" s="52"/>
      <c r="K774" s="52"/>
      <c r="L774" s="52"/>
      <c r="M774" s="52"/>
      <c r="N774" s="52"/>
      <c r="O774" s="52"/>
      <c r="P774" s="52"/>
      <c r="Q774" s="52"/>
      <c r="R774" s="52"/>
      <c r="S774" s="52"/>
      <c r="T774" s="52"/>
    </row>
    <row r="775" spans="1:20" s="47" customFormat="1" x14ac:dyDescent="0.3">
      <c r="A775" s="52"/>
      <c r="B775" s="52"/>
      <c r="C775" s="52"/>
      <c r="D775" s="52"/>
      <c r="E775" s="52"/>
      <c r="F775" s="52"/>
      <c r="G775" s="52"/>
      <c r="H775" s="52"/>
      <c r="I775" s="52"/>
      <c r="J775" s="52"/>
      <c r="K775" s="52"/>
      <c r="L775" s="52"/>
      <c r="M775" s="52"/>
      <c r="N775" s="52"/>
      <c r="O775" s="52"/>
      <c r="P775" s="52"/>
      <c r="Q775" s="52"/>
      <c r="R775" s="52"/>
      <c r="S775" s="52"/>
      <c r="T775" s="52"/>
    </row>
    <row r="776" spans="1:20" s="47" customFormat="1" x14ac:dyDescent="0.3">
      <c r="A776" s="52"/>
      <c r="B776" s="52"/>
      <c r="C776" s="52"/>
      <c r="D776" s="52"/>
      <c r="E776" s="52"/>
      <c r="F776" s="52"/>
      <c r="G776" s="52"/>
      <c r="H776" s="52"/>
      <c r="I776" s="52"/>
      <c r="J776" s="52"/>
      <c r="K776" s="52"/>
      <c r="L776" s="52"/>
      <c r="M776" s="52"/>
      <c r="N776" s="52"/>
      <c r="O776" s="52"/>
      <c r="P776" s="52"/>
      <c r="Q776" s="52"/>
      <c r="R776" s="52"/>
      <c r="S776" s="52"/>
      <c r="T776" s="52"/>
    </row>
    <row r="777" spans="1:20" s="47" customFormat="1" x14ac:dyDescent="0.3">
      <c r="A777" s="52"/>
      <c r="B777" s="52"/>
      <c r="C777" s="52"/>
      <c r="D777" s="52"/>
      <c r="E777" s="52"/>
      <c r="F777" s="52"/>
      <c r="G777" s="52"/>
      <c r="H777" s="52"/>
      <c r="I777" s="52"/>
      <c r="J777" s="52"/>
      <c r="K777" s="52"/>
      <c r="L777" s="52"/>
      <c r="M777" s="52"/>
      <c r="N777" s="52"/>
      <c r="O777" s="52"/>
      <c r="P777" s="52"/>
      <c r="Q777" s="52"/>
      <c r="R777" s="52"/>
      <c r="S777" s="52"/>
      <c r="T777" s="52"/>
    </row>
    <row r="778" spans="1:20" s="47" customFormat="1" x14ac:dyDescent="0.3">
      <c r="A778" s="52"/>
      <c r="B778" s="52"/>
      <c r="C778" s="52"/>
      <c r="D778" s="52"/>
      <c r="E778" s="52"/>
      <c r="F778" s="52"/>
      <c r="G778" s="52"/>
      <c r="H778" s="52"/>
      <c r="I778" s="52"/>
      <c r="J778" s="52"/>
      <c r="K778" s="52"/>
      <c r="L778" s="52"/>
      <c r="M778" s="52"/>
      <c r="N778" s="52"/>
      <c r="O778" s="52"/>
      <c r="P778" s="52"/>
      <c r="Q778" s="52"/>
      <c r="R778" s="52"/>
      <c r="S778" s="52"/>
      <c r="T778" s="52"/>
    </row>
    <row r="779" spans="1:20" s="47" customFormat="1" x14ac:dyDescent="0.3">
      <c r="A779" s="52"/>
      <c r="B779" s="52"/>
      <c r="C779" s="52"/>
      <c r="D779" s="52"/>
      <c r="E779" s="52"/>
      <c r="F779" s="52"/>
      <c r="G779" s="52"/>
      <c r="H779" s="52"/>
      <c r="I779" s="52"/>
      <c r="J779" s="52"/>
      <c r="K779" s="52"/>
      <c r="L779" s="52"/>
      <c r="M779" s="52"/>
      <c r="N779" s="52"/>
      <c r="O779" s="52"/>
      <c r="P779" s="52"/>
      <c r="Q779" s="52"/>
      <c r="R779" s="52"/>
      <c r="S779" s="52"/>
      <c r="T779" s="52"/>
    </row>
    <row r="780" spans="1:20" s="47" customFormat="1" x14ac:dyDescent="0.3">
      <c r="A780" s="52"/>
      <c r="B780" s="52"/>
      <c r="C780" s="52"/>
      <c r="D780" s="52"/>
      <c r="E780" s="52"/>
      <c r="F780" s="52"/>
      <c r="G780" s="52"/>
      <c r="H780" s="52"/>
      <c r="I780" s="52"/>
      <c r="J780" s="52"/>
      <c r="K780" s="52"/>
      <c r="L780" s="52"/>
      <c r="M780" s="52"/>
      <c r="N780" s="52"/>
      <c r="O780" s="52"/>
      <c r="P780" s="52"/>
      <c r="Q780" s="52"/>
      <c r="R780" s="52"/>
      <c r="S780" s="52"/>
      <c r="T780" s="52"/>
    </row>
    <row r="781" spans="1:20" s="47" customFormat="1" x14ac:dyDescent="0.3">
      <c r="A781" s="52"/>
      <c r="B781" s="52"/>
      <c r="C781" s="52"/>
      <c r="D781" s="52"/>
      <c r="E781" s="52"/>
      <c r="F781" s="52"/>
      <c r="G781" s="52"/>
      <c r="H781" s="52"/>
      <c r="I781" s="52"/>
      <c r="J781" s="52"/>
      <c r="K781" s="52"/>
      <c r="L781" s="52"/>
      <c r="M781" s="52"/>
      <c r="N781" s="52"/>
      <c r="O781" s="52"/>
      <c r="P781" s="52"/>
      <c r="Q781" s="52"/>
      <c r="R781" s="52"/>
      <c r="S781" s="52"/>
      <c r="T781" s="52"/>
    </row>
    <row r="782" spans="1:20" s="47" customFormat="1" x14ac:dyDescent="0.3">
      <c r="A782" s="52"/>
      <c r="B782" s="52"/>
      <c r="C782" s="52"/>
      <c r="D782" s="52"/>
      <c r="E782" s="52"/>
      <c r="F782" s="52"/>
      <c r="G782" s="52"/>
      <c r="H782" s="52"/>
      <c r="I782" s="52"/>
      <c r="J782" s="52"/>
      <c r="K782" s="52"/>
      <c r="L782" s="52"/>
      <c r="M782" s="52"/>
      <c r="N782" s="52"/>
      <c r="O782" s="52"/>
      <c r="P782" s="52"/>
      <c r="Q782" s="52"/>
      <c r="R782" s="52"/>
      <c r="S782" s="52"/>
      <c r="T782" s="52"/>
    </row>
    <row r="783" spans="1:20" s="47" customFormat="1" x14ac:dyDescent="0.3">
      <c r="A783" s="52"/>
      <c r="B783" s="52"/>
      <c r="C783" s="52"/>
      <c r="D783" s="52"/>
      <c r="E783" s="52"/>
      <c r="F783" s="52"/>
      <c r="G783" s="52"/>
      <c r="H783" s="52"/>
      <c r="I783" s="52"/>
      <c r="J783" s="52"/>
      <c r="K783" s="52"/>
      <c r="L783" s="52"/>
      <c r="M783" s="52"/>
      <c r="N783" s="52"/>
      <c r="O783" s="52"/>
      <c r="P783" s="52"/>
      <c r="Q783" s="52"/>
      <c r="R783" s="52"/>
      <c r="S783" s="52"/>
      <c r="T783" s="52"/>
    </row>
    <row r="784" spans="1:20" s="47" customFormat="1" x14ac:dyDescent="0.3">
      <c r="A784" s="52"/>
      <c r="B784" s="52"/>
      <c r="C784" s="52"/>
      <c r="D784" s="52"/>
      <c r="E784" s="52"/>
      <c r="F784" s="52"/>
      <c r="G784" s="52"/>
      <c r="H784" s="52"/>
      <c r="I784" s="52"/>
      <c r="J784" s="52"/>
      <c r="K784" s="52"/>
      <c r="L784" s="52"/>
      <c r="M784" s="52"/>
      <c r="N784" s="52"/>
      <c r="O784" s="52"/>
      <c r="P784" s="52"/>
      <c r="Q784" s="52"/>
      <c r="R784" s="52"/>
      <c r="S784" s="52"/>
      <c r="T784" s="52"/>
    </row>
    <row r="785" spans="1:20" s="47" customFormat="1" x14ac:dyDescent="0.3">
      <c r="A785" s="52"/>
      <c r="B785" s="52"/>
      <c r="C785" s="52"/>
      <c r="D785" s="52"/>
      <c r="E785" s="52"/>
      <c r="F785" s="52"/>
      <c r="G785" s="52"/>
      <c r="H785" s="52"/>
      <c r="I785" s="52"/>
      <c r="J785" s="52"/>
      <c r="K785" s="52"/>
      <c r="L785" s="52"/>
      <c r="M785" s="52"/>
      <c r="N785" s="52"/>
      <c r="O785" s="52"/>
      <c r="P785" s="52"/>
      <c r="Q785" s="52"/>
      <c r="R785" s="52"/>
      <c r="S785" s="52"/>
      <c r="T785" s="52"/>
    </row>
    <row r="786" spans="1:20" s="47" customFormat="1" x14ac:dyDescent="0.3">
      <c r="A786" s="52"/>
      <c r="B786" s="52"/>
      <c r="C786" s="52"/>
      <c r="D786" s="52"/>
      <c r="E786" s="52"/>
      <c r="F786" s="52"/>
      <c r="G786" s="52"/>
      <c r="H786" s="52"/>
      <c r="I786" s="52"/>
      <c r="J786" s="52"/>
      <c r="K786" s="52"/>
      <c r="L786" s="52"/>
      <c r="M786" s="52"/>
      <c r="N786" s="52"/>
      <c r="O786" s="52"/>
      <c r="P786" s="52"/>
      <c r="Q786" s="52"/>
      <c r="R786" s="52"/>
      <c r="S786" s="52"/>
      <c r="T786" s="52"/>
    </row>
    <row r="787" spans="1:20" s="47" customFormat="1" x14ac:dyDescent="0.3">
      <c r="A787" s="52"/>
      <c r="B787" s="52"/>
      <c r="C787" s="52"/>
      <c r="D787" s="52"/>
      <c r="E787" s="52"/>
      <c r="F787" s="52"/>
      <c r="G787" s="52"/>
      <c r="H787" s="52"/>
      <c r="I787" s="52"/>
      <c r="J787" s="52"/>
      <c r="K787" s="52"/>
      <c r="L787" s="52"/>
      <c r="M787" s="52"/>
      <c r="N787" s="52"/>
      <c r="O787" s="52"/>
      <c r="P787" s="52"/>
      <c r="Q787" s="52"/>
      <c r="R787" s="52"/>
      <c r="S787" s="52"/>
      <c r="T787" s="52"/>
    </row>
    <row r="788" spans="1:20" s="47" customFormat="1" x14ac:dyDescent="0.3">
      <c r="A788" s="52"/>
      <c r="B788" s="52"/>
      <c r="C788" s="52"/>
      <c r="D788" s="52"/>
      <c r="E788" s="52"/>
      <c r="F788" s="52"/>
      <c r="G788" s="52"/>
      <c r="H788" s="52"/>
      <c r="I788" s="52"/>
      <c r="J788" s="52"/>
      <c r="K788" s="52"/>
      <c r="L788" s="52"/>
      <c r="M788" s="52"/>
      <c r="N788" s="52"/>
      <c r="O788" s="52"/>
      <c r="P788" s="52"/>
      <c r="Q788" s="52"/>
      <c r="R788" s="52"/>
      <c r="S788" s="52"/>
      <c r="T788" s="52"/>
    </row>
    <row r="789" spans="1:20" s="47" customFormat="1" x14ac:dyDescent="0.3">
      <c r="A789" s="52"/>
      <c r="B789" s="52"/>
      <c r="C789" s="52"/>
      <c r="D789" s="52"/>
      <c r="E789" s="52"/>
      <c r="F789" s="52"/>
      <c r="G789" s="52"/>
      <c r="H789" s="52"/>
      <c r="I789" s="52"/>
      <c r="J789" s="52"/>
      <c r="K789" s="52"/>
      <c r="L789" s="52"/>
      <c r="M789" s="52"/>
      <c r="N789" s="52"/>
      <c r="O789" s="52"/>
      <c r="P789" s="52"/>
      <c r="Q789" s="52"/>
      <c r="R789" s="52"/>
      <c r="S789" s="52"/>
      <c r="T789" s="52"/>
    </row>
    <row r="790" spans="1:20" s="47" customFormat="1" x14ac:dyDescent="0.3">
      <c r="A790" s="52"/>
      <c r="B790" s="52"/>
      <c r="C790" s="52"/>
      <c r="D790" s="52"/>
      <c r="E790" s="52"/>
      <c r="F790" s="52"/>
      <c r="G790" s="52"/>
      <c r="H790" s="52"/>
      <c r="I790" s="52"/>
      <c r="J790" s="52"/>
      <c r="K790" s="52"/>
      <c r="L790" s="52"/>
      <c r="M790" s="52"/>
      <c r="N790" s="52"/>
      <c r="O790" s="52"/>
      <c r="P790" s="52"/>
      <c r="Q790" s="52"/>
      <c r="R790" s="52"/>
      <c r="S790" s="52"/>
      <c r="T790" s="52"/>
    </row>
    <row r="791" spans="1:20" s="47" customFormat="1" x14ac:dyDescent="0.3">
      <c r="A791" s="52"/>
      <c r="B791" s="52"/>
      <c r="C791" s="52"/>
      <c r="D791" s="52"/>
      <c r="E791" s="52"/>
      <c r="F791" s="52"/>
      <c r="G791" s="52"/>
      <c r="H791" s="52"/>
      <c r="I791" s="52"/>
      <c r="J791" s="52"/>
      <c r="K791" s="52"/>
      <c r="L791" s="52"/>
      <c r="M791" s="52"/>
      <c r="N791" s="52"/>
      <c r="O791" s="52"/>
      <c r="P791" s="52"/>
      <c r="Q791" s="52"/>
      <c r="R791" s="52"/>
      <c r="S791" s="52"/>
      <c r="T791" s="52"/>
    </row>
    <row r="792" spans="1:20" s="47" customFormat="1" x14ac:dyDescent="0.3">
      <c r="A792" s="52"/>
      <c r="B792" s="52"/>
      <c r="C792" s="52"/>
      <c r="D792" s="52"/>
      <c r="E792" s="52"/>
      <c r="F792" s="52"/>
      <c r="G792" s="52"/>
      <c r="H792" s="52"/>
      <c r="I792" s="52"/>
      <c r="J792" s="52"/>
      <c r="K792" s="52"/>
      <c r="L792" s="52"/>
      <c r="M792" s="52"/>
      <c r="N792" s="52"/>
      <c r="O792" s="52"/>
      <c r="P792" s="52"/>
      <c r="Q792" s="52"/>
      <c r="R792" s="52"/>
      <c r="S792" s="52"/>
      <c r="T792" s="52"/>
    </row>
    <row r="793" spans="1:20" s="47" customFormat="1" x14ac:dyDescent="0.3">
      <c r="A793" s="52"/>
      <c r="B793" s="52"/>
      <c r="C793" s="52"/>
      <c r="D793" s="52"/>
      <c r="E793" s="52"/>
      <c r="F793" s="52"/>
      <c r="G793" s="52"/>
      <c r="H793" s="52"/>
      <c r="I793" s="52"/>
      <c r="J793" s="52"/>
      <c r="K793" s="52"/>
      <c r="L793" s="52"/>
      <c r="M793" s="52"/>
      <c r="N793" s="52"/>
      <c r="O793" s="52"/>
      <c r="P793" s="52"/>
      <c r="Q793" s="52"/>
      <c r="R793" s="52"/>
      <c r="S793" s="52"/>
      <c r="T793" s="52"/>
    </row>
    <row r="794" spans="1:20" s="47" customFormat="1" x14ac:dyDescent="0.3">
      <c r="A794" s="52"/>
      <c r="B794" s="52"/>
      <c r="C794" s="52"/>
      <c r="D794" s="52"/>
      <c r="E794" s="52"/>
      <c r="F794" s="52"/>
      <c r="G794" s="52"/>
      <c r="H794" s="52"/>
      <c r="I794" s="52"/>
      <c r="J794" s="52"/>
      <c r="K794" s="52"/>
      <c r="L794" s="52"/>
      <c r="M794" s="52"/>
      <c r="N794" s="52"/>
      <c r="O794" s="52"/>
      <c r="P794" s="52"/>
      <c r="Q794" s="52"/>
      <c r="R794" s="52"/>
      <c r="S794" s="52"/>
      <c r="T794" s="52"/>
    </row>
    <row r="795" spans="1:20" s="47" customFormat="1" x14ac:dyDescent="0.3">
      <c r="A795" s="52"/>
      <c r="B795" s="52"/>
      <c r="C795" s="52"/>
      <c r="D795" s="52"/>
      <c r="E795" s="52"/>
      <c r="F795" s="52"/>
      <c r="G795" s="52"/>
      <c r="H795" s="52"/>
      <c r="I795" s="52"/>
      <c r="J795" s="52"/>
      <c r="K795" s="52"/>
      <c r="L795" s="52"/>
      <c r="M795" s="52"/>
      <c r="N795" s="52"/>
      <c r="O795" s="52"/>
      <c r="P795" s="52"/>
      <c r="Q795" s="52"/>
      <c r="R795" s="52"/>
      <c r="S795" s="52"/>
      <c r="T795" s="52"/>
    </row>
    <row r="796" spans="1:20" s="47" customFormat="1" x14ac:dyDescent="0.3">
      <c r="A796" s="52"/>
      <c r="B796" s="52"/>
      <c r="C796" s="52"/>
      <c r="D796" s="52"/>
      <c r="E796" s="52"/>
      <c r="F796" s="52"/>
      <c r="G796" s="52"/>
      <c r="H796" s="52"/>
      <c r="I796" s="52"/>
      <c r="J796" s="52"/>
      <c r="K796" s="52"/>
      <c r="L796" s="52"/>
      <c r="M796" s="52"/>
      <c r="N796" s="52"/>
      <c r="O796" s="52"/>
      <c r="P796" s="52"/>
      <c r="Q796" s="52"/>
      <c r="R796" s="52"/>
      <c r="S796" s="52"/>
      <c r="T796" s="52"/>
    </row>
    <row r="797" spans="1:20" s="47" customFormat="1" x14ac:dyDescent="0.3">
      <c r="A797" s="52"/>
      <c r="B797" s="52"/>
      <c r="C797" s="52"/>
      <c r="D797" s="52"/>
      <c r="E797" s="52"/>
      <c r="F797" s="52"/>
      <c r="G797" s="52"/>
      <c r="H797" s="52"/>
      <c r="I797" s="52"/>
      <c r="J797" s="52"/>
      <c r="K797" s="52"/>
      <c r="L797" s="52"/>
      <c r="M797" s="52"/>
      <c r="N797" s="52"/>
      <c r="O797" s="52"/>
      <c r="P797" s="52"/>
      <c r="Q797" s="52"/>
      <c r="R797" s="52"/>
      <c r="S797" s="52"/>
      <c r="T797" s="52"/>
    </row>
    <row r="798" spans="1:20" s="47" customFormat="1" x14ac:dyDescent="0.3">
      <c r="A798" s="52"/>
      <c r="B798" s="52"/>
      <c r="C798" s="52"/>
      <c r="D798" s="52"/>
      <c r="E798" s="52"/>
      <c r="F798" s="52"/>
      <c r="G798" s="52"/>
      <c r="H798" s="52"/>
      <c r="I798" s="52"/>
      <c r="J798" s="52"/>
      <c r="K798" s="52"/>
      <c r="L798" s="52"/>
      <c r="M798" s="52"/>
      <c r="N798" s="52"/>
      <c r="O798" s="52"/>
      <c r="P798" s="52"/>
      <c r="Q798" s="52"/>
      <c r="R798" s="52"/>
      <c r="S798" s="52"/>
      <c r="T798" s="52"/>
    </row>
    <row r="799" spans="1:20" s="47" customFormat="1" x14ac:dyDescent="0.3">
      <c r="A799" s="52"/>
      <c r="B799" s="52"/>
      <c r="C799" s="52"/>
      <c r="D799" s="52"/>
      <c r="E799" s="52"/>
      <c r="F799" s="52"/>
      <c r="G799" s="52"/>
      <c r="H799" s="52"/>
      <c r="I799" s="52"/>
      <c r="J799" s="52"/>
      <c r="K799" s="52"/>
      <c r="L799" s="52"/>
      <c r="M799" s="52"/>
      <c r="N799" s="52"/>
      <c r="O799" s="52"/>
      <c r="P799" s="52"/>
      <c r="Q799" s="52"/>
      <c r="R799" s="52"/>
      <c r="S799" s="52"/>
      <c r="T799" s="52"/>
    </row>
    <row r="800" spans="1:20" s="47" customFormat="1" x14ac:dyDescent="0.3">
      <c r="A800" s="52"/>
      <c r="B800" s="52"/>
      <c r="C800" s="52"/>
      <c r="D800" s="52"/>
      <c r="E800" s="52"/>
      <c r="F800" s="52"/>
      <c r="G800" s="52"/>
      <c r="H800" s="52"/>
      <c r="I800" s="52"/>
      <c r="J800" s="52"/>
      <c r="K800" s="52"/>
      <c r="L800" s="52"/>
      <c r="M800" s="52"/>
      <c r="N800" s="52"/>
      <c r="O800" s="52"/>
      <c r="P800" s="52"/>
      <c r="Q800" s="52"/>
      <c r="R800" s="52"/>
      <c r="S800" s="52"/>
      <c r="T800" s="52"/>
    </row>
    <row r="801" spans="1:20" s="47" customFormat="1" x14ac:dyDescent="0.3">
      <c r="A801" s="52"/>
      <c r="B801" s="52"/>
      <c r="C801" s="52"/>
      <c r="D801" s="52"/>
      <c r="E801" s="52"/>
      <c r="F801" s="52"/>
      <c r="G801" s="52"/>
      <c r="H801" s="52"/>
      <c r="I801" s="52"/>
      <c r="J801" s="52"/>
      <c r="K801" s="52"/>
      <c r="L801" s="52"/>
      <c r="M801" s="52"/>
      <c r="N801" s="52"/>
      <c r="O801" s="52"/>
      <c r="P801" s="52"/>
      <c r="Q801" s="52"/>
      <c r="R801" s="52"/>
      <c r="S801" s="52"/>
      <c r="T801" s="52"/>
    </row>
    <row r="802" spans="1:20" s="47" customFormat="1" x14ac:dyDescent="0.3">
      <c r="A802" s="52"/>
      <c r="B802" s="52"/>
      <c r="C802" s="52"/>
      <c r="D802" s="52"/>
      <c r="E802" s="52"/>
      <c r="F802" s="52"/>
      <c r="G802" s="52"/>
      <c r="H802" s="52"/>
      <c r="I802" s="52"/>
      <c r="J802" s="52"/>
      <c r="K802" s="52"/>
      <c r="L802" s="52"/>
      <c r="M802" s="52"/>
      <c r="N802" s="52"/>
      <c r="O802" s="52"/>
      <c r="P802" s="52"/>
      <c r="Q802" s="52"/>
      <c r="R802" s="52"/>
      <c r="S802" s="52"/>
      <c r="T802" s="52"/>
    </row>
    <row r="803" spans="1:20" s="47" customFormat="1" x14ac:dyDescent="0.3">
      <c r="A803" s="52"/>
      <c r="B803" s="52"/>
      <c r="C803" s="52"/>
      <c r="D803" s="52"/>
      <c r="E803" s="52"/>
      <c r="F803" s="52"/>
      <c r="G803" s="52"/>
      <c r="H803" s="52"/>
      <c r="I803" s="52"/>
      <c r="J803" s="52"/>
      <c r="K803" s="52"/>
      <c r="L803" s="52"/>
      <c r="M803" s="52"/>
      <c r="N803" s="52"/>
      <c r="O803" s="52"/>
      <c r="P803" s="52"/>
      <c r="Q803" s="52"/>
      <c r="R803" s="52"/>
      <c r="S803" s="52"/>
      <c r="T803" s="52"/>
    </row>
    <row r="804" spans="1:20" s="47" customFormat="1" x14ac:dyDescent="0.3">
      <c r="A804" s="52"/>
      <c r="B804" s="52"/>
      <c r="C804" s="52"/>
      <c r="D804" s="52"/>
      <c r="E804" s="52"/>
      <c r="F804" s="52"/>
      <c r="G804" s="52"/>
      <c r="H804" s="52"/>
      <c r="I804" s="52"/>
      <c r="J804" s="52"/>
      <c r="K804" s="52"/>
      <c r="L804" s="52"/>
      <c r="M804" s="52"/>
      <c r="N804" s="52"/>
      <c r="O804" s="52"/>
      <c r="P804" s="52"/>
      <c r="Q804" s="52"/>
      <c r="R804" s="52"/>
      <c r="S804" s="52"/>
      <c r="T804" s="52"/>
    </row>
    <row r="805" spans="1:20" s="47" customFormat="1" x14ac:dyDescent="0.3">
      <c r="A805" s="52"/>
      <c r="B805" s="52"/>
      <c r="C805" s="52"/>
      <c r="D805" s="52"/>
      <c r="E805" s="52"/>
      <c r="F805" s="52"/>
      <c r="G805" s="52"/>
      <c r="H805" s="52"/>
      <c r="I805" s="52"/>
      <c r="J805" s="52"/>
      <c r="K805" s="52"/>
      <c r="L805" s="52"/>
      <c r="M805" s="52"/>
      <c r="N805" s="52"/>
      <c r="O805" s="52"/>
      <c r="P805" s="52"/>
      <c r="Q805" s="52"/>
      <c r="R805" s="52"/>
      <c r="S805" s="52"/>
      <c r="T805" s="52"/>
    </row>
    <row r="806" spans="1:20" s="47" customFormat="1" x14ac:dyDescent="0.3">
      <c r="A806" s="52"/>
      <c r="B806" s="52"/>
      <c r="C806" s="52"/>
      <c r="D806" s="52"/>
      <c r="E806" s="52"/>
      <c r="F806" s="52"/>
      <c r="G806" s="52"/>
      <c r="H806" s="52"/>
      <c r="I806" s="52"/>
      <c r="J806" s="52"/>
      <c r="K806" s="52"/>
      <c r="L806" s="52"/>
      <c r="M806" s="52"/>
      <c r="N806" s="52"/>
      <c r="O806" s="52"/>
      <c r="P806" s="52"/>
      <c r="Q806" s="52"/>
      <c r="R806" s="52"/>
      <c r="S806" s="52"/>
      <c r="T806" s="52"/>
    </row>
    <row r="807" spans="1:20" s="47" customFormat="1" x14ac:dyDescent="0.3">
      <c r="A807" s="52"/>
      <c r="B807" s="52"/>
      <c r="C807" s="52"/>
      <c r="D807" s="52"/>
      <c r="E807" s="52"/>
      <c r="F807" s="52"/>
      <c r="G807" s="52"/>
      <c r="H807" s="52"/>
      <c r="I807" s="52"/>
      <c r="J807" s="52"/>
      <c r="K807" s="52"/>
      <c r="L807" s="52"/>
      <c r="M807" s="52"/>
      <c r="N807" s="52"/>
      <c r="O807" s="52"/>
      <c r="P807" s="52"/>
      <c r="Q807" s="52"/>
      <c r="R807" s="52"/>
      <c r="S807" s="52"/>
      <c r="T807" s="52"/>
    </row>
    <row r="808" spans="1:20" s="47" customFormat="1" x14ac:dyDescent="0.3">
      <c r="A808" s="52"/>
      <c r="B808" s="52"/>
      <c r="C808" s="52"/>
      <c r="D808" s="52"/>
      <c r="E808" s="52"/>
      <c r="F808" s="52"/>
      <c r="G808" s="52"/>
      <c r="H808" s="52"/>
      <c r="I808" s="52"/>
      <c r="J808" s="52"/>
      <c r="K808" s="52"/>
      <c r="L808" s="52"/>
      <c r="M808" s="52"/>
      <c r="N808" s="52"/>
      <c r="O808" s="52"/>
      <c r="P808" s="52"/>
      <c r="Q808" s="52"/>
      <c r="R808" s="52"/>
      <c r="S808" s="52"/>
      <c r="T808" s="52"/>
    </row>
    <row r="809" spans="1:20" s="47" customFormat="1" x14ac:dyDescent="0.3">
      <c r="A809" s="52"/>
      <c r="B809" s="52"/>
      <c r="C809" s="52"/>
      <c r="D809" s="52"/>
      <c r="E809" s="52"/>
      <c r="F809" s="52"/>
      <c r="G809" s="52"/>
      <c r="H809" s="52"/>
      <c r="I809" s="52"/>
      <c r="J809" s="52"/>
      <c r="K809" s="52"/>
      <c r="L809" s="52"/>
      <c r="M809" s="52"/>
      <c r="N809" s="52"/>
      <c r="O809" s="52"/>
      <c r="P809" s="52"/>
      <c r="Q809" s="52"/>
      <c r="R809" s="52"/>
      <c r="S809" s="52"/>
      <c r="T809" s="52"/>
    </row>
    <row r="810" spans="1:20" s="47" customFormat="1" x14ac:dyDescent="0.3">
      <c r="A810" s="52"/>
      <c r="B810" s="52"/>
      <c r="C810" s="52"/>
      <c r="D810" s="52"/>
      <c r="E810" s="52"/>
      <c r="F810" s="52"/>
      <c r="G810" s="52"/>
      <c r="H810" s="52"/>
      <c r="I810" s="52"/>
      <c r="J810" s="52"/>
      <c r="K810" s="52"/>
      <c r="L810" s="52"/>
      <c r="M810" s="52"/>
      <c r="N810" s="52"/>
      <c r="O810" s="52"/>
      <c r="P810" s="52"/>
      <c r="Q810" s="52"/>
      <c r="R810" s="52"/>
      <c r="S810" s="52"/>
      <c r="T810" s="52"/>
    </row>
    <row r="811" spans="1:20" s="47" customFormat="1" x14ac:dyDescent="0.3">
      <c r="A811" s="52"/>
      <c r="B811" s="52"/>
      <c r="C811" s="52"/>
      <c r="D811" s="52"/>
      <c r="E811" s="52"/>
      <c r="F811" s="52"/>
      <c r="G811" s="52"/>
      <c r="H811" s="52"/>
      <c r="I811" s="52"/>
      <c r="J811" s="52"/>
      <c r="K811" s="52"/>
      <c r="L811" s="52"/>
      <c r="M811" s="52"/>
      <c r="N811" s="52"/>
      <c r="O811" s="52"/>
      <c r="P811" s="52"/>
      <c r="Q811" s="52"/>
      <c r="R811" s="52"/>
      <c r="S811" s="52"/>
      <c r="T811" s="52"/>
    </row>
    <row r="812" spans="1:20" s="47" customFormat="1" x14ac:dyDescent="0.3">
      <c r="A812" s="52"/>
      <c r="B812" s="52"/>
      <c r="C812" s="52"/>
      <c r="D812" s="52"/>
      <c r="E812" s="52"/>
      <c r="F812" s="52"/>
      <c r="G812" s="52"/>
      <c r="H812" s="52"/>
      <c r="I812" s="52"/>
      <c r="J812" s="52"/>
      <c r="K812" s="52"/>
      <c r="L812" s="52"/>
      <c r="M812" s="52"/>
      <c r="N812" s="52"/>
      <c r="O812" s="52"/>
      <c r="P812" s="52"/>
      <c r="Q812" s="52"/>
      <c r="R812" s="52"/>
      <c r="S812" s="52"/>
      <c r="T812" s="52"/>
    </row>
    <row r="813" spans="1:20" s="47" customFormat="1" x14ac:dyDescent="0.3">
      <c r="A813" s="52"/>
      <c r="B813" s="52"/>
      <c r="C813" s="52"/>
      <c r="D813" s="52"/>
      <c r="E813" s="52"/>
      <c r="F813" s="52"/>
      <c r="G813" s="52"/>
      <c r="H813" s="52"/>
      <c r="I813" s="52"/>
      <c r="J813" s="52"/>
      <c r="K813" s="52"/>
      <c r="L813" s="52"/>
      <c r="M813" s="52"/>
      <c r="N813" s="52"/>
      <c r="O813" s="52"/>
      <c r="P813" s="52"/>
      <c r="Q813" s="52"/>
      <c r="R813" s="52"/>
      <c r="S813" s="52"/>
      <c r="T813" s="52"/>
    </row>
    <row r="814" spans="1:20" s="47" customFormat="1" x14ac:dyDescent="0.3">
      <c r="A814" s="52"/>
      <c r="B814" s="52"/>
      <c r="C814" s="52"/>
      <c r="D814" s="52"/>
      <c r="E814" s="52"/>
      <c r="F814" s="52"/>
      <c r="G814" s="52"/>
      <c r="H814" s="52"/>
      <c r="I814" s="52"/>
      <c r="J814" s="52"/>
      <c r="K814" s="52"/>
      <c r="L814" s="52"/>
      <c r="M814" s="52"/>
      <c r="N814" s="52"/>
      <c r="O814" s="52"/>
      <c r="P814" s="52"/>
      <c r="Q814" s="52"/>
      <c r="R814" s="52"/>
      <c r="S814" s="52"/>
      <c r="T814" s="52"/>
    </row>
    <row r="815" spans="1:20" s="47" customFormat="1" x14ac:dyDescent="0.3">
      <c r="A815" s="52"/>
      <c r="B815" s="52"/>
      <c r="C815" s="52"/>
      <c r="D815" s="52"/>
      <c r="E815" s="52"/>
      <c r="F815" s="52"/>
      <c r="G815" s="52"/>
      <c r="H815" s="52"/>
      <c r="I815" s="52"/>
      <c r="J815" s="52"/>
      <c r="K815" s="52"/>
      <c r="L815" s="52"/>
      <c r="M815" s="52"/>
      <c r="N815" s="52"/>
      <c r="O815" s="52"/>
      <c r="P815" s="52"/>
      <c r="Q815" s="52"/>
      <c r="R815" s="52"/>
      <c r="S815" s="52"/>
      <c r="T815" s="52"/>
    </row>
    <row r="816" spans="1:20" s="47" customFormat="1" x14ac:dyDescent="0.3">
      <c r="A816" s="52"/>
      <c r="B816" s="52"/>
      <c r="C816" s="52"/>
      <c r="D816" s="52"/>
      <c r="E816" s="52"/>
      <c r="F816" s="52"/>
      <c r="G816" s="52"/>
      <c r="H816" s="52"/>
      <c r="I816" s="52"/>
      <c r="J816" s="52"/>
      <c r="K816" s="52"/>
      <c r="L816" s="52"/>
      <c r="M816" s="52"/>
      <c r="N816" s="52"/>
      <c r="O816" s="52"/>
      <c r="P816" s="52"/>
      <c r="Q816" s="52"/>
      <c r="R816" s="52"/>
      <c r="S816" s="52"/>
      <c r="T816" s="52"/>
    </row>
    <row r="817" spans="1:20" s="47" customFormat="1" x14ac:dyDescent="0.3">
      <c r="A817" s="52"/>
      <c r="B817" s="52"/>
      <c r="C817" s="52"/>
      <c r="D817" s="52"/>
      <c r="E817" s="52"/>
      <c r="F817" s="52"/>
      <c r="G817" s="52"/>
      <c r="H817" s="52"/>
      <c r="I817" s="52"/>
      <c r="J817" s="52"/>
      <c r="K817" s="52"/>
      <c r="L817" s="52"/>
      <c r="M817" s="52"/>
      <c r="N817" s="52"/>
      <c r="O817" s="52"/>
      <c r="P817" s="52"/>
      <c r="Q817" s="52"/>
      <c r="R817" s="52"/>
      <c r="S817" s="52"/>
      <c r="T817" s="52"/>
    </row>
    <row r="818" spans="1:20" s="47" customFormat="1" x14ac:dyDescent="0.3">
      <c r="A818" s="52"/>
      <c r="B818" s="52"/>
      <c r="C818" s="52"/>
      <c r="D818" s="52"/>
      <c r="E818" s="52"/>
      <c r="F818" s="52"/>
      <c r="G818" s="52"/>
      <c r="H818" s="52"/>
      <c r="I818" s="52"/>
      <c r="J818" s="52"/>
      <c r="K818" s="52"/>
      <c r="L818" s="52"/>
      <c r="M818" s="52"/>
      <c r="N818" s="52"/>
      <c r="O818" s="52"/>
      <c r="P818" s="52"/>
      <c r="Q818" s="52"/>
      <c r="R818" s="52"/>
      <c r="S818" s="52"/>
      <c r="T818" s="52"/>
    </row>
    <row r="819" spans="1:20" s="47" customFormat="1" x14ac:dyDescent="0.3">
      <c r="A819" s="52"/>
      <c r="B819" s="52"/>
      <c r="C819" s="52"/>
      <c r="D819" s="52"/>
      <c r="E819" s="52"/>
      <c r="F819" s="52"/>
      <c r="G819" s="52"/>
      <c r="H819" s="52"/>
      <c r="I819" s="52"/>
      <c r="J819" s="52"/>
      <c r="K819" s="52"/>
      <c r="L819" s="52"/>
      <c r="M819" s="52"/>
      <c r="N819" s="52"/>
      <c r="O819" s="52"/>
      <c r="P819" s="52"/>
      <c r="Q819" s="52"/>
      <c r="R819" s="52"/>
      <c r="S819" s="52"/>
      <c r="T819" s="52"/>
    </row>
    <row r="820" spans="1:20" s="47" customFormat="1" x14ac:dyDescent="0.3">
      <c r="A820" s="52"/>
      <c r="B820" s="52"/>
      <c r="C820" s="52"/>
      <c r="D820" s="52"/>
      <c r="E820" s="52"/>
      <c r="F820" s="52"/>
      <c r="G820" s="52"/>
      <c r="H820" s="52"/>
      <c r="I820" s="52"/>
      <c r="J820" s="52"/>
      <c r="K820" s="52"/>
      <c r="L820" s="52"/>
      <c r="M820" s="52"/>
      <c r="N820" s="52"/>
      <c r="O820" s="52"/>
      <c r="P820" s="52"/>
      <c r="Q820" s="52"/>
      <c r="R820" s="52"/>
      <c r="S820" s="52"/>
      <c r="T820" s="52"/>
    </row>
    <row r="821" spans="1:20" s="47" customFormat="1" x14ac:dyDescent="0.3">
      <c r="A821" s="52"/>
      <c r="B821" s="52"/>
      <c r="C821" s="52"/>
      <c r="D821" s="52"/>
      <c r="E821" s="52"/>
      <c r="F821" s="52"/>
      <c r="G821" s="52"/>
      <c r="H821" s="52"/>
      <c r="I821" s="52"/>
      <c r="J821" s="52"/>
      <c r="K821" s="52"/>
      <c r="L821" s="52"/>
      <c r="M821" s="52"/>
      <c r="N821" s="52"/>
      <c r="O821" s="52"/>
      <c r="P821" s="52"/>
      <c r="Q821" s="52"/>
      <c r="R821" s="52"/>
      <c r="S821" s="52"/>
      <c r="T821" s="52"/>
    </row>
    <row r="822" spans="1:20" s="47" customFormat="1" x14ac:dyDescent="0.3">
      <c r="A822" s="52"/>
      <c r="B822" s="52"/>
      <c r="C822" s="52"/>
      <c r="D822" s="52"/>
      <c r="E822" s="52"/>
      <c r="F822" s="52"/>
      <c r="G822" s="52"/>
      <c r="H822" s="52"/>
      <c r="I822" s="52"/>
      <c r="J822" s="52"/>
      <c r="K822" s="52"/>
      <c r="L822" s="52"/>
      <c r="M822" s="52"/>
      <c r="N822" s="52"/>
      <c r="O822" s="52"/>
      <c r="P822" s="52"/>
      <c r="Q822" s="52"/>
      <c r="R822" s="52"/>
      <c r="S822" s="52"/>
      <c r="T822" s="52"/>
    </row>
    <row r="823" spans="1:20" s="47" customFormat="1" x14ac:dyDescent="0.3">
      <c r="A823" s="52"/>
      <c r="B823" s="52"/>
      <c r="C823" s="52"/>
      <c r="D823" s="52"/>
      <c r="E823" s="52"/>
      <c r="F823" s="52"/>
      <c r="G823" s="52"/>
      <c r="H823" s="52"/>
      <c r="I823" s="52"/>
      <c r="J823" s="52"/>
      <c r="K823" s="52"/>
      <c r="L823" s="52"/>
      <c r="M823" s="52"/>
      <c r="N823" s="52"/>
      <c r="O823" s="52"/>
      <c r="P823" s="52"/>
      <c r="Q823" s="52"/>
      <c r="R823" s="52"/>
      <c r="S823" s="52"/>
      <c r="T823" s="52"/>
    </row>
    <row r="824" spans="1:20" s="47" customFormat="1" x14ac:dyDescent="0.3">
      <c r="A824" s="52"/>
      <c r="B824" s="52"/>
      <c r="C824" s="52"/>
      <c r="D824" s="52"/>
      <c r="E824" s="52"/>
      <c r="F824" s="52"/>
      <c r="G824" s="52"/>
      <c r="H824" s="52"/>
      <c r="I824" s="52"/>
      <c r="J824" s="52"/>
      <c r="K824" s="52"/>
      <c r="L824" s="52"/>
      <c r="M824" s="52"/>
      <c r="N824" s="52"/>
      <c r="O824" s="52"/>
      <c r="P824" s="52"/>
      <c r="Q824" s="52"/>
      <c r="R824" s="52"/>
      <c r="S824" s="52"/>
      <c r="T824" s="52"/>
    </row>
    <row r="825" spans="1:20" s="47" customFormat="1" x14ac:dyDescent="0.3">
      <c r="A825" s="52"/>
      <c r="B825" s="52"/>
      <c r="C825" s="52"/>
      <c r="D825" s="52"/>
      <c r="E825" s="52"/>
      <c r="F825" s="52"/>
      <c r="G825" s="52"/>
      <c r="H825" s="52"/>
      <c r="I825" s="52"/>
      <c r="J825" s="52"/>
      <c r="K825" s="52"/>
      <c r="L825" s="52"/>
      <c r="M825" s="52"/>
      <c r="N825" s="52"/>
      <c r="O825" s="52"/>
      <c r="P825" s="52"/>
      <c r="Q825" s="52"/>
      <c r="R825" s="52"/>
      <c r="S825" s="52"/>
      <c r="T825" s="52"/>
    </row>
    <row r="826" spans="1:20" s="47" customFormat="1" x14ac:dyDescent="0.3">
      <c r="A826" s="52"/>
      <c r="B826" s="52"/>
      <c r="C826" s="52"/>
      <c r="D826" s="52"/>
      <c r="E826" s="52"/>
      <c r="F826" s="52"/>
      <c r="G826" s="52"/>
      <c r="H826" s="52"/>
      <c r="I826" s="52"/>
      <c r="J826" s="52"/>
      <c r="K826" s="52"/>
      <c r="L826" s="52"/>
      <c r="M826" s="52"/>
      <c r="N826" s="52"/>
      <c r="O826" s="52"/>
      <c r="P826" s="52"/>
      <c r="Q826" s="52"/>
      <c r="R826" s="52"/>
      <c r="S826" s="52"/>
      <c r="T826" s="52"/>
    </row>
    <row r="827" spans="1:20" s="47" customFormat="1" x14ac:dyDescent="0.3">
      <c r="A827" s="52"/>
      <c r="B827" s="52"/>
      <c r="C827" s="52"/>
      <c r="D827" s="52"/>
      <c r="E827" s="52"/>
      <c r="F827" s="52"/>
      <c r="G827" s="52"/>
      <c r="H827" s="52"/>
      <c r="I827" s="52"/>
      <c r="J827" s="52"/>
      <c r="K827" s="52"/>
      <c r="L827" s="52"/>
      <c r="M827" s="52"/>
      <c r="N827" s="52"/>
      <c r="O827" s="52"/>
      <c r="P827" s="52"/>
      <c r="Q827" s="52"/>
      <c r="R827" s="52"/>
      <c r="S827" s="52"/>
      <c r="T827" s="52"/>
    </row>
    <row r="828" spans="1:20" s="47" customFormat="1" x14ac:dyDescent="0.3">
      <c r="A828" s="52"/>
      <c r="B828" s="52"/>
      <c r="C828" s="52"/>
      <c r="D828" s="52"/>
      <c r="E828" s="52"/>
      <c r="F828" s="52"/>
      <c r="G828" s="52"/>
      <c r="H828" s="52"/>
      <c r="I828" s="52"/>
      <c r="J828" s="52"/>
      <c r="K828" s="52"/>
      <c r="L828" s="52"/>
      <c r="M828" s="52"/>
      <c r="N828" s="52"/>
      <c r="O828" s="52"/>
      <c r="P828" s="52"/>
      <c r="Q828" s="52"/>
      <c r="R828" s="52"/>
      <c r="S828" s="52"/>
      <c r="T828" s="52"/>
    </row>
    <row r="829" spans="1:20" s="47" customFormat="1" x14ac:dyDescent="0.3">
      <c r="A829" s="52"/>
      <c r="B829" s="52"/>
      <c r="C829" s="52"/>
      <c r="D829" s="52"/>
      <c r="E829" s="52"/>
      <c r="F829" s="52"/>
      <c r="G829" s="52"/>
      <c r="H829" s="52"/>
      <c r="I829" s="52"/>
      <c r="J829" s="52"/>
      <c r="K829" s="52"/>
      <c r="L829" s="52"/>
      <c r="M829" s="52"/>
      <c r="N829" s="52"/>
      <c r="O829" s="52"/>
      <c r="P829" s="52"/>
      <c r="Q829" s="52"/>
      <c r="R829" s="52"/>
      <c r="S829" s="52"/>
      <c r="T829" s="52"/>
    </row>
    <row r="830" spans="1:20" s="47" customFormat="1" x14ac:dyDescent="0.3">
      <c r="A830" s="52"/>
      <c r="B830" s="52"/>
      <c r="C830" s="52"/>
      <c r="D830" s="52"/>
      <c r="E830" s="52"/>
      <c r="F830" s="52"/>
      <c r="G830" s="52"/>
      <c r="H830" s="52"/>
      <c r="I830" s="52"/>
      <c r="J830" s="52"/>
      <c r="K830" s="52"/>
      <c r="L830" s="52"/>
      <c r="M830" s="52"/>
      <c r="N830" s="52"/>
      <c r="O830" s="52"/>
      <c r="P830" s="52"/>
      <c r="Q830" s="52"/>
      <c r="R830" s="52"/>
      <c r="S830" s="52"/>
      <c r="T830" s="52"/>
    </row>
    <row r="831" spans="1:20" s="47" customFormat="1" x14ac:dyDescent="0.3">
      <c r="A831" s="52"/>
      <c r="B831" s="52"/>
      <c r="C831" s="52"/>
      <c r="D831" s="52"/>
      <c r="E831" s="52"/>
      <c r="F831" s="52"/>
      <c r="G831" s="52"/>
      <c r="H831" s="52"/>
      <c r="I831" s="52"/>
      <c r="J831" s="52"/>
      <c r="K831" s="52"/>
      <c r="L831" s="52"/>
      <c r="M831" s="52"/>
      <c r="N831" s="52"/>
      <c r="O831" s="52"/>
      <c r="P831" s="52"/>
      <c r="Q831" s="52"/>
      <c r="R831" s="52"/>
      <c r="S831" s="52"/>
      <c r="T831" s="52"/>
    </row>
    <row r="832" spans="1:20" s="47" customFormat="1" x14ac:dyDescent="0.3">
      <c r="A832" s="52"/>
      <c r="B832" s="52"/>
      <c r="C832" s="52"/>
      <c r="D832" s="52"/>
      <c r="E832" s="52"/>
      <c r="F832" s="52"/>
      <c r="G832" s="52"/>
      <c r="H832" s="52"/>
      <c r="I832" s="52"/>
      <c r="J832" s="52"/>
      <c r="K832" s="52"/>
      <c r="L832" s="52"/>
      <c r="M832" s="52"/>
      <c r="N832" s="52"/>
      <c r="O832" s="52"/>
      <c r="P832" s="52"/>
      <c r="Q832" s="52"/>
      <c r="R832" s="52"/>
      <c r="S832" s="52"/>
      <c r="T832" s="52"/>
    </row>
    <row r="833" spans="1:20" s="47" customFormat="1" x14ac:dyDescent="0.3">
      <c r="A833" s="52"/>
      <c r="B833" s="52"/>
      <c r="C833" s="52"/>
      <c r="D833" s="52"/>
      <c r="E833" s="52"/>
      <c r="F833" s="52"/>
      <c r="G833" s="52"/>
      <c r="H833" s="52"/>
      <c r="I833" s="52"/>
      <c r="J833" s="52"/>
      <c r="K833" s="52"/>
      <c r="L833" s="52"/>
      <c r="M833" s="52"/>
      <c r="N833" s="52"/>
      <c r="O833" s="52"/>
      <c r="P833" s="52"/>
      <c r="Q833" s="52"/>
      <c r="R833" s="52"/>
      <c r="S833" s="52"/>
      <c r="T833" s="52"/>
    </row>
    <row r="834" spans="1:20" s="47" customFormat="1" x14ac:dyDescent="0.3">
      <c r="A834" s="52"/>
      <c r="B834" s="52"/>
      <c r="C834" s="52"/>
      <c r="D834" s="52"/>
      <c r="E834" s="52"/>
      <c r="F834" s="52"/>
      <c r="G834" s="52"/>
      <c r="H834" s="52"/>
      <c r="I834" s="52"/>
      <c r="J834" s="52"/>
      <c r="K834" s="52"/>
      <c r="L834" s="52"/>
      <c r="M834" s="52"/>
      <c r="N834" s="52"/>
      <c r="O834" s="52"/>
      <c r="P834" s="52"/>
      <c r="Q834" s="52"/>
      <c r="R834" s="52"/>
      <c r="S834" s="52"/>
      <c r="T834" s="52"/>
    </row>
    <row r="835" spans="1:20" s="47" customFormat="1" x14ac:dyDescent="0.3">
      <c r="A835" s="52"/>
      <c r="B835" s="52"/>
      <c r="C835" s="52"/>
      <c r="D835" s="52"/>
      <c r="E835" s="52"/>
      <c r="F835" s="52"/>
      <c r="G835" s="52"/>
      <c r="H835" s="52"/>
      <c r="I835" s="52"/>
      <c r="J835" s="52"/>
      <c r="K835" s="52"/>
      <c r="L835" s="52"/>
      <c r="M835" s="52"/>
      <c r="N835" s="52"/>
      <c r="O835" s="52"/>
      <c r="P835" s="52"/>
      <c r="Q835" s="52"/>
      <c r="R835" s="52"/>
      <c r="S835" s="52"/>
      <c r="T835" s="52"/>
    </row>
    <row r="836" spans="1:20" s="47" customFormat="1" x14ac:dyDescent="0.3">
      <c r="A836" s="52"/>
      <c r="B836" s="52"/>
      <c r="C836" s="52"/>
      <c r="D836" s="52"/>
      <c r="E836" s="52"/>
      <c r="F836" s="52"/>
      <c r="G836" s="52"/>
      <c r="H836" s="52"/>
      <c r="I836" s="52"/>
      <c r="J836" s="52"/>
      <c r="K836" s="52"/>
      <c r="L836" s="52"/>
      <c r="M836" s="52"/>
      <c r="N836" s="52"/>
      <c r="O836" s="52"/>
      <c r="P836" s="52"/>
      <c r="Q836" s="52"/>
      <c r="R836" s="52"/>
      <c r="S836" s="52"/>
      <c r="T836" s="52"/>
    </row>
    <row r="837" spans="1:20" s="47" customFormat="1" x14ac:dyDescent="0.3">
      <c r="A837" s="52"/>
      <c r="B837" s="52"/>
      <c r="C837" s="52"/>
      <c r="D837" s="52"/>
      <c r="E837" s="52"/>
      <c r="F837" s="52"/>
      <c r="G837" s="52"/>
      <c r="H837" s="52"/>
      <c r="I837" s="52"/>
      <c r="J837" s="52"/>
      <c r="K837" s="52"/>
      <c r="L837" s="52"/>
      <c r="M837" s="52"/>
      <c r="N837" s="52"/>
      <c r="O837" s="52"/>
      <c r="P837" s="52"/>
      <c r="Q837" s="52"/>
      <c r="R837" s="52"/>
      <c r="S837" s="52"/>
      <c r="T837" s="52"/>
    </row>
    <row r="838" spans="1:20" s="47" customFormat="1" x14ac:dyDescent="0.3">
      <c r="A838" s="52"/>
      <c r="B838" s="52"/>
      <c r="C838" s="52"/>
      <c r="D838" s="52"/>
      <c r="E838" s="52"/>
      <c r="F838" s="52"/>
      <c r="G838" s="52"/>
      <c r="H838" s="52"/>
      <c r="I838" s="52"/>
      <c r="J838" s="52"/>
      <c r="K838" s="52"/>
      <c r="L838" s="52"/>
      <c r="M838" s="52"/>
      <c r="N838" s="52"/>
      <c r="O838" s="52"/>
      <c r="P838" s="52"/>
      <c r="Q838" s="52"/>
      <c r="R838" s="52"/>
      <c r="S838" s="52"/>
      <c r="T838" s="52"/>
    </row>
    <row r="839" spans="1:20" s="47" customFormat="1" x14ac:dyDescent="0.3">
      <c r="A839" s="52"/>
      <c r="B839" s="52"/>
      <c r="C839" s="52"/>
      <c r="D839" s="52"/>
      <c r="E839" s="52"/>
      <c r="F839" s="52"/>
      <c r="G839" s="52"/>
      <c r="H839" s="52"/>
      <c r="I839" s="52"/>
      <c r="J839" s="52"/>
      <c r="K839" s="52"/>
      <c r="L839" s="52"/>
      <c r="M839" s="52"/>
      <c r="N839" s="52"/>
      <c r="O839" s="52"/>
      <c r="P839" s="52"/>
      <c r="Q839" s="52"/>
      <c r="R839" s="52"/>
      <c r="S839" s="52"/>
      <c r="T839" s="52"/>
    </row>
    <row r="840" spans="1:20" s="47" customFormat="1" x14ac:dyDescent="0.3">
      <c r="A840" s="52"/>
      <c r="B840" s="52"/>
      <c r="C840" s="52"/>
      <c r="D840" s="52"/>
      <c r="E840" s="52"/>
      <c r="F840" s="52"/>
      <c r="G840" s="52"/>
      <c r="H840" s="52"/>
      <c r="I840" s="52"/>
      <c r="J840" s="52"/>
      <c r="K840" s="52"/>
      <c r="L840" s="52"/>
      <c r="M840" s="52"/>
      <c r="N840" s="52"/>
      <c r="O840" s="52"/>
      <c r="P840" s="52"/>
      <c r="Q840" s="52"/>
      <c r="R840" s="52"/>
      <c r="S840" s="52"/>
      <c r="T840" s="52"/>
    </row>
    <row r="841" spans="1:20" s="47" customFormat="1" x14ac:dyDescent="0.3">
      <c r="A841" s="52"/>
      <c r="B841" s="52"/>
      <c r="C841" s="52"/>
      <c r="D841" s="52"/>
      <c r="E841" s="52"/>
      <c r="F841" s="52"/>
      <c r="G841" s="52"/>
      <c r="H841" s="52"/>
      <c r="I841" s="52"/>
      <c r="J841" s="52"/>
      <c r="K841" s="52"/>
      <c r="L841" s="52"/>
      <c r="M841" s="52"/>
      <c r="N841" s="52"/>
      <c r="O841" s="52"/>
      <c r="P841" s="52"/>
      <c r="Q841" s="52"/>
      <c r="R841" s="52"/>
      <c r="S841" s="52"/>
      <c r="T841" s="52"/>
    </row>
    <row r="842" spans="1:20" s="47" customFormat="1" x14ac:dyDescent="0.3">
      <c r="A842" s="52"/>
      <c r="B842" s="52"/>
      <c r="C842" s="52"/>
      <c r="D842" s="52"/>
      <c r="E842" s="52"/>
      <c r="F842" s="52"/>
      <c r="G842" s="52"/>
      <c r="H842" s="52"/>
      <c r="I842" s="52"/>
      <c r="J842" s="52"/>
      <c r="K842" s="52"/>
      <c r="L842" s="52"/>
      <c r="M842" s="52"/>
      <c r="N842" s="52"/>
      <c r="O842" s="52"/>
      <c r="P842" s="52"/>
      <c r="Q842" s="52"/>
      <c r="R842" s="52"/>
      <c r="S842" s="52"/>
      <c r="T842" s="52"/>
    </row>
    <row r="843" spans="1:20" s="47" customFormat="1" x14ac:dyDescent="0.3">
      <c r="A843" s="52"/>
      <c r="B843" s="52"/>
      <c r="C843" s="52"/>
      <c r="D843" s="52"/>
      <c r="E843" s="52"/>
      <c r="F843" s="52"/>
      <c r="G843" s="52"/>
      <c r="H843" s="52"/>
      <c r="I843" s="52"/>
      <c r="J843" s="52"/>
      <c r="K843" s="52"/>
      <c r="L843" s="52"/>
      <c r="M843" s="52"/>
      <c r="N843" s="52"/>
      <c r="O843" s="52"/>
      <c r="P843" s="52"/>
      <c r="Q843" s="52"/>
      <c r="R843" s="52"/>
      <c r="S843" s="52"/>
      <c r="T843" s="52"/>
    </row>
    <row r="844" spans="1:20" s="47" customFormat="1" x14ac:dyDescent="0.3">
      <c r="A844" s="52"/>
      <c r="B844" s="52"/>
      <c r="C844" s="52"/>
      <c r="D844" s="52"/>
      <c r="E844" s="52"/>
      <c r="F844" s="52"/>
      <c r="G844" s="52"/>
      <c r="H844" s="52"/>
      <c r="I844" s="52"/>
      <c r="J844" s="52"/>
      <c r="K844" s="52"/>
      <c r="L844" s="52"/>
      <c r="M844" s="52"/>
      <c r="N844" s="52"/>
      <c r="O844" s="52"/>
      <c r="P844" s="52"/>
      <c r="Q844" s="52"/>
      <c r="R844" s="52"/>
      <c r="S844" s="52"/>
      <c r="T844" s="52"/>
    </row>
    <row r="845" spans="1:20" s="47" customFormat="1" x14ac:dyDescent="0.3">
      <c r="A845" s="52"/>
      <c r="B845" s="52"/>
      <c r="C845" s="52"/>
      <c r="D845" s="52"/>
      <c r="E845" s="52"/>
      <c r="F845" s="52"/>
      <c r="G845" s="52"/>
      <c r="H845" s="52"/>
      <c r="I845" s="52"/>
      <c r="J845" s="52"/>
      <c r="K845" s="52"/>
      <c r="L845" s="52"/>
      <c r="M845" s="52"/>
      <c r="N845" s="52"/>
      <c r="O845" s="52"/>
      <c r="P845" s="52"/>
      <c r="Q845" s="52"/>
      <c r="R845" s="52"/>
      <c r="S845" s="52"/>
      <c r="T845" s="52"/>
    </row>
    <row r="846" spans="1:20" s="47" customFormat="1" x14ac:dyDescent="0.3">
      <c r="A846" s="52"/>
      <c r="B846" s="52"/>
      <c r="C846" s="52"/>
      <c r="D846" s="52"/>
      <c r="E846" s="52"/>
      <c r="F846" s="52"/>
      <c r="G846" s="52"/>
      <c r="H846" s="52"/>
      <c r="I846" s="52"/>
      <c r="J846" s="52"/>
      <c r="K846" s="52"/>
      <c r="L846" s="52"/>
      <c r="M846" s="52"/>
      <c r="N846" s="52"/>
      <c r="O846" s="52"/>
      <c r="P846" s="52"/>
      <c r="Q846" s="52"/>
      <c r="R846" s="52"/>
      <c r="S846" s="52"/>
      <c r="T846" s="52"/>
    </row>
    <row r="847" spans="1:20" s="47" customFormat="1" x14ac:dyDescent="0.3">
      <c r="A847" s="52"/>
      <c r="B847" s="52"/>
      <c r="C847" s="52"/>
      <c r="D847" s="52"/>
      <c r="E847" s="52"/>
      <c r="F847" s="52"/>
      <c r="G847" s="52"/>
      <c r="H847" s="52"/>
      <c r="I847" s="52"/>
      <c r="J847" s="52"/>
      <c r="K847" s="52"/>
      <c r="L847" s="52"/>
      <c r="M847" s="52"/>
      <c r="N847" s="52"/>
      <c r="O847" s="52"/>
      <c r="P847" s="52"/>
      <c r="Q847" s="52"/>
      <c r="R847" s="52"/>
      <c r="S847" s="52"/>
      <c r="T847" s="52"/>
    </row>
    <row r="848" spans="1:20" s="47" customFormat="1" x14ac:dyDescent="0.3">
      <c r="A848" s="52"/>
      <c r="B848" s="52"/>
      <c r="C848" s="52"/>
      <c r="D848" s="52"/>
      <c r="E848" s="52"/>
      <c r="F848" s="52"/>
      <c r="G848" s="52"/>
      <c r="H848" s="52"/>
      <c r="I848" s="52"/>
      <c r="J848" s="52"/>
      <c r="K848" s="52"/>
      <c r="L848" s="52"/>
      <c r="M848" s="52"/>
      <c r="N848" s="52"/>
      <c r="O848" s="52"/>
      <c r="P848" s="52"/>
      <c r="Q848" s="52"/>
      <c r="R848" s="52"/>
      <c r="S848" s="52"/>
      <c r="T848" s="52"/>
    </row>
    <row r="849" spans="1:20" s="47" customFormat="1" x14ac:dyDescent="0.3">
      <c r="A849" s="52"/>
      <c r="B849" s="52"/>
      <c r="C849" s="52"/>
      <c r="D849" s="52"/>
      <c r="E849" s="52"/>
      <c r="F849" s="52"/>
      <c r="G849" s="52"/>
      <c r="H849" s="52"/>
      <c r="I849" s="52"/>
      <c r="J849" s="52"/>
      <c r="K849" s="52"/>
      <c r="L849" s="52"/>
      <c r="M849" s="52"/>
      <c r="N849" s="52"/>
      <c r="O849" s="52"/>
      <c r="P849" s="52"/>
      <c r="Q849" s="52"/>
      <c r="R849" s="52"/>
      <c r="S849" s="52"/>
      <c r="T849" s="52"/>
    </row>
    <row r="850" spans="1:20" s="47" customFormat="1" x14ac:dyDescent="0.3">
      <c r="A850" s="52"/>
      <c r="B850" s="52"/>
      <c r="C850" s="52"/>
      <c r="D850" s="52"/>
      <c r="E850" s="52"/>
      <c r="F850" s="52"/>
      <c r="G850" s="52"/>
      <c r="H850" s="52"/>
      <c r="I850" s="52"/>
      <c r="J850" s="52"/>
      <c r="K850" s="52"/>
      <c r="L850" s="52"/>
      <c r="M850" s="52"/>
      <c r="N850" s="52"/>
      <c r="O850" s="52"/>
      <c r="P850" s="52"/>
      <c r="Q850" s="52"/>
      <c r="R850" s="52"/>
      <c r="S850" s="52"/>
      <c r="T850" s="52"/>
    </row>
    <row r="851" spans="1:20" s="47" customFormat="1" x14ac:dyDescent="0.3">
      <c r="A851" s="52"/>
      <c r="B851" s="52"/>
      <c r="C851" s="52"/>
      <c r="D851" s="52"/>
      <c r="E851" s="52"/>
      <c r="F851" s="52"/>
      <c r="G851" s="52"/>
      <c r="H851" s="52"/>
      <c r="I851" s="52"/>
      <c r="J851" s="52"/>
      <c r="K851" s="52"/>
      <c r="L851" s="52"/>
      <c r="M851" s="52"/>
      <c r="N851" s="52"/>
      <c r="O851" s="52"/>
      <c r="P851" s="52"/>
      <c r="Q851" s="52"/>
      <c r="R851" s="52"/>
      <c r="S851" s="52"/>
      <c r="T851" s="52"/>
    </row>
    <row r="852" spans="1:20" s="47" customFormat="1" x14ac:dyDescent="0.3">
      <c r="A852" s="52"/>
      <c r="B852" s="52"/>
      <c r="C852" s="52"/>
      <c r="D852" s="52"/>
      <c r="E852" s="52"/>
      <c r="F852" s="52"/>
      <c r="G852" s="52"/>
      <c r="H852" s="52"/>
      <c r="I852" s="52"/>
      <c r="J852" s="52"/>
      <c r="K852" s="52"/>
      <c r="L852" s="52"/>
      <c r="M852" s="52"/>
      <c r="N852" s="52"/>
      <c r="O852" s="52"/>
      <c r="P852" s="52"/>
      <c r="Q852" s="52"/>
      <c r="R852" s="52"/>
      <c r="S852" s="52"/>
      <c r="T852" s="52"/>
    </row>
    <row r="853" spans="1:20" s="47" customFormat="1" x14ac:dyDescent="0.3">
      <c r="A853" s="52"/>
      <c r="B853" s="52"/>
      <c r="C853" s="52"/>
      <c r="D853" s="52"/>
      <c r="E853" s="52"/>
      <c r="F853" s="52"/>
      <c r="G853" s="52"/>
      <c r="H853" s="52"/>
      <c r="I853" s="52"/>
      <c r="J853" s="52"/>
      <c r="K853" s="52"/>
      <c r="L853" s="52"/>
      <c r="M853" s="52"/>
      <c r="N853" s="52"/>
      <c r="O853" s="52"/>
      <c r="P853" s="52"/>
      <c r="Q853" s="52"/>
      <c r="R853" s="52"/>
      <c r="S853" s="52"/>
      <c r="T853" s="52"/>
    </row>
    <row r="854" spans="1:20" s="47" customFormat="1" x14ac:dyDescent="0.3">
      <c r="A854" s="52"/>
      <c r="B854" s="52"/>
      <c r="C854" s="52"/>
      <c r="D854" s="52"/>
      <c r="E854" s="52"/>
      <c r="F854" s="52"/>
      <c r="G854" s="52"/>
      <c r="H854" s="52"/>
      <c r="I854" s="52"/>
      <c r="J854" s="52"/>
      <c r="K854" s="52"/>
      <c r="L854" s="52"/>
      <c r="M854" s="52"/>
      <c r="N854" s="52"/>
      <c r="O854" s="52"/>
      <c r="P854" s="52"/>
      <c r="Q854" s="52"/>
      <c r="R854" s="52"/>
      <c r="S854" s="52"/>
      <c r="T854" s="52"/>
    </row>
    <row r="855" spans="1:20" s="47" customFormat="1" x14ac:dyDescent="0.3">
      <c r="A855" s="52"/>
      <c r="B855" s="52"/>
      <c r="C855" s="52"/>
      <c r="D855" s="52"/>
      <c r="E855" s="52"/>
      <c r="F855" s="52"/>
      <c r="G855" s="52"/>
      <c r="H855" s="52"/>
      <c r="I855" s="52"/>
      <c r="J855" s="52"/>
      <c r="K855" s="52"/>
      <c r="L855" s="52"/>
      <c r="M855" s="52"/>
      <c r="N855" s="52"/>
      <c r="O855" s="52"/>
      <c r="P855" s="52"/>
      <c r="Q855" s="52"/>
      <c r="R855" s="52"/>
      <c r="S855" s="52"/>
      <c r="T855" s="52"/>
    </row>
    <row r="856" spans="1:20" s="47" customFormat="1" x14ac:dyDescent="0.3">
      <c r="A856" s="52"/>
      <c r="B856" s="52"/>
      <c r="C856" s="52"/>
      <c r="D856" s="52"/>
      <c r="E856" s="52"/>
      <c r="F856" s="52"/>
      <c r="G856" s="52"/>
      <c r="H856" s="52"/>
      <c r="I856" s="52"/>
      <c r="J856" s="52"/>
      <c r="K856" s="52"/>
      <c r="L856" s="52"/>
      <c r="M856" s="52"/>
      <c r="N856" s="52"/>
      <c r="O856" s="52"/>
      <c r="P856" s="52"/>
      <c r="Q856" s="52"/>
      <c r="R856" s="52"/>
      <c r="S856" s="52"/>
      <c r="T856" s="52"/>
    </row>
    <row r="857" spans="1:20" s="47" customFormat="1" x14ac:dyDescent="0.3">
      <c r="A857" s="52"/>
      <c r="B857" s="52"/>
      <c r="C857" s="52"/>
      <c r="D857" s="52"/>
      <c r="E857" s="52"/>
      <c r="F857" s="52"/>
      <c r="G857" s="52"/>
      <c r="H857" s="52"/>
      <c r="I857" s="52"/>
      <c r="J857" s="52"/>
      <c r="K857" s="52"/>
      <c r="L857" s="52"/>
      <c r="M857" s="52"/>
      <c r="N857" s="52"/>
      <c r="O857" s="52"/>
      <c r="P857" s="52"/>
      <c r="Q857" s="52"/>
      <c r="R857" s="52"/>
      <c r="S857" s="52"/>
      <c r="T857" s="52"/>
    </row>
    <row r="858" spans="1:20" s="47" customFormat="1" x14ac:dyDescent="0.3">
      <c r="A858" s="52"/>
      <c r="B858" s="52"/>
      <c r="C858" s="52"/>
      <c r="D858" s="52"/>
      <c r="E858" s="52"/>
      <c r="F858" s="52"/>
      <c r="G858" s="52"/>
      <c r="H858" s="52"/>
      <c r="I858" s="52"/>
      <c r="J858" s="52"/>
      <c r="K858" s="52"/>
      <c r="L858" s="52"/>
      <c r="M858" s="52"/>
      <c r="N858" s="52"/>
      <c r="O858" s="52"/>
      <c r="P858" s="52"/>
      <c r="Q858" s="52"/>
      <c r="R858" s="52"/>
      <c r="S858" s="52"/>
      <c r="T858" s="52"/>
    </row>
    <row r="859" spans="1:20" s="47" customFormat="1" x14ac:dyDescent="0.3">
      <c r="A859" s="52"/>
      <c r="B859" s="52"/>
      <c r="C859" s="52"/>
      <c r="D859" s="52"/>
      <c r="E859" s="52"/>
      <c r="F859" s="52"/>
      <c r="G859" s="52"/>
      <c r="H859" s="52"/>
      <c r="I859" s="52"/>
      <c r="J859" s="52"/>
      <c r="K859" s="52"/>
      <c r="L859" s="52"/>
      <c r="M859" s="52"/>
      <c r="N859" s="52"/>
      <c r="O859" s="52"/>
      <c r="P859" s="52"/>
      <c r="Q859" s="52"/>
      <c r="R859" s="52"/>
      <c r="S859" s="52"/>
      <c r="T859" s="52"/>
    </row>
    <row r="860" spans="1:20" s="47" customFormat="1" x14ac:dyDescent="0.3">
      <c r="A860" s="52"/>
      <c r="B860" s="52"/>
      <c r="C860" s="52"/>
      <c r="D860" s="52"/>
      <c r="E860" s="52"/>
      <c r="F860" s="52"/>
      <c r="G860" s="52"/>
      <c r="H860" s="52"/>
      <c r="I860" s="52"/>
      <c r="J860" s="52"/>
      <c r="K860" s="52"/>
      <c r="L860" s="52"/>
      <c r="M860" s="52"/>
      <c r="N860" s="52"/>
      <c r="O860" s="52"/>
      <c r="P860" s="52"/>
      <c r="Q860" s="52"/>
      <c r="R860" s="52"/>
      <c r="S860" s="52"/>
      <c r="T860" s="52"/>
    </row>
    <row r="861" spans="1:20" s="47" customFormat="1" x14ac:dyDescent="0.3">
      <c r="A861" s="52"/>
      <c r="B861" s="52"/>
      <c r="C861" s="52"/>
      <c r="D861" s="52"/>
      <c r="E861" s="52"/>
      <c r="F861" s="52"/>
      <c r="G861" s="52"/>
      <c r="H861" s="52"/>
      <c r="I861" s="52"/>
      <c r="J861" s="52"/>
      <c r="K861" s="52"/>
      <c r="L861" s="52"/>
      <c r="M861" s="52"/>
      <c r="N861" s="52"/>
      <c r="O861" s="52"/>
      <c r="P861" s="52"/>
      <c r="Q861" s="52"/>
      <c r="R861" s="52"/>
      <c r="S861" s="52"/>
      <c r="T861" s="52"/>
    </row>
    <row r="862" spans="1:20" s="47" customFormat="1" x14ac:dyDescent="0.3">
      <c r="A862" s="52"/>
      <c r="B862" s="52"/>
      <c r="C862" s="52"/>
      <c r="D862" s="52"/>
      <c r="E862" s="52"/>
      <c r="F862" s="52"/>
      <c r="G862" s="52"/>
      <c r="H862" s="52"/>
      <c r="I862" s="52"/>
      <c r="J862" s="52"/>
      <c r="K862" s="52"/>
      <c r="L862" s="52"/>
      <c r="M862" s="52"/>
      <c r="N862" s="52"/>
      <c r="O862" s="52"/>
      <c r="P862" s="52"/>
      <c r="Q862" s="52"/>
      <c r="R862" s="52"/>
      <c r="S862" s="52"/>
      <c r="T862" s="52"/>
    </row>
    <row r="863" spans="1:20" s="47" customFormat="1" x14ac:dyDescent="0.3">
      <c r="A863" s="52"/>
      <c r="B863" s="52"/>
      <c r="C863" s="52"/>
      <c r="D863" s="52"/>
      <c r="E863" s="52"/>
      <c r="F863" s="52"/>
      <c r="G863" s="52"/>
      <c r="H863" s="52"/>
      <c r="I863" s="52"/>
      <c r="J863" s="52"/>
      <c r="K863" s="52"/>
      <c r="L863" s="52"/>
      <c r="M863" s="52"/>
      <c r="N863" s="52"/>
      <c r="O863" s="52"/>
      <c r="P863" s="52"/>
      <c r="Q863" s="52"/>
      <c r="R863" s="52"/>
      <c r="S863" s="52"/>
      <c r="T863" s="52"/>
    </row>
    <row r="864" spans="1:20" s="47" customFormat="1" x14ac:dyDescent="0.3">
      <c r="A864" s="52"/>
      <c r="B864" s="52"/>
      <c r="C864" s="52"/>
      <c r="D864" s="52"/>
      <c r="E864" s="52"/>
      <c r="F864" s="52"/>
      <c r="G864" s="52"/>
      <c r="H864" s="52"/>
      <c r="I864" s="52"/>
      <c r="J864" s="52"/>
      <c r="K864" s="52"/>
      <c r="L864" s="52"/>
      <c r="M864" s="52"/>
      <c r="N864" s="52"/>
      <c r="O864" s="52"/>
      <c r="P864" s="52"/>
      <c r="Q864" s="52"/>
      <c r="R864" s="52"/>
      <c r="S864" s="52"/>
      <c r="T864" s="52"/>
    </row>
    <row r="865" spans="1:20" s="47" customFormat="1" x14ac:dyDescent="0.3">
      <c r="A865" s="52"/>
      <c r="B865" s="52"/>
      <c r="C865" s="52"/>
      <c r="D865" s="52"/>
      <c r="E865" s="52"/>
      <c r="F865" s="52"/>
      <c r="G865" s="52"/>
      <c r="H865" s="52"/>
      <c r="I865" s="52"/>
      <c r="J865" s="52"/>
      <c r="K865" s="52"/>
      <c r="L865" s="52"/>
      <c r="M865" s="52"/>
      <c r="N865" s="52"/>
      <c r="O865" s="52"/>
      <c r="P865" s="52"/>
      <c r="Q865" s="52"/>
      <c r="R865" s="52"/>
      <c r="S865" s="52"/>
      <c r="T865" s="52"/>
    </row>
    <row r="866" spans="1:20" s="47" customFormat="1" x14ac:dyDescent="0.3">
      <c r="A866" s="52"/>
      <c r="B866" s="52"/>
      <c r="C866" s="52"/>
      <c r="D866" s="52"/>
      <c r="E866" s="52"/>
      <c r="F866" s="52"/>
      <c r="G866" s="52"/>
      <c r="H866" s="52"/>
      <c r="I866" s="52"/>
      <c r="J866" s="52"/>
      <c r="K866" s="52"/>
      <c r="L866" s="52"/>
      <c r="M866" s="52"/>
      <c r="N866" s="52"/>
      <c r="O866" s="52"/>
      <c r="P866" s="52"/>
      <c r="Q866" s="52"/>
      <c r="R866" s="52"/>
      <c r="S866" s="52"/>
      <c r="T866" s="52"/>
    </row>
    <row r="867" spans="1:20" s="47" customFormat="1" x14ac:dyDescent="0.3">
      <c r="A867" s="52"/>
      <c r="B867" s="52"/>
      <c r="C867" s="52"/>
      <c r="D867" s="52"/>
      <c r="E867" s="52"/>
      <c r="F867" s="52"/>
      <c r="G867" s="52"/>
      <c r="H867" s="52"/>
      <c r="I867" s="52"/>
      <c r="J867" s="52"/>
      <c r="K867" s="52"/>
      <c r="L867" s="52"/>
      <c r="M867" s="52"/>
      <c r="N867" s="52"/>
      <c r="O867" s="52"/>
      <c r="P867" s="52"/>
      <c r="Q867" s="52"/>
      <c r="R867" s="52"/>
      <c r="S867" s="52"/>
      <c r="T867" s="52"/>
    </row>
    <row r="868" spans="1:20" s="47" customFormat="1" x14ac:dyDescent="0.3">
      <c r="A868" s="52"/>
      <c r="B868" s="52"/>
      <c r="C868" s="52"/>
      <c r="D868" s="52"/>
      <c r="E868" s="52"/>
      <c r="F868" s="52"/>
      <c r="G868" s="52"/>
      <c r="H868" s="52"/>
      <c r="I868" s="52"/>
      <c r="J868" s="52"/>
      <c r="K868" s="52"/>
      <c r="L868" s="52"/>
      <c r="M868" s="52"/>
      <c r="N868" s="52"/>
      <c r="O868" s="52"/>
      <c r="P868" s="52"/>
      <c r="Q868" s="52"/>
      <c r="R868" s="52"/>
      <c r="S868" s="52"/>
      <c r="T868" s="52"/>
    </row>
    <row r="869" spans="1:20" s="47" customFormat="1" x14ac:dyDescent="0.3">
      <c r="A869" s="52"/>
      <c r="B869" s="52"/>
      <c r="C869" s="52"/>
      <c r="D869" s="52"/>
      <c r="E869" s="52"/>
      <c r="F869" s="52"/>
      <c r="G869" s="52"/>
      <c r="H869" s="52"/>
      <c r="I869" s="52"/>
      <c r="J869" s="52"/>
      <c r="K869" s="52"/>
      <c r="L869" s="52"/>
      <c r="M869" s="52"/>
      <c r="N869" s="52"/>
      <c r="O869" s="52"/>
      <c r="P869" s="52"/>
      <c r="Q869" s="52"/>
      <c r="R869" s="52"/>
      <c r="S869" s="52"/>
      <c r="T869" s="52"/>
    </row>
    <row r="870" spans="1:20" s="47" customFormat="1" x14ac:dyDescent="0.3">
      <c r="A870" s="52"/>
      <c r="B870" s="52"/>
      <c r="C870" s="52"/>
      <c r="D870" s="52"/>
      <c r="E870" s="52"/>
      <c r="F870" s="52"/>
      <c r="G870" s="52"/>
      <c r="H870" s="52"/>
      <c r="I870" s="52"/>
      <c r="J870" s="52"/>
      <c r="K870" s="52"/>
      <c r="L870" s="52"/>
      <c r="M870" s="52"/>
      <c r="N870" s="52"/>
      <c r="O870" s="52"/>
      <c r="P870" s="52"/>
      <c r="Q870" s="52"/>
      <c r="R870" s="52"/>
      <c r="S870" s="52"/>
      <c r="T870" s="52"/>
    </row>
    <row r="871" spans="1:20" s="47" customFormat="1" x14ac:dyDescent="0.3">
      <c r="A871" s="52"/>
      <c r="B871" s="52"/>
      <c r="C871" s="52"/>
      <c r="D871" s="52"/>
      <c r="E871" s="52"/>
      <c r="F871" s="52"/>
      <c r="G871" s="52"/>
      <c r="H871" s="52"/>
      <c r="I871" s="52"/>
      <c r="J871" s="52"/>
      <c r="K871" s="52"/>
      <c r="L871" s="52"/>
      <c r="M871" s="52"/>
      <c r="N871" s="52"/>
      <c r="O871" s="52"/>
      <c r="P871" s="52"/>
      <c r="Q871" s="52"/>
      <c r="R871" s="52"/>
      <c r="S871" s="52"/>
      <c r="T871" s="52"/>
    </row>
    <row r="872" spans="1:20" s="47" customFormat="1" x14ac:dyDescent="0.3">
      <c r="A872" s="52"/>
      <c r="B872" s="52"/>
      <c r="C872" s="52"/>
      <c r="D872" s="52"/>
      <c r="E872" s="52"/>
      <c r="F872" s="52"/>
      <c r="G872" s="52"/>
      <c r="H872" s="52"/>
      <c r="I872" s="52"/>
      <c r="J872" s="52"/>
      <c r="K872" s="52"/>
      <c r="L872" s="52"/>
      <c r="M872" s="52"/>
      <c r="N872" s="52"/>
      <c r="O872" s="52"/>
      <c r="P872" s="52"/>
      <c r="Q872" s="52"/>
      <c r="R872" s="52"/>
      <c r="S872" s="52"/>
      <c r="T872" s="52"/>
    </row>
    <row r="873" spans="1:20" s="47" customFormat="1" x14ac:dyDescent="0.3">
      <c r="A873" s="52"/>
      <c r="B873" s="52"/>
      <c r="C873" s="52"/>
      <c r="D873" s="52"/>
      <c r="E873" s="52"/>
      <c r="F873" s="52"/>
      <c r="G873" s="52"/>
      <c r="H873" s="52"/>
      <c r="I873" s="52"/>
      <c r="J873" s="52"/>
      <c r="K873" s="52"/>
      <c r="L873" s="52"/>
      <c r="M873" s="52"/>
      <c r="N873" s="52"/>
      <c r="O873" s="52"/>
      <c r="P873" s="52"/>
      <c r="Q873" s="52"/>
      <c r="R873" s="52"/>
      <c r="S873" s="52"/>
      <c r="T873" s="52"/>
    </row>
    <row r="874" spans="1:20" s="47" customFormat="1" x14ac:dyDescent="0.3">
      <c r="A874" s="52"/>
      <c r="B874" s="52"/>
      <c r="C874" s="52"/>
      <c r="D874" s="52"/>
      <c r="E874" s="52"/>
      <c r="F874" s="52"/>
      <c r="G874" s="52"/>
      <c r="H874" s="52"/>
      <c r="I874" s="52"/>
      <c r="J874" s="52"/>
      <c r="K874" s="52"/>
      <c r="L874" s="52"/>
      <c r="M874" s="52"/>
      <c r="N874" s="52"/>
      <c r="O874" s="52"/>
      <c r="P874" s="52"/>
      <c r="Q874" s="52"/>
      <c r="R874" s="52"/>
      <c r="S874" s="52"/>
      <c r="T874" s="52"/>
    </row>
    <row r="875" spans="1:20" s="47" customFormat="1" x14ac:dyDescent="0.3">
      <c r="A875" s="52"/>
      <c r="B875" s="52"/>
      <c r="C875" s="52"/>
      <c r="D875" s="52"/>
      <c r="E875" s="52"/>
      <c r="F875" s="52"/>
      <c r="G875" s="52"/>
      <c r="H875" s="52"/>
      <c r="I875" s="52"/>
      <c r="J875" s="52"/>
      <c r="K875" s="52"/>
      <c r="L875" s="52"/>
      <c r="M875" s="52"/>
      <c r="N875" s="52"/>
      <c r="O875" s="52"/>
      <c r="P875" s="52"/>
      <c r="Q875" s="52"/>
      <c r="R875" s="52"/>
      <c r="S875" s="52"/>
      <c r="T875" s="52"/>
    </row>
    <row r="876" spans="1:20" s="47" customFormat="1" x14ac:dyDescent="0.3">
      <c r="A876" s="52"/>
      <c r="B876" s="52"/>
      <c r="C876" s="52"/>
      <c r="D876" s="52"/>
      <c r="E876" s="52"/>
      <c r="F876" s="52"/>
      <c r="G876" s="52"/>
      <c r="H876" s="52"/>
      <c r="I876" s="52"/>
      <c r="J876" s="52"/>
      <c r="K876" s="52"/>
      <c r="L876" s="52"/>
      <c r="M876" s="52"/>
      <c r="N876" s="52"/>
      <c r="O876" s="52"/>
      <c r="P876" s="52"/>
      <c r="Q876" s="52"/>
      <c r="R876" s="52"/>
      <c r="S876" s="52"/>
      <c r="T876" s="52"/>
    </row>
    <row r="877" spans="1:20" s="47" customFormat="1" x14ac:dyDescent="0.3">
      <c r="A877" s="52"/>
      <c r="B877" s="52"/>
      <c r="C877" s="52"/>
      <c r="D877" s="52"/>
      <c r="E877" s="52"/>
      <c r="F877" s="52"/>
      <c r="G877" s="52"/>
      <c r="H877" s="52"/>
      <c r="I877" s="52"/>
      <c r="J877" s="52"/>
      <c r="K877" s="52"/>
      <c r="L877" s="52"/>
      <c r="M877" s="52"/>
      <c r="N877" s="52"/>
      <c r="O877" s="52"/>
      <c r="P877" s="52"/>
      <c r="Q877" s="52"/>
      <c r="R877" s="52"/>
      <c r="S877" s="52"/>
      <c r="T877" s="52"/>
    </row>
    <row r="878" spans="1:20" s="47" customFormat="1" x14ac:dyDescent="0.3">
      <c r="A878" s="52"/>
      <c r="B878" s="52"/>
      <c r="C878" s="52"/>
      <c r="D878" s="52"/>
      <c r="E878" s="52"/>
      <c r="F878" s="52"/>
      <c r="G878" s="52"/>
      <c r="H878" s="52"/>
      <c r="I878" s="52"/>
      <c r="J878" s="52"/>
      <c r="K878" s="52"/>
      <c r="L878" s="52"/>
      <c r="M878" s="52"/>
      <c r="N878" s="52"/>
      <c r="O878" s="52"/>
      <c r="P878" s="52"/>
      <c r="Q878" s="52"/>
      <c r="R878" s="52"/>
      <c r="S878" s="52"/>
      <c r="T878" s="52"/>
    </row>
    <row r="879" spans="1:20" s="47" customFormat="1" x14ac:dyDescent="0.3">
      <c r="A879" s="52"/>
      <c r="B879" s="52"/>
      <c r="C879" s="52"/>
      <c r="D879" s="52"/>
      <c r="E879" s="52"/>
      <c r="F879" s="52"/>
      <c r="G879" s="52"/>
      <c r="H879" s="52"/>
      <c r="I879" s="52"/>
      <c r="J879" s="52"/>
      <c r="K879" s="52"/>
      <c r="L879" s="52"/>
      <c r="M879" s="52"/>
      <c r="N879" s="52"/>
      <c r="O879" s="52"/>
      <c r="P879" s="52"/>
      <c r="Q879" s="52"/>
      <c r="R879" s="52"/>
      <c r="S879" s="52"/>
      <c r="T879" s="52"/>
    </row>
    <row r="880" spans="1:20" s="47" customFormat="1" x14ac:dyDescent="0.3">
      <c r="A880" s="52"/>
      <c r="B880" s="52"/>
      <c r="C880" s="52"/>
      <c r="D880" s="52"/>
      <c r="E880" s="52"/>
      <c r="F880" s="52"/>
      <c r="G880" s="52"/>
      <c r="H880" s="52"/>
      <c r="I880" s="52"/>
      <c r="J880" s="52"/>
      <c r="K880" s="52"/>
      <c r="L880" s="52"/>
      <c r="M880" s="52"/>
      <c r="N880" s="52"/>
      <c r="O880" s="52"/>
      <c r="P880" s="52"/>
      <c r="Q880" s="52"/>
      <c r="R880" s="52"/>
      <c r="S880" s="52"/>
      <c r="T880" s="52"/>
    </row>
    <row r="881" spans="1:20" s="47" customFormat="1" x14ac:dyDescent="0.3">
      <c r="A881" s="52"/>
      <c r="B881" s="52"/>
      <c r="C881" s="52"/>
      <c r="D881" s="52"/>
      <c r="E881" s="52"/>
      <c r="F881" s="52"/>
      <c r="G881" s="52"/>
      <c r="H881" s="52"/>
      <c r="I881" s="52"/>
      <c r="J881" s="52"/>
      <c r="K881" s="52"/>
      <c r="L881" s="52"/>
      <c r="M881" s="52"/>
      <c r="N881" s="52"/>
      <c r="O881" s="52"/>
      <c r="P881" s="52"/>
      <c r="Q881" s="52"/>
      <c r="R881" s="52"/>
      <c r="S881" s="52"/>
      <c r="T881" s="52"/>
    </row>
    <row r="882" spans="1:20" s="47" customFormat="1" x14ac:dyDescent="0.3">
      <c r="A882" s="52"/>
      <c r="B882" s="52"/>
      <c r="C882" s="52"/>
      <c r="D882" s="52"/>
      <c r="E882" s="52"/>
      <c r="F882" s="52"/>
      <c r="G882" s="52"/>
      <c r="H882" s="52"/>
      <c r="I882" s="52"/>
      <c r="J882" s="52"/>
      <c r="K882" s="52"/>
      <c r="L882" s="52"/>
      <c r="M882" s="52"/>
      <c r="N882" s="52"/>
      <c r="O882" s="52"/>
      <c r="P882" s="52"/>
      <c r="Q882" s="52"/>
      <c r="R882" s="52"/>
      <c r="S882" s="52"/>
      <c r="T882" s="52"/>
    </row>
    <row r="883" spans="1:20" s="47" customFormat="1" x14ac:dyDescent="0.3">
      <c r="A883" s="52"/>
      <c r="B883" s="52"/>
      <c r="C883" s="52"/>
      <c r="D883" s="52"/>
      <c r="E883" s="52"/>
      <c r="F883" s="52"/>
      <c r="G883" s="52"/>
      <c r="H883" s="52"/>
      <c r="I883" s="52"/>
      <c r="J883" s="52"/>
      <c r="K883" s="52"/>
      <c r="L883" s="52"/>
      <c r="M883" s="52"/>
      <c r="N883" s="52"/>
      <c r="O883" s="52"/>
      <c r="P883" s="52"/>
      <c r="Q883" s="52"/>
      <c r="R883" s="52"/>
      <c r="S883" s="52"/>
      <c r="T883" s="52"/>
    </row>
    <row r="884" spans="1:20" s="47" customFormat="1" x14ac:dyDescent="0.3">
      <c r="A884" s="52"/>
      <c r="B884" s="52"/>
      <c r="C884" s="52"/>
      <c r="D884" s="52"/>
      <c r="E884" s="52"/>
      <c r="F884" s="52"/>
      <c r="G884" s="52"/>
      <c r="H884" s="52"/>
      <c r="I884" s="52"/>
      <c r="J884" s="52"/>
      <c r="K884" s="52"/>
      <c r="L884" s="52"/>
      <c r="M884" s="52"/>
      <c r="N884" s="52"/>
      <c r="O884" s="52"/>
      <c r="P884" s="52"/>
      <c r="Q884" s="52"/>
      <c r="R884" s="52"/>
      <c r="S884" s="52"/>
      <c r="T884" s="52"/>
    </row>
    <row r="885" spans="1:20" s="47" customFormat="1" x14ac:dyDescent="0.3">
      <c r="A885" s="52"/>
      <c r="B885" s="52"/>
      <c r="C885" s="52"/>
      <c r="D885" s="52"/>
      <c r="E885" s="52"/>
      <c r="F885" s="52"/>
      <c r="G885" s="52"/>
      <c r="H885" s="52"/>
      <c r="I885" s="52"/>
      <c r="J885" s="52"/>
      <c r="K885" s="52"/>
      <c r="L885" s="52"/>
      <c r="M885" s="52"/>
      <c r="N885" s="52"/>
      <c r="O885" s="52"/>
      <c r="P885" s="52"/>
      <c r="Q885" s="52"/>
      <c r="R885" s="52"/>
      <c r="S885" s="52"/>
      <c r="T885" s="52"/>
    </row>
    <row r="886" spans="1:20" s="47" customFormat="1" x14ac:dyDescent="0.3">
      <c r="A886" s="52"/>
      <c r="B886" s="52"/>
      <c r="C886" s="52"/>
      <c r="D886" s="52"/>
      <c r="E886" s="52"/>
      <c r="F886" s="52"/>
      <c r="G886" s="52"/>
      <c r="H886" s="52"/>
      <c r="I886" s="52"/>
      <c r="J886" s="52"/>
      <c r="K886" s="52"/>
      <c r="L886" s="52"/>
      <c r="M886" s="52"/>
      <c r="N886" s="52"/>
      <c r="O886" s="52"/>
      <c r="P886" s="52"/>
      <c r="Q886" s="52"/>
      <c r="R886" s="52"/>
      <c r="S886" s="52"/>
      <c r="T886" s="52"/>
    </row>
    <row r="887" spans="1:20" s="47" customFormat="1" x14ac:dyDescent="0.3">
      <c r="A887" s="52"/>
      <c r="B887" s="52"/>
      <c r="C887" s="52"/>
      <c r="D887" s="52"/>
      <c r="E887" s="52"/>
      <c r="F887" s="52"/>
      <c r="G887" s="52"/>
      <c r="H887" s="52"/>
      <c r="I887" s="52"/>
      <c r="J887" s="52"/>
      <c r="K887" s="52"/>
      <c r="L887" s="52"/>
      <c r="M887" s="52"/>
      <c r="N887" s="52"/>
      <c r="O887" s="52"/>
      <c r="P887" s="52"/>
      <c r="Q887" s="52"/>
      <c r="R887" s="52"/>
      <c r="S887" s="52"/>
      <c r="T887" s="52"/>
    </row>
    <row r="888" spans="1:20" s="47" customFormat="1" x14ac:dyDescent="0.3">
      <c r="A888" s="52"/>
      <c r="B888" s="52"/>
      <c r="C888" s="52"/>
      <c r="D888" s="52"/>
      <c r="E888" s="52"/>
      <c r="F888" s="52"/>
      <c r="G888" s="52"/>
      <c r="H888" s="52"/>
      <c r="I888" s="52"/>
      <c r="J888" s="52"/>
      <c r="K888" s="52"/>
      <c r="L888" s="52"/>
      <c r="M888" s="52"/>
      <c r="N888" s="52"/>
      <c r="O888" s="52"/>
      <c r="P888" s="52"/>
      <c r="Q888" s="52"/>
      <c r="R888" s="52"/>
      <c r="S888" s="52"/>
      <c r="T888" s="52"/>
    </row>
    <row r="889" spans="1:20" s="47" customFormat="1" x14ac:dyDescent="0.3">
      <c r="A889" s="52"/>
      <c r="B889" s="52"/>
      <c r="C889" s="52"/>
      <c r="D889" s="52"/>
      <c r="E889" s="52"/>
      <c r="F889" s="52"/>
      <c r="G889" s="52"/>
      <c r="H889" s="52"/>
      <c r="I889" s="52"/>
      <c r="J889" s="52"/>
      <c r="K889" s="52"/>
      <c r="L889" s="52"/>
      <c r="M889" s="52"/>
      <c r="N889" s="52"/>
      <c r="O889" s="52"/>
      <c r="P889" s="52"/>
      <c r="Q889" s="52"/>
      <c r="R889" s="52"/>
      <c r="S889" s="52"/>
      <c r="T889" s="52"/>
    </row>
    <row r="890" spans="1:20" s="47" customFormat="1" x14ac:dyDescent="0.3">
      <c r="A890" s="52"/>
      <c r="B890" s="52"/>
      <c r="C890" s="52"/>
      <c r="D890" s="52"/>
      <c r="E890" s="52"/>
      <c r="F890" s="52"/>
      <c r="G890" s="52"/>
      <c r="H890" s="52"/>
      <c r="I890" s="52"/>
      <c r="J890" s="52"/>
      <c r="K890" s="52"/>
      <c r="L890" s="52"/>
      <c r="M890" s="52"/>
      <c r="N890" s="52"/>
      <c r="O890" s="52"/>
      <c r="P890" s="52"/>
      <c r="Q890" s="52"/>
      <c r="R890" s="52"/>
      <c r="S890" s="52"/>
      <c r="T890" s="52"/>
    </row>
    <row r="891" spans="1:20" s="47" customFormat="1" x14ac:dyDescent="0.3">
      <c r="A891" s="52"/>
      <c r="B891" s="52"/>
      <c r="C891" s="52"/>
      <c r="D891" s="52"/>
      <c r="E891" s="52"/>
      <c r="F891" s="52"/>
      <c r="G891" s="52"/>
      <c r="H891" s="52"/>
      <c r="I891" s="52"/>
      <c r="J891" s="52"/>
      <c r="K891" s="52"/>
      <c r="L891" s="52"/>
      <c r="M891" s="52"/>
      <c r="N891" s="52"/>
      <c r="O891" s="52"/>
      <c r="P891" s="52"/>
      <c r="Q891" s="52"/>
      <c r="R891" s="52"/>
      <c r="S891" s="52"/>
      <c r="T891" s="52"/>
    </row>
    <row r="892" spans="1:20" s="47" customFormat="1" x14ac:dyDescent="0.3">
      <c r="A892" s="52"/>
      <c r="B892" s="52"/>
      <c r="C892" s="52"/>
      <c r="D892" s="52"/>
      <c r="E892" s="52"/>
      <c r="F892" s="52"/>
      <c r="G892" s="52"/>
      <c r="H892" s="52"/>
      <c r="I892" s="52"/>
      <c r="J892" s="52"/>
      <c r="K892" s="52"/>
      <c r="L892" s="52"/>
      <c r="M892" s="52"/>
      <c r="N892" s="52"/>
      <c r="O892" s="52"/>
      <c r="P892" s="52"/>
      <c r="Q892" s="52"/>
      <c r="R892" s="52"/>
      <c r="S892" s="52"/>
      <c r="T892" s="52"/>
    </row>
    <row r="893" spans="1:20" s="47" customFormat="1" x14ac:dyDescent="0.3">
      <c r="A893" s="52"/>
      <c r="B893" s="52"/>
      <c r="C893" s="52"/>
      <c r="D893" s="52"/>
      <c r="E893" s="52"/>
      <c r="F893" s="52"/>
      <c r="G893" s="52"/>
      <c r="H893" s="52"/>
      <c r="I893" s="52"/>
      <c r="J893" s="52"/>
      <c r="K893" s="52"/>
      <c r="L893" s="52"/>
      <c r="M893" s="52"/>
      <c r="N893" s="52"/>
      <c r="O893" s="52"/>
      <c r="P893" s="52"/>
      <c r="Q893" s="52"/>
      <c r="R893" s="52"/>
      <c r="S893" s="52"/>
      <c r="T893" s="52"/>
    </row>
    <row r="894" spans="1:20" s="47" customFormat="1" x14ac:dyDescent="0.3">
      <c r="A894" s="52"/>
      <c r="B894" s="52"/>
      <c r="C894" s="52"/>
      <c r="D894" s="52"/>
      <c r="E894" s="52"/>
      <c r="F894" s="52"/>
      <c r="G894" s="52"/>
      <c r="H894" s="52"/>
      <c r="I894" s="52"/>
      <c r="J894" s="52"/>
      <c r="K894" s="52"/>
      <c r="L894" s="52"/>
      <c r="M894" s="52"/>
      <c r="N894" s="52"/>
      <c r="O894" s="52"/>
      <c r="P894" s="52"/>
      <c r="Q894" s="52"/>
      <c r="R894" s="52"/>
      <c r="S894" s="52"/>
      <c r="T894" s="52"/>
    </row>
    <row r="895" spans="1:20" s="47" customFormat="1" x14ac:dyDescent="0.3">
      <c r="A895" s="52"/>
      <c r="B895" s="52"/>
      <c r="C895" s="52"/>
      <c r="D895" s="52"/>
      <c r="E895" s="52"/>
      <c r="F895" s="52"/>
      <c r="G895" s="52"/>
      <c r="H895" s="52"/>
      <c r="I895" s="52"/>
      <c r="J895" s="52"/>
      <c r="K895" s="52"/>
      <c r="L895" s="52"/>
      <c r="M895" s="52"/>
      <c r="N895" s="52"/>
      <c r="O895" s="52"/>
      <c r="P895" s="52"/>
      <c r="Q895" s="52"/>
      <c r="R895" s="52"/>
      <c r="S895" s="52"/>
      <c r="T895" s="52"/>
    </row>
    <row r="896" spans="1:20" s="47" customFormat="1" x14ac:dyDescent="0.3">
      <c r="A896" s="52"/>
      <c r="B896" s="52"/>
      <c r="C896" s="52"/>
      <c r="D896" s="52"/>
      <c r="E896" s="52"/>
      <c r="F896" s="52"/>
      <c r="G896" s="52"/>
      <c r="H896" s="52"/>
      <c r="I896" s="52"/>
      <c r="J896" s="52"/>
      <c r="K896" s="52"/>
      <c r="L896" s="52"/>
      <c r="M896" s="52"/>
      <c r="N896" s="52"/>
      <c r="O896" s="52"/>
      <c r="P896" s="52"/>
      <c r="Q896" s="52"/>
      <c r="R896" s="52"/>
      <c r="S896" s="52"/>
      <c r="T896" s="52"/>
    </row>
    <row r="897" spans="1:20" s="47" customFormat="1" x14ac:dyDescent="0.3">
      <c r="A897" s="52"/>
      <c r="B897" s="52"/>
      <c r="C897" s="52"/>
      <c r="D897" s="52"/>
      <c r="E897" s="52"/>
      <c r="F897" s="52"/>
      <c r="G897" s="52"/>
      <c r="H897" s="52"/>
      <c r="I897" s="52"/>
      <c r="J897" s="52"/>
      <c r="K897" s="52"/>
      <c r="L897" s="52"/>
      <c r="M897" s="52"/>
      <c r="N897" s="52"/>
      <c r="O897" s="52"/>
      <c r="P897" s="52"/>
      <c r="Q897" s="52"/>
      <c r="R897" s="52"/>
      <c r="S897" s="52"/>
      <c r="T897" s="52"/>
    </row>
    <row r="898" spans="1:20" s="47" customFormat="1" x14ac:dyDescent="0.3">
      <c r="A898" s="52"/>
      <c r="B898" s="52"/>
      <c r="C898" s="52"/>
      <c r="D898" s="52"/>
      <c r="E898" s="52"/>
      <c r="F898" s="52"/>
      <c r="G898" s="52"/>
      <c r="H898" s="52"/>
      <c r="I898" s="52"/>
      <c r="J898" s="52"/>
      <c r="K898" s="52"/>
      <c r="L898" s="52"/>
      <c r="M898" s="52"/>
      <c r="N898" s="52"/>
      <c r="O898" s="52"/>
      <c r="P898" s="52"/>
      <c r="Q898" s="52"/>
      <c r="R898" s="52"/>
      <c r="S898" s="52"/>
      <c r="T898" s="52"/>
    </row>
    <row r="899" spans="1:20" s="47" customFormat="1" x14ac:dyDescent="0.3">
      <c r="A899" s="52"/>
      <c r="B899" s="52"/>
      <c r="C899" s="52"/>
      <c r="D899" s="52"/>
      <c r="E899" s="52"/>
      <c r="F899" s="52"/>
      <c r="G899" s="52"/>
      <c r="H899" s="52"/>
      <c r="I899" s="52"/>
      <c r="J899" s="52"/>
      <c r="K899" s="52"/>
      <c r="L899" s="52"/>
      <c r="M899" s="52"/>
      <c r="N899" s="52"/>
      <c r="O899" s="52"/>
      <c r="P899" s="52"/>
      <c r="Q899" s="52"/>
      <c r="R899" s="52"/>
      <c r="S899" s="52"/>
      <c r="T899" s="52"/>
    </row>
    <row r="900" spans="1:20" s="47" customFormat="1" x14ac:dyDescent="0.3">
      <c r="A900" s="52"/>
      <c r="B900" s="52"/>
      <c r="C900" s="52"/>
      <c r="D900" s="52"/>
      <c r="E900" s="52"/>
      <c r="F900" s="52"/>
      <c r="G900" s="52"/>
      <c r="H900" s="52"/>
      <c r="I900" s="52"/>
      <c r="J900" s="52"/>
      <c r="K900" s="52"/>
      <c r="L900" s="52"/>
      <c r="M900" s="52"/>
      <c r="N900" s="52"/>
      <c r="O900" s="52"/>
      <c r="P900" s="52"/>
      <c r="Q900" s="52"/>
      <c r="R900" s="52"/>
      <c r="S900" s="52"/>
      <c r="T900" s="52"/>
    </row>
    <row r="901" spans="1:20" s="47" customFormat="1" x14ac:dyDescent="0.3">
      <c r="A901" s="52"/>
      <c r="B901" s="52"/>
      <c r="C901" s="52"/>
      <c r="D901" s="52"/>
      <c r="E901" s="52"/>
      <c r="F901" s="52"/>
      <c r="G901" s="52"/>
      <c r="H901" s="52"/>
      <c r="I901" s="52"/>
      <c r="J901" s="52"/>
      <c r="K901" s="52"/>
      <c r="L901" s="52"/>
      <c r="M901" s="52"/>
      <c r="N901" s="52"/>
      <c r="O901" s="52"/>
      <c r="P901" s="52"/>
      <c r="Q901" s="52"/>
      <c r="R901" s="52"/>
      <c r="S901" s="52"/>
      <c r="T901" s="52"/>
    </row>
    <row r="902" spans="1:20" s="47" customFormat="1" x14ac:dyDescent="0.3">
      <c r="A902" s="52"/>
      <c r="B902" s="52"/>
      <c r="C902" s="52"/>
      <c r="D902" s="52"/>
      <c r="E902" s="52"/>
      <c r="F902" s="52"/>
      <c r="G902" s="52"/>
      <c r="H902" s="52"/>
      <c r="I902" s="52"/>
      <c r="J902" s="52"/>
      <c r="K902" s="52"/>
      <c r="L902" s="52"/>
      <c r="M902" s="52"/>
      <c r="N902" s="52"/>
      <c r="O902" s="52"/>
      <c r="P902" s="52"/>
      <c r="Q902" s="52"/>
      <c r="R902" s="52"/>
      <c r="S902" s="52"/>
      <c r="T902" s="52"/>
    </row>
    <row r="903" spans="1:20" s="47" customFormat="1" x14ac:dyDescent="0.3">
      <c r="A903" s="52"/>
      <c r="B903" s="52"/>
      <c r="C903" s="52"/>
      <c r="D903" s="52"/>
      <c r="E903" s="52"/>
      <c r="F903" s="52"/>
      <c r="G903" s="52"/>
      <c r="H903" s="52"/>
      <c r="I903" s="52"/>
      <c r="J903" s="52"/>
      <c r="K903" s="52"/>
      <c r="L903" s="52"/>
      <c r="M903" s="52"/>
      <c r="N903" s="52"/>
      <c r="O903" s="52"/>
      <c r="P903" s="52"/>
      <c r="Q903" s="52"/>
      <c r="R903" s="52"/>
      <c r="S903" s="52"/>
      <c r="T903" s="52"/>
    </row>
    <row r="904" spans="1:20" s="47" customFormat="1" x14ac:dyDescent="0.3">
      <c r="A904" s="52"/>
      <c r="B904" s="52"/>
      <c r="C904" s="52"/>
      <c r="D904" s="52"/>
      <c r="E904" s="52"/>
      <c r="F904" s="52"/>
      <c r="G904" s="52"/>
      <c r="H904" s="52"/>
      <c r="I904" s="52"/>
      <c r="J904" s="52"/>
      <c r="K904" s="52"/>
      <c r="L904" s="52"/>
      <c r="M904" s="52"/>
      <c r="N904" s="52"/>
      <c r="O904" s="52"/>
      <c r="P904" s="52"/>
      <c r="Q904" s="52"/>
      <c r="R904" s="52"/>
      <c r="S904" s="52"/>
      <c r="T904" s="52"/>
    </row>
    <row r="905" spans="1:20" s="47" customFormat="1" x14ac:dyDescent="0.3">
      <c r="A905" s="52"/>
      <c r="B905" s="52"/>
      <c r="C905" s="52"/>
      <c r="D905" s="52"/>
      <c r="E905" s="52"/>
      <c r="F905" s="52"/>
      <c r="G905" s="52"/>
      <c r="H905" s="52"/>
      <c r="I905" s="52"/>
      <c r="J905" s="52"/>
      <c r="K905" s="52"/>
      <c r="L905" s="52"/>
      <c r="M905" s="52"/>
      <c r="N905" s="52"/>
      <c r="O905" s="52"/>
      <c r="P905" s="52"/>
      <c r="Q905" s="52"/>
      <c r="R905" s="52"/>
      <c r="S905" s="52"/>
      <c r="T905" s="52"/>
    </row>
    <row r="906" spans="1:20" s="47" customFormat="1" x14ac:dyDescent="0.3">
      <c r="A906" s="52"/>
      <c r="B906" s="52"/>
      <c r="C906" s="52"/>
      <c r="D906" s="52"/>
      <c r="E906" s="52"/>
      <c r="F906" s="52"/>
      <c r="G906" s="52"/>
      <c r="H906" s="52"/>
      <c r="I906" s="52"/>
      <c r="J906" s="52"/>
      <c r="K906" s="52"/>
      <c r="L906" s="52"/>
      <c r="M906" s="52"/>
      <c r="N906" s="52"/>
      <c r="O906" s="52"/>
      <c r="P906" s="52"/>
      <c r="Q906" s="52"/>
      <c r="R906" s="52"/>
      <c r="S906" s="52"/>
      <c r="T906" s="52"/>
    </row>
    <row r="907" spans="1:20" s="47" customFormat="1" x14ac:dyDescent="0.3">
      <c r="A907" s="52"/>
      <c r="B907" s="52"/>
      <c r="C907" s="52"/>
      <c r="D907" s="52"/>
      <c r="E907" s="52"/>
      <c r="F907" s="52"/>
      <c r="G907" s="52"/>
      <c r="H907" s="52"/>
      <c r="I907" s="52"/>
      <c r="J907" s="52"/>
      <c r="K907" s="52"/>
      <c r="L907" s="52"/>
      <c r="M907" s="52"/>
      <c r="N907" s="52"/>
      <c r="O907" s="52"/>
      <c r="P907" s="52"/>
      <c r="Q907" s="52"/>
      <c r="R907" s="52"/>
      <c r="S907" s="52"/>
      <c r="T907" s="52"/>
    </row>
    <row r="908" spans="1:20" s="47" customFormat="1" x14ac:dyDescent="0.3">
      <c r="A908" s="52"/>
      <c r="B908" s="52"/>
      <c r="C908" s="52"/>
      <c r="D908" s="52"/>
      <c r="E908" s="52"/>
      <c r="F908" s="52"/>
      <c r="G908" s="52"/>
      <c r="H908" s="52"/>
      <c r="I908" s="52"/>
      <c r="J908" s="52"/>
      <c r="K908" s="52"/>
      <c r="L908" s="52"/>
      <c r="M908" s="52"/>
      <c r="N908" s="52"/>
      <c r="O908" s="52"/>
      <c r="P908" s="52"/>
      <c r="Q908" s="52"/>
      <c r="R908" s="52"/>
      <c r="S908" s="52"/>
      <c r="T908" s="52"/>
    </row>
    <row r="909" spans="1:20" s="47" customFormat="1" x14ac:dyDescent="0.3">
      <c r="A909" s="52"/>
      <c r="B909" s="52"/>
      <c r="C909" s="52"/>
      <c r="D909" s="52"/>
      <c r="E909" s="52"/>
      <c r="F909" s="52"/>
      <c r="G909" s="52"/>
      <c r="H909" s="52"/>
      <c r="I909" s="52"/>
      <c r="J909" s="52"/>
      <c r="K909" s="52"/>
      <c r="L909" s="52"/>
      <c r="M909" s="52"/>
      <c r="N909" s="52"/>
      <c r="O909" s="52"/>
      <c r="P909" s="52"/>
      <c r="Q909" s="52"/>
      <c r="R909" s="52"/>
      <c r="S909" s="52"/>
      <c r="T909" s="52"/>
    </row>
    <row r="910" spans="1:20" s="47" customFormat="1" x14ac:dyDescent="0.3">
      <c r="A910" s="52"/>
      <c r="B910" s="52"/>
      <c r="C910" s="52"/>
      <c r="D910" s="52"/>
      <c r="E910" s="52"/>
      <c r="F910" s="52"/>
      <c r="G910" s="52"/>
      <c r="H910" s="52"/>
      <c r="I910" s="52"/>
      <c r="J910" s="52"/>
      <c r="K910" s="52"/>
      <c r="L910" s="52"/>
      <c r="M910" s="52"/>
      <c r="N910" s="52"/>
      <c r="O910" s="52"/>
      <c r="P910" s="52"/>
      <c r="Q910" s="52"/>
      <c r="R910" s="52"/>
      <c r="S910" s="52"/>
      <c r="T910" s="52"/>
    </row>
    <row r="911" spans="1:20" s="47" customFormat="1" x14ac:dyDescent="0.3">
      <c r="A911" s="52"/>
      <c r="B911" s="52"/>
      <c r="C911" s="52"/>
      <c r="D911" s="52"/>
      <c r="E911" s="52"/>
      <c r="F911" s="52"/>
      <c r="G911" s="52"/>
      <c r="H911" s="52"/>
      <c r="I911" s="52"/>
      <c r="J911" s="52"/>
      <c r="K911" s="52"/>
      <c r="L911" s="52"/>
      <c r="M911" s="52"/>
      <c r="N911" s="52"/>
      <c r="O911" s="52"/>
      <c r="P911" s="52"/>
      <c r="Q911" s="52"/>
      <c r="R911" s="52"/>
      <c r="S911" s="52"/>
      <c r="T911" s="52"/>
    </row>
    <row r="912" spans="1:20" s="47" customFormat="1" x14ac:dyDescent="0.3">
      <c r="A912" s="52"/>
      <c r="B912" s="52"/>
      <c r="C912" s="52"/>
      <c r="D912" s="52"/>
      <c r="E912" s="52"/>
      <c r="F912" s="52"/>
      <c r="G912" s="52"/>
      <c r="H912" s="52"/>
      <c r="I912" s="52"/>
      <c r="J912" s="52"/>
      <c r="K912" s="52"/>
      <c r="L912" s="52"/>
      <c r="M912" s="52"/>
      <c r="N912" s="52"/>
      <c r="O912" s="52"/>
      <c r="P912" s="52"/>
      <c r="Q912" s="52"/>
      <c r="R912" s="52"/>
      <c r="S912" s="52"/>
      <c r="T912" s="52"/>
    </row>
    <row r="913" spans="1:20" s="47" customFormat="1" x14ac:dyDescent="0.3">
      <c r="A913" s="52"/>
      <c r="B913" s="52"/>
      <c r="C913" s="52"/>
      <c r="D913" s="52"/>
      <c r="E913" s="52"/>
      <c r="F913" s="52"/>
      <c r="G913" s="52"/>
      <c r="H913" s="52"/>
      <c r="I913" s="52"/>
      <c r="J913" s="52"/>
      <c r="K913" s="52"/>
      <c r="L913" s="52"/>
      <c r="M913" s="52"/>
      <c r="N913" s="52"/>
      <c r="O913" s="52"/>
      <c r="P913" s="52"/>
      <c r="Q913" s="52"/>
      <c r="R913" s="52"/>
      <c r="S913" s="52"/>
      <c r="T913" s="52"/>
    </row>
    <row r="914" spans="1:20" s="47" customFormat="1" x14ac:dyDescent="0.3">
      <c r="A914" s="52"/>
      <c r="B914" s="52"/>
      <c r="C914" s="52"/>
      <c r="D914" s="52"/>
      <c r="E914" s="52"/>
      <c r="F914" s="52"/>
      <c r="G914" s="52"/>
      <c r="H914" s="52"/>
      <c r="I914" s="52"/>
      <c r="J914" s="52"/>
      <c r="K914" s="52"/>
      <c r="L914" s="52"/>
      <c r="M914" s="52"/>
      <c r="N914" s="52"/>
      <c r="O914" s="52"/>
      <c r="P914" s="52"/>
      <c r="Q914" s="52"/>
      <c r="R914" s="52"/>
      <c r="S914" s="52"/>
      <c r="T914" s="52"/>
    </row>
    <row r="915" spans="1:20" s="47" customFormat="1" x14ac:dyDescent="0.3">
      <c r="A915" s="52"/>
      <c r="B915" s="52"/>
      <c r="C915" s="52"/>
      <c r="D915" s="52"/>
      <c r="E915" s="52"/>
      <c r="F915" s="52"/>
      <c r="G915" s="52"/>
      <c r="H915" s="52"/>
      <c r="I915" s="52"/>
      <c r="J915" s="52"/>
      <c r="K915" s="52"/>
      <c r="L915" s="52"/>
      <c r="M915" s="52"/>
      <c r="N915" s="52"/>
      <c r="O915" s="52"/>
      <c r="P915" s="52"/>
      <c r="Q915" s="52"/>
      <c r="R915" s="52"/>
      <c r="S915" s="52"/>
      <c r="T915" s="52"/>
    </row>
    <row r="916" spans="1:20" s="47" customFormat="1" x14ac:dyDescent="0.3">
      <c r="A916" s="52"/>
      <c r="B916" s="52"/>
      <c r="C916" s="52"/>
      <c r="D916" s="52"/>
      <c r="E916" s="52"/>
      <c r="F916" s="52"/>
      <c r="G916" s="52"/>
      <c r="H916" s="52"/>
      <c r="I916" s="52"/>
      <c r="J916" s="52"/>
      <c r="K916" s="52"/>
      <c r="L916" s="52"/>
      <c r="M916" s="52"/>
      <c r="N916" s="52"/>
      <c r="O916" s="52"/>
      <c r="P916" s="52"/>
      <c r="Q916" s="52"/>
      <c r="R916" s="52"/>
      <c r="S916" s="52"/>
      <c r="T916" s="52"/>
    </row>
    <row r="917" spans="1:20" s="47" customFormat="1" x14ac:dyDescent="0.3">
      <c r="A917" s="52"/>
      <c r="B917" s="52"/>
      <c r="C917" s="52"/>
      <c r="D917" s="52"/>
      <c r="E917" s="52"/>
      <c r="F917" s="52"/>
      <c r="G917" s="52"/>
      <c r="H917" s="52"/>
      <c r="I917" s="52"/>
      <c r="J917" s="52"/>
      <c r="K917" s="52"/>
      <c r="L917" s="52"/>
      <c r="M917" s="52"/>
      <c r="N917" s="52"/>
      <c r="O917" s="52"/>
      <c r="P917" s="52"/>
      <c r="Q917" s="52"/>
      <c r="R917" s="52"/>
      <c r="S917" s="52"/>
      <c r="T917" s="52"/>
    </row>
    <row r="918" spans="1:20" s="47" customFormat="1" x14ac:dyDescent="0.3">
      <c r="A918" s="52"/>
      <c r="B918" s="52"/>
      <c r="C918" s="52"/>
      <c r="D918" s="52"/>
      <c r="E918" s="52"/>
      <c r="F918" s="52"/>
      <c r="G918" s="52"/>
      <c r="H918" s="52"/>
      <c r="I918" s="52"/>
      <c r="J918" s="52"/>
      <c r="K918" s="52"/>
      <c r="L918" s="52"/>
      <c r="M918" s="52"/>
      <c r="N918" s="52"/>
      <c r="O918" s="52"/>
      <c r="P918" s="52"/>
      <c r="Q918" s="52"/>
      <c r="R918" s="52"/>
      <c r="S918" s="52"/>
      <c r="T918" s="52"/>
    </row>
    <row r="919" spans="1:20" s="47" customFormat="1" x14ac:dyDescent="0.3">
      <c r="A919" s="52"/>
      <c r="B919" s="52"/>
      <c r="C919" s="52"/>
      <c r="D919" s="52"/>
      <c r="E919" s="52"/>
      <c r="F919" s="52"/>
      <c r="G919" s="52"/>
      <c r="H919" s="52"/>
      <c r="I919" s="52"/>
      <c r="J919" s="52"/>
      <c r="K919" s="52"/>
      <c r="L919" s="52"/>
      <c r="M919" s="52"/>
      <c r="N919" s="52"/>
      <c r="O919" s="52"/>
      <c r="P919" s="52"/>
      <c r="Q919" s="52"/>
      <c r="R919" s="52"/>
      <c r="S919" s="52"/>
      <c r="T919" s="52"/>
    </row>
    <row r="920" spans="1:20" s="47" customFormat="1" x14ac:dyDescent="0.3">
      <c r="A920" s="52"/>
      <c r="B920" s="52"/>
      <c r="C920" s="52"/>
      <c r="D920" s="52"/>
      <c r="E920" s="52"/>
      <c r="F920" s="52"/>
      <c r="G920" s="52"/>
      <c r="H920" s="52"/>
      <c r="I920" s="52"/>
      <c r="J920" s="52"/>
      <c r="K920" s="52"/>
      <c r="L920" s="52"/>
      <c r="M920" s="52"/>
      <c r="N920" s="52"/>
      <c r="O920" s="52"/>
      <c r="P920" s="52"/>
      <c r="Q920" s="52"/>
      <c r="R920" s="52"/>
      <c r="S920" s="52"/>
      <c r="T920" s="52"/>
    </row>
    <row r="921" spans="1:20" s="47" customFormat="1" x14ac:dyDescent="0.3">
      <c r="A921" s="52"/>
      <c r="B921" s="52"/>
      <c r="C921" s="52"/>
      <c r="D921" s="52"/>
      <c r="E921" s="52"/>
      <c r="F921" s="52"/>
      <c r="G921" s="52"/>
      <c r="H921" s="52"/>
      <c r="I921" s="52"/>
      <c r="J921" s="52"/>
      <c r="K921" s="52"/>
      <c r="L921" s="52"/>
      <c r="M921" s="52"/>
      <c r="N921" s="52"/>
      <c r="O921" s="52"/>
      <c r="P921" s="52"/>
      <c r="Q921" s="52"/>
      <c r="R921" s="52"/>
      <c r="S921" s="52"/>
      <c r="T921" s="52"/>
    </row>
    <row r="922" spans="1:20" s="47" customFormat="1" x14ac:dyDescent="0.3">
      <c r="A922" s="52"/>
      <c r="B922" s="52"/>
      <c r="C922" s="52"/>
      <c r="D922" s="52"/>
      <c r="E922" s="52"/>
      <c r="F922" s="52"/>
      <c r="G922" s="52"/>
      <c r="H922" s="52"/>
      <c r="I922" s="52"/>
      <c r="J922" s="52"/>
      <c r="K922" s="52"/>
      <c r="L922" s="52"/>
      <c r="M922" s="52"/>
      <c r="N922" s="52"/>
      <c r="O922" s="52"/>
      <c r="P922" s="52"/>
      <c r="Q922" s="52"/>
      <c r="R922" s="52"/>
      <c r="S922" s="52"/>
      <c r="T922" s="52"/>
    </row>
    <row r="923" spans="1:20" s="47" customFormat="1" x14ac:dyDescent="0.3">
      <c r="A923" s="52"/>
      <c r="B923" s="52"/>
      <c r="C923" s="52"/>
      <c r="D923" s="52"/>
      <c r="E923" s="52"/>
      <c r="F923" s="52"/>
      <c r="G923" s="52"/>
      <c r="H923" s="52"/>
      <c r="I923" s="52"/>
      <c r="J923" s="52"/>
      <c r="K923" s="52"/>
      <c r="L923" s="52"/>
      <c r="M923" s="52"/>
      <c r="N923" s="52"/>
      <c r="O923" s="52"/>
      <c r="P923" s="52"/>
      <c r="Q923" s="52"/>
      <c r="R923" s="52"/>
      <c r="S923" s="52"/>
      <c r="T923" s="52"/>
    </row>
    <row r="924" spans="1:20" s="47" customFormat="1" x14ac:dyDescent="0.3">
      <c r="A924" s="52"/>
      <c r="B924" s="52"/>
      <c r="C924" s="52"/>
      <c r="D924" s="52"/>
      <c r="E924" s="52"/>
      <c r="F924" s="52"/>
      <c r="G924" s="52"/>
      <c r="H924" s="52"/>
      <c r="I924" s="52"/>
      <c r="J924" s="52"/>
      <c r="K924" s="52"/>
      <c r="L924" s="52"/>
      <c r="M924" s="52"/>
      <c r="N924" s="52"/>
      <c r="O924" s="52"/>
      <c r="P924" s="52"/>
      <c r="Q924" s="52"/>
      <c r="R924" s="52"/>
      <c r="S924" s="52"/>
      <c r="T924" s="52"/>
    </row>
    <row r="925" spans="1:20" s="47" customFormat="1" x14ac:dyDescent="0.3">
      <c r="A925" s="52"/>
      <c r="B925" s="52"/>
      <c r="C925" s="52"/>
      <c r="D925" s="52"/>
      <c r="E925" s="52"/>
      <c r="F925" s="52"/>
      <c r="G925" s="52"/>
      <c r="H925" s="52"/>
      <c r="I925" s="52"/>
      <c r="J925" s="52"/>
      <c r="K925" s="52"/>
      <c r="L925" s="52"/>
      <c r="M925" s="52"/>
      <c r="N925" s="52"/>
      <c r="O925" s="52"/>
      <c r="P925" s="52"/>
      <c r="Q925" s="52"/>
      <c r="R925" s="52"/>
      <c r="S925" s="52"/>
      <c r="T925" s="52"/>
    </row>
    <row r="926" spans="1:20" s="47" customFormat="1" x14ac:dyDescent="0.3">
      <c r="A926" s="52"/>
      <c r="B926" s="52"/>
      <c r="C926" s="52"/>
      <c r="D926" s="52"/>
      <c r="E926" s="52"/>
      <c r="F926" s="52"/>
      <c r="G926" s="52"/>
      <c r="H926" s="52"/>
      <c r="I926" s="52"/>
      <c r="J926" s="52"/>
      <c r="K926" s="52"/>
      <c r="L926" s="52"/>
      <c r="M926" s="52"/>
      <c r="N926" s="52"/>
      <c r="O926" s="52"/>
      <c r="P926" s="52"/>
      <c r="Q926" s="52"/>
      <c r="R926" s="52"/>
      <c r="S926" s="52"/>
      <c r="T926" s="52"/>
    </row>
    <row r="927" spans="1:20" s="47" customFormat="1" x14ac:dyDescent="0.3">
      <c r="A927" s="52"/>
      <c r="B927" s="52"/>
      <c r="C927" s="52"/>
      <c r="D927" s="52"/>
      <c r="E927" s="52"/>
      <c r="F927" s="52"/>
      <c r="G927" s="52"/>
      <c r="H927" s="52"/>
      <c r="I927" s="52"/>
      <c r="J927" s="52"/>
      <c r="K927" s="52"/>
      <c r="L927" s="52"/>
      <c r="M927" s="52"/>
      <c r="N927" s="52"/>
      <c r="O927" s="52"/>
      <c r="P927" s="52"/>
      <c r="Q927" s="52"/>
      <c r="R927" s="52"/>
      <c r="S927" s="52"/>
      <c r="T927" s="52"/>
    </row>
    <row r="928" spans="1:20" s="47" customFormat="1" x14ac:dyDescent="0.3">
      <c r="A928" s="52"/>
      <c r="B928" s="52"/>
      <c r="C928" s="52"/>
      <c r="D928" s="52"/>
      <c r="E928" s="52"/>
      <c r="F928" s="52"/>
      <c r="G928" s="52"/>
      <c r="H928" s="52"/>
      <c r="I928" s="52"/>
      <c r="J928" s="52"/>
      <c r="K928" s="52"/>
      <c r="L928" s="52"/>
      <c r="M928" s="52"/>
      <c r="N928" s="52"/>
      <c r="O928" s="52"/>
      <c r="P928" s="52"/>
      <c r="Q928" s="52"/>
      <c r="R928" s="52"/>
      <c r="S928" s="52"/>
      <c r="T928" s="52"/>
    </row>
    <row r="929" spans="1:20" s="47" customFormat="1" x14ac:dyDescent="0.3">
      <c r="A929" s="52"/>
      <c r="B929" s="52"/>
      <c r="C929" s="52"/>
      <c r="D929" s="52"/>
      <c r="E929" s="52"/>
      <c r="F929" s="52"/>
      <c r="G929" s="52"/>
      <c r="H929" s="52"/>
      <c r="I929" s="52"/>
      <c r="J929" s="52"/>
      <c r="K929" s="52"/>
      <c r="L929" s="52"/>
      <c r="M929" s="52"/>
      <c r="N929" s="52"/>
      <c r="O929" s="52"/>
      <c r="P929" s="52"/>
      <c r="Q929" s="52"/>
      <c r="R929" s="52"/>
      <c r="S929" s="52"/>
      <c r="T929" s="52"/>
    </row>
    <row r="930" spans="1:20" s="47" customFormat="1" x14ac:dyDescent="0.3">
      <c r="A930" s="52"/>
      <c r="B930" s="52"/>
      <c r="C930" s="52"/>
      <c r="D930" s="52"/>
      <c r="E930" s="52"/>
      <c r="F930" s="52"/>
      <c r="G930" s="52"/>
      <c r="H930" s="52"/>
      <c r="I930" s="52"/>
      <c r="J930" s="52"/>
      <c r="K930" s="52"/>
      <c r="L930" s="52"/>
      <c r="M930" s="52"/>
      <c r="N930" s="52"/>
      <c r="O930" s="52"/>
      <c r="P930" s="52"/>
      <c r="Q930" s="52"/>
      <c r="R930" s="52"/>
      <c r="S930" s="52"/>
      <c r="T930" s="52"/>
    </row>
    <row r="931" spans="1:20" s="47" customFormat="1" x14ac:dyDescent="0.3">
      <c r="A931" s="52"/>
      <c r="B931" s="52"/>
      <c r="C931" s="52"/>
      <c r="D931" s="52"/>
      <c r="E931" s="52"/>
      <c r="F931" s="52"/>
      <c r="G931" s="52"/>
      <c r="H931" s="52"/>
      <c r="I931" s="52"/>
      <c r="J931" s="52"/>
      <c r="K931" s="52"/>
      <c r="L931" s="52"/>
      <c r="M931" s="52"/>
      <c r="N931" s="52"/>
      <c r="O931" s="52"/>
      <c r="P931" s="52"/>
      <c r="Q931" s="52"/>
      <c r="R931" s="52"/>
      <c r="S931" s="52"/>
      <c r="T931" s="52"/>
    </row>
    <row r="932" spans="1:20" s="47" customFormat="1" x14ac:dyDescent="0.3">
      <c r="A932" s="52"/>
      <c r="B932" s="52"/>
      <c r="C932" s="52"/>
      <c r="D932" s="52"/>
      <c r="E932" s="52"/>
      <c r="F932" s="52"/>
      <c r="G932" s="52"/>
      <c r="H932" s="52"/>
      <c r="I932" s="52"/>
      <c r="J932" s="52"/>
      <c r="K932" s="52"/>
      <c r="L932" s="52"/>
      <c r="M932" s="52"/>
      <c r="N932" s="52"/>
      <c r="O932" s="52"/>
      <c r="P932" s="52"/>
      <c r="Q932" s="52"/>
      <c r="R932" s="52"/>
      <c r="S932" s="52"/>
      <c r="T932" s="52"/>
    </row>
    <row r="933" spans="1:20" s="47" customFormat="1" x14ac:dyDescent="0.3">
      <c r="A933" s="52"/>
      <c r="B933" s="52"/>
      <c r="C933" s="52"/>
      <c r="D933" s="52"/>
      <c r="E933" s="52"/>
      <c r="F933" s="52"/>
      <c r="G933" s="52"/>
      <c r="H933" s="52"/>
      <c r="I933" s="52"/>
      <c r="J933" s="52"/>
      <c r="K933" s="52"/>
      <c r="L933" s="52"/>
      <c r="M933" s="52"/>
      <c r="N933" s="52"/>
      <c r="O933" s="52"/>
      <c r="P933" s="52"/>
      <c r="Q933" s="52"/>
      <c r="R933" s="52"/>
      <c r="S933" s="52"/>
      <c r="T933" s="52"/>
    </row>
    <row r="934" spans="1:20" s="47" customFormat="1" x14ac:dyDescent="0.3">
      <c r="A934" s="52"/>
      <c r="B934" s="52"/>
      <c r="C934" s="52"/>
      <c r="D934" s="52"/>
      <c r="E934" s="52"/>
      <c r="F934" s="52"/>
      <c r="G934" s="52"/>
      <c r="H934" s="52"/>
      <c r="I934" s="52"/>
      <c r="J934" s="52"/>
      <c r="K934" s="52"/>
      <c r="L934" s="52"/>
      <c r="M934" s="52"/>
      <c r="N934" s="52"/>
      <c r="O934" s="52"/>
      <c r="P934" s="52"/>
      <c r="Q934" s="52"/>
      <c r="R934" s="52"/>
      <c r="S934" s="52"/>
      <c r="T934" s="52"/>
    </row>
    <row r="935" spans="1:20" s="47" customFormat="1" x14ac:dyDescent="0.3">
      <c r="A935" s="52"/>
      <c r="B935" s="52"/>
      <c r="C935" s="52"/>
      <c r="D935" s="52"/>
      <c r="E935" s="52"/>
      <c r="F935" s="52"/>
      <c r="G935" s="52"/>
      <c r="H935" s="52"/>
      <c r="I935" s="52"/>
      <c r="J935" s="52"/>
      <c r="K935" s="52"/>
      <c r="L935" s="52"/>
      <c r="M935" s="52"/>
      <c r="N935" s="52"/>
      <c r="O935" s="52"/>
      <c r="P935" s="52"/>
      <c r="Q935" s="52"/>
      <c r="R935" s="52"/>
      <c r="S935" s="52"/>
      <c r="T935" s="52"/>
    </row>
    <row r="936" spans="1:20" s="47" customFormat="1" x14ac:dyDescent="0.3">
      <c r="A936" s="52"/>
      <c r="B936" s="52"/>
      <c r="C936" s="52"/>
      <c r="D936" s="52"/>
      <c r="E936" s="52"/>
      <c r="F936" s="52"/>
      <c r="G936" s="52"/>
      <c r="H936" s="52"/>
      <c r="I936" s="52"/>
      <c r="J936" s="52"/>
      <c r="K936" s="52"/>
      <c r="L936" s="52"/>
      <c r="M936" s="52"/>
      <c r="N936" s="52"/>
      <c r="O936" s="52"/>
      <c r="P936" s="52"/>
      <c r="Q936" s="52"/>
      <c r="R936" s="52"/>
      <c r="S936" s="52"/>
      <c r="T936" s="52"/>
    </row>
    <row r="937" spans="1:20" s="47" customFormat="1" x14ac:dyDescent="0.3">
      <c r="A937" s="52"/>
      <c r="B937" s="52"/>
      <c r="C937" s="52"/>
      <c r="D937" s="52"/>
      <c r="E937" s="52"/>
      <c r="F937" s="52"/>
      <c r="G937" s="52"/>
      <c r="H937" s="52"/>
      <c r="I937" s="52"/>
      <c r="J937" s="52"/>
      <c r="K937" s="52"/>
      <c r="L937" s="52"/>
      <c r="M937" s="52"/>
      <c r="N937" s="52"/>
      <c r="O937" s="52"/>
      <c r="P937" s="52"/>
      <c r="Q937" s="52"/>
      <c r="R937" s="52"/>
      <c r="S937" s="52"/>
      <c r="T937" s="52"/>
    </row>
    <row r="938" spans="1:20" s="47" customFormat="1" x14ac:dyDescent="0.3">
      <c r="A938" s="52"/>
      <c r="B938" s="52"/>
      <c r="C938" s="52"/>
      <c r="D938" s="52"/>
      <c r="E938" s="52"/>
      <c r="F938" s="52"/>
      <c r="G938" s="52"/>
      <c r="H938" s="52"/>
      <c r="I938" s="52"/>
      <c r="J938" s="52"/>
      <c r="K938" s="52"/>
      <c r="L938" s="52"/>
      <c r="M938" s="52"/>
      <c r="N938" s="52"/>
      <c r="O938" s="52"/>
      <c r="P938" s="52"/>
      <c r="Q938" s="52"/>
      <c r="R938" s="52"/>
      <c r="S938" s="52"/>
      <c r="T938" s="52"/>
    </row>
    <row r="939" spans="1:20" s="47" customFormat="1" x14ac:dyDescent="0.3">
      <c r="A939" s="52"/>
      <c r="B939" s="52"/>
      <c r="C939" s="52"/>
      <c r="D939" s="52"/>
      <c r="E939" s="52"/>
      <c r="F939" s="52"/>
      <c r="G939" s="52"/>
      <c r="H939" s="52"/>
      <c r="I939" s="52"/>
      <c r="J939" s="52"/>
      <c r="K939" s="52"/>
      <c r="L939" s="52"/>
      <c r="M939" s="52"/>
      <c r="N939" s="52"/>
      <c r="O939" s="52"/>
      <c r="P939" s="52"/>
      <c r="Q939" s="52"/>
      <c r="R939" s="52"/>
      <c r="S939" s="52"/>
      <c r="T939" s="52"/>
    </row>
    <row r="940" spans="1:20" s="47" customFormat="1" x14ac:dyDescent="0.3">
      <c r="A940" s="52"/>
      <c r="B940" s="52"/>
      <c r="C940" s="52"/>
      <c r="D940" s="52"/>
      <c r="E940" s="52"/>
      <c r="F940" s="52"/>
      <c r="G940" s="52"/>
      <c r="H940" s="52"/>
      <c r="I940" s="52"/>
      <c r="J940" s="52"/>
      <c r="K940" s="52"/>
      <c r="L940" s="52"/>
      <c r="M940" s="52"/>
      <c r="N940" s="52"/>
      <c r="O940" s="52"/>
      <c r="P940" s="52"/>
      <c r="Q940" s="52"/>
      <c r="R940" s="52"/>
      <c r="S940" s="52"/>
      <c r="T940" s="52"/>
    </row>
    <row r="941" spans="1:20" s="47" customFormat="1" x14ac:dyDescent="0.3">
      <c r="A941" s="52"/>
      <c r="B941" s="52"/>
      <c r="C941" s="52"/>
      <c r="D941" s="52"/>
      <c r="E941" s="52"/>
      <c r="F941" s="52"/>
      <c r="G941" s="52"/>
      <c r="H941" s="52"/>
      <c r="I941" s="52"/>
      <c r="J941" s="52"/>
      <c r="K941" s="52"/>
      <c r="L941" s="52"/>
      <c r="M941" s="52"/>
      <c r="N941" s="52"/>
      <c r="O941" s="52"/>
      <c r="P941" s="52"/>
      <c r="Q941" s="52"/>
      <c r="R941" s="52"/>
      <c r="S941" s="52"/>
      <c r="T941" s="52"/>
    </row>
    <row r="942" spans="1:20" s="47" customFormat="1" x14ac:dyDescent="0.3">
      <c r="A942" s="52"/>
      <c r="B942" s="52"/>
      <c r="C942" s="52"/>
      <c r="D942" s="52"/>
      <c r="E942" s="52"/>
      <c r="F942" s="52"/>
      <c r="G942" s="52"/>
      <c r="H942" s="52"/>
      <c r="I942" s="52"/>
      <c r="J942" s="52"/>
      <c r="K942" s="52"/>
      <c r="L942" s="52"/>
      <c r="M942" s="52"/>
      <c r="N942" s="52"/>
      <c r="O942" s="52"/>
      <c r="P942" s="52"/>
      <c r="Q942" s="52"/>
      <c r="R942" s="52"/>
      <c r="S942" s="52"/>
      <c r="T942" s="52"/>
    </row>
    <row r="943" spans="1:20" s="47" customFormat="1" x14ac:dyDescent="0.3">
      <c r="A943" s="52"/>
      <c r="B943" s="52"/>
      <c r="C943" s="52"/>
      <c r="D943" s="52"/>
      <c r="E943" s="52"/>
      <c r="F943" s="52"/>
      <c r="G943" s="52"/>
      <c r="H943" s="52"/>
      <c r="I943" s="52"/>
      <c r="J943" s="52"/>
      <c r="K943" s="52"/>
      <c r="L943" s="52"/>
      <c r="M943" s="52"/>
      <c r="N943" s="52"/>
      <c r="O943" s="52"/>
      <c r="P943" s="52"/>
      <c r="Q943" s="52"/>
      <c r="R943" s="52"/>
      <c r="S943" s="52"/>
      <c r="T943" s="52"/>
    </row>
    <row r="944" spans="1:20" s="47" customFormat="1" x14ac:dyDescent="0.3">
      <c r="A944" s="52"/>
      <c r="B944" s="52"/>
      <c r="C944" s="52"/>
      <c r="D944" s="52"/>
      <c r="E944" s="52"/>
      <c r="F944" s="52"/>
      <c r="G944" s="52"/>
      <c r="H944" s="52"/>
      <c r="I944" s="52"/>
      <c r="J944" s="52"/>
      <c r="K944" s="52"/>
      <c r="L944" s="52"/>
      <c r="M944" s="52"/>
      <c r="N944" s="52"/>
      <c r="O944" s="52"/>
      <c r="P944" s="52"/>
      <c r="Q944" s="52"/>
      <c r="R944" s="52"/>
      <c r="S944" s="52"/>
      <c r="T944" s="52"/>
    </row>
    <row r="945" spans="1:20" s="47" customFormat="1" x14ac:dyDescent="0.3">
      <c r="A945" s="52"/>
      <c r="B945" s="52"/>
      <c r="C945" s="52"/>
      <c r="D945" s="52"/>
      <c r="E945" s="52"/>
      <c r="F945" s="52"/>
      <c r="G945" s="52"/>
      <c r="H945" s="52"/>
      <c r="I945" s="52"/>
      <c r="J945" s="52"/>
      <c r="K945" s="52"/>
      <c r="L945" s="52"/>
      <c r="M945" s="52"/>
      <c r="N945" s="52"/>
      <c r="O945" s="52"/>
      <c r="P945" s="52"/>
      <c r="Q945" s="52"/>
      <c r="R945" s="52"/>
      <c r="S945" s="52"/>
      <c r="T945" s="52"/>
    </row>
    <row r="946" spans="1:20" s="47" customFormat="1" x14ac:dyDescent="0.3">
      <c r="A946" s="52"/>
      <c r="B946" s="52"/>
      <c r="C946" s="52"/>
      <c r="D946" s="52"/>
      <c r="E946" s="52"/>
      <c r="F946" s="52"/>
      <c r="G946" s="52"/>
      <c r="H946" s="52"/>
      <c r="I946" s="52"/>
      <c r="J946" s="52"/>
      <c r="K946" s="52"/>
      <c r="L946" s="52"/>
      <c r="M946" s="52"/>
      <c r="N946" s="52"/>
      <c r="O946" s="52"/>
      <c r="P946" s="52"/>
      <c r="Q946" s="52"/>
      <c r="R946" s="52"/>
      <c r="S946" s="52"/>
      <c r="T946" s="52"/>
    </row>
    <row r="947" spans="1:20" s="47" customFormat="1" x14ac:dyDescent="0.3">
      <c r="A947" s="52"/>
      <c r="B947" s="52"/>
      <c r="C947" s="52"/>
      <c r="D947" s="52"/>
      <c r="E947" s="52"/>
      <c r="F947" s="52"/>
      <c r="G947" s="52"/>
      <c r="H947" s="52"/>
      <c r="I947" s="52"/>
      <c r="J947" s="52"/>
      <c r="K947" s="52"/>
      <c r="L947" s="52"/>
      <c r="M947" s="52"/>
      <c r="N947" s="52"/>
      <c r="O947" s="52"/>
      <c r="P947" s="52"/>
      <c r="Q947" s="52"/>
      <c r="R947" s="52"/>
      <c r="S947" s="52"/>
      <c r="T947" s="52"/>
    </row>
    <row r="948" spans="1:20" s="47" customFormat="1" x14ac:dyDescent="0.3">
      <c r="A948" s="52"/>
      <c r="B948" s="52"/>
      <c r="C948" s="52"/>
      <c r="D948" s="52"/>
      <c r="E948" s="52"/>
      <c r="F948" s="52"/>
      <c r="G948" s="52"/>
      <c r="H948" s="52"/>
      <c r="I948" s="52"/>
      <c r="J948" s="52"/>
      <c r="K948" s="52"/>
      <c r="L948" s="52"/>
      <c r="M948" s="52"/>
      <c r="N948" s="52"/>
      <c r="O948" s="52"/>
      <c r="P948" s="52"/>
      <c r="Q948" s="52"/>
      <c r="R948" s="52"/>
      <c r="S948" s="52"/>
      <c r="T948" s="52"/>
    </row>
    <row r="949" spans="1:20" s="47" customFormat="1" x14ac:dyDescent="0.3">
      <c r="A949" s="52"/>
      <c r="B949" s="52"/>
      <c r="C949" s="52"/>
      <c r="D949" s="52"/>
      <c r="E949" s="52"/>
      <c r="F949" s="52"/>
      <c r="G949" s="52"/>
      <c r="H949" s="52"/>
      <c r="I949" s="52"/>
      <c r="J949" s="52"/>
      <c r="K949" s="52"/>
      <c r="L949" s="52"/>
      <c r="M949" s="52"/>
      <c r="N949" s="52"/>
      <c r="O949" s="52"/>
      <c r="P949" s="52"/>
      <c r="Q949" s="52"/>
      <c r="R949" s="52"/>
      <c r="S949" s="52"/>
      <c r="T949" s="52"/>
    </row>
    <row r="950" spans="1:20" s="47" customFormat="1" x14ac:dyDescent="0.3">
      <c r="A950" s="52"/>
      <c r="B950" s="52"/>
      <c r="C950" s="52"/>
      <c r="D950" s="52"/>
      <c r="E950" s="52"/>
      <c r="F950" s="52"/>
      <c r="G950" s="52"/>
      <c r="H950" s="52"/>
      <c r="I950" s="52"/>
      <c r="J950" s="52"/>
      <c r="K950" s="52"/>
      <c r="L950" s="52"/>
      <c r="M950" s="52"/>
      <c r="N950" s="52"/>
      <c r="O950" s="52"/>
      <c r="P950" s="52"/>
      <c r="Q950" s="52"/>
      <c r="R950" s="52"/>
      <c r="S950" s="52"/>
      <c r="T950" s="52"/>
    </row>
    <row r="951" spans="1:20" s="47" customFormat="1" x14ac:dyDescent="0.3">
      <c r="A951" s="52"/>
      <c r="B951" s="52"/>
      <c r="C951" s="52"/>
      <c r="D951" s="52"/>
      <c r="E951" s="52"/>
      <c r="F951" s="52"/>
      <c r="G951" s="52"/>
      <c r="H951" s="52"/>
      <c r="I951" s="52"/>
      <c r="J951" s="52"/>
      <c r="K951" s="52"/>
      <c r="L951" s="52"/>
      <c r="M951" s="52"/>
      <c r="N951" s="52"/>
      <c r="O951" s="52"/>
      <c r="P951" s="52"/>
      <c r="Q951" s="52"/>
      <c r="R951" s="52"/>
      <c r="S951" s="52"/>
      <c r="T951" s="52"/>
    </row>
    <row r="952" spans="1:20" s="47" customFormat="1" x14ac:dyDescent="0.3">
      <c r="A952" s="52"/>
      <c r="B952" s="52"/>
      <c r="C952" s="52"/>
      <c r="D952" s="52"/>
      <c r="E952" s="52"/>
      <c r="F952" s="52"/>
      <c r="G952" s="52"/>
      <c r="H952" s="52"/>
      <c r="I952" s="52"/>
      <c r="J952" s="52"/>
      <c r="K952" s="52"/>
      <c r="L952" s="52"/>
      <c r="M952" s="52"/>
      <c r="N952" s="52"/>
      <c r="O952" s="52"/>
      <c r="P952" s="52"/>
      <c r="Q952" s="52"/>
      <c r="R952" s="52"/>
      <c r="S952" s="52"/>
      <c r="T952" s="52"/>
    </row>
    <row r="953" spans="1:20" s="47" customFormat="1" x14ac:dyDescent="0.3">
      <c r="A953" s="52"/>
      <c r="B953" s="52"/>
      <c r="C953" s="52"/>
      <c r="D953" s="52"/>
      <c r="E953" s="52"/>
      <c r="F953" s="52"/>
      <c r="G953" s="52"/>
      <c r="H953" s="52"/>
      <c r="I953" s="52"/>
      <c r="J953" s="52"/>
      <c r="K953" s="52"/>
      <c r="L953" s="52"/>
      <c r="M953" s="52"/>
      <c r="N953" s="52"/>
      <c r="O953" s="52"/>
      <c r="P953" s="52"/>
      <c r="Q953" s="52"/>
      <c r="R953" s="52"/>
      <c r="S953" s="52"/>
      <c r="T953" s="52"/>
    </row>
    <row r="954" spans="1:20" s="47" customFormat="1" x14ac:dyDescent="0.3">
      <c r="A954" s="52"/>
      <c r="B954" s="52"/>
      <c r="C954" s="52"/>
      <c r="D954" s="52"/>
      <c r="E954" s="52"/>
      <c r="F954" s="52"/>
      <c r="G954" s="52"/>
      <c r="H954" s="52"/>
      <c r="I954" s="52"/>
      <c r="J954" s="52"/>
      <c r="K954" s="52"/>
      <c r="L954" s="52"/>
      <c r="M954" s="52"/>
      <c r="N954" s="52"/>
      <c r="O954" s="52"/>
      <c r="P954" s="52"/>
      <c r="Q954" s="52"/>
      <c r="R954" s="52"/>
      <c r="S954" s="52"/>
      <c r="T954" s="52"/>
    </row>
    <row r="955" spans="1:20" s="47" customFormat="1" x14ac:dyDescent="0.3">
      <c r="A955" s="52"/>
      <c r="B955" s="52"/>
      <c r="C955" s="52"/>
      <c r="D955" s="52"/>
      <c r="E955" s="52"/>
      <c r="F955" s="52"/>
      <c r="G955" s="52"/>
      <c r="H955" s="52"/>
      <c r="I955" s="52"/>
      <c r="J955" s="52"/>
      <c r="K955" s="52"/>
      <c r="L955" s="52"/>
      <c r="M955" s="52"/>
      <c r="N955" s="52"/>
      <c r="O955" s="52"/>
      <c r="P955" s="52"/>
      <c r="Q955" s="52"/>
      <c r="R955" s="52"/>
      <c r="S955" s="52"/>
      <c r="T955" s="52"/>
    </row>
    <row r="956" spans="1:20" s="47" customFormat="1" x14ac:dyDescent="0.3">
      <c r="A956" s="52"/>
      <c r="B956" s="52"/>
      <c r="C956" s="52"/>
      <c r="D956" s="52"/>
      <c r="E956" s="52"/>
      <c r="F956" s="52"/>
      <c r="G956" s="52"/>
      <c r="H956" s="52"/>
      <c r="I956" s="52"/>
      <c r="J956" s="52"/>
      <c r="K956" s="52"/>
      <c r="L956" s="52"/>
      <c r="M956" s="52"/>
      <c r="N956" s="52"/>
      <c r="O956" s="52"/>
      <c r="P956" s="52"/>
      <c r="Q956" s="52"/>
      <c r="R956" s="52"/>
      <c r="S956" s="52"/>
      <c r="T956" s="52"/>
    </row>
    <row r="957" spans="1:20" s="47" customFormat="1" x14ac:dyDescent="0.3">
      <c r="A957" s="52"/>
      <c r="B957" s="52"/>
      <c r="C957" s="52"/>
      <c r="D957" s="52"/>
      <c r="E957" s="52"/>
      <c r="F957" s="52"/>
      <c r="G957" s="52"/>
      <c r="H957" s="52"/>
      <c r="I957" s="52"/>
      <c r="J957" s="52"/>
      <c r="K957" s="52"/>
      <c r="L957" s="52"/>
      <c r="M957" s="52"/>
      <c r="N957" s="52"/>
      <c r="O957" s="52"/>
      <c r="P957" s="52"/>
      <c r="Q957" s="52"/>
      <c r="R957" s="52"/>
      <c r="S957" s="52"/>
      <c r="T957" s="52"/>
    </row>
    <row r="958" spans="1:20" s="47" customFormat="1" x14ac:dyDescent="0.3">
      <c r="A958" s="52"/>
      <c r="B958" s="52"/>
      <c r="C958" s="52"/>
      <c r="D958" s="52"/>
      <c r="E958" s="52"/>
      <c r="F958" s="52"/>
      <c r="G958" s="52"/>
      <c r="H958" s="52"/>
      <c r="I958" s="52"/>
      <c r="J958" s="52"/>
      <c r="K958" s="52"/>
      <c r="L958" s="52"/>
      <c r="M958" s="52"/>
      <c r="N958" s="52"/>
      <c r="O958" s="52"/>
      <c r="P958" s="52"/>
      <c r="Q958" s="52"/>
      <c r="R958" s="52"/>
      <c r="S958" s="52"/>
      <c r="T958" s="52"/>
    </row>
    <row r="959" spans="1:20" s="47" customFormat="1" x14ac:dyDescent="0.3">
      <c r="A959" s="52"/>
      <c r="B959" s="52"/>
      <c r="C959" s="52"/>
      <c r="D959" s="52"/>
      <c r="E959" s="52"/>
      <c r="F959" s="52"/>
      <c r="G959" s="52"/>
      <c r="H959" s="52"/>
      <c r="I959" s="52"/>
      <c r="J959" s="52"/>
      <c r="K959" s="52"/>
      <c r="L959" s="52"/>
      <c r="M959" s="52"/>
      <c r="N959" s="52"/>
      <c r="O959" s="52"/>
      <c r="P959" s="52"/>
      <c r="Q959" s="52"/>
      <c r="R959" s="52"/>
      <c r="S959" s="52"/>
      <c r="T959" s="52"/>
    </row>
    <row r="960" spans="1:20" s="47" customFormat="1" x14ac:dyDescent="0.3">
      <c r="A960" s="52"/>
      <c r="B960" s="52"/>
      <c r="C960" s="52"/>
      <c r="D960" s="52"/>
      <c r="E960" s="52"/>
      <c r="F960" s="52"/>
      <c r="G960" s="52"/>
      <c r="H960" s="52"/>
      <c r="I960" s="52"/>
      <c r="J960" s="52"/>
      <c r="K960" s="52"/>
      <c r="L960" s="52"/>
      <c r="M960" s="52"/>
      <c r="N960" s="52"/>
      <c r="O960" s="52"/>
      <c r="P960" s="52"/>
      <c r="Q960" s="52"/>
      <c r="R960" s="52"/>
      <c r="S960" s="52"/>
      <c r="T960" s="52"/>
    </row>
    <row r="961" spans="1:20" s="47" customFormat="1" x14ac:dyDescent="0.3">
      <c r="A961" s="52"/>
      <c r="B961" s="52"/>
      <c r="C961" s="52"/>
      <c r="D961" s="52"/>
      <c r="E961" s="52"/>
      <c r="F961" s="52"/>
      <c r="G961" s="52"/>
      <c r="H961" s="52"/>
      <c r="I961" s="52"/>
      <c r="J961" s="52"/>
      <c r="K961" s="52"/>
      <c r="L961" s="52"/>
      <c r="M961" s="52"/>
      <c r="N961" s="52"/>
      <c r="O961" s="52"/>
      <c r="P961" s="52"/>
      <c r="Q961" s="52"/>
      <c r="R961" s="52"/>
      <c r="S961" s="52"/>
      <c r="T961" s="52"/>
    </row>
    <row r="962" spans="1:20" s="47" customFormat="1" x14ac:dyDescent="0.3">
      <c r="A962" s="52"/>
      <c r="B962" s="52"/>
      <c r="C962" s="52"/>
      <c r="D962" s="52"/>
      <c r="E962" s="52"/>
      <c r="F962" s="52"/>
      <c r="G962" s="52"/>
      <c r="H962" s="52"/>
      <c r="I962" s="52"/>
      <c r="J962" s="52"/>
      <c r="K962" s="52"/>
      <c r="L962" s="52"/>
      <c r="M962" s="52"/>
      <c r="N962" s="52"/>
      <c r="O962" s="52"/>
      <c r="P962" s="52"/>
      <c r="Q962" s="52"/>
      <c r="R962" s="52"/>
      <c r="S962" s="52"/>
      <c r="T962" s="52"/>
    </row>
    <row r="963" spans="1:20" x14ac:dyDescent="0.3">
      <c r="A963" s="52"/>
      <c r="B963" s="52"/>
      <c r="C963" s="52"/>
      <c r="D963" s="52"/>
      <c r="E963" s="52"/>
      <c r="F963" s="52"/>
      <c r="G963" s="52"/>
      <c r="H963" s="52"/>
      <c r="I963" s="52"/>
      <c r="J963" s="52"/>
      <c r="K963" s="52"/>
      <c r="L963" s="52"/>
      <c r="M963" s="52"/>
      <c r="N963" s="52"/>
      <c r="O963" s="52"/>
      <c r="P963" s="52"/>
      <c r="Q963" s="52"/>
      <c r="R963" s="52"/>
      <c r="S963" s="52"/>
      <c r="T963" s="52"/>
    </row>
    <row r="964" spans="1:20" x14ac:dyDescent="0.3">
      <c r="A964" s="52"/>
      <c r="B964" s="52"/>
      <c r="C964" s="52"/>
      <c r="D964" s="52"/>
      <c r="E964" s="52"/>
      <c r="F964" s="52"/>
      <c r="G964" s="52"/>
      <c r="H964" s="52"/>
      <c r="I964" s="52"/>
      <c r="J964" s="52"/>
      <c r="K964" s="52"/>
      <c r="L964" s="52"/>
      <c r="M964" s="52"/>
      <c r="N964" s="52"/>
      <c r="O964" s="52"/>
      <c r="P964" s="52"/>
      <c r="Q964" s="52"/>
      <c r="R964" s="52"/>
      <c r="S964" s="52"/>
      <c r="T964" s="52"/>
    </row>
    <row r="965" spans="1:20" x14ac:dyDescent="0.3">
      <c r="A965" s="52"/>
      <c r="B965" s="52"/>
      <c r="C965" s="52"/>
      <c r="D965" s="52"/>
      <c r="E965" s="52"/>
      <c r="F965" s="52"/>
      <c r="G965" s="52"/>
      <c r="H965" s="52"/>
      <c r="I965" s="52"/>
      <c r="J965" s="52"/>
      <c r="K965" s="52"/>
      <c r="L965" s="52"/>
      <c r="M965" s="52"/>
      <c r="N965" s="52"/>
      <c r="O965" s="52"/>
      <c r="P965" s="52"/>
      <c r="Q965" s="52"/>
      <c r="R965" s="52"/>
      <c r="S965" s="52"/>
      <c r="T965" s="52"/>
    </row>
    <row r="966" spans="1:20" x14ac:dyDescent="0.3">
      <c r="A966" s="52"/>
      <c r="B966" s="52"/>
      <c r="C966" s="52"/>
      <c r="D966" s="52"/>
      <c r="E966" s="52"/>
      <c r="F966" s="52"/>
      <c r="G966" s="52"/>
      <c r="H966" s="52"/>
      <c r="I966" s="52"/>
      <c r="J966" s="52"/>
      <c r="K966" s="52"/>
      <c r="L966" s="52"/>
      <c r="M966" s="52"/>
      <c r="N966" s="52"/>
      <c r="O966" s="52"/>
      <c r="P966" s="52"/>
      <c r="Q966" s="52"/>
      <c r="R966" s="52"/>
      <c r="S966" s="52"/>
      <c r="T966" s="52"/>
    </row>
    <row r="967" spans="1:20" x14ac:dyDescent="0.3">
      <c r="A967" s="52"/>
      <c r="B967" s="52"/>
      <c r="C967" s="52"/>
      <c r="D967" s="52"/>
      <c r="E967" s="52"/>
      <c r="F967" s="52"/>
      <c r="G967" s="52"/>
      <c r="H967" s="52"/>
      <c r="I967" s="52"/>
      <c r="J967" s="52"/>
      <c r="K967" s="52"/>
      <c r="L967" s="52"/>
      <c r="M967" s="52"/>
      <c r="N967" s="52"/>
      <c r="O967" s="52"/>
      <c r="P967" s="52"/>
      <c r="Q967" s="52"/>
      <c r="R967" s="52"/>
      <c r="S967" s="52"/>
      <c r="T967" s="52"/>
    </row>
    <row r="968" spans="1:20" x14ac:dyDescent="0.3">
      <c r="A968" s="52"/>
      <c r="B968" s="52"/>
      <c r="C968" s="52"/>
      <c r="D968" s="52"/>
      <c r="E968" s="52"/>
      <c r="F968" s="52"/>
      <c r="G968" s="52"/>
      <c r="H968" s="52"/>
      <c r="I968" s="52"/>
      <c r="J968" s="52"/>
      <c r="K968" s="52"/>
      <c r="L968" s="52"/>
      <c r="M968" s="52"/>
      <c r="N968" s="52"/>
      <c r="O968" s="52"/>
      <c r="P968" s="52"/>
      <c r="Q968" s="52"/>
      <c r="R968" s="52"/>
      <c r="S968" s="52"/>
      <c r="T968" s="52"/>
    </row>
    <row r="969" spans="1:20" x14ac:dyDescent="0.3">
      <c r="A969" s="52"/>
      <c r="B969" s="52"/>
      <c r="C969" s="52"/>
      <c r="D969" s="52"/>
      <c r="E969" s="52"/>
      <c r="F969" s="52"/>
      <c r="G969" s="52"/>
      <c r="H969" s="52"/>
      <c r="I969" s="52"/>
      <c r="J969" s="52"/>
      <c r="K969" s="52"/>
      <c r="L969" s="52"/>
      <c r="M969" s="52"/>
      <c r="N969" s="52"/>
      <c r="O969" s="52"/>
      <c r="P969" s="52"/>
      <c r="Q969" s="52"/>
      <c r="R969" s="52"/>
      <c r="S969" s="52"/>
      <c r="T969" s="52"/>
    </row>
    <row r="970" spans="1:20" x14ac:dyDescent="0.3">
      <c r="A970" s="52"/>
      <c r="B970" s="52"/>
      <c r="C970" s="52"/>
      <c r="D970" s="52"/>
      <c r="E970" s="52"/>
      <c r="F970" s="52"/>
      <c r="G970" s="52"/>
      <c r="H970" s="52"/>
      <c r="I970" s="52"/>
      <c r="J970" s="52"/>
      <c r="K970" s="52"/>
      <c r="L970" s="52"/>
      <c r="M970" s="52"/>
      <c r="N970" s="52"/>
      <c r="O970" s="52"/>
      <c r="P970" s="52"/>
      <c r="Q970" s="52"/>
      <c r="R970" s="52"/>
      <c r="S970" s="52"/>
      <c r="T970" s="52"/>
    </row>
    <row r="971" spans="1:20" x14ac:dyDescent="0.3">
      <c r="A971" s="52"/>
      <c r="B971" s="52"/>
      <c r="C971" s="52"/>
      <c r="D971" s="52"/>
      <c r="E971" s="52"/>
      <c r="F971" s="52"/>
      <c r="G971" s="52"/>
      <c r="H971" s="52"/>
      <c r="I971" s="52"/>
      <c r="J971" s="52"/>
      <c r="K971" s="52"/>
      <c r="L971" s="52"/>
      <c r="M971" s="52"/>
      <c r="N971" s="52"/>
      <c r="O971" s="52"/>
      <c r="P971" s="52"/>
      <c r="Q971" s="52"/>
      <c r="R971" s="52"/>
      <c r="S971" s="52"/>
      <c r="T971" s="52"/>
    </row>
    <row r="972" spans="1:20" x14ac:dyDescent="0.3">
      <c r="A972" s="52"/>
      <c r="B972" s="52"/>
      <c r="C972" s="52"/>
      <c r="D972" s="52"/>
      <c r="E972" s="52"/>
      <c r="F972" s="52"/>
      <c r="G972" s="52"/>
      <c r="H972" s="52"/>
      <c r="I972" s="52"/>
      <c r="J972" s="52"/>
      <c r="K972" s="52"/>
      <c r="L972" s="52"/>
      <c r="M972" s="52"/>
      <c r="N972" s="52"/>
      <c r="O972" s="52"/>
      <c r="P972" s="52"/>
      <c r="Q972" s="52"/>
      <c r="R972" s="52"/>
      <c r="S972" s="52"/>
      <c r="T972" s="52"/>
    </row>
    <row r="973" spans="1:20" x14ac:dyDescent="0.3">
      <c r="A973" s="52"/>
      <c r="B973" s="52"/>
      <c r="C973" s="52"/>
      <c r="D973" s="52"/>
      <c r="E973" s="52"/>
      <c r="F973" s="52"/>
      <c r="G973" s="52"/>
      <c r="H973" s="52"/>
      <c r="I973" s="52"/>
      <c r="J973" s="52"/>
      <c r="K973" s="52"/>
      <c r="L973" s="52"/>
      <c r="M973" s="52"/>
      <c r="N973" s="52"/>
      <c r="O973" s="52"/>
      <c r="P973" s="52"/>
      <c r="Q973" s="52"/>
      <c r="R973" s="52"/>
      <c r="S973" s="52"/>
      <c r="T973" s="52"/>
    </row>
    <row r="974" spans="1:20" x14ac:dyDescent="0.3">
      <c r="A974" s="52"/>
      <c r="B974" s="52"/>
      <c r="C974" s="52"/>
      <c r="D974" s="52"/>
      <c r="E974" s="52"/>
      <c r="F974" s="52"/>
      <c r="G974" s="52"/>
      <c r="H974" s="52"/>
      <c r="I974" s="52"/>
      <c r="J974" s="52"/>
      <c r="K974" s="52"/>
      <c r="L974" s="52"/>
      <c r="M974" s="52"/>
      <c r="N974" s="52"/>
      <c r="O974" s="52"/>
      <c r="P974" s="52"/>
      <c r="Q974" s="52"/>
      <c r="R974" s="52"/>
      <c r="S974" s="52"/>
      <c r="T974" s="52"/>
    </row>
    <row r="975" spans="1:20" x14ac:dyDescent="0.3">
      <c r="A975" s="52"/>
      <c r="B975" s="52"/>
      <c r="C975" s="52"/>
      <c r="D975" s="52"/>
      <c r="E975" s="52"/>
      <c r="F975" s="52"/>
      <c r="G975" s="52"/>
      <c r="H975" s="52"/>
      <c r="I975" s="52"/>
      <c r="J975" s="52"/>
      <c r="K975" s="52"/>
      <c r="L975" s="52"/>
      <c r="M975" s="52"/>
      <c r="N975" s="52"/>
      <c r="O975" s="52"/>
      <c r="P975" s="52"/>
      <c r="Q975" s="52"/>
      <c r="R975" s="52"/>
      <c r="S975" s="52"/>
      <c r="T975" s="52"/>
    </row>
    <row r="976" spans="1:20" x14ac:dyDescent="0.3">
      <c r="A976" s="52"/>
      <c r="B976" s="52"/>
      <c r="C976" s="52"/>
      <c r="D976" s="52"/>
      <c r="E976" s="52"/>
      <c r="F976" s="52"/>
      <c r="G976" s="52"/>
      <c r="H976" s="52"/>
      <c r="I976" s="52"/>
      <c r="J976" s="52"/>
      <c r="K976" s="52"/>
      <c r="L976" s="52"/>
      <c r="M976" s="52"/>
      <c r="N976" s="52"/>
      <c r="O976" s="52"/>
      <c r="P976" s="52"/>
      <c r="Q976" s="52"/>
      <c r="R976" s="52"/>
      <c r="S976" s="52"/>
      <c r="T976" s="52"/>
    </row>
    <row r="977" spans="1:20" x14ac:dyDescent="0.3">
      <c r="A977" s="52"/>
      <c r="B977" s="52"/>
      <c r="C977" s="52"/>
      <c r="D977" s="52"/>
      <c r="E977" s="52"/>
      <c r="F977" s="52"/>
      <c r="G977" s="52"/>
      <c r="H977" s="52"/>
      <c r="I977" s="52"/>
      <c r="J977" s="52"/>
      <c r="K977" s="52"/>
      <c r="L977" s="52"/>
      <c r="M977" s="52"/>
      <c r="N977" s="52"/>
      <c r="O977" s="52"/>
      <c r="P977" s="52"/>
      <c r="Q977" s="52"/>
      <c r="R977" s="52"/>
      <c r="S977" s="52"/>
      <c r="T977" s="52"/>
    </row>
    <row r="978" spans="1:20" x14ac:dyDescent="0.3">
      <c r="A978" s="52"/>
      <c r="B978" s="52"/>
      <c r="C978" s="52"/>
      <c r="D978" s="52"/>
      <c r="E978" s="52"/>
      <c r="F978" s="52"/>
      <c r="G978" s="52"/>
      <c r="H978" s="52"/>
      <c r="I978" s="52"/>
      <c r="J978" s="52"/>
      <c r="K978" s="52"/>
      <c r="L978" s="52"/>
      <c r="M978" s="52"/>
      <c r="N978" s="52"/>
      <c r="O978" s="52"/>
      <c r="P978" s="52"/>
      <c r="Q978" s="52"/>
      <c r="R978" s="52"/>
      <c r="S978" s="52"/>
      <c r="T978" s="52"/>
    </row>
    <row r="979" spans="1:20" x14ac:dyDescent="0.3">
      <c r="A979" s="52"/>
      <c r="B979" s="52"/>
      <c r="C979" s="52"/>
      <c r="D979" s="52"/>
      <c r="E979" s="52"/>
      <c r="F979" s="52"/>
      <c r="G979" s="52"/>
      <c r="H979" s="52"/>
      <c r="I979" s="52"/>
      <c r="J979" s="52"/>
      <c r="K979" s="52"/>
      <c r="L979" s="52"/>
      <c r="M979" s="52"/>
      <c r="N979" s="52"/>
      <c r="O979" s="52"/>
      <c r="P979" s="52"/>
      <c r="Q979" s="52"/>
      <c r="R979" s="52"/>
      <c r="S979" s="52"/>
      <c r="T979" s="52"/>
    </row>
    <row r="980" spans="1:20" x14ac:dyDescent="0.3">
      <c r="A980" s="52"/>
      <c r="B980" s="52"/>
      <c r="C980" s="52"/>
      <c r="D980" s="52"/>
      <c r="E980" s="52"/>
      <c r="F980" s="52"/>
      <c r="G980" s="52"/>
      <c r="H980" s="52"/>
      <c r="I980" s="52"/>
      <c r="J980" s="52"/>
      <c r="K980" s="52"/>
      <c r="L980" s="52"/>
      <c r="M980" s="52"/>
      <c r="N980" s="52"/>
      <c r="O980" s="52"/>
      <c r="P980" s="52"/>
      <c r="Q980" s="52"/>
      <c r="R980" s="52"/>
      <c r="S980" s="52"/>
      <c r="T980" s="52"/>
    </row>
    <row r="981" spans="1:20" x14ac:dyDescent="0.3">
      <c r="A981" s="52"/>
      <c r="B981" s="52"/>
      <c r="C981" s="52"/>
      <c r="D981" s="52"/>
      <c r="E981" s="52"/>
      <c r="F981" s="52"/>
      <c r="G981" s="52"/>
      <c r="H981" s="52"/>
      <c r="I981" s="52"/>
      <c r="J981" s="52"/>
      <c r="K981" s="52"/>
      <c r="L981" s="52"/>
      <c r="M981" s="52"/>
      <c r="N981" s="52"/>
      <c r="O981" s="52"/>
      <c r="P981" s="52"/>
      <c r="Q981" s="52"/>
      <c r="R981" s="52"/>
      <c r="S981" s="52"/>
      <c r="T981" s="52"/>
    </row>
    <row r="982" spans="1:20" x14ac:dyDescent="0.3">
      <c r="A982" s="52"/>
      <c r="B982" s="52"/>
      <c r="C982" s="52"/>
      <c r="D982" s="52"/>
      <c r="E982" s="52"/>
      <c r="F982" s="52"/>
      <c r="G982" s="52"/>
      <c r="H982" s="52"/>
      <c r="I982" s="52"/>
      <c r="J982" s="52"/>
      <c r="K982" s="52"/>
      <c r="L982" s="52"/>
      <c r="M982" s="52"/>
      <c r="N982" s="52"/>
      <c r="O982" s="52"/>
      <c r="P982" s="52"/>
      <c r="Q982" s="52"/>
      <c r="R982" s="52"/>
      <c r="S982" s="52"/>
      <c r="T982" s="52"/>
    </row>
    <row r="983" spans="1:20" x14ac:dyDescent="0.3">
      <c r="A983" s="52"/>
      <c r="B983" s="52"/>
      <c r="C983" s="52"/>
      <c r="D983" s="52"/>
      <c r="E983" s="52"/>
      <c r="F983" s="52"/>
      <c r="G983" s="52"/>
      <c r="H983" s="52"/>
      <c r="I983" s="52"/>
      <c r="J983" s="52"/>
      <c r="K983" s="52"/>
      <c r="L983" s="52"/>
      <c r="M983" s="52"/>
      <c r="N983" s="52"/>
      <c r="O983" s="52"/>
      <c r="P983" s="52"/>
      <c r="Q983" s="52"/>
      <c r="R983" s="52"/>
      <c r="S983" s="52"/>
      <c r="T983" s="52"/>
    </row>
    <row r="984" spans="1:20" x14ac:dyDescent="0.3">
      <c r="A984" s="52"/>
      <c r="B984" s="52"/>
      <c r="C984" s="52"/>
      <c r="D984" s="52"/>
      <c r="E984" s="52"/>
      <c r="F984" s="52"/>
      <c r="G984" s="52"/>
      <c r="H984" s="52"/>
      <c r="I984" s="52"/>
      <c r="J984" s="52"/>
      <c r="K984" s="52"/>
      <c r="L984" s="52"/>
      <c r="M984" s="52"/>
      <c r="N984" s="52"/>
      <c r="O984" s="52"/>
      <c r="P984" s="52"/>
      <c r="Q984" s="52"/>
      <c r="R984" s="52"/>
      <c r="S984" s="52"/>
      <c r="T984" s="52"/>
    </row>
    <row r="985" spans="1:20" x14ac:dyDescent="0.3">
      <c r="A985" s="52"/>
      <c r="B985" s="52"/>
      <c r="C985" s="52"/>
      <c r="D985" s="52"/>
      <c r="E985" s="52"/>
      <c r="F985" s="52"/>
      <c r="G985" s="52"/>
      <c r="H985" s="52"/>
      <c r="I985" s="52"/>
      <c r="J985" s="52"/>
      <c r="K985" s="52"/>
      <c r="L985" s="52"/>
      <c r="M985" s="52"/>
      <c r="N985" s="52"/>
      <c r="O985" s="52"/>
      <c r="P985" s="52"/>
      <c r="Q985" s="52"/>
      <c r="R985" s="52"/>
      <c r="S985" s="52"/>
      <c r="T985" s="52"/>
    </row>
    <row r="986" spans="1:20" x14ac:dyDescent="0.3">
      <c r="A986" s="52"/>
      <c r="B986" s="52"/>
      <c r="C986" s="52"/>
      <c r="D986" s="52"/>
      <c r="E986" s="52"/>
      <c r="F986" s="52"/>
      <c r="G986" s="52"/>
      <c r="H986" s="52"/>
      <c r="I986" s="52"/>
      <c r="J986" s="52"/>
      <c r="K986" s="52"/>
      <c r="L986" s="52"/>
      <c r="M986" s="52"/>
      <c r="N986" s="52"/>
      <c r="O986" s="52"/>
      <c r="P986" s="52"/>
      <c r="Q986" s="52"/>
      <c r="R986" s="52"/>
      <c r="S986" s="52"/>
      <c r="T986" s="52"/>
    </row>
    <row r="987" spans="1:20" x14ac:dyDescent="0.3">
      <c r="A987" s="52"/>
      <c r="B987" s="52"/>
      <c r="C987" s="52"/>
      <c r="D987" s="52"/>
      <c r="E987" s="52"/>
      <c r="F987" s="52"/>
      <c r="G987" s="52"/>
      <c r="H987" s="52"/>
      <c r="I987" s="52"/>
      <c r="J987" s="52"/>
      <c r="K987" s="52"/>
      <c r="L987" s="52"/>
      <c r="M987" s="52"/>
      <c r="N987" s="52"/>
      <c r="O987" s="52"/>
      <c r="P987" s="52"/>
      <c r="Q987" s="52"/>
      <c r="R987" s="52"/>
      <c r="S987" s="52"/>
      <c r="T987" s="52"/>
    </row>
    <row r="988" spans="1:20" x14ac:dyDescent="0.3">
      <c r="A988" s="52"/>
      <c r="B988" s="52"/>
      <c r="C988" s="52"/>
      <c r="D988" s="52"/>
      <c r="E988" s="52"/>
      <c r="F988" s="52"/>
      <c r="G988" s="52"/>
      <c r="H988" s="52"/>
      <c r="I988" s="52"/>
      <c r="J988" s="52"/>
      <c r="K988" s="52"/>
      <c r="L988" s="52"/>
      <c r="M988" s="52"/>
      <c r="N988" s="52"/>
      <c r="O988" s="52"/>
      <c r="P988" s="52"/>
      <c r="Q988" s="52"/>
      <c r="R988" s="52"/>
      <c r="S988" s="52"/>
      <c r="T988" s="52"/>
    </row>
    <row r="989" spans="1:20" x14ac:dyDescent="0.3">
      <c r="A989" s="52"/>
      <c r="B989" s="52"/>
      <c r="C989" s="52"/>
      <c r="D989" s="52"/>
      <c r="E989" s="52"/>
      <c r="F989" s="52"/>
      <c r="G989" s="52"/>
      <c r="H989" s="52"/>
      <c r="I989" s="52"/>
      <c r="J989" s="52"/>
      <c r="K989" s="52"/>
      <c r="L989" s="52"/>
      <c r="M989" s="52"/>
      <c r="N989" s="52"/>
      <c r="O989" s="52"/>
      <c r="P989" s="52"/>
      <c r="Q989" s="52"/>
      <c r="R989" s="52"/>
      <c r="S989" s="52"/>
      <c r="T989" s="52"/>
    </row>
    <row r="990" spans="1:20" x14ac:dyDescent="0.3">
      <c r="A990" s="52"/>
      <c r="B990" s="52"/>
      <c r="C990" s="52"/>
      <c r="D990" s="52"/>
      <c r="E990" s="52"/>
      <c r="F990" s="52"/>
      <c r="G990" s="52"/>
      <c r="H990" s="52"/>
      <c r="I990" s="52"/>
      <c r="J990" s="52"/>
      <c r="K990" s="52"/>
      <c r="L990" s="52"/>
      <c r="M990" s="52"/>
      <c r="N990" s="52"/>
      <c r="O990" s="52"/>
      <c r="P990" s="52"/>
      <c r="Q990" s="52"/>
      <c r="R990" s="52"/>
      <c r="S990" s="52"/>
      <c r="T990" s="52"/>
    </row>
    <row r="991" spans="1:20" x14ac:dyDescent="0.3">
      <c r="A991" s="52"/>
      <c r="B991" s="52"/>
      <c r="C991" s="52"/>
      <c r="D991" s="52"/>
      <c r="E991" s="52"/>
      <c r="F991" s="52"/>
      <c r="G991" s="52"/>
      <c r="H991" s="52"/>
      <c r="I991" s="52"/>
      <c r="J991" s="52"/>
      <c r="K991" s="52"/>
      <c r="L991" s="52"/>
      <c r="M991" s="52"/>
      <c r="N991" s="52"/>
      <c r="O991" s="52"/>
      <c r="P991" s="52"/>
      <c r="Q991" s="52"/>
      <c r="R991" s="52"/>
      <c r="S991" s="52"/>
      <c r="T991" s="52"/>
    </row>
    <row r="992" spans="1:20" x14ac:dyDescent="0.3">
      <c r="A992" s="52"/>
      <c r="B992" s="52"/>
      <c r="C992" s="52"/>
      <c r="D992" s="52"/>
      <c r="E992" s="52"/>
      <c r="F992" s="52"/>
      <c r="G992" s="52"/>
      <c r="H992" s="52"/>
      <c r="I992" s="52"/>
      <c r="J992" s="52"/>
      <c r="K992" s="52"/>
      <c r="L992" s="52"/>
      <c r="M992" s="52"/>
      <c r="N992" s="52"/>
      <c r="O992" s="52"/>
      <c r="P992" s="52"/>
      <c r="Q992" s="52"/>
      <c r="R992" s="52"/>
      <c r="S992" s="52"/>
      <c r="T992" s="52"/>
    </row>
    <row r="993" spans="1:20" x14ac:dyDescent="0.3">
      <c r="A993" s="52"/>
      <c r="B993" s="52"/>
      <c r="C993" s="52"/>
      <c r="D993" s="52"/>
      <c r="E993" s="52"/>
      <c r="F993" s="52"/>
      <c r="G993" s="52"/>
      <c r="H993" s="52"/>
      <c r="I993" s="52"/>
      <c r="J993" s="52"/>
      <c r="K993" s="52"/>
      <c r="L993" s="52"/>
      <c r="M993" s="52"/>
      <c r="N993" s="52"/>
      <c r="O993" s="52"/>
      <c r="P993" s="52"/>
      <c r="Q993" s="52"/>
      <c r="R993" s="52"/>
      <c r="S993" s="52"/>
      <c r="T993" s="52"/>
    </row>
    <row r="994" spans="1:20" x14ac:dyDescent="0.3">
      <c r="A994" s="51"/>
      <c r="B994" s="50"/>
      <c r="C994" s="50"/>
      <c r="D994" s="50"/>
      <c r="E994" s="50"/>
      <c r="F994" s="50"/>
      <c r="G994" s="50"/>
      <c r="H994" s="50"/>
      <c r="I994" s="50"/>
      <c r="J994" s="50"/>
      <c r="K994" s="50"/>
      <c r="L994" s="50"/>
      <c r="M994" s="50"/>
      <c r="N994" s="50"/>
      <c r="O994" s="50"/>
      <c r="P994" s="50"/>
      <c r="Q994" s="50"/>
      <c r="R994" s="50"/>
      <c r="S994" s="50"/>
      <c r="T994" s="50"/>
    </row>
    <row r="995" spans="1:20" x14ac:dyDescent="0.3">
      <c r="C995" s="13"/>
      <c r="D995" s="13"/>
      <c r="E995" s="13"/>
      <c r="F995" s="13"/>
      <c r="H995" s="13"/>
      <c r="K995" s="13"/>
      <c r="L995" s="13"/>
      <c r="N995" s="13"/>
      <c r="O995" s="13"/>
    </row>
    <row r="996" spans="1:20" x14ac:dyDescent="0.3">
      <c r="C996" s="13"/>
      <c r="D996" s="13"/>
      <c r="E996" s="13"/>
      <c r="F996" s="13"/>
      <c r="H996" s="13"/>
      <c r="K996" s="13"/>
      <c r="L996" s="13"/>
      <c r="N996" s="13"/>
      <c r="O996" s="13"/>
    </row>
    <row r="997" spans="1:20" x14ac:dyDescent="0.3">
      <c r="C997" s="13"/>
      <c r="D997" s="13"/>
      <c r="E997" s="13"/>
      <c r="F997" s="13"/>
      <c r="H997" s="13"/>
      <c r="K997" s="13"/>
      <c r="L997" s="13"/>
      <c r="N997" s="13"/>
      <c r="O997" s="13"/>
    </row>
    <row r="998" spans="1:20" x14ac:dyDescent="0.3">
      <c r="C998" s="13"/>
      <c r="D998" s="13"/>
      <c r="E998" s="13"/>
      <c r="F998" s="13"/>
      <c r="H998" s="13"/>
      <c r="K998" s="13"/>
      <c r="L998" s="13"/>
      <c r="N998" s="13"/>
      <c r="O998" s="13"/>
    </row>
    <row r="999" spans="1:20" x14ac:dyDescent="0.3">
      <c r="C999" s="13"/>
      <c r="D999" s="13"/>
      <c r="E999" s="13"/>
      <c r="F999" s="13"/>
      <c r="H999" s="13"/>
      <c r="K999" s="13"/>
      <c r="L999" s="13"/>
      <c r="N999" s="13"/>
      <c r="O999" s="13"/>
    </row>
    <row r="1000" spans="1:20" x14ac:dyDescent="0.3">
      <c r="C1000" s="13"/>
      <c r="D1000" s="13"/>
      <c r="E1000" s="13"/>
      <c r="F1000" s="13"/>
      <c r="H1000" s="13"/>
      <c r="K1000" s="13"/>
      <c r="L1000" s="13"/>
      <c r="N1000" s="13"/>
      <c r="O1000" s="13"/>
    </row>
    <row r="1001" spans="1:20" x14ac:dyDescent="0.3">
      <c r="C1001" s="13"/>
      <c r="D1001" s="13"/>
      <c r="E1001" s="13"/>
      <c r="F1001" s="13"/>
      <c r="H1001" s="13"/>
      <c r="K1001" s="13"/>
      <c r="L1001" s="13"/>
      <c r="N1001" s="13"/>
      <c r="O1001" s="13"/>
    </row>
    <row r="1002" spans="1:20" x14ac:dyDescent="0.3">
      <c r="C1002" s="13"/>
      <c r="D1002" s="13"/>
      <c r="E1002" s="13"/>
      <c r="F1002" s="13"/>
      <c r="H1002" s="13"/>
      <c r="K1002" s="13"/>
      <c r="L1002" s="13"/>
      <c r="N1002" s="13"/>
      <c r="O1002" s="13"/>
    </row>
    <row r="1003" spans="1:20" x14ac:dyDescent="0.3">
      <c r="C1003" s="13"/>
      <c r="D1003" s="13"/>
      <c r="E1003" s="13"/>
      <c r="F1003" s="13"/>
      <c r="H1003" s="13"/>
      <c r="K1003" s="13"/>
      <c r="L1003" s="13"/>
      <c r="N1003" s="13"/>
      <c r="O1003" s="13"/>
    </row>
    <row r="1004" spans="1:20" x14ac:dyDescent="0.3">
      <c r="C1004" s="13"/>
      <c r="D1004" s="13"/>
      <c r="E1004" s="13"/>
      <c r="F1004" s="13"/>
      <c r="H1004" s="13"/>
      <c r="K1004" s="13"/>
      <c r="L1004" s="13"/>
      <c r="N1004" s="13"/>
      <c r="O1004" s="13"/>
    </row>
    <row r="1005" spans="1:20" x14ac:dyDescent="0.3">
      <c r="C1005" s="13"/>
      <c r="D1005" s="13"/>
      <c r="E1005" s="13"/>
      <c r="F1005" s="13"/>
      <c r="H1005" s="13"/>
      <c r="K1005" s="13"/>
      <c r="L1005" s="13"/>
      <c r="N1005" s="13"/>
      <c r="O1005" s="13"/>
    </row>
    <row r="1006" spans="1:20" x14ac:dyDescent="0.3">
      <c r="C1006" s="13"/>
      <c r="D1006" s="13"/>
      <c r="E1006" s="13"/>
      <c r="F1006" s="13"/>
      <c r="H1006" s="13"/>
      <c r="K1006" s="13"/>
      <c r="L1006" s="13"/>
      <c r="N1006" s="13"/>
      <c r="O1006" s="13"/>
    </row>
    <row r="1007" spans="1:20" x14ac:dyDescent="0.3">
      <c r="C1007" s="13"/>
      <c r="D1007" s="13"/>
      <c r="E1007" s="13"/>
      <c r="F1007" s="13"/>
      <c r="H1007" s="13"/>
      <c r="K1007" s="13"/>
      <c r="L1007" s="13"/>
      <c r="N1007" s="13"/>
      <c r="O1007" s="13"/>
    </row>
    <row r="1008" spans="1:20"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sheetData>
  <sortState xmlns:xlrd2="http://schemas.microsoft.com/office/spreadsheetml/2017/richdata2" ref="A2:P608">
    <sortCondition ref="A2:A608"/>
  </sortState>
  <conditionalFormatting sqref="X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D7305-B2D1-4104-A7DF-B25CEDC76222}">
  <sheetPr>
    <tabColor rgb="FF00B050"/>
    <pageSetUpPr fitToPage="1"/>
  </sheetPr>
  <dimension ref="A1:O145"/>
  <sheetViews>
    <sheetView tabSelected="1" topLeftCell="A31" workbookViewId="0">
      <selection activeCell="D96" sqref="D96"/>
    </sheetView>
  </sheetViews>
  <sheetFormatPr defaultRowHeight="14.4" x14ac:dyDescent="0.3"/>
  <cols>
    <col min="2" max="2" width="15.88671875" customWidth="1"/>
    <col min="3" max="3" width="14.44140625" customWidth="1"/>
    <col min="4" max="4" width="31.109375" customWidth="1"/>
    <col min="5" max="7" width="25.109375" customWidth="1"/>
    <col min="8" max="13" width="45.44140625" customWidth="1"/>
    <col min="15" max="15" width="3.77734375" customWidth="1"/>
  </cols>
  <sheetData>
    <row r="1" spans="1:15" s="1" customFormat="1" ht="28.8" x14ac:dyDescent="0.3">
      <c r="A1" s="6" t="s">
        <v>726</v>
      </c>
      <c r="B1" s="6" t="s">
        <v>9</v>
      </c>
      <c r="C1" s="25" t="s">
        <v>512</v>
      </c>
      <c r="D1" s="6" t="s">
        <v>608</v>
      </c>
      <c r="E1" s="6" t="s">
        <v>528</v>
      </c>
      <c r="F1" s="6" t="s">
        <v>728</v>
      </c>
      <c r="G1" s="6" t="s">
        <v>731</v>
      </c>
      <c r="H1" s="6" t="s">
        <v>513</v>
      </c>
      <c r="I1" s="6" t="s">
        <v>1541</v>
      </c>
      <c r="J1" s="6" t="s">
        <v>1542</v>
      </c>
      <c r="K1" s="6" t="s">
        <v>734</v>
      </c>
      <c r="L1" s="6" t="s">
        <v>1945</v>
      </c>
      <c r="M1" s="6" t="s">
        <v>1946</v>
      </c>
      <c r="N1" s="6" t="s">
        <v>2584</v>
      </c>
    </row>
    <row r="2" spans="1:15" s="47" customFormat="1" ht="302.39999999999998" x14ac:dyDescent="0.3">
      <c r="A2" s="4">
        <v>256</v>
      </c>
      <c r="B2" s="13" t="s">
        <v>763</v>
      </c>
      <c r="C2" s="13" t="s">
        <v>2</v>
      </c>
      <c r="D2" s="13" t="s">
        <v>2164</v>
      </c>
      <c r="E2" s="13" t="s">
        <v>136</v>
      </c>
      <c r="F2" s="13" t="s">
        <v>1921</v>
      </c>
      <c r="G2" s="13" t="s">
        <v>1923</v>
      </c>
      <c r="H2" s="13" t="s">
        <v>1918</v>
      </c>
      <c r="I2" s="13" t="s">
        <v>1926</v>
      </c>
      <c r="J2" s="13" t="s">
        <v>1927</v>
      </c>
      <c r="K2" s="13" t="s">
        <v>1567</v>
      </c>
      <c r="L2" s="13" t="s">
        <v>1567</v>
      </c>
      <c r="M2" s="13" t="s">
        <v>1567</v>
      </c>
      <c r="N2" s="53" t="s">
        <v>2281</v>
      </c>
      <c r="O2" s="2"/>
    </row>
    <row r="3" spans="1:15" s="47" customFormat="1" ht="172.8" x14ac:dyDescent="0.3">
      <c r="A3" s="4">
        <v>703</v>
      </c>
      <c r="B3" s="13" t="s">
        <v>763</v>
      </c>
      <c r="C3" s="13" t="s">
        <v>2</v>
      </c>
      <c r="D3" s="53" t="s">
        <v>2319</v>
      </c>
      <c r="E3" s="13" t="s">
        <v>2287</v>
      </c>
      <c r="F3" s="13" t="s">
        <v>2301</v>
      </c>
      <c r="G3" s="13" t="s">
        <v>2303</v>
      </c>
      <c r="H3" s="13" t="s">
        <v>2441</v>
      </c>
      <c r="I3" s="13" t="s">
        <v>2439</v>
      </c>
      <c r="J3" s="13" t="s">
        <v>2440</v>
      </c>
      <c r="K3" s="13" t="s">
        <v>2289</v>
      </c>
      <c r="L3" s="13" t="s">
        <v>2368</v>
      </c>
      <c r="M3" s="13" t="s">
        <v>2369</v>
      </c>
      <c r="N3" s="53" t="s">
        <v>2281</v>
      </c>
      <c r="O3" s="2"/>
    </row>
    <row r="4" spans="1:15" s="47" customFormat="1" ht="144" x14ac:dyDescent="0.3">
      <c r="A4" s="4">
        <v>724</v>
      </c>
      <c r="B4" s="13" t="s">
        <v>763</v>
      </c>
      <c r="C4" s="13" t="s">
        <v>2</v>
      </c>
      <c r="D4" s="53" t="s">
        <v>2437</v>
      </c>
      <c r="E4" s="13" t="s">
        <v>2424</v>
      </c>
      <c r="F4" s="13" t="s">
        <v>2428</v>
      </c>
      <c r="G4" s="13" t="s">
        <v>2430</v>
      </c>
      <c r="H4" s="13" t="s">
        <v>2589</v>
      </c>
      <c r="I4" s="13" t="s">
        <v>2596</v>
      </c>
      <c r="J4" s="13" t="s">
        <v>2598</v>
      </c>
      <c r="K4" s="13" t="s">
        <v>2588</v>
      </c>
      <c r="L4" s="13" t="s">
        <v>2595</v>
      </c>
      <c r="M4" s="13" t="s">
        <v>2597</v>
      </c>
      <c r="N4" s="53" t="s">
        <v>2280</v>
      </c>
      <c r="O4" s="2"/>
    </row>
    <row r="5" spans="1:15" s="47" customFormat="1" ht="230.4" x14ac:dyDescent="0.3">
      <c r="A5" s="4">
        <v>722</v>
      </c>
      <c r="B5" s="13" t="s">
        <v>763</v>
      </c>
      <c r="C5" s="13" t="s">
        <v>8</v>
      </c>
      <c r="D5" s="53" t="s">
        <v>2435</v>
      </c>
      <c r="E5" s="13" t="s">
        <v>2417</v>
      </c>
      <c r="F5" s="13" t="s">
        <v>2483</v>
      </c>
      <c r="G5" s="13" t="s">
        <v>2429</v>
      </c>
      <c r="H5" s="13" t="s">
        <v>2587</v>
      </c>
      <c r="I5" s="13" t="s">
        <v>2593</v>
      </c>
      <c r="J5" s="13" t="s">
        <v>2594</v>
      </c>
      <c r="K5" s="13" t="s">
        <v>2452</v>
      </c>
      <c r="L5" s="13" t="s">
        <v>2484</v>
      </c>
      <c r="M5" s="13" t="s">
        <v>2485</v>
      </c>
      <c r="N5" s="53" t="s">
        <v>2280</v>
      </c>
      <c r="O5" s="2"/>
    </row>
    <row r="6" spans="1:15" s="47" customFormat="1" ht="216" x14ac:dyDescent="0.3">
      <c r="A6" s="4">
        <v>730</v>
      </c>
      <c r="B6" s="13" t="s">
        <v>763</v>
      </c>
      <c r="C6" s="13" t="s">
        <v>8</v>
      </c>
      <c r="D6" s="53" t="s">
        <v>2605</v>
      </c>
      <c r="E6" s="13" t="s">
        <v>2562</v>
      </c>
      <c r="F6" s="13" t="s">
        <v>2567</v>
      </c>
      <c r="G6" s="13" t="s">
        <v>2568</v>
      </c>
      <c r="H6" s="13" t="s">
        <v>2692</v>
      </c>
      <c r="I6" s="13" t="s">
        <v>2693</v>
      </c>
      <c r="J6" s="13" t="s">
        <v>2696</v>
      </c>
      <c r="K6" s="13" t="s">
        <v>2695</v>
      </c>
      <c r="L6" s="13" t="s">
        <v>2694</v>
      </c>
      <c r="M6" s="13" t="s">
        <v>2697</v>
      </c>
      <c r="N6" s="53" t="s">
        <v>2280</v>
      </c>
      <c r="O6" s="2"/>
    </row>
    <row r="7" spans="1:15" s="47" customFormat="1" ht="28.8" x14ac:dyDescent="0.3">
      <c r="A7" s="4">
        <v>725</v>
      </c>
      <c r="B7" s="13" t="s">
        <v>763</v>
      </c>
      <c r="C7" s="13" t="s">
        <v>3</v>
      </c>
      <c r="D7" s="53" t="s">
        <v>2438</v>
      </c>
      <c r="E7" s="13" t="s">
        <v>2425</v>
      </c>
      <c r="F7" s="13" t="s">
        <v>2428</v>
      </c>
      <c r="G7" s="13" t="s">
        <v>2430</v>
      </c>
      <c r="H7" s="13" t="s">
        <v>2426</v>
      </c>
      <c r="I7" s="13" t="s">
        <v>2432</v>
      </c>
      <c r="J7" s="13" t="s">
        <v>2431</v>
      </c>
      <c r="K7" s="13" t="s">
        <v>2459</v>
      </c>
      <c r="L7" s="13" t="s">
        <v>2461</v>
      </c>
      <c r="M7" s="13" t="s">
        <v>2460</v>
      </c>
      <c r="N7" s="53" t="s">
        <v>2281</v>
      </c>
      <c r="O7" s="2"/>
    </row>
    <row r="8" spans="1:15" s="47" customFormat="1" ht="331.2" x14ac:dyDescent="0.3">
      <c r="A8" s="4">
        <v>687</v>
      </c>
      <c r="B8" s="13" t="s">
        <v>763</v>
      </c>
      <c r="C8" s="13" t="s">
        <v>3</v>
      </c>
      <c r="D8" s="53" t="s">
        <v>1938</v>
      </c>
      <c r="E8" s="13" t="s">
        <v>2173</v>
      </c>
      <c r="F8" s="13" t="s">
        <v>2174</v>
      </c>
      <c r="G8" s="13" t="s">
        <v>2174</v>
      </c>
      <c r="H8" s="13" t="s">
        <v>2263</v>
      </c>
      <c r="I8" s="13" t="s">
        <v>2266</v>
      </c>
      <c r="J8" s="13" t="s">
        <v>2268</v>
      </c>
      <c r="K8" s="13" t="s">
        <v>2264</v>
      </c>
      <c r="L8" s="13" t="s">
        <v>2265</v>
      </c>
      <c r="M8" s="13" t="s">
        <v>2267</v>
      </c>
      <c r="N8" s="53" t="s">
        <v>2280</v>
      </c>
      <c r="O8" s="2"/>
    </row>
    <row r="9" spans="1:15" s="47" customFormat="1" ht="28.8" x14ac:dyDescent="0.3">
      <c r="A9" s="4">
        <v>723</v>
      </c>
      <c r="B9" s="13" t="s">
        <v>763</v>
      </c>
      <c r="C9" s="13" t="s">
        <v>3</v>
      </c>
      <c r="D9" s="53" t="s">
        <v>2436</v>
      </c>
      <c r="E9" s="13" t="s">
        <v>2418</v>
      </c>
      <c r="F9" s="13" t="s">
        <v>2427</v>
      </c>
      <c r="G9" s="13" t="s">
        <v>2429</v>
      </c>
      <c r="H9" s="13" t="s">
        <v>2453</v>
      </c>
      <c r="I9" s="13" t="s">
        <v>2454</v>
      </c>
      <c r="J9" s="13" t="s">
        <v>2455</v>
      </c>
      <c r="K9" s="13" t="s">
        <v>2456</v>
      </c>
      <c r="L9" s="13" t="s">
        <v>2458</v>
      </c>
      <c r="M9" s="13" t="s">
        <v>2457</v>
      </c>
      <c r="N9" s="53" t="s">
        <v>2281</v>
      </c>
      <c r="O9" s="2"/>
    </row>
    <row r="10" spans="1:15" s="47" customFormat="1" ht="273.60000000000002" x14ac:dyDescent="0.3">
      <c r="A10" s="4">
        <v>685</v>
      </c>
      <c r="B10" s="13" t="s">
        <v>763</v>
      </c>
      <c r="C10" s="13" t="s">
        <v>3</v>
      </c>
      <c r="D10" s="53" t="s">
        <v>1938</v>
      </c>
      <c r="E10" s="13" t="s">
        <v>2166</v>
      </c>
      <c r="F10" s="13" t="s">
        <v>2167</v>
      </c>
      <c r="G10" s="13" t="s">
        <v>2167</v>
      </c>
      <c r="H10" s="13" t="s">
        <v>2257</v>
      </c>
      <c r="I10" s="13" t="s">
        <v>2259</v>
      </c>
      <c r="J10" s="13" t="s">
        <v>2261</v>
      </c>
      <c r="K10" s="13" t="s">
        <v>2258</v>
      </c>
      <c r="L10" s="13" t="s">
        <v>2260</v>
      </c>
      <c r="M10" s="13" t="s">
        <v>2262</v>
      </c>
      <c r="N10" s="53" t="s">
        <v>2280</v>
      </c>
      <c r="O10" s="2"/>
    </row>
    <row r="11" spans="1:15" s="47" customFormat="1" ht="100.8" x14ac:dyDescent="0.3">
      <c r="A11" s="4">
        <v>679</v>
      </c>
      <c r="B11" s="13" t="s">
        <v>763</v>
      </c>
      <c r="C11" s="13" t="s">
        <v>3</v>
      </c>
      <c r="D11" s="13" t="s">
        <v>1937</v>
      </c>
      <c r="E11" s="13" t="s">
        <v>1917</v>
      </c>
      <c r="F11" s="13" t="s">
        <v>1921</v>
      </c>
      <c r="G11" s="13" t="s">
        <v>1923</v>
      </c>
      <c r="H11" s="13" t="s">
        <v>1919</v>
      </c>
      <c r="I11" s="13" t="s">
        <v>1925</v>
      </c>
      <c r="J11" s="13" t="s">
        <v>1928</v>
      </c>
      <c r="K11" s="13" t="s">
        <v>1567</v>
      </c>
      <c r="L11" s="13" t="s">
        <v>1567</v>
      </c>
      <c r="M11" s="13" t="s">
        <v>1567</v>
      </c>
      <c r="N11" s="53" t="s">
        <v>2281</v>
      </c>
      <c r="O11" s="2"/>
    </row>
    <row r="12" spans="1:15" s="47" customFormat="1" ht="72" x14ac:dyDescent="0.3">
      <c r="A12" s="4">
        <v>680</v>
      </c>
      <c r="B12" s="13" t="s">
        <v>763</v>
      </c>
      <c r="C12" s="13" t="s">
        <v>3</v>
      </c>
      <c r="D12" s="13" t="s">
        <v>1938</v>
      </c>
      <c r="E12" s="13" t="s">
        <v>1917</v>
      </c>
      <c r="F12" s="13" t="s">
        <v>1922</v>
      </c>
      <c r="G12" s="13" t="s">
        <v>1924</v>
      </c>
      <c r="H12" s="13" t="s">
        <v>1920</v>
      </c>
      <c r="I12" s="13" t="s">
        <v>1929</v>
      </c>
      <c r="J12" s="13" t="s">
        <v>1930</v>
      </c>
      <c r="K12" s="13" t="s">
        <v>1567</v>
      </c>
      <c r="L12" s="13" t="s">
        <v>1567</v>
      </c>
      <c r="M12" s="13" t="s">
        <v>1567</v>
      </c>
      <c r="N12" s="53" t="s">
        <v>2281</v>
      </c>
      <c r="O12" s="2"/>
    </row>
    <row r="13" spans="1:15" s="47" customFormat="1" ht="57.6" x14ac:dyDescent="0.3">
      <c r="A13" s="4">
        <v>705</v>
      </c>
      <c r="B13" s="13" t="s">
        <v>763</v>
      </c>
      <c r="C13" s="13" t="s">
        <v>3</v>
      </c>
      <c r="D13" s="53" t="s">
        <v>2320</v>
      </c>
      <c r="E13" s="13" t="s">
        <v>2291</v>
      </c>
      <c r="F13" s="13" t="s">
        <v>94</v>
      </c>
      <c r="G13" s="13" t="s">
        <v>95</v>
      </c>
      <c r="H13" s="13" t="s">
        <v>2292</v>
      </c>
      <c r="I13" s="13" t="s">
        <v>2305</v>
      </c>
      <c r="J13" s="13" t="s">
        <v>2306</v>
      </c>
      <c r="K13" s="13" t="s">
        <v>2289</v>
      </c>
      <c r="L13" s="13" t="s">
        <v>2368</v>
      </c>
      <c r="M13" s="13" t="s">
        <v>2369</v>
      </c>
      <c r="N13" s="53" t="s">
        <v>2281</v>
      </c>
      <c r="O13" s="2"/>
    </row>
    <row r="14" spans="1:15" s="47" customFormat="1" ht="57.6" x14ac:dyDescent="0.3">
      <c r="A14" s="4">
        <v>706</v>
      </c>
      <c r="B14" s="13" t="s">
        <v>763</v>
      </c>
      <c r="C14" s="13" t="s">
        <v>3</v>
      </c>
      <c r="D14" s="53" t="s">
        <v>2321</v>
      </c>
      <c r="E14" s="13" t="s">
        <v>2288</v>
      </c>
      <c r="F14" s="13" t="s">
        <v>2302</v>
      </c>
      <c r="G14" s="13" t="s">
        <v>2304</v>
      </c>
      <c r="H14" s="13" t="s">
        <v>2290</v>
      </c>
      <c r="I14" s="13" t="s">
        <v>2308</v>
      </c>
      <c r="J14" s="13" t="s">
        <v>2307</v>
      </c>
      <c r="K14" s="13" t="s">
        <v>2289</v>
      </c>
      <c r="L14" s="13" t="s">
        <v>2368</v>
      </c>
      <c r="M14" s="13" t="s">
        <v>2369</v>
      </c>
      <c r="N14" s="53" t="s">
        <v>2281</v>
      </c>
      <c r="O14" s="2"/>
    </row>
    <row r="15" spans="1:15" s="47" customFormat="1" ht="86.4" x14ac:dyDescent="0.3">
      <c r="A15" s="4">
        <v>731</v>
      </c>
      <c r="B15" s="13" t="s">
        <v>763</v>
      </c>
      <c r="C15" s="13" t="s">
        <v>3</v>
      </c>
      <c r="D15" s="53" t="s">
        <v>2634</v>
      </c>
      <c r="E15" s="13" t="s">
        <v>2607</v>
      </c>
      <c r="F15" s="13" t="s">
        <v>2615</v>
      </c>
      <c r="G15" s="13" t="s">
        <v>2635</v>
      </c>
      <c r="H15" s="13" t="s">
        <v>2608</v>
      </c>
      <c r="I15" s="13" t="s">
        <v>2610</v>
      </c>
      <c r="J15" s="13" t="s">
        <v>2617</v>
      </c>
      <c r="K15" s="13" t="s">
        <v>2609</v>
      </c>
      <c r="L15" s="13" t="s">
        <v>2611</v>
      </c>
      <c r="M15" s="13" t="s">
        <v>2616</v>
      </c>
      <c r="N15" s="53" t="s">
        <v>2280</v>
      </c>
      <c r="O15" s="2"/>
    </row>
    <row r="16" spans="1:15" s="47" customFormat="1" ht="201.6" x14ac:dyDescent="0.3">
      <c r="A16" s="4">
        <v>727</v>
      </c>
      <c r="B16" s="13" t="s">
        <v>763</v>
      </c>
      <c r="C16" s="13" t="s">
        <v>3</v>
      </c>
      <c r="D16" s="53" t="s">
        <v>2474</v>
      </c>
      <c r="E16" s="13" t="s">
        <v>2462</v>
      </c>
      <c r="F16" s="13" t="s">
        <v>2464</v>
      </c>
      <c r="G16" s="13" t="s">
        <v>2465</v>
      </c>
      <c r="H16" s="13" t="s">
        <v>2467</v>
      </c>
      <c r="I16" s="13" t="s">
        <v>2466</v>
      </c>
      <c r="J16" s="13" t="s">
        <v>2468</v>
      </c>
      <c r="K16" s="13" t="s">
        <v>2463</v>
      </c>
      <c r="L16" s="13" t="s">
        <v>2470</v>
      </c>
      <c r="M16" s="13" t="s">
        <v>2469</v>
      </c>
      <c r="N16" s="53" t="s">
        <v>2280</v>
      </c>
      <c r="O16" s="2"/>
    </row>
    <row r="17" spans="1:15" s="47" customFormat="1" ht="43.2" x14ac:dyDescent="0.3">
      <c r="A17" s="4">
        <v>251</v>
      </c>
      <c r="B17" s="13" t="s">
        <v>31</v>
      </c>
      <c r="C17" s="13" t="s">
        <v>2</v>
      </c>
      <c r="D17" s="13" t="s">
        <v>2119</v>
      </c>
      <c r="E17" s="13" t="s">
        <v>5</v>
      </c>
      <c r="F17" s="13" t="s">
        <v>26</v>
      </c>
      <c r="G17" s="13" t="s">
        <v>30</v>
      </c>
      <c r="H17" s="13" t="s">
        <v>1956</v>
      </c>
      <c r="I17" s="13" t="s">
        <v>1957</v>
      </c>
      <c r="J17" s="13" t="s">
        <v>1958</v>
      </c>
      <c r="K17" s="13" t="s">
        <v>1567</v>
      </c>
      <c r="L17" s="13" t="s">
        <v>1567</v>
      </c>
      <c r="M17" s="13" t="s">
        <v>1567</v>
      </c>
      <c r="N17" s="53" t="s">
        <v>2281</v>
      </c>
      <c r="O17" s="2"/>
    </row>
    <row r="18" spans="1:15" s="47" customFormat="1" ht="72" x14ac:dyDescent="0.3">
      <c r="A18" s="4">
        <v>250</v>
      </c>
      <c r="B18" s="13" t="s">
        <v>31</v>
      </c>
      <c r="C18" s="13" t="s">
        <v>2</v>
      </c>
      <c r="D18" s="13" t="s">
        <v>1696</v>
      </c>
      <c r="E18" s="13" t="s">
        <v>185</v>
      </c>
      <c r="F18" s="13" t="s">
        <v>186</v>
      </c>
      <c r="G18" s="13" t="s">
        <v>187</v>
      </c>
      <c r="H18" s="13" t="s">
        <v>1829</v>
      </c>
      <c r="I18" s="13" t="s">
        <v>1830</v>
      </c>
      <c r="J18" s="13" t="s">
        <v>1831</v>
      </c>
      <c r="K18" s="13" t="s">
        <v>1567</v>
      </c>
      <c r="L18" s="13" t="s">
        <v>1567</v>
      </c>
      <c r="M18" s="13" t="s">
        <v>1567</v>
      </c>
      <c r="N18" s="53" t="s">
        <v>2281</v>
      </c>
      <c r="O18" s="2"/>
    </row>
    <row r="19" spans="1:15" s="47" customFormat="1" ht="331.2" x14ac:dyDescent="0.3">
      <c r="A19" s="4">
        <v>684</v>
      </c>
      <c r="B19" s="13" t="s">
        <v>31</v>
      </c>
      <c r="C19" s="13" t="s">
        <v>2</v>
      </c>
      <c r="D19" s="53" t="s">
        <v>2141</v>
      </c>
      <c r="E19" s="13" t="s">
        <v>2109</v>
      </c>
      <c r="F19" s="13" t="s">
        <v>2112</v>
      </c>
      <c r="G19" s="13" t="s">
        <v>2114</v>
      </c>
      <c r="H19" s="13" t="s">
        <v>2110</v>
      </c>
      <c r="I19" s="13" t="s">
        <v>2113</v>
      </c>
      <c r="J19" s="13" t="s">
        <v>2115</v>
      </c>
      <c r="K19" s="13" t="s">
        <v>2111</v>
      </c>
      <c r="L19" s="13" t="s">
        <v>2116</v>
      </c>
      <c r="M19" s="13" t="s">
        <v>2117</v>
      </c>
      <c r="N19" s="53" t="s">
        <v>2281</v>
      </c>
      <c r="O19" s="2"/>
    </row>
    <row r="20" spans="1:15" s="47" customFormat="1" ht="201.6" x14ac:dyDescent="0.3">
      <c r="A20" s="4">
        <v>249</v>
      </c>
      <c r="B20" s="13" t="s">
        <v>31</v>
      </c>
      <c r="C20" s="13" t="s">
        <v>2</v>
      </c>
      <c r="D20" s="13" t="s">
        <v>1995</v>
      </c>
      <c r="E20" s="13" t="s">
        <v>1762</v>
      </c>
      <c r="F20" s="13" t="s">
        <v>1741</v>
      </c>
      <c r="G20" s="13" t="s">
        <v>1742</v>
      </c>
      <c r="H20" s="13" t="s">
        <v>1956</v>
      </c>
      <c r="I20" s="13" t="s">
        <v>1957</v>
      </c>
      <c r="J20" s="13" t="s">
        <v>1958</v>
      </c>
      <c r="K20" s="13" t="s">
        <v>1623</v>
      </c>
      <c r="L20" s="13" t="s">
        <v>1624</v>
      </c>
      <c r="M20" s="13" t="s">
        <v>1625</v>
      </c>
      <c r="N20" s="53" t="s">
        <v>2281</v>
      </c>
      <c r="O20" s="2"/>
    </row>
    <row r="21" spans="1:15" s="47" customFormat="1" ht="72" x14ac:dyDescent="0.3">
      <c r="A21" s="4">
        <v>252</v>
      </c>
      <c r="B21" s="13" t="s">
        <v>31</v>
      </c>
      <c r="C21" s="13" t="s">
        <v>2</v>
      </c>
      <c r="D21" s="13" t="s">
        <v>1697</v>
      </c>
      <c r="E21" s="13" t="s">
        <v>190</v>
      </c>
      <c r="F21" s="13" t="s">
        <v>194</v>
      </c>
      <c r="G21" s="13" t="s">
        <v>195</v>
      </c>
      <c r="H21" s="13" t="s">
        <v>1408</v>
      </c>
      <c r="I21" s="13" t="s">
        <v>1406</v>
      </c>
      <c r="J21" s="13" t="s">
        <v>1407</v>
      </c>
      <c r="K21" s="13" t="s">
        <v>1567</v>
      </c>
      <c r="L21" s="13" t="s">
        <v>1567</v>
      </c>
      <c r="M21" s="13" t="s">
        <v>1567</v>
      </c>
      <c r="N21" s="53" t="s">
        <v>2281</v>
      </c>
      <c r="O21" s="2"/>
    </row>
    <row r="22" spans="1:15" s="47" customFormat="1" ht="28.8" x14ac:dyDescent="0.3">
      <c r="A22" s="4">
        <v>255</v>
      </c>
      <c r="B22" s="13" t="s">
        <v>31</v>
      </c>
      <c r="C22" s="13" t="s">
        <v>2</v>
      </c>
      <c r="D22" s="13" t="s">
        <v>2120</v>
      </c>
      <c r="E22" s="13" t="s">
        <v>166</v>
      </c>
      <c r="F22" s="13" t="s">
        <v>167</v>
      </c>
      <c r="G22" s="13" t="s">
        <v>168</v>
      </c>
      <c r="H22" s="13" t="s">
        <v>1409</v>
      </c>
      <c r="I22" s="13" t="s">
        <v>765</v>
      </c>
      <c r="J22" s="13" t="s">
        <v>1832</v>
      </c>
      <c r="K22" s="13" t="s">
        <v>1567</v>
      </c>
      <c r="L22" s="13" t="s">
        <v>1567</v>
      </c>
      <c r="M22" s="13" t="s">
        <v>1567</v>
      </c>
      <c r="N22" s="53" t="s">
        <v>2281</v>
      </c>
      <c r="O22" s="2"/>
    </row>
    <row r="23" spans="1:15" s="47" customFormat="1" ht="28.8" x14ac:dyDescent="0.3">
      <c r="A23" s="4">
        <v>645</v>
      </c>
      <c r="B23" s="13" t="s">
        <v>31</v>
      </c>
      <c r="C23" s="13" t="s">
        <v>2</v>
      </c>
      <c r="D23" s="13" t="s">
        <v>1723</v>
      </c>
      <c r="E23" s="13" t="s">
        <v>31</v>
      </c>
      <c r="F23" s="13" t="s">
        <v>1555</v>
      </c>
      <c r="G23" s="13" t="s">
        <v>1556</v>
      </c>
      <c r="H23" s="13" t="s">
        <v>622</v>
      </c>
      <c r="I23" s="13" t="s">
        <v>1559</v>
      </c>
      <c r="J23" s="13" t="s">
        <v>1560</v>
      </c>
      <c r="K23" s="13" t="s">
        <v>1567</v>
      </c>
      <c r="L23" s="13" t="s">
        <v>1567</v>
      </c>
      <c r="M23" s="13" t="s">
        <v>1567</v>
      </c>
      <c r="N23" s="53" t="s">
        <v>2281</v>
      </c>
      <c r="O23" s="2"/>
    </row>
    <row r="24" spans="1:15" s="47" customFormat="1" ht="86.4" x14ac:dyDescent="0.3">
      <c r="A24" s="4">
        <v>257</v>
      </c>
      <c r="B24" s="13" t="s">
        <v>31</v>
      </c>
      <c r="C24" s="13" t="s">
        <v>2</v>
      </c>
      <c r="D24" s="13" t="s">
        <v>1698</v>
      </c>
      <c r="E24" s="13" t="s">
        <v>193</v>
      </c>
      <c r="F24" s="13" t="s">
        <v>199</v>
      </c>
      <c r="G24" s="13" t="s">
        <v>200</v>
      </c>
      <c r="H24" s="13" t="s">
        <v>1410</v>
      </c>
      <c r="I24" s="13" t="s">
        <v>1411</v>
      </c>
      <c r="J24" s="13" t="s">
        <v>1412</v>
      </c>
      <c r="K24" s="13" t="s">
        <v>1567</v>
      </c>
      <c r="L24" s="13" t="s">
        <v>1567</v>
      </c>
      <c r="M24" s="13" t="s">
        <v>1567</v>
      </c>
      <c r="N24" s="53" t="s">
        <v>2281</v>
      </c>
      <c r="O24" s="2"/>
    </row>
    <row r="25" spans="1:15" s="47" customFormat="1" ht="72" x14ac:dyDescent="0.3">
      <c r="A25" s="4">
        <v>258</v>
      </c>
      <c r="B25" s="13" t="s">
        <v>31</v>
      </c>
      <c r="C25" s="13" t="s">
        <v>2</v>
      </c>
      <c r="D25" s="13" t="s">
        <v>1699</v>
      </c>
      <c r="E25" s="13" t="s">
        <v>138</v>
      </c>
      <c r="F25" s="13" t="s">
        <v>38</v>
      </c>
      <c r="G25" s="13" t="s">
        <v>39</v>
      </c>
      <c r="H25" s="13" t="s">
        <v>1413</v>
      </c>
      <c r="I25" s="13" t="s">
        <v>1414</v>
      </c>
      <c r="J25" s="13" t="s">
        <v>1415</v>
      </c>
      <c r="K25" s="13" t="s">
        <v>1567</v>
      </c>
      <c r="L25" s="13" t="s">
        <v>1567</v>
      </c>
      <c r="M25" s="13" t="s">
        <v>1567</v>
      </c>
      <c r="N25" s="53" t="s">
        <v>2281</v>
      </c>
      <c r="O25" s="2"/>
    </row>
    <row r="26" spans="1:15" s="47" customFormat="1" ht="43.2" x14ac:dyDescent="0.3">
      <c r="A26" s="4">
        <v>260</v>
      </c>
      <c r="B26" s="13" t="s">
        <v>31</v>
      </c>
      <c r="C26" s="13" t="s">
        <v>2</v>
      </c>
      <c r="D26" s="13" t="s">
        <v>1700</v>
      </c>
      <c r="E26" s="13" t="s">
        <v>191</v>
      </c>
      <c r="F26" s="13" t="s">
        <v>196</v>
      </c>
      <c r="G26" s="13" t="s">
        <v>1763</v>
      </c>
      <c r="H26" s="13" t="s">
        <v>1421</v>
      </c>
      <c r="I26" s="13" t="s">
        <v>1419</v>
      </c>
      <c r="J26" s="13" t="s">
        <v>1420</v>
      </c>
      <c r="K26" s="13" t="s">
        <v>1567</v>
      </c>
      <c r="L26" s="13" t="s">
        <v>1567</v>
      </c>
      <c r="M26" s="13" t="s">
        <v>1567</v>
      </c>
      <c r="N26" s="53" t="s">
        <v>2281</v>
      </c>
      <c r="O26" s="2"/>
    </row>
    <row r="27" spans="1:15" s="47" customFormat="1" ht="57.6" x14ac:dyDescent="0.3">
      <c r="A27" s="4">
        <v>262</v>
      </c>
      <c r="B27" s="13" t="s">
        <v>31</v>
      </c>
      <c r="C27" s="13" t="s">
        <v>2</v>
      </c>
      <c r="D27" s="13" t="s">
        <v>2121</v>
      </c>
      <c r="E27" s="13" t="s">
        <v>137</v>
      </c>
      <c r="F27" s="13" t="s">
        <v>143</v>
      </c>
      <c r="G27" s="13" t="s">
        <v>144</v>
      </c>
      <c r="H27" s="13" t="s">
        <v>1426</v>
      </c>
      <c r="I27" s="13" t="s">
        <v>1425</v>
      </c>
      <c r="J27" s="13" t="s">
        <v>1427</v>
      </c>
      <c r="K27" s="13" t="s">
        <v>1567</v>
      </c>
      <c r="L27" s="13" t="s">
        <v>1567</v>
      </c>
      <c r="M27" s="13" t="s">
        <v>1567</v>
      </c>
      <c r="N27" s="53" t="s">
        <v>2281</v>
      </c>
      <c r="O27" s="2"/>
    </row>
    <row r="28" spans="1:15" s="47" customFormat="1" ht="100.8" x14ac:dyDescent="0.3">
      <c r="A28" s="4">
        <v>263</v>
      </c>
      <c r="B28" s="13" t="s">
        <v>31</v>
      </c>
      <c r="C28" s="13" t="s">
        <v>2</v>
      </c>
      <c r="D28" s="13" t="s">
        <v>1702</v>
      </c>
      <c r="E28" s="13" t="s">
        <v>192</v>
      </c>
      <c r="F28" s="13" t="s">
        <v>198</v>
      </c>
      <c r="G28" s="13" t="s">
        <v>201</v>
      </c>
      <c r="H28" s="13" t="s">
        <v>1430</v>
      </c>
      <c r="I28" s="13" t="s">
        <v>1428</v>
      </c>
      <c r="J28" s="13" t="s">
        <v>1429</v>
      </c>
      <c r="K28" s="13" t="s">
        <v>1567</v>
      </c>
      <c r="L28" s="13" t="s">
        <v>1567</v>
      </c>
      <c r="M28" s="13" t="s">
        <v>1567</v>
      </c>
      <c r="N28" s="53" t="s">
        <v>2281</v>
      </c>
      <c r="O28" s="2"/>
    </row>
    <row r="29" spans="1:15" s="47" customFormat="1" ht="86.4" x14ac:dyDescent="0.3">
      <c r="A29" s="4">
        <v>662</v>
      </c>
      <c r="B29" s="13" t="s">
        <v>31</v>
      </c>
      <c r="C29" s="13" t="s">
        <v>2</v>
      </c>
      <c r="D29" s="13" t="s">
        <v>2135</v>
      </c>
      <c r="E29" s="13" t="s">
        <v>2152</v>
      </c>
      <c r="F29" s="13" t="s">
        <v>141</v>
      </c>
      <c r="G29" s="13" t="s">
        <v>142</v>
      </c>
      <c r="H29" s="13" t="s">
        <v>1951</v>
      </c>
      <c r="I29" s="13" t="s">
        <v>1950</v>
      </c>
      <c r="J29" s="13" t="s">
        <v>1952</v>
      </c>
      <c r="K29" s="13" t="s">
        <v>2100</v>
      </c>
      <c r="L29" s="13" t="s">
        <v>2101</v>
      </c>
      <c r="M29" s="13" t="s">
        <v>2102</v>
      </c>
      <c r="N29" s="53" t="s">
        <v>2281</v>
      </c>
      <c r="O29" s="2"/>
    </row>
    <row r="30" spans="1:15" s="47" customFormat="1" ht="100.8" x14ac:dyDescent="0.3">
      <c r="A30" s="4">
        <v>733</v>
      </c>
      <c r="B30" s="13" t="s">
        <v>31</v>
      </c>
      <c r="C30" s="13" t="s">
        <v>8</v>
      </c>
      <c r="D30" s="53" t="s">
        <v>2641</v>
      </c>
      <c r="E30" s="13" t="s">
        <v>2349</v>
      </c>
      <c r="F30" s="13" t="s">
        <v>2358</v>
      </c>
      <c r="G30" s="13" t="s">
        <v>2359</v>
      </c>
      <c r="H30" s="13" t="s">
        <v>2704</v>
      </c>
      <c r="I30" s="13" t="s">
        <v>2706</v>
      </c>
      <c r="J30" s="13" t="s">
        <v>2708</v>
      </c>
      <c r="K30" s="13" t="s">
        <v>2705</v>
      </c>
      <c r="L30" s="13" t="s">
        <v>2707</v>
      </c>
      <c r="M30" s="13" t="s">
        <v>2709</v>
      </c>
      <c r="N30" s="53" t="s">
        <v>2281</v>
      </c>
      <c r="O30" s="2"/>
    </row>
    <row r="31" spans="1:15" s="47" customFormat="1" ht="100.8" x14ac:dyDescent="0.3">
      <c r="A31" s="4">
        <v>732</v>
      </c>
      <c r="B31" s="13" t="s">
        <v>31</v>
      </c>
      <c r="C31" s="13" t="s">
        <v>8</v>
      </c>
      <c r="D31" s="53" t="s">
        <v>2712</v>
      </c>
      <c r="E31" s="13" t="s">
        <v>2636</v>
      </c>
      <c r="F31" s="13" t="s">
        <v>60</v>
      </c>
      <c r="G31" s="13" t="s">
        <v>61</v>
      </c>
      <c r="H31" s="13" t="s">
        <v>2698</v>
      </c>
      <c r="I31" s="13" t="s">
        <v>2699</v>
      </c>
      <c r="J31" s="13" t="s">
        <v>2701</v>
      </c>
      <c r="K31" s="13" t="s">
        <v>2700</v>
      </c>
      <c r="L31" s="13" t="s">
        <v>2703</v>
      </c>
      <c r="M31" s="13" t="s">
        <v>2702</v>
      </c>
      <c r="N31" s="53" t="s">
        <v>2281</v>
      </c>
      <c r="O31" s="2"/>
    </row>
    <row r="32" spans="1:15" s="47" customFormat="1" ht="28.8" x14ac:dyDescent="0.3">
      <c r="A32" s="4">
        <v>378</v>
      </c>
      <c r="B32" s="13" t="s">
        <v>31</v>
      </c>
      <c r="C32" s="13" t="s">
        <v>8</v>
      </c>
      <c r="D32" s="13" t="s">
        <v>2132</v>
      </c>
      <c r="E32" s="13" t="s">
        <v>241</v>
      </c>
      <c r="F32" s="13" t="s">
        <v>1737</v>
      </c>
      <c r="G32" s="13" t="s">
        <v>1738</v>
      </c>
      <c r="H32" s="13" t="s">
        <v>2004</v>
      </c>
      <c r="I32" s="13" t="s">
        <v>2005</v>
      </c>
      <c r="J32" s="13" t="s">
        <v>2006</v>
      </c>
      <c r="K32" s="13" t="s">
        <v>1567</v>
      </c>
      <c r="L32" s="13" t="s">
        <v>1567</v>
      </c>
      <c r="M32" s="13" t="s">
        <v>1567</v>
      </c>
      <c r="N32" s="53" t="s">
        <v>2281</v>
      </c>
      <c r="O32" s="2"/>
    </row>
    <row r="33" spans="1:15" s="47" customFormat="1" ht="28.8" x14ac:dyDescent="0.3">
      <c r="A33" s="4">
        <v>379</v>
      </c>
      <c r="B33" s="13" t="s">
        <v>31</v>
      </c>
      <c r="C33" s="13" t="s">
        <v>8</v>
      </c>
      <c r="D33" s="13" t="s">
        <v>2133</v>
      </c>
      <c r="E33" s="13" t="s">
        <v>242</v>
      </c>
      <c r="F33" s="13" t="s">
        <v>1739</v>
      </c>
      <c r="G33" s="13" t="s">
        <v>175</v>
      </c>
      <c r="H33" s="13" t="s">
        <v>2007</v>
      </c>
      <c r="I33" s="13" t="s">
        <v>2008</v>
      </c>
      <c r="J33" s="13" t="s">
        <v>2009</v>
      </c>
      <c r="K33" s="13" t="s">
        <v>1567</v>
      </c>
      <c r="L33" s="13" t="s">
        <v>1567</v>
      </c>
      <c r="M33" s="13" t="s">
        <v>1567</v>
      </c>
      <c r="N33" s="53" t="s">
        <v>2281</v>
      </c>
      <c r="O33" s="2"/>
    </row>
    <row r="34" spans="1:15" s="47" customFormat="1" ht="28.8" x14ac:dyDescent="0.3">
      <c r="A34" s="4">
        <v>699</v>
      </c>
      <c r="B34" s="13" t="s">
        <v>31</v>
      </c>
      <c r="C34" s="13" t="s">
        <v>8</v>
      </c>
      <c r="D34" s="53" t="s">
        <v>2278</v>
      </c>
      <c r="E34" s="13" t="s">
        <v>2218</v>
      </c>
      <c r="F34" s="13" t="s">
        <v>2219</v>
      </c>
      <c r="G34" s="13" t="s">
        <v>2220</v>
      </c>
      <c r="H34" s="13" t="s">
        <v>2295</v>
      </c>
      <c r="I34" s="13" t="s">
        <v>2297</v>
      </c>
      <c r="J34" s="13" t="s">
        <v>2299</v>
      </c>
      <c r="K34" s="13" t="s">
        <v>2340</v>
      </c>
      <c r="L34" s="13" t="s">
        <v>2339</v>
      </c>
      <c r="M34" s="13" t="s">
        <v>2341</v>
      </c>
      <c r="N34" s="53" t="s">
        <v>2280</v>
      </c>
      <c r="O34" s="2"/>
    </row>
    <row r="35" spans="1:15" s="47" customFormat="1" ht="28.8" x14ac:dyDescent="0.3">
      <c r="A35" s="9">
        <v>668</v>
      </c>
      <c r="B35" s="13" t="s">
        <v>31</v>
      </c>
      <c r="C35" s="13" t="s">
        <v>8</v>
      </c>
      <c r="D35" s="13" t="s">
        <v>2137</v>
      </c>
      <c r="E35" s="13" t="s">
        <v>2156</v>
      </c>
      <c r="F35" s="13" t="s">
        <v>183</v>
      </c>
      <c r="G35" s="13" t="s">
        <v>1790</v>
      </c>
      <c r="H35" s="13" t="s">
        <v>1788</v>
      </c>
      <c r="I35" s="13" t="s">
        <v>863</v>
      </c>
      <c r="J35" s="13" t="s">
        <v>1461</v>
      </c>
      <c r="K35" s="13" t="s">
        <v>1567</v>
      </c>
      <c r="L35" s="13" t="s">
        <v>1567</v>
      </c>
      <c r="M35" s="13" t="s">
        <v>1567</v>
      </c>
      <c r="N35" s="53" t="s">
        <v>2281</v>
      </c>
      <c r="O35" s="2"/>
    </row>
    <row r="36" spans="1:15" s="47" customFormat="1" ht="28.8" x14ac:dyDescent="0.3">
      <c r="A36" s="9">
        <v>669</v>
      </c>
      <c r="B36" s="13" t="s">
        <v>31</v>
      </c>
      <c r="C36" s="13" t="s">
        <v>8</v>
      </c>
      <c r="D36" s="13" t="s">
        <v>1813</v>
      </c>
      <c r="E36" s="13" t="s">
        <v>2157</v>
      </c>
      <c r="F36" s="13" t="s">
        <v>184</v>
      </c>
      <c r="G36" s="13" t="s">
        <v>1791</v>
      </c>
      <c r="H36" s="13" t="s">
        <v>1789</v>
      </c>
      <c r="I36" s="13" t="s">
        <v>1463</v>
      </c>
      <c r="J36" s="13" t="s">
        <v>1462</v>
      </c>
      <c r="K36" s="13" t="s">
        <v>1567</v>
      </c>
      <c r="L36" s="13" t="s">
        <v>1567</v>
      </c>
      <c r="M36" s="13" t="s">
        <v>1567</v>
      </c>
      <c r="N36" s="53" t="s">
        <v>2281</v>
      </c>
      <c r="O36" s="2"/>
    </row>
    <row r="37" spans="1:15" s="47" customFormat="1" ht="28.8" x14ac:dyDescent="0.3">
      <c r="A37" s="4">
        <v>716</v>
      </c>
      <c r="B37" s="13" t="s">
        <v>31</v>
      </c>
      <c r="C37" s="13" t="s">
        <v>743</v>
      </c>
      <c r="D37" s="53" t="s">
        <v>2639</v>
      </c>
      <c r="E37" s="13" t="s">
        <v>2395</v>
      </c>
      <c r="F37" s="13" t="s">
        <v>2397</v>
      </c>
      <c r="G37" s="13" t="s">
        <v>2399</v>
      </c>
      <c r="H37" s="13" t="s">
        <v>2686</v>
      </c>
      <c r="I37" s="13" t="s">
        <v>2687</v>
      </c>
      <c r="J37" s="13" t="s">
        <v>2688</v>
      </c>
      <c r="K37" s="13" t="s">
        <v>2433</v>
      </c>
      <c r="L37" s="13" t="s">
        <v>2433</v>
      </c>
      <c r="M37" s="13" t="s">
        <v>2433</v>
      </c>
      <c r="N37" s="53" t="s">
        <v>2281</v>
      </c>
      <c r="O37" s="2"/>
    </row>
    <row r="38" spans="1:15" s="47" customFormat="1" ht="28.8" x14ac:dyDescent="0.3">
      <c r="A38" s="4">
        <v>707</v>
      </c>
      <c r="B38" s="13" t="s">
        <v>31</v>
      </c>
      <c r="C38" s="13" t="s">
        <v>743</v>
      </c>
      <c r="D38" s="53" t="s">
        <v>2638</v>
      </c>
      <c r="E38" s="13" t="s">
        <v>2348</v>
      </c>
      <c r="F38" s="13" t="s">
        <v>2354</v>
      </c>
      <c r="G38" s="13" t="s">
        <v>2355</v>
      </c>
      <c r="H38" s="13" t="s">
        <v>2677</v>
      </c>
      <c r="I38" s="13" t="s">
        <v>2678</v>
      </c>
      <c r="J38" s="13" t="s">
        <v>2680</v>
      </c>
      <c r="K38" s="13" t="s">
        <v>2361</v>
      </c>
      <c r="L38" s="13" t="s">
        <v>2361</v>
      </c>
      <c r="M38" s="13" t="s">
        <v>2361</v>
      </c>
      <c r="N38" s="53" t="s">
        <v>2280</v>
      </c>
      <c r="O38" s="2"/>
    </row>
    <row r="39" spans="1:15" s="47" customFormat="1" ht="28.8" x14ac:dyDescent="0.3">
      <c r="A39" s="4">
        <v>718</v>
      </c>
      <c r="B39" s="13" t="s">
        <v>31</v>
      </c>
      <c r="C39" s="13" t="s">
        <v>743</v>
      </c>
      <c r="D39" s="53" t="s">
        <v>2640</v>
      </c>
      <c r="E39" s="13" t="s">
        <v>2396</v>
      </c>
      <c r="F39" s="13" t="s">
        <v>2398</v>
      </c>
      <c r="G39" s="13" t="s">
        <v>2400</v>
      </c>
      <c r="H39" s="13" t="s">
        <v>2689</v>
      </c>
      <c r="I39" s="13" t="s">
        <v>2690</v>
      </c>
      <c r="J39" s="13" t="s">
        <v>2691</v>
      </c>
      <c r="K39" s="13" t="s">
        <v>2434</v>
      </c>
      <c r="L39" s="13" t="s">
        <v>2434</v>
      </c>
      <c r="M39" s="13" t="s">
        <v>2434</v>
      </c>
      <c r="N39" s="53" t="s">
        <v>2281</v>
      </c>
      <c r="O39" s="2"/>
    </row>
    <row r="40" spans="1:15" s="47" customFormat="1" ht="28.8" x14ac:dyDescent="0.3">
      <c r="A40" s="4">
        <v>701</v>
      </c>
      <c r="B40" s="13" t="s">
        <v>31</v>
      </c>
      <c r="C40" s="13" t="s">
        <v>743</v>
      </c>
      <c r="D40" s="53" t="s">
        <v>2637</v>
      </c>
      <c r="E40" s="13" t="s">
        <v>2269</v>
      </c>
      <c r="F40" s="13" t="s">
        <v>2272</v>
      </c>
      <c r="G40" s="13" t="s">
        <v>2275</v>
      </c>
      <c r="H40" s="13" t="s">
        <v>2270</v>
      </c>
      <c r="I40" s="13" t="s">
        <v>2273</v>
      </c>
      <c r="J40" s="13" t="s">
        <v>2276</v>
      </c>
      <c r="K40" s="13" t="s">
        <v>2271</v>
      </c>
      <c r="L40" s="13" t="s">
        <v>2274</v>
      </c>
      <c r="M40" s="13" t="s">
        <v>2277</v>
      </c>
      <c r="N40" s="53" t="s">
        <v>2280</v>
      </c>
      <c r="O40" s="2"/>
    </row>
    <row r="41" spans="1:15" s="47" customFormat="1" ht="43.2" x14ac:dyDescent="0.3">
      <c r="A41" s="4">
        <v>708</v>
      </c>
      <c r="B41" s="13" t="s">
        <v>31</v>
      </c>
      <c r="C41" s="13" t="s">
        <v>743</v>
      </c>
      <c r="D41" s="53" t="s">
        <v>2711</v>
      </c>
      <c r="E41" s="13" t="s">
        <v>2682</v>
      </c>
      <c r="F41" s="13" t="s">
        <v>2684</v>
      </c>
      <c r="G41" s="13" t="s">
        <v>2356</v>
      </c>
      <c r="H41" s="13" t="s">
        <v>2681</v>
      </c>
      <c r="I41" s="13" t="s">
        <v>2683</v>
      </c>
      <c r="J41" s="13" t="s">
        <v>2685</v>
      </c>
      <c r="K41" s="13" t="s">
        <v>2370</v>
      </c>
      <c r="L41" s="13" t="s">
        <v>2370</v>
      </c>
      <c r="M41" s="13" t="s">
        <v>2370</v>
      </c>
      <c r="N41" s="53" t="s">
        <v>2280</v>
      </c>
      <c r="O41" s="2"/>
    </row>
    <row r="42" spans="1:15" s="47" customFormat="1" ht="86.4" x14ac:dyDescent="0.3">
      <c r="A42" s="4">
        <v>702</v>
      </c>
      <c r="B42" s="13" t="s">
        <v>31</v>
      </c>
      <c r="C42" s="13" t="s">
        <v>743</v>
      </c>
      <c r="D42" s="53" t="s">
        <v>2710</v>
      </c>
      <c r="E42" s="13" t="s">
        <v>2676</v>
      </c>
      <c r="F42" s="13" t="s">
        <v>2310</v>
      </c>
      <c r="G42" s="13" t="s">
        <v>2313</v>
      </c>
      <c r="H42" s="13" t="s">
        <v>2286</v>
      </c>
      <c r="I42" s="13" t="s">
        <v>2311</v>
      </c>
      <c r="J42" s="13" t="s">
        <v>2314</v>
      </c>
      <c r="K42" s="13" t="s">
        <v>2309</v>
      </c>
      <c r="L42" s="13" t="s">
        <v>2312</v>
      </c>
      <c r="M42" s="13" t="s">
        <v>2344</v>
      </c>
      <c r="N42" s="53" t="s">
        <v>2280</v>
      </c>
      <c r="O42" s="2"/>
    </row>
    <row r="43" spans="1:15" s="47" customFormat="1" ht="28.8" x14ac:dyDescent="0.3">
      <c r="A43" s="4">
        <v>224</v>
      </c>
      <c r="B43" s="13" t="s">
        <v>31</v>
      </c>
      <c r="C43" s="13" t="s">
        <v>3</v>
      </c>
      <c r="D43" s="13" t="s">
        <v>1996</v>
      </c>
      <c r="E43" s="13" t="s">
        <v>43</v>
      </c>
      <c r="F43" s="13" t="s">
        <v>26</v>
      </c>
      <c r="G43" s="13" t="s">
        <v>30</v>
      </c>
      <c r="H43" s="13" t="s">
        <v>1563</v>
      </c>
      <c r="I43" s="13" t="s">
        <v>1561</v>
      </c>
      <c r="J43" s="13" t="s">
        <v>1562</v>
      </c>
      <c r="K43" s="13" t="s">
        <v>1567</v>
      </c>
      <c r="L43" s="13" t="s">
        <v>1567</v>
      </c>
      <c r="M43" s="13" t="s">
        <v>1567</v>
      </c>
      <c r="N43" s="53" t="s">
        <v>2281</v>
      </c>
      <c r="O43" s="2"/>
    </row>
    <row r="44" spans="1:15" s="47" customFormat="1" ht="57.6" x14ac:dyDescent="0.3">
      <c r="A44" s="4">
        <v>267</v>
      </c>
      <c r="B44" s="13" t="s">
        <v>31</v>
      </c>
      <c r="C44" s="13" t="s">
        <v>3</v>
      </c>
      <c r="D44" s="13" t="s">
        <v>2122</v>
      </c>
      <c r="E44" s="13" t="s">
        <v>163</v>
      </c>
      <c r="F44" s="13" t="s">
        <v>164</v>
      </c>
      <c r="G44" s="13" t="s">
        <v>165</v>
      </c>
      <c r="H44" s="13" t="s">
        <v>1433</v>
      </c>
      <c r="I44" s="13" t="s">
        <v>1431</v>
      </c>
      <c r="J44" s="13" t="s">
        <v>1432</v>
      </c>
      <c r="K44" s="13" t="s">
        <v>1567</v>
      </c>
      <c r="L44" s="13" t="s">
        <v>1567</v>
      </c>
      <c r="M44" s="13" t="s">
        <v>1567</v>
      </c>
      <c r="N44" s="53" t="s">
        <v>2281</v>
      </c>
      <c r="O44" s="2"/>
    </row>
    <row r="45" spans="1:15" s="47" customFormat="1" ht="43.2" x14ac:dyDescent="0.3">
      <c r="A45" s="4">
        <v>268</v>
      </c>
      <c r="B45" s="13" t="s">
        <v>31</v>
      </c>
      <c r="C45" s="13" t="s">
        <v>3</v>
      </c>
      <c r="D45" s="13" t="s">
        <v>1703</v>
      </c>
      <c r="E45" s="13" t="s">
        <v>176</v>
      </c>
      <c r="F45" s="13" t="s">
        <v>177</v>
      </c>
      <c r="G45" s="13" t="s">
        <v>178</v>
      </c>
      <c r="H45" s="13" t="s">
        <v>1435</v>
      </c>
      <c r="I45" s="13" t="s">
        <v>1434</v>
      </c>
      <c r="J45" s="13" t="s">
        <v>1436</v>
      </c>
      <c r="K45" s="13" t="s">
        <v>1567</v>
      </c>
      <c r="L45" s="13" t="s">
        <v>1567</v>
      </c>
      <c r="M45" s="13" t="s">
        <v>1567</v>
      </c>
      <c r="N45" s="53" t="s">
        <v>2281</v>
      </c>
      <c r="O45" s="2"/>
    </row>
    <row r="46" spans="1:15" s="47" customFormat="1" ht="28.8" x14ac:dyDescent="0.3">
      <c r="A46" s="4">
        <v>269</v>
      </c>
      <c r="B46" s="13" t="s">
        <v>31</v>
      </c>
      <c r="C46" s="13" t="s">
        <v>3</v>
      </c>
      <c r="D46" s="13" t="s">
        <v>2123</v>
      </c>
      <c r="E46" s="13" t="s">
        <v>179</v>
      </c>
      <c r="F46" s="13" t="s">
        <v>180</v>
      </c>
      <c r="G46" s="13" t="s">
        <v>181</v>
      </c>
      <c r="H46" s="13" t="s">
        <v>1438</v>
      </c>
      <c r="I46" s="13" t="s">
        <v>864</v>
      </c>
      <c r="J46" s="13" t="s">
        <v>1437</v>
      </c>
      <c r="K46" s="13" t="s">
        <v>1567</v>
      </c>
      <c r="L46" s="13" t="s">
        <v>1567</v>
      </c>
      <c r="M46" s="13" t="s">
        <v>1567</v>
      </c>
      <c r="N46" s="53" t="s">
        <v>2281</v>
      </c>
      <c r="O46" s="2"/>
    </row>
    <row r="47" spans="1:15" s="47" customFormat="1" ht="28.8" x14ac:dyDescent="0.3">
      <c r="A47" s="4">
        <v>651</v>
      </c>
      <c r="B47" s="13" t="s">
        <v>31</v>
      </c>
      <c r="C47" s="13" t="s">
        <v>3</v>
      </c>
      <c r="D47" s="13" t="s">
        <v>1991</v>
      </c>
      <c r="E47" s="13" t="s">
        <v>1603</v>
      </c>
      <c r="F47" s="13" t="s">
        <v>1607</v>
      </c>
      <c r="G47" s="13" t="s">
        <v>1605</v>
      </c>
      <c r="H47" s="13" t="s">
        <v>523</v>
      </c>
      <c r="I47" s="13" t="s">
        <v>1609</v>
      </c>
      <c r="J47" s="13" t="s">
        <v>1604</v>
      </c>
      <c r="K47" s="13" t="s">
        <v>1567</v>
      </c>
      <c r="L47" s="13" t="s">
        <v>1567</v>
      </c>
      <c r="M47" s="13" t="s">
        <v>1567</v>
      </c>
      <c r="N47" s="53" t="s">
        <v>2281</v>
      </c>
      <c r="O47" s="2"/>
    </row>
    <row r="48" spans="1:15" s="47" customFormat="1" ht="43.2" x14ac:dyDescent="0.3">
      <c r="A48" s="4">
        <v>652</v>
      </c>
      <c r="B48" s="13" t="s">
        <v>31</v>
      </c>
      <c r="C48" s="13" t="s">
        <v>3</v>
      </c>
      <c r="D48" s="13" t="s">
        <v>1992</v>
      </c>
      <c r="E48" s="13" t="s">
        <v>1602</v>
      </c>
      <c r="F48" s="13" t="s">
        <v>1608</v>
      </c>
      <c r="G48" s="13" t="s">
        <v>1606</v>
      </c>
      <c r="H48" s="13" t="s">
        <v>522</v>
      </c>
      <c r="I48" s="13" t="s">
        <v>1610</v>
      </c>
      <c r="J48" s="13" t="s">
        <v>1611</v>
      </c>
      <c r="K48" s="13" t="s">
        <v>1567</v>
      </c>
      <c r="L48" s="13" t="s">
        <v>1567</v>
      </c>
      <c r="M48" s="13" t="s">
        <v>1567</v>
      </c>
      <c r="N48" s="53" t="s">
        <v>2281</v>
      </c>
      <c r="O48" s="2"/>
    </row>
    <row r="49" spans="1:15" s="47" customFormat="1" ht="28.8" x14ac:dyDescent="0.3">
      <c r="A49" s="4">
        <v>280</v>
      </c>
      <c r="B49" s="13" t="s">
        <v>31</v>
      </c>
      <c r="C49" s="13" t="s">
        <v>3</v>
      </c>
      <c r="D49" s="13" t="s">
        <v>1706</v>
      </c>
      <c r="E49" s="13" t="s">
        <v>1557</v>
      </c>
      <c r="F49" s="13" t="s">
        <v>188</v>
      </c>
      <c r="G49" s="13" t="s">
        <v>189</v>
      </c>
      <c r="H49" s="13" t="s">
        <v>1446</v>
      </c>
      <c r="I49" s="13" t="s">
        <v>859</v>
      </c>
      <c r="J49" s="13" t="s">
        <v>1445</v>
      </c>
      <c r="K49" s="13" t="s">
        <v>1567</v>
      </c>
      <c r="L49" s="13" t="s">
        <v>1567</v>
      </c>
      <c r="M49" s="13" t="s">
        <v>1567</v>
      </c>
      <c r="N49" s="53" t="s">
        <v>2281</v>
      </c>
      <c r="O49" s="2"/>
    </row>
    <row r="50" spans="1:15" s="47" customFormat="1" ht="72" x14ac:dyDescent="0.3">
      <c r="A50" s="4">
        <v>298</v>
      </c>
      <c r="B50" s="13" t="s">
        <v>31</v>
      </c>
      <c r="C50" s="13" t="s">
        <v>3</v>
      </c>
      <c r="D50" s="13" t="s">
        <v>1994</v>
      </c>
      <c r="E50" s="13" t="s">
        <v>2150</v>
      </c>
      <c r="F50" s="13" t="s">
        <v>148</v>
      </c>
      <c r="G50" s="13" t="s">
        <v>1626</v>
      </c>
      <c r="H50" s="13" t="s">
        <v>2618</v>
      </c>
      <c r="I50" s="13" t="s">
        <v>2619</v>
      </c>
      <c r="J50" s="13" t="s">
        <v>2620</v>
      </c>
      <c r="K50" s="13" t="s">
        <v>2521</v>
      </c>
      <c r="L50" s="13" t="s">
        <v>2525</v>
      </c>
      <c r="M50" s="13" t="s">
        <v>2529</v>
      </c>
      <c r="N50" s="53" t="s">
        <v>2281</v>
      </c>
      <c r="O50" s="2"/>
    </row>
    <row r="51" spans="1:15" s="47" customFormat="1" ht="28.8" x14ac:dyDescent="0.3">
      <c r="A51" s="4">
        <v>729</v>
      </c>
      <c r="B51" s="13" t="s">
        <v>31</v>
      </c>
      <c r="C51" s="13" t="s">
        <v>3</v>
      </c>
      <c r="D51" s="53" t="s">
        <v>2546</v>
      </c>
      <c r="E51" s="13" t="s">
        <v>2540</v>
      </c>
      <c r="F51" s="13" t="s">
        <v>2358</v>
      </c>
      <c r="G51" s="13" t="s">
        <v>2359</v>
      </c>
      <c r="H51" s="13" t="s">
        <v>2539</v>
      </c>
      <c r="I51" s="13" t="s">
        <v>2541</v>
      </c>
      <c r="J51" s="13" t="s">
        <v>2542</v>
      </c>
      <c r="K51" s="13" t="s">
        <v>2673</v>
      </c>
      <c r="L51" s="13" t="s">
        <v>2674</v>
      </c>
      <c r="M51" s="13" t="s">
        <v>2675</v>
      </c>
      <c r="N51" s="53" t="s">
        <v>2281</v>
      </c>
      <c r="O51" s="2"/>
    </row>
    <row r="52" spans="1:15" s="47" customFormat="1" ht="72" x14ac:dyDescent="0.3">
      <c r="A52" s="4">
        <v>272</v>
      </c>
      <c r="B52" s="13" t="s">
        <v>31</v>
      </c>
      <c r="C52" s="13" t="s">
        <v>3</v>
      </c>
      <c r="D52" s="13" t="s">
        <v>1993</v>
      </c>
      <c r="E52" s="13" t="s">
        <v>1592</v>
      </c>
      <c r="F52" s="13" t="s">
        <v>32</v>
      </c>
      <c r="G52" s="13" t="s">
        <v>33</v>
      </c>
      <c r="H52" s="13" t="s">
        <v>1440</v>
      </c>
      <c r="I52" s="13" t="s">
        <v>1439</v>
      </c>
      <c r="J52" s="13" t="s">
        <v>1441</v>
      </c>
      <c r="K52" s="13" t="s">
        <v>1567</v>
      </c>
      <c r="L52" s="13" t="s">
        <v>1567</v>
      </c>
      <c r="M52" s="13" t="s">
        <v>1567</v>
      </c>
      <c r="N52" s="53" t="s">
        <v>2281</v>
      </c>
      <c r="O52" s="2"/>
    </row>
    <row r="53" spans="1:15" s="47" customFormat="1" ht="28.8" x14ac:dyDescent="0.3">
      <c r="A53" s="4">
        <v>650</v>
      </c>
      <c r="B53" s="13" t="s">
        <v>31</v>
      </c>
      <c r="C53" s="13" t="s">
        <v>3</v>
      </c>
      <c r="D53" s="13" t="s">
        <v>1997</v>
      </c>
      <c r="E53" s="13" t="s">
        <v>1597</v>
      </c>
      <c r="F53" s="13" t="s">
        <v>1598</v>
      </c>
      <c r="G53" s="13" t="s">
        <v>1600</v>
      </c>
      <c r="H53" s="13" t="s">
        <v>623</v>
      </c>
      <c r="I53" s="13" t="s">
        <v>1599</v>
      </c>
      <c r="J53" s="13" t="s">
        <v>1601</v>
      </c>
      <c r="K53" s="13" t="s">
        <v>1567</v>
      </c>
      <c r="L53" s="13" t="s">
        <v>1567</v>
      </c>
      <c r="M53" s="13" t="s">
        <v>1567</v>
      </c>
      <c r="N53" s="53" t="s">
        <v>2281</v>
      </c>
      <c r="O53" s="2"/>
    </row>
    <row r="54" spans="1:15" s="47" customFormat="1" ht="57.6" x14ac:dyDescent="0.3">
      <c r="A54" s="4">
        <v>276</v>
      </c>
      <c r="B54" s="13" t="s">
        <v>31</v>
      </c>
      <c r="C54" s="13" t="s">
        <v>3</v>
      </c>
      <c r="D54" s="13" t="s">
        <v>2124</v>
      </c>
      <c r="E54" s="13" t="s">
        <v>244</v>
      </c>
      <c r="F54" s="13" t="s">
        <v>104</v>
      </c>
      <c r="G54" s="13" t="s">
        <v>245</v>
      </c>
      <c r="H54" s="13" t="s">
        <v>1442</v>
      </c>
      <c r="I54" s="13" t="s">
        <v>1970</v>
      </c>
      <c r="J54" s="13" t="s">
        <v>1971</v>
      </c>
      <c r="K54" s="13" t="s">
        <v>2000</v>
      </c>
      <c r="L54" s="13" t="s">
        <v>1745</v>
      </c>
      <c r="M54" s="13" t="s">
        <v>1972</v>
      </c>
      <c r="N54" s="53" t="s">
        <v>2281</v>
      </c>
      <c r="O54" s="2"/>
    </row>
    <row r="55" spans="1:15" s="47" customFormat="1" ht="43.2" x14ac:dyDescent="0.3">
      <c r="A55" s="4">
        <v>277</v>
      </c>
      <c r="B55" s="13" t="s">
        <v>31</v>
      </c>
      <c r="C55" s="13" t="s">
        <v>3</v>
      </c>
      <c r="D55" s="13" t="s">
        <v>1704</v>
      </c>
      <c r="E55" s="13" t="s">
        <v>155</v>
      </c>
      <c r="F55" s="13" t="s">
        <v>156</v>
      </c>
      <c r="G55" s="13" t="s">
        <v>157</v>
      </c>
      <c r="H55" s="13" t="s">
        <v>1544</v>
      </c>
      <c r="I55" s="13" t="s">
        <v>1833</v>
      </c>
      <c r="J55" s="13" t="s">
        <v>1834</v>
      </c>
      <c r="K55" s="13" t="s">
        <v>1567</v>
      </c>
      <c r="L55" s="13" t="s">
        <v>1567</v>
      </c>
      <c r="M55" s="13" t="s">
        <v>1567</v>
      </c>
      <c r="N55" s="53" t="s">
        <v>2281</v>
      </c>
      <c r="O55" s="2"/>
    </row>
    <row r="56" spans="1:15" s="47" customFormat="1" ht="86.4" x14ac:dyDescent="0.3">
      <c r="A56" s="4">
        <v>663</v>
      </c>
      <c r="B56" s="13" t="s">
        <v>31</v>
      </c>
      <c r="C56" s="13" t="s">
        <v>3</v>
      </c>
      <c r="D56" s="13" t="s">
        <v>1994</v>
      </c>
      <c r="E56" s="13" t="s">
        <v>1766</v>
      </c>
      <c r="F56" s="13" t="s">
        <v>36</v>
      </c>
      <c r="G56" s="13" t="s">
        <v>37</v>
      </c>
      <c r="H56" s="13" t="s">
        <v>1953</v>
      </c>
      <c r="I56" s="13" t="s">
        <v>1954</v>
      </c>
      <c r="J56" s="13" t="s">
        <v>1955</v>
      </c>
      <c r="K56" s="13" t="s">
        <v>2524</v>
      </c>
      <c r="L56" s="13" t="s">
        <v>2528</v>
      </c>
      <c r="M56" s="13" t="s">
        <v>2532</v>
      </c>
      <c r="N56" s="53" t="s">
        <v>2281</v>
      </c>
      <c r="O56" s="2"/>
    </row>
    <row r="57" spans="1:15" s="47" customFormat="1" ht="86.4" x14ac:dyDescent="0.3">
      <c r="A57" s="4">
        <v>283</v>
      </c>
      <c r="B57" s="13" t="s">
        <v>31</v>
      </c>
      <c r="C57" s="13" t="s">
        <v>3</v>
      </c>
      <c r="D57" s="13" t="s">
        <v>1707</v>
      </c>
      <c r="E57" s="13" t="s">
        <v>160</v>
      </c>
      <c r="F57" s="13" t="s">
        <v>161</v>
      </c>
      <c r="G57" s="13" t="s">
        <v>162</v>
      </c>
      <c r="H57" s="13" t="s">
        <v>1448</v>
      </c>
      <c r="I57" s="13" t="s">
        <v>1447</v>
      </c>
      <c r="J57" s="13" t="s">
        <v>1449</v>
      </c>
      <c r="K57" s="13" t="s">
        <v>1567</v>
      </c>
      <c r="L57" s="13" t="s">
        <v>1567</v>
      </c>
      <c r="M57" s="13" t="s">
        <v>1567</v>
      </c>
      <c r="N57" s="53" t="s">
        <v>2281</v>
      </c>
      <c r="O57" s="2"/>
    </row>
    <row r="58" spans="1:15" s="47" customFormat="1" ht="72" x14ac:dyDescent="0.3">
      <c r="A58" s="4">
        <v>686</v>
      </c>
      <c r="B58" s="13" t="s">
        <v>31</v>
      </c>
      <c r="C58" s="13" t="s">
        <v>3</v>
      </c>
      <c r="D58" s="53" t="s">
        <v>1938</v>
      </c>
      <c r="E58" s="13" t="s">
        <v>2168</v>
      </c>
      <c r="F58" s="13" t="s">
        <v>2315</v>
      </c>
      <c r="G58" s="13" t="s">
        <v>2317</v>
      </c>
      <c r="H58" s="13" t="s">
        <v>2169</v>
      </c>
      <c r="I58" s="13" t="s">
        <v>2170</v>
      </c>
      <c r="J58" s="13" t="s">
        <v>2171</v>
      </c>
      <c r="K58" s="13" t="s">
        <v>2293</v>
      </c>
      <c r="L58" s="13" t="s">
        <v>2316</v>
      </c>
      <c r="M58" s="13" t="s">
        <v>2318</v>
      </c>
      <c r="N58" s="53" t="s">
        <v>2281</v>
      </c>
      <c r="O58" s="2"/>
    </row>
    <row r="59" spans="1:15" s="47" customFormat="1" ht="43.2" x14ac:dyDescent="0.3">
      <c r="A59" s="4">
        <v>289</v>
      </c>
      <c r="B59" s="13" t="s">
        <v>31</v>
      </c>
      <c r="C59" s="13" t="s">
        <v>3</v>
      </c>
      <c r="D59" s="13" t="s">
        <v>1708</v>
      </c>
      <c r="E59" s="13" t="s">
        <v>149</v>
      </c>
      <c r="F59" s="13" t="s">
        <v>150</v>
      </c>
      <c r="G59" s="13" t="s">
        <v>151</v>
      </c>
      <c r="H59" s="13" t="s">
        <v>1554</v>
      </c>
      <c r="I59" s="13" t="s">
        <v>1835</v>
      </c>
      <c r="J59" s="13" t="s">
        <v>1836</v>
      </c>
      <c r="K59" s="13" t="s">
        <v>1567</v>
      </c>
      <c r="L59" s="13" t="s">
        <v>2525</v>
      </c>
      <c r="M59" s="13" t="s">
        <v>2529</v>
      </c>
      <c r="N59" s="53" t="s">
        <v>2281</v>
      </c>
      <c r="O59" s="2"/>
    </row>
    <row r="60" spans="1:15" s="47" customFormat="1" ht="144" x14ac:dyDescent="0.3">
      <c r="A60" s="4">
        <v>292</v>
      </c>
      <c r="B60" s="13" t="s">
        <v>31</v>
      </c>
      <c r="C60" s="13" t="s">
        <v>3</v>
      </c>
      <c r="D60" s="13" t="s">
        <v>2158</v>
      </c>
      <c r="E60" s="13" t="s">
        <v>2151</v>
      </c>
      <c r="F60" s="13" t="s">
        <v>1780</v>
      </c>
      <c r="G60" s="13" t="s">
        <v>1780</v>
      </c>
      <c r="H60" s="13" t="s">
        <v>1772</v>
      </c>
      <c r="I60" s="13" t="s">
        <v>1769</v>
      </c>
      <c r="J60" s="13" t="s">
        <v>1777</v>
      </c>
      <c r="K60" s="13" t="s">
        <v>1567</v>
      </c>
      <c r="L60" s="13" t="s">
        <v>1567</v>
      </c>
      <c r="M60" s="13" t="s">
        <v>1567</v>
      </c>
      <c r="N60" s="53" t="s">
        <v>2281</v>
      </c>
      <c r="O60" s="2"/>
    </row>
    <row r="61" spans="1:15" s="47" customFormat="1" ht="86.4" x14ac:dyDescent="0.3">
      <c r="A61" s="4">
        <v>294</v>
      </c>
      <c r="B61" s="13" t="s">
        <v>31</v>
      </c>
      <c r="C61" s="13" t="s">
        <v>3</v>
      </c>
      <c r="D61" s="13" t="s">
        <v>1938</v>
      </c>
      <c r="E61" s="13" t="s">
        <v>1767</v>
      </c>
      <c r="F61" s="13" t="s">
        <v>1779</v>
      </c>
      <c r="G61" s="13" t="s">
        <v>1781</v>
      </c>
      <c r="H61" s="13" t="s">
        <v>1920</v>
      </c>
      <c r="I61" s="13" t="s">
        <v>1929</v>
      </c>
      <c r="J61" s="13" t="s">
        <v>1930</v>
      </c>
      <c r="K61" s="13" t="s">
        <v>1770</v>
      </c>
      <c r="L61" s="13" t="s">
        <v>1773</v>
      </c>
      <c r="M61" s="13" t="s">
        <v>1776</v>
      </c>
      <c r="N61" s="53" t="s">
        <v>2281</v>
      </c>
      <c r="O61" s="2"/>
    </row>
    <row r="62" spans="1:15" s="47" customFormat="1" ht="28.8" x14ac:dyDescent="0.3">
      <c r="A62" s="4">
        <v>300</v>
      </c>
      <c r="B62" s="13" t="s">
        <v>31</v>
      </c>
      <c r="C62" s="13" t="s">
        <v>3</v>
      </c>
      <c r="D62" s="13" t="s">
        <v>2126</v>
      </c>
      <c r="E62" s="13" t="s">
        <v>170</v>
      </c>
      <c r="F62" s="13" t="s">
        <v>173</v>
      </c>
      <c r="G62" s="13" t="s">
        <v>1738</v>
      </c>
      <c r="H62" s="13" t="s">
        <v>1456</v>
      </c>
      <c r="I62" s="13" t="s">
        <v>1455</v>
      </c>
      <c r="J62" s="13" t="s">
        <v>1457</v>
      </c>
      <c r="K62" s="13" t="s">
        <v>1567</v>
      </c>
      <c r="L62" s="13" t="s">
        <v>1567</v>
      </c>
      <c r="M62" s="13" t="s">
        <v>1567</v>
      </c>
      <c r="N62" s="53" t="s">
        <v>2281</v>
      </c>
      <c r="O62" s="2"/>
    </row>
    <row r="63" spans="1:15" s="47" customFormat="1" ht="28.8" x14ac:dyDescent="0.3">
      <c r="A63" s="4">
        <v>301</v>
      </c>
      <c r="B63" s="13" t="s">
        <v>31</v>
      </c>
      <c r="C63" s="13" t="s">
        <v>3</v>
      </c>
      <c r="D63" s="13" t="s">
        <v>2127</v>
      </c>
      <c r="E63" s="13" t="s">
        <v>171</v>
      </c>
      <c r="F63" s="13" t="s">
        <v>174</v>
      </c>
      <c r="G63" s="13" t="s">
        <v>175</v>
      </c>
      <c r="H63" s="13" t="s">
        <v>1460</v>
      </c>
      <c r="I63" s="13" t="s">
        <v>1459</v>
      </c>
      <c r="J63" s="13" t="s">
        <v>1458</v>
      </c>
      <c r="K63" s="13" t="s">
        <v>1567</v>
      </c>
      <c r="L63" s="13" t="s">
        <v>1567</v>
      </c>
      <c r="M63" s="13" t="s">
        <v>1567</v>
      </c>
      <c r="N63" s="53" t="s">
        <v>2281</v>
      </c>
      <c r="O63" s="2"/>
    </row>
    <row r="64" spans="1:15" s="47" customFormat="1" ht="100.8" x14ac:dyDescent="0.3">
      <c r="A64" s="4">
        <v>303</v>
      </c>
      <c r="B64" s="13" t="s">
        <v>31</v>
      </c>
      <c r="C64" s="13" t="s">
        <v>3</v>
      </c>
      <c r="D64" s="13" t="s">
        <v>2128</v>
      </c>
      <c r="E64" s="13" t="s">
        <v>40</v>
      </c>
      <c r="F64" s="13" t="s">
        <v>41</v>
      </c>
      <c r="G64" s="13" t="s">
        <v>42</v>
      </c>
      <c r="H64" s="13" t="s">
        <v>1612</v>
      </c>
      <c r="I64" s="13" t="s">
        <v>1614</v>
      </c>
      <c r="J64" s="13" t="s">
        <v>1613</v>
      </c>
      <c r="K64" s="13" t="s">
        <v>2521</v>
      </c>
      <c r="L64" s="13" t="s">
        <v>2525</v>
      </c>
      <c r="M64" s="13" t="s">
        <v>2529</v>
      </c>
      <c r="N64" s="53" t="s">
        <v>2281</v>
      </c>
      <c r="O64" s="2"/>
    </row>
    <row r="65" spans="1:15" s="47" customFormat="1" ht="288" x14ac:dyDescent="0.3">
      <c r="A65" s="4">
        <v>649</v>
      </c>
      <c r="B65" s="13" t="s">
        <v>31</v>
      </c>
      <c r="C65" s="13" t="s">
        <v>3</v>
      </c>
      <c r="D65" s="13" t="s">
        <v>2134</v>
      </c>
      <c r="E65" s="13" t="s">
        <v>1594</v>
      </c>
      <c r="F65" s="13" t="s">
        <v>1595</v>
      </c>
      <c r="G65" s="13" t="s">
        <v>1596</v>
      </c>
      <c r="H65" s="13" t="s">
        <v>1746</v>
      </c>
      <c r="I65" s="13" t="s">
        <v>1747</v>
      </c>
      <c r="J65" s="13" t="s">
        <v>1748</v>
      </c>
      <c r="K65" s="13" t="s">
        <v>2523</v>
      </c>
      <c r="L65" s="13" t="s">
        <v>2527</v>
      </c>
      <c r="M65" s="13" t="s">
        <v>2531</v>
      </c>
      <c r="N65" s="53" t="s">
        <v>2281</v>
      </c>
      <c r="O65" s="2"/>
    </row>
    <row r="66" spans="1:15" s="47" customFormat="1" ht="28.8" x14ac:dyDescent="0.3">
      <c r="A66" s="4">
        <v>698</v>
      </c>
      <c r="B66" s="13" t="s">
        <v>31</v>
      </c>
      <c r="C66" s="13" t="s">
        <v>3</v>
      </c>
      <c r="D66" s="53" t="s">
        <v>2545</v>
      </c>
      <c r="E66" s="13" t="s">
        <v>2536</v>
      </c>
      <c r="F66" s="13" t="s">
        <v>2537</v>
      </c>
      <c r="G66" s="13" t="s">
        <v>2538</v>
      </c>
      <c r="H66" s="13" t="s">
        <v>2294</v>
      </c>
      <c r="I66" s="13" t="s">
        <v>2296</v>
      </c>
      <c r="J66" s="13" t="s">
        <v>2298</v>
      </c>
      <c r="K66" s="13" t="s">
        <v>2340</v>
      </c>
      <c r="L66" s="13" t="s">
        <v>2339</v>
      </c>
      <c r="M66" s="13" t="s">
        <v>2341</v>
      </c>
      <c r="N66" s="53" t="s">
        <v>2281</v>
      </c>
      <c r="O66" s="2"/>
    </row>
    <row r="67" spans="1:15" s="47" customFormat="1" ht="100.8" x14ac:dyDescent="0.3">
      <c r="A67" s="4">
        <v>285</v>
      </c>
      <c r="B67" s="13" t="s">
        <v>31</v>
      </c>
      <c r="C67" s="13" t="s">
        <v>3</v>
      </c>
      <c r="D67" s="13" t="s">
        <v>2125</v>
      </c>
      <c r="E67" s="13" t="s">
        <v>1558</v>
      </c>
      <c r="F67" s="13" t="s">
        <v>158</v>
      </c>
      <c r="G67" s="13" t="s">
        <v>159</v>
      </c>
      <c r="H67" s="13" t="s">
        <v>1551</v>
      </c>
      <c r="I67" s="13" t="s">
        <v>1553</v>
      </c>
      <c r="J67" s="13" t="s">
        <v>1552</v>
      </c>
      <c r="K67" s="13" t="s">
        <v>1567</v>
      </c>
      <c r="L67" s="13" t="s">
        <v>1567</v>
      </c>
      <c r="M67" s="13" t="s">
        <v>1567</v>
      </c>
      <c r="N67" s="53" t="s">
        <v>2281</v>
      </c>
      <c r="O67" s="2"/>
    </row>
    <row r="68" spans="1:15" s="47" customFormat="1" ht="86.4" x14ac:dyDescent="0.3">
      <c r="A68" s="9">
        <v>664</v>
      </c>
      <c r="B68" s="13" t="s">
        <v>31</v>
      </c>
      <c r="C68" s="13" t="s">
        <v>3</v>
      </c>
      <c r="D68" s="13" t="s">
        <v>2136</v>
      </c>
      <c r="E68" s="13" t="s">
        <v>2153</v>
      </c>
      <c r="F68" s="13" t="s">
        <v>141</v>
      </c>
      <c r="G68" s="13" t="s">
        <v>142</v>
      </c>
      <c r="H68" s="13" t="s">
        <v>1785</v>
      </c>
      <c r="I68" s="13" t="s">
        <v>1787</v>
      </c>
      <c r="J68" s="13" t="s">
        <v>1786</v>
      </c>
      <c r="K68" s="13" t="s">
        <v>2533</v>
      </c>
      <c r="L68" s="13" t="s">
        <v>2534</v>
      </c>
      <c r="M68" s="13" t="s">
        <v>2535</v>
      </c>
      <c r="N68" s="53" t="s">
        <v>2281</v>
      </c>
      <c r="O68" s="2"/>
    </row>
    <row r="69" spans="1:15" s="47" customFormat="1" ht="28.8" x14ac:dyDescent="0.3">
      <c r="A69" s="9">
        <v>666</v>
      </c>
      <c r="B69" s="13" t="s">
        <v>31</v>
      </c>
      <c r="C69" s="13" t="s">
        <v>3</v>
      </c>
      <c r="D69" s="13" t="s">
        <v>2160</v>
      </c>
      <c r="E69" s="13" t="s">
        <v>2154</v>
      </c>
      <c r="F69" s="13" t="s">
        <v>183</v>
      </c>
      <c r="G69" s="13" t="s">
        <v>1790</v>
      </c>
      <c r="H69" s="13" t="s">
        <v>1788</v>
      </c>
      <c r="I69" s="13" t="s">
        <v>863</v>
      </c>
      <c r="J69" s="13" t="s">
        <v>1461</v>
      </c>
      <c r="K69" s="13" t="s">
        <v>1567</v>
      </c>
      <c r="L69" s="13" t="s">
        <v>1567</v>
      </c>
      <c r="M69" s="13" t="s">
        <v>1567</v>
      </c>
      <c r="N69" s="53" t="s">
        <v>2281</v>
      </c>
      <c r="O69" s="2"/>
    </row>
    <row r="70" spans="1:15" s="47" customFormat="1" ht="28.8" x14ac:dyDescent="0.3">
      <c r="A70" s="9">
        <v>667</v>
      </c>
      <c r="B70" s="13" t="s">
        <v>31</v>
      </c>
      <c r="C70" s="13" t="s">
        <v>3</v>
      </c>
      <c r="D70" s="13" t="s">
        <v>2161</v>
      </c>
      <c r="E70" s="13" t="s">
        <v>2155</v>
      </c>
      <c r="F70" s="13" t="s">
        <v>184</v>
      </c>
      <c r="G70" s="13" t="s">
        <v>1791</v>
      </c>
      <c r="H70" s="13" t="s">
        <v>1789</v>
      </c>
      <c r="I70" s="13" t="s">
        <v>1463</v>
      </c>
      <c r="J70" s="13" t="s">
        <v>1462</v>
      </c>
      <c r="K70" s="13" t="s">
        <v>1567</v>
      </c>
      <c r="L70" s="13" t="s">
        <v>1567</v>
      </c>
      <c r="M70" s="13" t="s">
        <v>1567</v>
      </c>
      <c r="N70" s="53" t="s">
        <v>2281</v>
      </c>
      <c r="O70" s="2"/>
    </row>
    <row r="71" spans="1:15" s="47" customFormat="1" ht="57.6" x14ac:dyDescent="0.3">
      <c r="A71" s="4">
        <v>311</v>
      </c>
      <c r="B71" s="13" t="s">
        <v>31</v>
      </c>
      <c r="C71" s="13" t="s">
        <v>3</v>
      </c>
      <c r="D71" s="13" t="s">
        <v>1939</v>
      </c>
      <c r="E71" s="13" t="s">
        <v>1768</v>
      </c>
      <c r="F71" s="13" t="s">
        <v>1778</v>
      </c>
      <c r="G71" s="13" t="s">
        <v>1782</v>
      </c>
      <c r="H71" s="13" t="s">
        <v>1933</v>
      </c>
      <c r="I71" s="13" t="s">
        <v>1935</v>
      </c>
      <c r="J71" s="13" t="s">
        <v>1934</v>
      </c>
      <c r="K71" s="13" t="s">
        <v>1771</v>
      </c>
      <c r="L71" s="13" t="s">
        <v>1774</v>
      </c>
      <c r="M71" s="13" t="s">
        <v>1775</v>
      </c>
      <c r="N71" s="53" t="s">
        <v>2281</v>
      </c>
      <c r="O71" s="2"/>
    </row>
    <row r="72" spans="1:15" s="47" customFormat="1" ht="129.6" x14ac:dyDescent="0.3">
      <c r="A72" s="4">
        <v>726</v>
      </c>
      <c r="B72" s="13" t="s">
        <v>68</v>
      </c>
      <c r="C72" s="13" t="s">
        <v>2</v>
      </c>
      <c r="D72" s="53" t="s">
        <v>2632</v>
      </c>
      <c r="E72" s="13" t="s">
        <v>2442</v>
      </c>
      <c r="F72" s="13" t="s">
        <v>2444</v>
      </c>
      <c r="G72" s="13" t="s">
        <v>2446</v>
      </c>
      <c r="H72" s="13" t="s">
        <v>2450</v>
      </c>
      <c r="I72" s="13" t="s">
        <v>2449</v>
      </c>
      <c r="J72" s="13" t="s">
        <v>2448</v>
      </c>
      <c r="K72" s="13" t="s">
        <v>2443</v>
      </c>
      <c r="L72" s="13" t="s">
        <v>2445</v>
      </c>
      <c r="M72" s="13" t="s">
        <v>2447</v>
      </c>
      <c r="N72" s="53" t="s">
        <v>2281</v>
      </c>
      <c r="O72" s="2"/>
    </row>
    <row r="73" spans="1:15" s="47" customFormat="1" ht="72" x14ac:dyDescent="0.3">
      <c r="A73" s="4">
        <v>658</v>
      </c>
      <c r="B73" s="13" t="s">
        <v>68</v>
      </c>
      <c r="C73" s="13" t="s">
        <v>2</v>
      </c>
      <c r="D73" s="13" t="s">
        <v>1726</v>
      </c>
      <c r="E73" s="13" t="s">
        <v>1659</v>
      </c>
      <c r="F73" s="13" t="s">
        <v>1660</v>
      </c>
      <c r="G73" s="13" t="s">
        <v>1662</v>
      </c>
      <c r="H73" s="13" t="s">
        <v>1658</v>
      </c>
      <c r="I73" s="13" t="s">
        <v>1661</v>
      </c>
      <c r="J73" s="13" t="s">
        <v>1663</v>
      </c>
      <c r="K73" s="13" t="s">
        <v>1567</v>
      </c>
      <c r="L73" s="13" t="s">
        <v>1567</v>
      </c>
      <c r="M73" s="13" t="s">
        <v>1567</v>
      </c>
      <c r="N73" s="53" t="s">
        <v>2281</v>
      </c>
      <c r="O73" s="2"/>
    </row>
    <row r="74" spans="1:15" s="47" customFormat="1" ht="115.2" x14ac:dyDescent="0.3">
      <c r="A74" s="4">
        <v>221</v>
      </c>
      <c r="B74" s="13" t="s">
        <v>68</v>
      </c>
      <c r="C74" s="13" t="s">
        <v>2</v>
      </c>
      <c r="D74" s="13" t="s">
        <v>1690</v>
      </c>
      <c r="E74" s="13" t="s">
        <v>68</v>
      </c>
      <c r="F74" s="13" t="s">
        <v>71</v>
      </c>
      <c r="G74" s="13" t="s">
        <v>72</v>
      </c>
      <c r="H74" s="13" t="s">
        <v>1357</v>
      </c>
      <c r="I74" s="13" t="s">
        <v>1730</v>
      </c>
      <c r="J74" s="13" t="s">
        <v>1731</v>
      </c>
      <c r="K74" s="13" t="s">
        <v>1567</v>
      </c>
      <c r="L74" s="13" t="s">
        <v>1567</v>
      </c>
      <c r="M74" s="13" t="s">
        <v>1567</v>
      </c>
      <c r="N74" s="53" t="s">
        <v>2281</v>
      </c>
      <c r="O74" s="2"/>
    </row>
    <row r="75" spans="1:15" s="47" customFormat="1" ht="86.4" x14ac:dyDescent="0.3">
      <c r="A75" s="4">
        <v>220</v>
      </c>
      <c r="B75" s="13" t="s">
        <v>68</v>
      </c>
      <c r="C75" s="13" t="s">
        <v>2</v>
      </c>
      <c r="D75" s="13" t="s">
        <v>1689</v>
      </c>
      <c r="E75" s="13" t="s">
        <v>1632</v>
      </c>
      <c r="F75" s="13" t="s">
        <v>1281</v>
      </c>
      <c r="G75" s="13" t="s">
        <v>1672</v>
      </c>
      <c r="H75" s="13" t="s">
        <v>1669</v>
      </c>
      <c r="I75" s="13" t="s">
        <v>1670</v>
      </c>
      <c r="J75" s="13" t="s">
        <v>1671</v>
      </c>
      <c r="K75" s="13" t="s">
        <v>1567</v>
      </c>
      <c r="L75" s="13" t="s">
        <v>1567</v>
      </c>
      <c r="M75" s="13" t="s">
        <v>1567</v>
      </c>
      <c r="N75" s="53" t="s">
        <v>2281</v>
      </c>
      <c r="O75" s="2"/>
    </row>
    <row r="76" spans="1:15" s="47" customFormat="1" ht="100.8" x14ac:dyDescent="0.3">
      <c r="A76" s="4">
        <v>222</v>
      </c>
      <c r="B76" s="13" t="s">
        <v>68</v>
      </c>
      <c r="C76" s="13" t="s">
        <v>2</v>
      </c>
      <c r="D76" s="13" t="s">
        <v>1915</v>
      </c>
      <c r="E76" s="13" t="s">
        <v>447</v>
      </c>
      <c r="F76" s="13" t="s">
        <v>1654</v>
      </c>
      <c r="G76" s="13" t="s">
        <v>1523</v>
      </c>
      <c r="H76" s="13" t="s">
        <v>1653</v>
      </c>
      <c r="I76" s="13" t="s">
        <v>1656</v>
      </c>
      <c r="J76" s="13" t="s">
        <v>1655</v>
      </c>
      <c r="K76" s="13" t="s">
        <v>1567</v>
      </c>
      <c r="L76" s="13" t="s">
        <v>1567</v>
      </c>
      <c r="M76" s="13" t="s">
        <v>1567</v>
      </c>
      <c r="N76" s="53" t="s">
        <v>2281</v>
      </c>
      <c r="O76" s="2"/>
    </row>
    <row r="77" spans="1:15" s="47" customFormat="1" ht="409.6" x14ac:dyDescent="0.3">
      <c r="A77" s="4">
        <v>659</v>
      </c>
      <c r="B77" s="13" t="s">
        <v>68</v>
      </c>
      <c r="C77" s="13" t="s">
        <v>2</v>
      </c>
      <c r="D77" s="13" t="s">
        <v>1727</v>
      </c>
      <c r="E77" s="13" t="s">
        <v>1664</v>
      </c>
      <c r="F77" s="13" t="s">
        <v>1667</v>
      </c>
      <c r="G77" s="13" t="s">
        <v>1794</v>
      </c>
      <c r="H77" s="13" t="s">
        <v>1665</v>
      </c>
      <c r="I77" s="13" t="s">
        <v>1666</v>
      </c>
      <c r="J77" s="13" t="s">
        <v>1668</v>
      </c>
      <c r="K77" s="13" t="s">
        <v>1989</v>
      </c>
      <c r="L77" s="13" t="s">
        <v>1987</v>
      </c>
      <c r="M77" s="13" t="s">
        <v>1988</v>
      </c>
      <c r="N77" s="53" t="s">
        <v>2281</v>
      </c>
      <c r="O77" s="2"/>
    </row>
    <row r="78" spans="1:15" s="47" customFormat="1" ht="144" x14ac:dyDescent="0.3">
      <c r="A78" s="4">
        <v>648</v>
      </c>
      <c r="B78" s="13" t="s">
        <v>68</v>
      </c>
      <c r="C78" s="13" t="s">
        <v>2</v>
      </c>
      <c r="D78" s="13" t="s">
        <v>1724</v>
      </c>
      <c r="E78" s="13" t="s">
        <v>1564</v>
      </c>
      <c r="F78" s="13" t="s">
        <v>69</v>
      </c>
      <c r="G78" s="13" t="s">
        <v>70</v>
      </c>
      <c r="H78" s="13" t="s">
        <v>1359</v>
      </c>
      <c r="I78" s="13" t="s">
        <v>1733</v>
      </c>
      <c r="J78" s="13" t="s">
        <v>1734</v>
      </c>
      <c r="K78" s="13" t="s">
        <v>1732</v>
      </c>
      <c r="L78" s="13" t="s">
        <v>1985</v>
      </c>
      <c r="M78" s="13" t="s">
        <v>1986</v>
      </c>
      <c r="N78" s="53" t="s">
        <v>2281</v>
      </c>
      <c r="O78" s="2"/>
    </row>
    <row r="79" spans="1:15" s="47" customFormat="1" ht="100.8" x14ac:dyDescent="0.3">
      <c r="A79" s="4">
        <v>377</v>
      </c>
      <c r="B79" s="13" t="s">
        <v>68</v>
      </c>
      <c r="C79" s="13" t="s">
        <v>8</v>
      </c>
      <c r="D79" s="13" t="s">
        <v>2131</v>
      </c>
      <c r="E79" s="13" t="s">
        <v>2023</v>
      </c>
      <c r="F79" s="13" t="s">
        <v>92</v>
      </c>
      <c r="G79" s="13" t="s">
        <v>93</v>
      </c>
      <c r="H79" s="13" t="s">
        <v>2038</v>
      </c>
      <c r="I79" s="13" t="s">
        <v>2033</v>
      </c>
      <c r="J79" s="13" t="s">
        <v>2024</v>
      </c>
      <c r="K79" s="13" t="s">
        <v>2330</v>
      </c>
      <c r="L79" s="13" t="s">
        <v>1983</v>
      </c>
      <c r="M79" s="13" t="s">
        <v>2336</v>
      </c>
      <c r="N79" s="53" t="s">
        <v>2281</v>
      </c>
      <c r="O79" s="2"/>
    </row>
    <row r="80" spans="1:15" s="47" customFormat="1" ht="72" x14ac:dyDescent="0.3">
      <c r="A80" s="4">
        <v>380</v>
      </c>
      <c r="B80" s="13" t="s">
        <v>68</v>
      </c>
      <c r="C80" s="13" t="s">
        <v>8</v>
      </c>
      <c r="D80" s="13" t="s">
        <v>2159</v>
      </c>
      <c r="E80" s="13" t="s">
        <v>2142</v>
      </c>
      <c r="F80" s="13" t="s">
        <v>2144</v>
      </c>
      <c r="G80" s="13" t="s">
        <v>2146</v>
      </c>
      <c r="H80" s="13" t="s">
        <v>2148</v>
      </c>
      <c r="I80" s="13" t="s">
        <v>2145</v>
      </c>
      <c r="J80" s="13" t="s">
        <v>2147</v>
      </c>
      <c r="K80" s="13" t="s">
        <v>2331</v>
      </c>
      <c r="L80" s="13" t="s">
        <v>1984</v>
      </c>
      <c r="M80" s="13" t="s">
        <v>2337</v>
      </c>
      <c r="N80" s="53" t="s">
        <v>2281</v>
      </c>
      <c r="O80" s="2"/>
    </row>
    <row r="81" spans="1:15" s="47" customFormat="1" ht="144" x14ac:dyDescent="0.3">
      <c r="A81" s="4">
        <v>367</v>
      </c>
      <c r="B81" s="13" t="s">
        <v>68</v>
      </c>
      <c r="C81" s="13" t="s">
        <v>8</v>
      </c>
      <c r="D81" s="13" t="s">
        <v>1720</v>
      </c>
      <c r="E81" s="13" t="s">
        <v>266</v>
      </c>
      <c r="F81" s="13" t="s">
        <v>264</v>
      </c>
      <c r="G81" s="13" t="s">
        <v>265</v>
      </c>
      <c r="H81" s="13" t="s">
        <v>2034</v>
      </c>
      <c r="I81" s="13" t="s">
        <v>2029</v>
      </c>
      <c r="J81" s="13" t="s">
        <v>2028</v>
      </c>
      <c r="K81" s="13" t="s">
        <v>2324</v>
      </c>
      <c r="L81" s="13" t="s">
        <v>1979</v>
      </c>
      <c r="M81" s="13" t="s">
        <v>2333</v>
      </c>
      <c r="N81" s="53" t="s">
        <v>2281</v>
      </c>
      <c r="O81" s="2"/>
    </row>
    <row r="82" spans="1:15" s="47" customFormat="1" ht="201.6" x14ac:dyDescent="0.3">
      <c r="A82" s="4">
        <v>372</v>
      </c>
      <c r="B82" s="13" t="s">
        <v>68</v>
      </c>
      <c r="C82" s="13" t="s">
        <v>8</v>
      </c>
      <c r="D82" s="13" t="s">
        <v>2129</v>
      </c>
      <c r="E82" s="13" t="s">
        <v>2018</v>
      </c>
      <c r="F82" s="13" t="s">
        <v>87</v>
      </c>
      <c r="G82" s="13" t="s">
        <v>88</v>
      </c>
      <c r="H82" s="13" t="s">
        <v>2035</v>
      </c>
      <c r="I82" s="13" t="s">
        <v>2030</v>
      </c>
      <c r="J82" s="13" t="s">
        <v>2027</v>
      </c>
      <c r="K82" s="13" t="s">
        <v>2327</v>
      </c>
      <c r="L82" s="13" t="s">
        <v>1980</v>
      </c>
      <c r="M82" s="13" t="s">
        <v>2334</v>
      </c>
      <c r="N82" s="53" t="s">
        <v>2281</v>
      </c>
      <c r="O82" s="2"/>
    </row>
    <row r="83" spans="1:15" s="47" customFormat="1" ht="72" x14ac:dyDescent="0.3">
      <c r="A83" s="4">
        <v>373</v>
      </c>
      <c r="B83" s="13" t="s">
        <v>68</v>
      </c>
      <c r="C83" s="13" t="s">
        <v>8</v>
      </c>
      <c r="D83" s="13" t="s">
        <v>1721</v>
      </c>
      <c r="E83" s="13" t="s">
        <v>238</v>
      </c>
      <c r="F83" s="13" t="s">
        <v>2019</v>
      </c>
      <c r="G83" s="13" t="s">
        <v>2020</v>
      </c>
      <c r="H83" s="13" t="s">
        <v>2036</v>
      </c>
      <c r="I83" s="13" t="s">
        <v>2031</v>
      </c>
      <c r="J83" s="13" t="s">
        <v>2026</v>
      </c>
      <c r="K83" s="13" t="s">
        <v>2328</v>
      </c>
      <c r="L83" s="13" t="s">
        <v>1981</v>
      </c>
      <c r="M83" s="13" t="s">
        <v>2335</v>
      </c>
      <c r="N83" s="53" t="s">
        <v>2281</v>
      </c>
      <c r="O83" s="2"/>
    </row>
    <row r="84" spans="1:15" s="47" customFormat="1" ht="144" x14ac:dyDescent="0.3">
      <c r="A84" s="4">
        <v>364</v>
      </c>
      <c r="B84" s="13" t="s">
        <v>68</v>
      </c>
      <c r="C84" s="13" t="s">
        <v>8</v>
      </c>
      <c r="D84" s="13" t="s">
        <v>1902</v>
      </c>
      <c r="E84" s="13" t="s">
        <v>1856</v>
      </c>
      <c r="F84" s="13" t="s">
        <v>1856</v>
      </c>
      <c r="G84" s="13" t="s">
        <v>1856</v>
      </c>
      <c r="H84" s="13" t="s">
        <v>2017</v>
      </c>
      <c r="I84" s="13" t="s">
        <v>2015</v>
      </c>
      <c r="J84" s="13" t="s">
        <v>2016</v>
      </c>
      <c r="K84" s="13" t="s">
        <v>2322</v>
      </c>
      <c r="L84" s="13" t="s">
        <v>1978</v>
      </c>
      <c r="M84" s="13" t="s">
        <v>2323</v>
      </c>
      <c r="N84" s="53" t="s">
        <v>2281</v>
      </c>
      <c r="O84" s="2"/>
    </row>
    <row r="85" spans="1:15" s="47" customFormat="1" ht="72" x14ac:dyDescent="0.3">
      <c r="A85" s="4">
        <v>376</v>
      </c>
      <c r="B85" s="13" t="s">
        <v>68</v>
      </c>
      <c r="C85" s="13" t="s">
        <v>8</v>
      </c>
      <c r="D85" s="13" t="s">
        <v>2130</v>
      </c>
      <c r="E85" s="13" t="s">
        <v>2022</v>
      </c>
      <c r="F85" s="13" t="s">
        <v>2021</v>
      </c>
      <c r="G85" s="13" t="s">
        <v>2283</v>
      </c>
      <c r="H85" s="13" t="s">
        <v>2037</v>
      </c>
      <c r="I85" s="13" t="s">
        <v>2032</v>
      </c>
      <c r="J85" s="13" t="s">
        <v>2025</v>
      </c>
      <c r="K85" s="13" t="s">
        <v>2329</v>
      </c>
      <c r="L85" s="13" t="s">
        <v>1982</v>
      </c>
      <c r="M85" s="13" t="s">
        <v>2332</v>
      </c>
      <c r="N85" s="53" t="s">
        <v>2281</v>
      </c>
      <c r="O85" s="2"/>
    </row>
    <row r="86" spans="1:15" s="47" customFormat="1" ht="115.2" x14ac:dyDescent="0.3">
      <c r="A86" s="4">
        <v>681</v>
      </c>
      <c r="B86" s="13" t="s">
        <v>68</v>
      </c>
      <c r="C86" s="13" t="s">
        <v>8</v>
      </c>
      <c r="D86" s="53" t="s">
        <v>2138</v>
      </c>
      <c r="E86" s="13" t="s">
        <v>2039</v>
      </c>
      <c r="F86" s="13" t="s">
        <v>810</v>
      </c>
      <c r="G86" s="13" t="s">
        <v>2060</v>
      </c>
      <c r="H86" s="13" t="s">
        <v>2149</v>
      </c>
      <c r="I86" s="13" t="s">
        <v>2064</v>
      </c>
      <c r="J86" s="13" t="s">
        <v>2062</v>
      </c>
      <c r="K86" s="13" t="s">
        <v>2342</v>
      </c>
      <c r="L86" s="13" t="s">
        <v>2059</v>
      </c>
      <c r="M86" s="13" t="s">
        <v>2338</v>
      </c>
      <c r="N86" s="53" t="s">
        <v>2281</v>
      </c>
      <c r="O86" s="2"/>
    </row>
    <row r="87" spans="1:15" s="47" customFormat="1" ht="28.8" x14ac:dyDescent="0.3">
      <c r="A87" s="4">
        <v>223</v>
      </c>
      <c r="B87" s="13" t="s">
        <v>68</v>
      </c>
      <c r="C87" s="13" t="s">
        <v>3</v>
      </c>
      <c r="D87" s="13" t="s">
        <v>1904</v>
      </c>
      <c r="E87" s="13" t="s">
        <v>288</v>
      </c>
      <c r="F87" s="13" t="s">
        <v>290</v>
      </c>
      <c r="G87" s="13" t="s">
        <v>289</v>
      </c>
      <c r="H87" s="13" t="s">
        <v>1846</v>
      </c>
      <c r="I87" s="13" t="s">
        <v>1849</v>
      </c>
      <c r="J87" s="13" t="s">
        <v>1850</v>
      </c>
      <c r="K87" s="13" t="s">
        <v>1795</v>
      </c>
      <c r="L87" s="13" t="s">
        <v>1796</v>
      </c>
      <c r="M87" s="13" t="s">
        <v>1797</v>
      </c>
      <c r="N87" s="53" t="s">
        <v>2281</v>
      </c>
      <c r="O87" s="2"/>
    </row>
    <row r="88" spans="1:15" ht="28.8" x14ac:dyDescent="0.3">
      <c r="A88" s="4">
        <v>226</v>
      </c>
      <c r="B88" s="13" t="s">
        <v>68</v>
      </c>
      <c r="C88" s="13" t="s">
        <v>3</v>
      </c>
      <c r="D88" s="13" t="s">
        <v>1903</v>
      </c>
      <c r="E88" s="13" t="s">
        <v>246</v>
      </c>
      <c r="F88" s="13" t="s">
        <v>249</v>
      </c>
      <c r="G88" s="13" t="s">
        <v>250</v>
      </c>
      <c r="H88" s="13" t="s">
        <v>1842</v>
      </c>
      <c r="I88" s="13" t="s">
        <v>1843</v>
      </c>
      <c r="J88" s="13" t="s">
        <v>1844</v>
      </c>
      <c r="K88" s="13" t="s">
        <v>614</v>
      </c>
      <c r="L88" s="13" t="s">
        <v>1817</v>
      </c>
      <c r="M88" s="13" t="s">
        <v>1818</v>
      </c>
      <c r="N88" s="53" t="s">
        <v>2281</v>
      </c>
      <c r="O88" s="2"/>
    </row>
    <row r="89" spans="1:15" x14ac:dyDescent="0.3">
      <c r="A89" s="4">
        <v>228</v>
      </c>
      <c r="B89" s="13" t="s">
        <v>68</v>
      </c>
      <c r="C89" s="13" t="s">
        <v>3</v>
      </c>
      <c r="D89" s="13" t="s">
        <v>1691</v>
      </c>
      <c r="E89" s="13" t="s">
        <v>77</v>
      </c>
      <c r="F89" s="13" t="s">
        <v>85</v>
      </c>
      <c r="G89" s="13" t="s">
        <v>85</v>
      </c>
      <c r="H89" s="13" t="s">
        <v>1400</v>
      </c>
      <c r="I89" s="13" t="s">
        <v>1819</v>
      </c>
      <c r="J89" s="13" t="s">
        <v>1820</v>
      </c>
      <c r="K89" s="13" t="s">
        <v>1567</v>
      </c>
      <c r="L89" s="13" t="s">
        <v>1567</v>
      </c>
      <c r="M89" s="13" t="s">
        <v>1567</v>
      </c>
      <c r="N89" s="53" t="s">
        <v>2281</v>
      </c>
      <c r="O89" s="2"/>
    </row>
    <row r="90" spans="1:15" ht="43.2" x14ac:dyDescent="0.3">
      <c r="A90" s="4">
        <v>691</v>
      </c>
      <c r="B90" s="13" t="s">
        <v>68</v>
      </c>
      <c r="C90" s="13" t="s">
        <v>3</v>
      </c>
      <c r="D90" s="53" t="s">
        <v>1938</v>
      </c>
      <c r="E90" s="13" t="s">
        <v>2208</v>
      </c>
      <c r="F90" s="13" t="s">
        <v>2209</v>
      </c>
      <c r="G90" s="13" t="s">
        <v>2210</v>
      </c>
      <c r="H90" s="13" t="s">
        <v>2242</v>
      </c>
      <c r="I90" s="13" t="s">
        <v>2244</v>
      </c>
      <c r="J90" s="13" t="s">
        <v>2247</v>
      </c>
      <c r="K90" s="13" t="s">
        <v>2243</v>
      </c>
      <c r="L90" s="13" t="s">
        <v>2245</v>
      </c>
      <c r="M90" s="13" t="s">
        <v>2246</v>
      </c>
      <c r="N90" s="53" t="s">
        <v>2280</v>
      </c>
      <c r="O90" s="2"/>
    </row>
    <row r="91" spans="1:15" ht="28.8" x14ac:dyDescent="0.3">
      <c r="A91" s="4">
        <v>230</v>
      </c>
      <c r="B91" s="13" t="s">
        <v>68</v>
      </c>
      <c r="C91" s="13" t="s">
        <v>3</v>
      </c>
      <c r="D91" s="13" t="s">
        <v>2623</v>
      </c>
      <c r="E91" s="13" t="s">
        <v>2143</v>
      </c>
      <c r="F91" s="13" t="s">
        <v>2144</v>
      </c>
      <c r="G91" s="13" t="s">
        <v>2146</v>
      </c>
      <c r="H91" s="13" t="s">
        <v>2053</v>
      </c>
      <c r="I91" s="13" t="s">
        <v>2054</v>
      </c>
      <c r="J91" s="13" t="s">
        <v>2055</v>
      </c>
      <c r="K91" s="13" t="s">
        <v>1567</v>
      </c>
      <c r="L91" s="13" t="s">
        <v>1567</v>
      </c>
      <c r="M91" s="13" t="s">
        <v>1567</v>
      </c>
      <c r="N91" s="53" t="s">
        <v>2281</v>
      </c>
      <c r="O91" s="2"/>
    </row>
    <row r="92" spans="1:15" ht="28.8" x14ac:dyDescent="0.3">
      <c r="A92" s="4">
        <v>231</v>
      </c>
      <c r="B92" s="13" t="s">
        <v>68</v>
      </c>
      <c r="C92" s="13" t="s">
        <v>3</v>
      </c>
      <c r="D92" s="13" t="s">
        <v>1938</v>
      </c>
      <c r="E92" s="13" t="s">
        <v>2162</v>
      </c>
      <c r="F92" s="13" t="s">
        <v>81</v>
      </c>
      <c r="G92" s="13" t="s">
        <v>82</v>
      </c>
      <c r="H92" s="13" t="s">
        <v>2251</v>
      </c>
      <c r="I92" s="13" t="s">
        <v>2252</v>
      </c>
      <c r="J92" s="13" t="s">
        <v>2253</v>
      </c>
      <c r="K92" s="13" t="s">
        <v>2248</v>
      </c>
      <c r="L92" s="13" t="s">
        <v>2249</v>
      </c>
      <c r="M92" s="13" t="s">
        <v>2250</v>
      </c>
      <c r="N92" s="53" t="s">
        <v>2280</v>
      </c>
      <c r="O92" s="2"/>
    </row>
    <row r="93" spans="1:15" ht="28.8" x14ac:dyDescent="0.3">
      <c r="A93" s="4">
        <v>232</v>
      </c>
      <c r="B93" s="13" t="s">
        <v>68</v>
      </c>
      <c r="C93" s="13" t="s">
        <v>3</v>
      </c>
      <c r="D93" s="13" t="s">
        <v>1938</v>
      </c>
      <c r="E93" s="13" t="s">
        <v>2163</v>
      </c>
      <c r="F93" s="13" t="s">
        <v>2211</v>
      </c>
      <c r="G93" s="13" t="s">
        <v>1643</v>
      </c>
      <c r="H93" s="13" t="s">
        <v>2254</v>
      </c>
      <c r="I93" s="13" t="s">
        <v>2255</v>
      </c>
      <c r="J93" s="13" t="s">
        <v>2256</v>
      </c>
      <c r="K93" s="13" t="s">
        <v>2248</v>
      </c>
      <c r="L93" s="13" t="s">
        <v>2249</v>
      </c>
      <c r="M93" s="13" t="s">
        <v>2250</v>
      </c>
      <c r="N93" s="53" t="s">
        <v>2280</v>
      </c>
      <c r="O93" s="2"/>
    </row>
    <row r="94" spans="1:15" x14ac:dyDescent="0.3">
      <c r="A94" s="4">
        <v>233</v>
      </c>
      <c r="B94" s="13" t="s">
        <v>68</v>
      </c>
      <c r="C94" s="13" t="s">
        <v>3</v>
      </c>
      <c r="D94" s="13" t="s">
        <v>1692</v>
      </c>
      <c r="E94" s="13" t="s">
        <v>1615</v>
      </c>
      <c r="F94" s="13" t="s">
        <v>86</v>
      </c>
      <c r="G94" s="13" t="s">
        <v>297</v>
      </c>
      <c r="H94" s="13" t="s">
        <v>1401</v>
      </c>
      <c r="I94" s="13" t="s">
        <v>1821</v>
      </c>
      <c r="J94" s="13" t="s">
        <v>1822</v>
      </c>
      <c r="K94" s="13" t="s">
        <v>1567</v>
      </c>
      <c r="L94" s="13" t="s">
        <v>1567</v>
      </c>
      <c r="M94" s="13" t="s">
        <v>1567</v>
      </c>
      <c r="N94" s="53" t="s">
        <v>2281</v>
      </c>
      <c r="O94" s="2"/>
    </row>
    <row r="95" spans="1:15" ht="57.6" x14ac:dyDescent="0.3">
      <c r="A95" s="4">
        <v>235</v>
      </c>
      <c r="B95" s="13" t="s">
        <v>68</v>
      </c>
      <c r="C95" s="13" t="s">
        <v>3</v>
      </c>
      <c r="D95" s="13" t="s">
        <v>2624</v>
      </c>
      <c r="E95" s="13" t="s">
        <v>263</v>
      </c>
      <c r="F95" s="13" t="s">
        <v>264</v>
      </c>
      <c r="G95" s="13" t="s">
        <v>265</v>
      </c>
      <c r="H95" s="13" t="s">
        <v>1402</v>
      </c>
      <c r="I95" s="13" t="s">
        <v>1823</v>
      </c>
      <c r="J95" s="13" t="s">
        <v>1827</v>
      </c>
      <c r="K95" s="13" t="s">
        <v>1567</v>
      </c>
      <c r="L95" s="13" t="s">
        <v>1567</v>
      </c>
      <c r="M95" s="13" t="s">
        <v>1567</v>
      </c>
      <c r="N95" s="53" t="s">
        <v>2281</v>
      </c>
      <c r="O95" s="2"/>
    </row>
    <row r="96" spans="1:15" ht="57.6" x14ac:dyDescent="0.3">
      <c r="A96" s="4">
        <v>236</v>
      </c>
      <c r="B96" s="13" t="s">
        <v>68</v>
      </c>
      <c r="C96" s="13" t="s">
        <v>3</v>
      </c>
      <c r="D96" s="13" t="s">
        <v>1693</v>
      </c>
      <c r="E96" s="13" t="s">
        <v>1631</v>
      </c>
      <c r="F96" s="13" t="s">
        <v>1637</v>
      </c>
      <c r="G96" s="13" t="s">
        <v>1798</v>
      </c>
      <c r="H96" s="13" t="s">
        <v>1640</v>
      </c>
      <c r="I96" s="13" t="s">
        <v>1641</v>
      </c>
      <c r="J96" s="13" t="s">
        <v>1642</v>
      </c>
      <c r="K96" s="13" t="s">
        <v>1567</v>
      </c>
      <c r="L96" s="13" t="s">
        <v>1567</v>
      </c>
      <c r="M96" s="13" t="s">
        <v>1567</v>
      </c>
      <c r="N96" s="53" t="s">
        <v>2281</v>
      </c>
      <c r="O96" s="2"/>
    </row>
    <row r="97" spans="1:15" ht="86.4" x14ac:dyDescent="0.3">
      <c r="A97" s="4">
        <v>657</v>
      </c>
      <c r="B97" s="13" t="s">
        <v>68</v>
      </c>
      <c r="C97" s="13" t="s">
        <v>3</v>
      </c>
      <c r="D97" s="13" t="s">
        <v>1812</v>
      </c>
      <c r="E97" s="13" t="s">
        <v>1750</v>
      </c>
      <c r="F97" s="13" t="s">
        <v>1649</v>
      </c>
      <c r="G97" s="13" t="s">
        <v>1799</v>
      </c>
      <c r="H97" s="13" t="s">
        <v>1652</v>
      </c>
      <c r="I97" s="13" t="s">
        <v>1651</v>
      </c>
      <c r="J97" s="13" t="s">
        <v>1650</v>
      </c>
      <c r="K97" s="13" t="s">
        <v>1567</v>
      </c>
      <c r="L97" s="13" t="s">
        <v>1567</v>
      </c>
      <c r="M97" s="13" t="s">
        <v>1567</v>
      </c>
      <c r="N97" s="53" t="s">
        <v>2281</v>
      </c>
      <c r="O97" s="2"/>
    </row>
    <row r="98" spans="1:15" ht="57.6" x14ac:dyDescent="0.3">
      <c r="A98" s="4">
        <v>660</v>
      </c>
      <c r="B98" s="13" t="s">
        <v>68</v>
      </c>
      <c r="C98" s="13" t="s">
        <v>3</v>
      </c>
      <c r="D98" s="13" t="s">
        <v>1728</v>
      </c>
      <c r="E98" s="13" t="s">
        <v>1673</v>
      </c>
      <c r="F98" s="13" t="s">
        <v>1680</v>
      </c>
      <c r="G98" s="13" t="s">
        <v>1800</v>
      </c>
      <c r="H98" s="13" t="s">
        <v>1675</v>
      </c>
      <c r="I98" s="13" t="s">
        <v>1677</v>
      </c>
      <c r="J98" s="13" t="s">
        <v>1678</v>
      </c>
      <c r="K98" s="13" t="s">
        <v>1567</v>
      </c>
      <c r="L98" s="13" t="s">
        <v>1567</v>
      </c>
      <c r="M98" s="13" t="s">
        <v>1567</v>
      </c>
      <c r="N98" s="53" t="s">
        <v>2281</v>
      </c>
      <c r="O98" s="2"/>
    </row>
    <row r="99" spans="1:15" ht="187.2" x14ac:dyDescent="0.3">
      <c r="A99" s="4">
        <v>237</v>
      </c>
      <c r="B99" s="13" t="s">
        <v>68</v>
      </c>
      <c r="C99" s="13" t="s">
        <v>3</v>
      </c>
      <c r="D99" s="13" t="s">
        <v>2118</v>
      </c>
      <c r="E99" s="13" t="s">
        <v>2042</v>
      </c>
      <c r="F99" s="13" t="s">
        <v>87</v>
      </c>
      <c r="G99" s="13" t="s">
        <v>88</v>
      </c>
      <c r="H99" s="13" t="s">
        <v>2043</v>
      </c>
      <c r="I99" s="13" t="s">
        <v>2048</v>
      </c>
      <c r="J99" s="13" t="s">
        <v>2046</v>
      </c>
      <c r="K99" s="13" t="s">
        <v>2045</v>
      </c>
      <c r="L99" s="13" t="s">
        <v>2044</v>
      </c>
      <c r="M99" s="13" t="s">
        <v>2047</v>
      </c>
      <c r="N99" s="53" t="s">
        <v>2281</v>
      </c>
      <c r="O99" s="2"/>
    </row>
    <row r="100" spans="1:15" ht="43.2" x14ac:dyDescent="0.3">
      <c r="A100" s="4">
        <v>238</v>
      </c>
      <c r="B100" s="13" t="s">
        <v>68</v>
      </c>
      <c r="C100" s="13" t="s">
        <v>3</v>
      </c>
      <c r="D100" s="13" t="s">
        <v>1694</v>
      </c>
      <c r="E100" s="13" t="s">
        <v>99</v>
      </c>
      <c r="F100" s="13" t="s">
        <v>247</v>
      </c>
      <c r="G100" s="13" t="s">
        <v>248</v>
      </c>
      <c r="H100" s="13" t="s">
        <v>613</v>
      </c>
      <c r="I100" s="13" t="s">
        <v>1824</v>
      </c>
      <c r="J100" s="13" t="s">
        <v>1825</v>
      </c>
      <c r="K100" s="13" t="s">
        <v>1735</v>
      </c>
      <c r="L100" s="13" t="s">
        <v>1974</v>
      </c>
      <c r="M100" s="13" t="s">
        <v>1973</v>
      </c>
      <c r="N100" s="53" t="s">
        <v>2281</v>
      </c>
      <c r="O100" s="2"/>
    </row>
    <row r="101" spans="1:15" ht="57.6" x14ac:dyDescent="0.3">
      <c r="A101" s="4">
        <v>239</v>
      </c>
      <c r="B101" s="13" t="s">
        <v>68</v>
      </c>
      <c r="C101" s="13" t="s">
        <v>3</v>
      </c>
      <c r="D101" s="13" t="s">
        <v>2625</v>
      </c>
      <c r="E101" s="13" t="s">
        <v>74</v>
      </c>
      <c r="F101" s="13" t="s">
        <v>89</v>
      </c>
      <c r="G101" s="13" t="s">
        <v>90</v>
      </c>
      <c r="H101" s="13" t="s">
        <v>1403</v>
      </c>
      <c r="I101" s="13" t="s">
        <v>1826</v>
      </c>
      <c r="J101" s="13" t="s">
        <v>1828</v>
      </c>
      <c r="K101" s="13" t="s">
        <v>1567</v>
      </c>
      <c r="L101" s="13" t="s">
        <v>1567</v>
      </c>
      <c r="M101" s="13" t="s">
        <v>1567</v>
      </c>
      <c r="N101" s="53" t="s">
        <v>2281</v>
      </c>
      <c r="O101" s="2"/>
    </row>
    <row r="102" spans="1:15" ht="144" x14ac:dyDescent="0.3">
      <c r="A102" s="4">
        <v>700</v>
      </c>
      <c r="B102" s="13" t="s">
        <v>68</v>
      </c>
      <c r="C102" s="13" t="s">
        <v>3</v>
      </c>
      <c r="D102" s="53" t="s">
        <v>2279</v>
      </c>
      <c r="E102" s="13" t="s">
        <v>2226</v>
      </c>
      <c r="F102" s="13" t="s">
        <v>1856</v>
      </c>
      <c r="G102" s="13" t="s">
        <v>1856</v>
      </c>
      <c r="H102" s="13" t="s">
        <v>2017</v>
      </c>
      <c r="I102" s="13" t="s">
        <v>2015</v>
      </c>
      <c r="J102" s="13" t="s">
        <v>2016</v>
      </c>
      <c r="K102" s="13" t="s">
        <v>2322</v>
      </c>
      <c r="L102" s="13" t="s">
        <v>1978</v>
      </c>
      <c r="M102" s="13" t="s">
        <v>2343</v>
      </c>
      <c r="N102" s="53" t="s">
        <v>2281</v>
      </c>
      <c r="O102" s="2"/>
    </row>
    <row r="103" spans="1:15" ht="28.8" x14ac:dyDescent="0.3">
      <c r="A103" s="4">
        <v>244</v>
      </c>
      <c r="B103" s="13" t="s">
        <v>68</v>
      </c>
      <c r="C103" s="13" t="s">
        <v>3</v>
      </c>
      <c r="D103" s="13" t="s">
        <v>2628</v>
      </c>
      <c r="E103" s="13" t="s">
        <v>2482</v>
      </c>
      <c r="F103" s="13" t="s">
        <v>10</v>
      </c>
      <c r="G103" s="13" t="s">
        <v>11</v>
      </c>
      <c r="H103" s="13" t="s">
        <v>2300</v>
      </c>
      <c r="I103" s="13" t="s">
        <v>10</v>
      </c>
      <c r="J103" s="13" t="s">
        <v>11</v>
      </c>
      <c r="K103" s="13" t="s">
        <v>1567</v>
      </c>
      <c r="L103" s="13" t="s">
        <v>1567</v>
      </c>
      <c r="M103" s="13" t="s">
        <v>1567</v>
      </c>
      <c r="N103" s="53" t="s">
        <v>2281</v>
      </c>
      <c r="O103" s="2"/>
    </row>
    <row r="104" spans="1:15" ht="115.2" x14ac:dyDescent="0.3">
      <c r="A104" s="4">
        <v>692</v>
      </c>
      <c r="B104" s="13" t="s">
        <v>68</v>
      </c>
      <c r="C104" s="13" t="s">
        <v>3</v>
      </c>
      <c r="D104" s="53" t="s">
        <v>1938</v>
      </c>
      <c r="E104" s="13" t="s">
        <v>2178</v>
      </c>
      <c r="F104" s="13" t="s">
        <v>2182</v>
      </c>
      <c r="G104" s="13" t="s">
        <v>2186</v>
      </c>
      <c r="H104" s="13" t="s">
        <v>1920</v>
      </c>
      <c r="I104" s="13" t="s">
        <v>1929</v>
      </c>
      <c r="J104" s="13" t="s">
        <v>1930</v>
      </c>
      <c r="K104" s="13" t="s">
        <v>2181</v>
      </c>
      <c r="L104" s="13" t="s">
        <v>2184</v>
      </c>
      <c r="M104" s="13" t="s">
        <v>2187</v>
      </c>
      <c r="N104" s="53" t="s">
        <v>2281</v>
      </c>
      <c r="O104" s="2"/>
    </row>
    <row r="105" spans="1:15" ht="57.6" x14ac:dyDescent="0.3">
      <c r="A105" s="4">
        <v>242</v>
      </c>
      <c r="B105" s="13" t="s">
        <v>68</v>
      </c>
      <c r="C105" s="13" t="s">
        <v>3</v>
      </c>
      <c r="D105" s="13" t="s">
        <v>2626</v>
      </c>
      <c r="E105" s="13" t="s">
        <v>2040</v>
      </c>
      <c r="F105" s="13" t="s">
        <v>2282</v>
      </c>
      <c r="G105" s="13" t="s">
        <v>2283</v>
      </c>
      <c r="H105" s="13" t="s">
        <v>2041</v>
      </c>
      <c r="I105" s="13" t="s">
        <v>2284</v>
      </c>
      <c r="J105" s="13" t="s">
        <v>2285</v>
      </c>
      <c r="K105" s="13" t="s">
        <v>1567</v>
      </c>
      <c r="L105" s="13" t="s">
        <v>1567</v>
      </c>
      <c r="M105" s="13" t="s">
        <v>1567</v>
      </c>
      <c r="N105" s="53" t="s">
        <v>2281</v>
      </c>
      <c r="O105" s="2"/>
    </row>
    <row r="106" spans="1:15" ht="72" x14ac:dyDescent="0.3">
      <c r="A106" s="4">
        <v>693</v>
      </c>
      <c r="B106" s="13" t="s">
        <v>68</v>
      </c>
      <c r="C106" s="13" t="s">
        <v>3</v>
      </c>
      <c r="D106" s="53" t="s">
        <v>1938</v>
      </c>
      <c r="E106" s="13" t="s">
        <v>2179</v>
      </c>
      <c r="F106" s="13" t="s">
        <v>2175</v>
      </c>
      <c r="G106" s="13" t="s">
        <v>2176</v>
      </c>
      <c r="H106" s="13" t="s">
        <v>1920</v>
      </c>
      <c r="I106" s="13" t="s">
        <v>1929</v>
      </c>
      <c r="J106" s="13" t="s">
        <v>1930</v>
      </c>
      <c r="K106" s="13" t="s">
        <v>2207</v>
      </c>
      <c r="L106" s="13" t="s">
        <v>2185</v>
      </c>
      <c r="M106" s="13" t="s">
        <v>2188</v>
      </c>
      <c r="N106" s="53" t="s">
        <v>2281</v>
      </c>
      <c r="O106" s="2"/>
    </row>
    <row r="107" spans="1:15" ht="115.2" x14ac:dyDescent="0.3">
      <c r="A107" s="4">
        <v>694</v>
      </c>
      <c r="B107" s="13" t="s">
        <v>68</v>
      </c>
      <c r="C107" s="13" t="s">
        <v>3</v>
      </c>
      <c r="D107" s="53" t="s">
        <v>1938</v>
      </c>
      <c r="E107" s="13" t="s">
        <v>2180</v>
      </c>
      <c r="F107" s="13" t="s">
        <v>2183</v>
      </c>
      <c r="G107" s="13" t="s">
        <v>2177</v>
      </c>
      <c r="H107" s="13" t="s">
        <v>1920</v>
      </c>
      <c r="I107" s="13" t="s">
        <v>1929</v>
      </c>
      <c r="J107" s="13" t="s">
        <v>1930</v>
      </c>
      <c r="K107" s="13" t="s">
        <v>2345</v>
      </c>
      <c r="L107" s="13" t="s">
        <v>2346</v>
      </c>
      <c r="M107" s="13" t="s">
        <v>2347</v>
      </c>
      <c r="N107" s="53" t="s">
        <v>2281</v>
      </c>
      <c r="O107" s="2"/>
    </row>
    <row r="108" spans="1:15" ht="43.2" x14ac:dyDescent="0.3">
      <c r="A108" s="4">
        <v>655</v>
      </c>
      <c r="B108" s="13" t="s">
        <v>68</v>
      </c>
      <c r="C108" s="13" t="s">
        <v>3</v>
      </c>
      <c r="D108" s="13" t="s">
        <v>1725</v>
      </c>
      <c r="E108" s="13" t="s">
        <v>1633</v>
      </c>
      <c r="F108" s="13" t="s">
        <v>1638</v>
      </c>
      <c r="G108" s="13" t="s">
        <v>1639</v>
      </c>
      <c r="H108" s="13" t="s">
        <v>1634</v>
      </c>
      <c r="I108" s="13" t="s">
        <v>1636</v>
      </c>
      <c r="J108" s="13" t="s">
        <v>1635</v>
      </c>
      <c r="K108" s="13" t="s">
        <v>1567</v>
      </c>
      <c r="L108" s="13" t="s">
        <v>1567</v>
      </c>
      <c r="M108" s="13" t="s">
        <v>1567</v>
      </c>
      <c r="N108" s="53" t="s">
        <v>2281</v>
      </c>
      <c r="O108" s="2"/>
    </row>
    <row r="109" spans="1:15" ht="86.4" x14ac:dyDescent="0.3">
      <c r="A109" s="4">
        <v>656</v>
      </c>
      <c r="B109" s="13" t="s">
        <v>68</v>
      </c>
      <c r="C109" s="13" t="s">
        <v>3</v>
      </c>
      <c r="D109" s="13" t="s">
        <v>1936</v>
      </c>
      <c r="E109" s="13" t="s">
        <v>1916</v>
      </c>
      <c r="F109" s="13" t="s">
        <v>1647</v>
      </c>
      <c r="G109" s="13" t="s">
        <v>1646</v>
      </c>
      <c r="H109" s="13" t="s">
        <v>1644</v>
      </c>
      <c r="I109" s="13" t="s">
        <v>1648</v>
      </c>
      <c r="J109" s="13" t="s">
        <v>1645</v>
      </c>
      <c r="K109" s="13" t="s">
        <v>1567</v>
      </c>
      <c r="L109" s="13" t="s">
        <v>1567</v>
      </c>
      <c r="M109" s="13" t="s">
        <v>1567</v>
      </c>
      <c r="N109" s="53" t="s">
        <v>2281</v>
      </c>
      <c r="O109" s="2"/>
    </row>
    <row r="110" spans="1:15" x14ac:dyDescent="0.3">
      <c r="A110" s="4">
        <v>245</v>
      </c>
      <c r="B110" s="13" t="s">
        <v>68</v>
      </c>
      <c r="C110" s="13" t="s">
        <v>3</v>
      </c>
      <c r="D110" s="13" t="s">
        <v>1695</v>
      </c>
      <c r="E110" s="13" t="s">
        <v>1616</v>
      </c>
      <c r="F110" s="13" t="s">
        <v>96</v>
      </c>
      <c r="G110" s="13" t="s">
        <v>97</v>
      </c>
      <c r="H110" s="13" t="s">
        <v>1404</v>
      </c>
      <c r="I110" s="13" t="s">
        <v>96</v>
      </c>
      <c r="J110" s="13" t="s">
        <v>97</v>
      </c>
      <c r="K110" s="13" t="s">
        <v>1567</v>
      </c>
      <c r="L110" s="13" t="s">
        <v>1567</v>
      </c>
      <c r="M110" s="13" t="s">
        <v>1567</v>
      </c>
      <c r="N110" s="53" t="s">
        <v>2281</v>
      </c>
      <c r="O110" s="2"/>
    </row>
    <row r="111" spans="1:15" ht="57.6" x14ac:dyDescent="0.3">
      <c r="A111" s="4">
        <v>661</v>
      </c>
      <c r="B111" s="13" t="s">
        <v>68</v>
      </c>
      <c r="C111" s="13" t="s">
        <v>3</v>
      </c>
      <c r="D111" s="13" t="s">
        <v>1729</v>
      </c>
      <c r="E111" s="13" t="s">
        <v>1674</v>
      </c>
      <c r="F111" s="13" t="s">
        <v>1681</v>
      </c>
      <c r="G111" s="13" t="s">
        <v>1679</v>
      </c>
      <c r="H111" s="13" t="s">
        <v>1676</v>
      </c>
      <c r="I111" s="13" t="s">
        <v>1682</v>
      </c>
      <c r="J111" s="13" t="s">
        <v>1683</v>
      </c>
      <c r="K111" s="13" t="s">
        <v>1567</v>
      </c>
      <c r="L111" s="13" t="s">
        <v>1567</v>
      </c>
      <c r="M111" s="13" t="s">
        <v>1567</v>
      </c>
      <c r="N111" s="53" t="s">
        <v>2281</v>
      </c>
      <c r="O111" s="2"/>
    </row>
    <row r="112" spans="1:15" ht="43.2" x14ac:dyDescent="0.3">
      <c r="A112" s="4">
        <v>670</v>
      </c>
      <c r="B112" s="13" t="s">
        <v>752</v>
      </c>
      <c r="C112" s="13" t="s">
        <v>2</v>
      </c>
      <c r="D112" s="13" t="s">
        <v>1814</v>
      </c>
      <c r="E112" s="13" t="s">
        <v>309</v>
      </c>
      <c r="F112" s="13" t="s">
        <v>309</v>
      </c>
      <c r="G112" s="13" t="s">
        <v>309</v>
      </c>
      <c r="H112" s="13" t="s">
        <v>1804</v>
      </c>
      <c r="I112" s="13" t="s">
        <v>1806</v>
      </c>
      <c r="J112" s="13" t="s">
        <v>1805</v>
      </c>
      <c r="K112" s="13" t="s">
        <v>1567</v>
      </c>
      <c r="L112" s="13" t="s">
        <v>1567</v>
      </c>
      <c r="M112" s="13" t="s">
        <v>1567</v>
      </c>
      <c r="N112" s="53" t="s">
        <v>2281</v>
      </c>
      <c r="O112" s="2"/>
    </row>
    <row r="113" spans="1:15" ht="57.6" x14ac:dyDescent="0.3">
      <c r="A113" s="32">
        <v>314</v>
      </c>
      <c r="B113" s="35" t="s">
        <v>4</v>
      </c>
      <c r="C113" s="35" t="s">
        <v>2</v>
      </c>
      <c r="D113" s="35" t="s">
        <v>1575</v>
      </c>
      <c r="E113" s="35" t="s">
        <v>125</v>
      </c>
      <c r="F113" s="35" t="s">
        <v>295</v>
      </c>
      <c r="G113" s="35" t="s">
        <v>125</v>
      </c>
      <c r="H113" s="35" t="s">
        <v>1524</v>
      </c>
      <c r="I113" s="35" t="s">
        <v>1467</v>
      </c>
      <c r="J113" s="35" t="s">
        <v>1468</v>
      </c>
      <c r="K113" s="35" t="s">
        <v>1567</v>
      </c>
      <c r="L113" s="35" t="s">
        <v>1567</v>
      </c>
      <c r="M113" s="35" t="s">
        <v>1567</v>
      </c>
      <c r="N113" s="53" t="s">
        <v>2281</v>
      </c>
      <c r="O113" s="2"/>
    </row>
    <row r="114" spans="1:15" ht="129.6" x14ac:dyDescent="0.3">
      <c r="A114" s="4">
        <v>315</v>
      </c>
      <c r="B114" s="13" t="s">
        <v>4</v>
      </c>
      <c r="C114" s="13" t="s">
        <v>2</v>
      </c>
      <c r="D114" s="13" t="s">
        <v>1576</v>
      </c>
      <c r="E114" s="13" t="s">
        <v>114</v>
      </c>
      <c r="F114" s="13" t="s">
        <v>115</v>
      </c>
      <c r="G114" s="13" t="s">
        <v>251</v>
      </c>
      <c r="H114" s="13" t="s">
        <v>1525</v>
      </c>
      <c r="I114" s="13" t="s">
        <v>1469</v>
      </c>
      <c r="J114" s="13" t="s">
        <v>1470</v>
      </c>
      <c r="K114" s="13" t="s">
        <v>1567</v>
      </c>
      <c r="L114" s="13" t="s">
        <v>1567</v>
      </c>
      <c r="M114" s="13" t="s">
        <v>1567</v>
      </c>
      <c r="N114" s="53" t="s">
        <v>2281</v>
      </c>
      <c r="O114" s="2"/>
    </row>
    <row r="115" spans="1:15" ht="28.8" x14ac:dyDescent="0.3">
      <c r="A115" s="32">
        <v>316</v>
      </c>
      <c r="B115" s="35" t="s">
        <v>4</v>
      </c>
      <c r="C115" s="35" t="s">
        <v>2</v>
      </c>
      <c r="D115" s="35" t="s">
        <v>1577</v>
      </c>
      <c r="E115" s="35" t="s">
        <v>54</v>
      </c>
      <c r="F115" s="35" t="s">
        <v>58</v>
      </c>
      <c r="G115" s="35" t="s">
        <v>256</v>
      </c>
      <c r="H115" s="35" t="s">
        <v>1477</v>
      </c>
      <c r="I115" s="35" t="s">
        <v>1478</v>
      </c>
      <c r="J115" s="35" t="s">
        <v>1479</v>
      </c>
      <c r="K115" s="35" t="s">
        <v>1567</v>
      </c>
      <c r="L115" s="35" t="s">
        <v>1567</v>
      </c>
      <c r="M115" s="35" t="s">
        <v>1567</v>
      </c>
      <c r="N115" s="53" t="s">
        <v>2281</v>
      </c>
      <c r="O115" s="38"/>
    </row>
    <row r="116" spans="1:15" ht="28.8" x14ac:dyDescent="0.3">
      <c r="A116" s="32">
        <v>317</v>
      </c>
      <c r="B116" s="35" t="s">
        <v>4</v>
      </c>
      <c r="C116" s="35" t="s">
        <v>2</v>
      </c>
      <c r="D116" s="35" t="s">
        <v>1578</v>
      </c>
      <c r="E116" s="35" t="s">
        <v>55</v>
      </c>
      <c r="F116" s="35" t="s">
        <v>296</v>
      </c>
      <c r="G116" s="35" t="s">
        <v>59</v>
      </c>
      <c r="H116" s="35" t="s">
        <v>1480</v>
      </c>
      <c r="I116" s="35" t="s">
        <v>1482</v>
      </c>
      <c r="J116" s="35" t="s">
        <v>1481</v>
      </c>
      <c r="K116" s="35" t="s">
        <v>1567</v>
      </c>
      <c r="L116" s="35" t="s">
        <v>1567</v>
      </c>
      <c r="M116" s="35" t="s">
        <v>1567</v>
      </c>
      <c r="N116" s="53" t="s">
        <v>2281</v>
      </c>
      <c r="O116" s="38"/>
    </row>
    <row r="117" spans="1:15" ht="86.4" x14ac:dyDescent="0.3">
      <c r="A117" s="32">
        <v>318</v>
      </c>
      <c r="B117" s="35" t="s">
        <v>4</v>
      </c>
      <c r="C117" s="35" t="s">
        <v>2</v>
      </c>
      <c r="D117" s="35" t="s">
        <v>2577</v>
      </c>
      <c r="E117" s="35" t="s">
        <v>123</v>
      </c>
      <c r="F117" s="35" t="s">
        <v>119</v>
      </c>
      <c r="G117" s="35" t="s">
        <v>124</v>
      </c>
      <c r="H117" s="35" t="s">
        <v>1472</v>
      </c>
      <c r="I117" s="35" t="s">
        <v>1471</v>
      </c>
      <c r="J117" s="35" t="s">
        <v>1473</v>
      </c>
      <c r="K117" s="35" t="s">
        <v>1567</v>
      </c>
      <c r="L117" s="35" t="s">
        <v>1567</v>
      </c>
      <c r="M117" s="35" t="s">
        <v>1567</v>
      </c>
      <c r="N117" s="53" t="s">
        <v>2281</v>
      </c>
      <c r="O117" s="38"/>
    </row>
    <row r="118" spans="1:15" ht="129.6" x14ac:dyDescent="0.3">
      <c r="A118" s="32">
        <v>319</v>
      </c>
      <c r="B118" s="13" t="s">
        <v>4</v>
      </c>
      <c r="C118" s="13" t="s">
        <v>2</v>
      </c>
      <c r="D118" s="13" t="s">
        <v>1579</v>
      </c>
      <c r="E118" s="13" t="s">
        <v>253</v>
      </c>
      <c r="F118" s="13" t="s">
        <v>117</v>
      </c>
      <c r="G118" s="13" t="s">
        <v>252</v>
      </c>
      <c r="H118" s="13" t="s">
        <v>1475</v>
      </c>
      <c r="I118" s="13" t="s">
        <v>1474</v>
      </c>
      <c r="J118" s="13" t="s">
        <v>1476</v>
      </c>
      <c r="K118" s="13" t="s">
        <v>1567</v>
      </c>
      <c r="L118" s="13" t="s">
        <v>1567</v>
      </c>
      <c r="M118" s="13" t="s">
        <v>1567</v>
      </c>
      <c r="N118" s="53" t="s">
        <v>2281</v>
      </c>
      <c r="O118" s="38"/>
    </row>
    <row r="119" spans="1:15" ht="28.8" x14ac:dyDescent="0.3">
      <c r="A119" s="32">
        <v>320</v>
      </c>
      <c r="B119" s="13" t="s">
        <v>4</v>
      </c>
      <c r="C119" s="13" t="s">
        <v>2</v>
      </c>
      <c r="D119" s="13" t="s">
        <v>1580</v>
      </c>
      <c r="E119" s="13" t="s">
        <v>254</v>
      </c>
      <c r="F119" s="13" t="s">
        <v>118</v>
      </c>
      <c r="G119" s="13" t="s">
        <v>255</v>
      </c>
      <c r="H119" s="13" t="s">
        <v>1483</v>
      </c>
      <c r="I119" s="13" t="s">
        <v>1484</v>
      </c>
      <c r="J119" s="13" t="s">
        <v>1485</v>
      </c>
      <c r="K119" s="13" t="s">
        <v>1567</v>
      </c>
      <c r="L119" s="13" t="s">
        <v>1567</v>
      </c>
      <c r="M119" s="13" t="s">
        <v>1567</v>
      </c>
      <c r="N119" s="53" t="s">
        <v>2281</v>
      </c>
      <c r="O119" s="38"/>
    </row>
    <row r="120" spans="1:15" ht="57.6" x14ac:dyDescent="0.3">
      <c r="A120" s="32">
        <v>321</v>
      </c>
      <c r="B120" s="13" t="s">
        <v>4</v>
      </c>
      <c r="C120" s="13" t="s">
        <v>2</v>
      </c>
      <c r="D120" s="13" t="s">
        <v>1581</v>
      </c>
      <c r="E120" s="13" t="s">
        <v>126</v>
      </c>
      <c r="F120" s="13" t="s">
        <v>120</v>
      </c>
      <c r="G120" s="13" t="s">
        <v>1751</v>
      </c>
      <c r="H120" s="13" t="s">
        <v>1487</v>
      </c>
      <c r="I120" s="13" t="s">
        <v>1486</v>
      </c>
      <c r="J120" s="13" t="s">
        <v>1488</v>
      </c>
      <c r="K120" s="13" t="s">
        <v>1567</v>
      </c>
      <c r="L120" s="13" t="s">
        <v>1567</v>
      </c>
      <c r="M120" s="13" t="s">
        <v>1567</v>
      </c>
      <c r="N120" s="53" t="s">
        <v>2281</v>
      </c>
      <c r="O120" s="38"/>
    </row>
    <row r="121" spans="1:15" ht="86.4" x14ac:dyDescent="0.3">
      <c r="A121" s="32">
        <v>323</v>
      </c>
      <c r="B121" s="13" t="s">
        <v>4</v>
      </c>
      <c r="C121" s="13" t="s">
        <v>2</v>
      </c>
      <c r="D121" s="13" t="s">
        <v>1711</v>
      </c>
      <c r="E121" s="13" t="s">
        <v>4</v>
      </c>
      <c r="F121" s="13" t="s">
        <v>745</v>
      </c>
      <c r="G121" s="13" t="s">
        <v>2225</v>
      </c>
      <c r="H121" s="13" t="s">
        <v>1839</v>
      </c>
      <c r="I121" s="13" t="s">
        <v>1837</v>
      </c>
      <c r="J121" s="13" t="s">
        <v>1838</v>
      </c>
      <c r="K121" s="13" t="s">
        <v>1567</v>
      </c>
      <c r="L121" s="13" t="s">
        <v>1567</v>
      </c>
      <c r="M121" s="13" t="s">
        <v>1567</v>
      </c>
      <c r="N121" s="53" t="s">
        <v>2281</v>
      </c>
      <c r="O121" s="38"/>
    </row>
    <row r="122" spans="1:15" ht="57.6" x14ac:dyDescent="0.3">
      <c r="A122" s="32">
        <v>324</v>
      </c>
      <c r="B122" s="13" t="s">
        <v>4</v>
      </c>
      <c r="C122" s="13" t="s">
        <v>2</v>
      </c>
      <c r="D122" s="13" t="s">
        <v>1583</v>
      </c>
      <c r="E122" s="13" t="s">
        <v>122</v>
      </c>
      <c r="F122" s="13" t="s">
        <v>121</v>
      </c>
      <c r="G122" s="13" t="s">
        <v>257</v>
      </c>
      <c r="H122" s="13" t="s">
        <v>1493</v>
      </c>
      <c r="I122" s="13" t="s">
        <v>1492</v>
      </c>
      <c r="J122" s="13" t="s">
        <v>1494</v>
      </c>
      <c r="K122" s="13" t="s">
        <v>1567</v>
      </c>
      <c r="L122" s="13" t="s">
        <v>1567</v>
      </c>
      <c r="M122" s="13" t="s">
        <v>1567</v>
      </c>
      <c r="N122" s="53" t="s">
        <v>2281</v>
      </c>
      <c r="O122" s="38"/>
    </row>
    <row r="123" spans="1:15" ht="43.2" x14ac:dyDescent="0.3">
      <c r="A123" s="32">
        <v>326</v>
      </c>
      <c r="B123" s="13" t="s">
        <v>4</v>
      </c>
      <c r="C123" s="13" t="s">
        <v>2</v>
      </c>
      <c r="D123" s="13" t="s">
        <v>1584</v>
      </c>
      <c r="E123" s="13" t="s">
        <v>51</v>
      </c>
      <c r="F123" s="13" t="s">
        <v>51</v>
      </c>
      <c r="G123" s="13" t="s">
        <v>52</v>
      </c>
      <c r="H123" s="13" t="s">
        <v>1465</v>
      </c>
      <c r="I123" s="13" t="s">
        <v>1464</v>
      </c>
      <c r="J123" s="13" t="s">
        <v>1466</v>
      </c>
      <c r="K123" s="13" t="s">
        <v>1567</v>
      </c>
      <c r="L123" s="13" t="s">
        <v>1567</v>
      </c>
      <c r="M123" s="13" t="s">
        <v>1567</v>
      </c>
      <c r="N123" s="53" t="s">
        <v>2281</v>
      </c>
      <c r="O123" s="38"/>
    </row>
    <row r="124" spans="1:15" ht="57.6" x14ac:dyDescent="0.3">
      <c r="A124" s="32">
        <v>362</v>
      </c>
      <c r="B124" s="13" t="s">
        <v>4</v>
      </c>
      <c r="C124" s="13" t="s">
        <v>8</v>
      </c>
      <c r="D124" s="13" t="s">
        <v>2580</v>
      </c>
      <c r="E124" s="13" t="s">
        <v>2574</v>
      </c>
      <c r="F124" s="13" t="s">
        <v>17</v>
      </c>
      <c r="G124" s="13" t="s">
        <v>18</v>
      </c>
      <c r="H124" s="13" t="s">
        <v>2590</v>
      </c>
      <c r="I124" s="13" t="s">
        <v>2599</v>
      </c>
      <c r="J124" s="13" t="s">
        <v>2600</v>
      </c>
      <c r="K124" s="13" t="s">
        <v>2519</v>
      </c>
      <c r="L124" s="13" t="s">
        <v>2518</v>
      </c>
      <c r="M124" s="13" t="s">
        <v>2520</v>
      </c>
      <c r="N124" s="53" t="s">
        <v>2281</v>
      </c>
      <c r="O124" s="38"/>
    </row>
    <row r="125" spans="1:15" ht="43.2" x14ac:dyDescent="0.3">
      <c r="A125" s="32">
        <v>368</v>
      </c>
      <c r="B125" s="13" t="s">
        <v>4</v>
      </c>
      <c r="C125" s="13" t="s">
        <v>8</v>
      </c>
      <c r="D125" s="13" t="s">
        <v>2581</v>
      </c>
      <c r="E125" s="13" t="s">
        <v>2367</v>
      </c>
      <c r="F125" s="13" t="s">
        <v>12</v>
      </c>
      <c r="G125" s="13" t="s">
        <v>13</v>
      </c>
      <c r="H125" s="13" t="s">
        <v>2227</v>
      </c>
      <c r="I125" s="13" t="s">
        <v>2228</v>
      </c>
      <c r="J125" s="13" t="s">
        <v>2230</v>
      </c>
      <c r="K125" s="13" t="s">
        <v>2325</v>
      </c>
      <c r="L125" s="13" t="s">
        <v>2229</v>
      </c>
      <c r="M125" s="13" t="s">
        <v>2326</v>
      </c>
      <c r="N125" s="53" t="s">
        <v>2280</v>
      </c>
      <c r="O125" s="38"/>
    </row>
    <row r="126" spans="1:15" ht="144" x14ac:dyDescent="0.3">
      <c r="A126" s="32">
        <v>366</v>
      </c>
      <c r="B126" s="13" t="s">
        <v>4</v>
      </c>
      <c r="C126" s="13" t="s">
        <v>8</v>
      </c>
      <c r="D126" s="13" t="s">
        <v>1744</v>
      </c>
      <c r="E126" s="13" t="s">
        <v>1743</v>
      </c>
      <c r="F126" s="13" t="s">
        <v>127</v>
      </c>
      <c r="G126" s="13" t="s">
        <v>1740</v>
      </c>
      <c r="H126" s="13" t="s">
        <v>2592</v>
      </c>
      <c r="I126" s="13" t="s">
        <v>2601</v>
      </c>
      <c r="J126" s="13" t="s">
        <v>2602</v>
      </c>
      <c r="K126" s="13" t="s">
        <v>2591</v>
      </c>
      <c r="L126" s="13" t="s">
        <v>2603</v>
      </c>
      <c r="M126" s="13" t="s">
        <v>2604</v>
      </c>
      <c r="N126" s="53" t="s">
        <v>2281</v>
      </c>
      <c r="O126" s="38"/>
    </row>
    <row r="127" spans="1:15" x14ac:dyDescent="0.3">
      <c r="A127" s="32">
        <v>330</v>
      </c>
      <c r="B127" s="35" t="s">
        <v>4</v>
      </c>
      <c r="C127" s="35" t="s">
        <v>3</v>
      </c>
      <c r="D127" s="35" t="s">
        <v>1898</v>
      </c>
      <c r="E127" s="35" t="s">
        <v>1876</v>
      </c>
      <c r="F127" s="35" t="s">
        <v>19</v>
      </c>
      <c r="G127" s="35" t="s">
        <v>20</v>
      </c>
      <c r="H127" s="35" t="s">
        <v>647</v>
      </c>
      <c r="I127" s="35" t="s">
        <v>1497</v>
      </c>
      <c r="J127" s="35" t="s">
        <v>1498</v>
      </c>
      <c r="K127" s="35" t="s">
        <v>1567</v>
      </c>
      <c r="L127" s="35" t="s">
        <v>1567</v>
      </c>
      <c r="M127" s="35" t="s">
        <v>1567</v>
      </c>
      <c r="N127" s="54" t="s">
        <v>2281</v>
      </c>
      <c r="O127" s="38"/>
    </row>
    <row r="128" spans="1:15" ht="28.8" x14ac:dyDescent="0.3">
      <c r="A128" s="32">
        <v>329</v>
      </c>
      <c r="B128" s="35" t="s">
        <v>4</v>
      </c>
      <c r="C128" s="35" t="s">
        <v>3</v>
      </c>
      <c r="D128" s="35" t="s">
        <v>2578</v>
      </c>
      <c r="E128" s="35" t="s">
        <v>2576</v>
      </c>
      <c r="F128" s="35" t="s">
        <v>17</v>
      </c>
      <c r="G128" s="35" t="s">
        <v>18</v>
      </c>
      <c r="H128" s="35" t="s">
        <v>2575</v>
      </c>
      <c r="I128" s="35" t="s">
        <v>1496</v>
      </c>
      <c r="J128" s="35" t="s">
        <v>1495</v>
      </c>
      <c r="K128" s="35" t="s">
        <v>1567</v>
      </c>
      <c r="L128" s="35" t="s">
        <v>1567</v>
      </c>
      <c r="M128" s="35" t="s">
        <v>1567</v>
      </c>
      <c r="N128" s="54" t="s">
        <v>2281</v>
      </c>
      <c r="O128" s="38"/>
    </row>
    <row r="129" spans="1:15" ht="28.8" x14ac:dyDescent="0.3">
      <c r="A129" s="32">
        <v>677</v>
      </c>
      <c r="B129" s="13" t="s">
        <v>4</v>
      </c>
      <c r="C129" s="13" t="s">
        <v>3</v>
      </c>
      <c r="D129" s="13" t="s">
        <v>1909</v>
      </c>
      <c r="E129" s="13" t="s">
        <v>1879</v>
      </c>
      <c r="F129" s="13" t="s">
        <v>1884</v>
      </c>
      <c r="G129" s="13" t="s">
        <v>1889</v>
      </c>
      <c r="H129" s="13" t="s">
        <v>1882</v>
      </c>
      <c r="I129" s="13" t="s">
        <v>1885</v>
      </c>
      <c r="J129" s="13" t="s">
        <v>1891</v>
      </c>
      <c r="K129" s="13" t="s">
        <v>2221</v>
      </c>
      <c r="L129" s="13" t="s">
        <v>1976</v>
      </c>
      <c r="M129" s="13" t="s">
        <v>2217</v>
      </c>
      <c r="N129" s="53" t="s">
        <v>2281</v>
      </c>
      <c r="O129" s="38"/>
    </row>
    <row r="130" spans="1:15" ht="28.8" x14ac:dyDescent="0.3">
      <c r="A130" s="32">
        <v>678</v>
      </c>
      <c r="B130" s="13" t="s">
        <v>4</v>
      </c>
      <c r="C130" s="13" t="s">
        <v>3</v>
      </c>
      <c r="D130" s="13" t="s">
        <v>1910</v>
      </c>
      <c r="E130" s="13" t="s">
        <v>1881</v>
      </c>
      <c r="F130" s="13" t="s">
        <v>1893</v>
      </c>
      <c r="G130" s="13" t="s">
        <v>1890</v>
      </c>
      <c r="H130" s="13" t="s">
        <v>1883</v>
      </c>
      <c r="I130" s="13" t="s">
        <v>1886</v>
      </c>
      <c r="J130" s="13" t="s">
        <v>1892</v>
      </c>
      <c r="K130" s="13" t="s">
        <v>2221</v>
      </c>
      <c r="L130" s="13" t="s">
        <v>1976</v>
      </c>
      <c r="M130" s="13" t="s">
        <v>2217</v>
      </c>
      <c r="N130" s="53" t="s">
        <v>2281</v>
      </c>
      <c r="O130" s="38"/>
    </row>
    <row r="131" spans="1:15" x14ac:dyDescent="0.3">
      <c r="A131" s="32">
        <v>331</v>
      </c>
      <c r="B131" s="13" t="s">
        <v>4</v>
      </c>
      <c r="C131" s="13" t="s">
        <v>3</v>
      </c>
      <c r="D131" s="13" t="s">
        <v>1899</v>
      </c>
      <c r="E131" s="13" t="s">
        <v>1877</v>
      </c>
      <c r="F131" s="13" t="s">
        <v>22</v>
      </c>
      <c r="G131" s="13" t="s">
        <v>21</v>
      </c>
      <c r="H131" s="13" t="s">
        <v>648</v>
      </c>
      <c r="I131" s="13" t="s">
        <v>1500</v>
      </c>
      <c r="J131" s="13" t="s">
        <v>1499</v>
      </c>
      <c r="K131" s="13" t="s">
        <v>1567</v>
      </c>
      <c r="L131" s="13" t="s">
        <v>1567</v>
      </c>
      <c r="M131" s="13" t="s">
        <v>1567</v>
      </c>
      <c r="N131" s="53" t="s">
        <v>2281</v>
      </c>
      <c r="O131" s="38"/>
    </row>
    <row r="132" spans="1:15" ht="28.8" x14ac:dyDescent="0.3">
      <c r="A132" s="32">
        <v>332</v>
      </c>
      <c r="B132" s="13" t="s">
        <v>4</v>
      </c>
      <c r="C132" s="13" t="s">
        <v>3</v>
      </c>
      <c r="D132" s="13" t="s">
        <v>2572</v>
      </c>
      <c r="E132" s="13" t="s">
        <v>14</v>
      </c>
      <c r="F132" s="13" t="s">
        <v>23</v>
      </c>
      <c r="G132" s="13" t="s">
        <v>24</v>
      </c>
      <c r="H132" s="13" t="s">
        <v>2071</v>
      </c>
      <c r="I132" s="13" t="s">
        <v>2072</v>
      </c>
      <c r="J132" s="13" t="s">
        <v>2073</v>
      </c>
      <c r="K132" s="13" t="s">
        <v>1509</v>
      </c>
      <c r="L132" s="13" t="s">
        <v>1509</v>
      </c>
      <c r="M132" s="13" t="s">
        <v>1975</v>
      </c>
      <c r="N132" s="53" t="s">
        <v>2281</v>
      </c>
      <c r="O132" s="38"/>
    </row>
    <row r="133" spans="1:15" ht="28.8" x14ac:dyDescent="0.3">
      <c r="A133" s="4">
        <v>334</v>
      </c>
      <c r="B133" s="13" t="s">
        <v>4</v>
      </c>
      <c r="C133" s="13" t="s">
        <v>3</v>
      </c>
      <c r="D133" s="13" t="s">
        <v>1585</v>
      </c>
      <c r="E133" s="13" t="s">
        <v>101</v>
      </c>
      <c r="F133" s="13" t="s">
        <v>102</v>
      </c>
      <c r="G133" s="13" t="s">
        <v>258</v>
      </c>
      <c r="H133" s="13" t="s">
        <v>1757</v>
      </c>
      <c r="I133" s="13" t="s">
        <v>1758</v>
      </c>
      <c r="J133" s="13" t="s">
        <v>1502</v>
      </c>
      <c r="K133" s="13" t="s">
        <v>1509</v>
      </c>
      <c r="L133" s="13" t="s">
        <v>1509</v>
      </c>
      <c r="M133" s="13" t="s">
        <v>1975</v>
      </c>
      <c r="N133" s="53" t="s">
        <v>2281</v>
      </c>
      <c r="O133" s="38"/>
    </row>
    <row r="134" spans="1:15" ht="28.8" x14ac:dyDescent="0.3">
      <c r="A134" s="4">
        <v>335</v>
      </c>
      <c r="B134" s="13" t="s">
        <v>4</v>
      </c>
      <c r="C134" s="13" t="s">
        <v>3</v>
      </c>
      <c r="D134" s="13" t="s">
        <v>2579</v>
      </c>
      <c r="E134" s="13" t="s">
        <v>15</v>
      </c>
      <c r="F134" s="13" t="s">
        <v>12</v>
      </c>
      <c r="G134" s="13" t="s">
        <v>13</v>
      </c>
      <c r="H134" s="13" t="s">
        <v>2212</v>
      </c>
      <c r="I134" s="13" t="s">
        <v>2213</v>
      </c>
      <c r="J134" s="13" t="s">
        <v>2214</v>
      </c>
      <c r="K134" s="13" t="s">
        <v>1567</v>
      </c>
      <c r="L134" s="13" t="s">
        <v>1567</v>
      </c>
      <c r="M134" s="13" t="s">
        <v>1567</v>
      </c>
      <c r="N134" s="53" t="s">
        <v>2281</v>
      </c>
      <c r="O134" s="38"/>
    </row>
    <row r="135" spans="1:15" ht="28.8" x14ac:dyDescent="0.3">
      <c r="A135" s="4">
        <v>333</v>
      </c>
      <c r="B135" s="13" t="s">
        <v>4</v>
      </c>
      <c r="C135" s="13" t="s">
        <v>3</v>
      </c>
      <c r="D135" s="13" t="s">
        <v>2573</v>
      </c>
      <c r="E135" s="13" t="s">
        <v>16</v>
      </c>
      <c r="F135" s="13" t="s">
        <v>1395</v>
      </c>
      <c r="G135" s="13" t="s">
        <v>259</v>
      </c>
      <c r="H135" s="13" t="s">
        <v>1526</v>
      </c>
      <c r="I135" s="13" t="s">
        <v>1079</v>
      </c>
      <c r="J135" s="13" t="s">
        <v>1501</v>
      </c>
      <c r="K135" s="13" t="s">
        <v>1567</v>
      </c>
      <c r="L135" s="13" t="s">
        <v>1567</v>
      </c>
      <c r="M135" s="13" t="s">
        <v>1567</v>
      </c>
      <c r="N135" s="53" t="s">
        <v>2281</v>
      </c>
      <c r="O135" s="38"/>
    </row>
    <row r="136" spans="1:15" ht="28.8" x14ac:dyDescent="0.3">
      <c r="A136" s="32">
        <v>336</v>
      </c>
      <c r="B136" s="13" t="s">
        <v>4</v>
      </c>
      <c r="C136" s="13" t="s">
        <v>3</v>
      </c>
      <c r="D136" s="13" t="s">
        <v>1586</v>
      </c>
      <c r="E136" s="13" t="s">
        <v>1527</v>
      </c>
      <c r="F136" s="13" t="s">
        <v>260</v>
      </c>
      <c r="G136" s="13" t="s">
        <v>261</v>
      </c>
      <c r="H136" s="13" t="s">
        <v>1759</v>
      </c>
      <c r="I136" s="13" t="s">
        <v>1761</v>
      </c>
      <c r="J136" s="13" t="s">
        <v>1760</v>
      </c>
      <c r="K136" s="13" t="s">
        <v>1567</v>
      </c>
      <c r="L136" s="13" t="s">
        <v>1567</v>
      </c>
      <c r="M136" s="13" t="s">
        <v>1567</v>
      </c>
      <c r="N136" s="53" t="s">
        <v>2281</v>
      </c>
      <c r="O136" s="38"/>
    </row>
    <row r="137" spans="1:15" ht="86.4" x14ac:dyDescent="0.3">
      <c r="A137" s="4">
        <v>338</v>
      </c>
      <c r="B137" s="13" t="s">
        <v>4</v>
      </c>
      <c r="C137" s="13" t="s">
        <v>3</v>
      </c>
      <c r="D137" s="13" t="s">
        <v>2544</v>
      </c>
      <c r="E137" s="13" t="s">
        <v>2543</v>
      </c>
      <c r="F137" s="13" t="s">
        <v>118</v>
      </c>
      <c r="G137" s="13" t="s">
        <v>255</v>
      </c>
      <c r="H137" s="13" t="s">
        <v>1504</v>
      </c>
      <c r="I137" s="13" t="s">
        <v>1503</v>
      </c>
      <c r="J137" s="13" t="s">
        <v>1505</v>
      </c>
      <c r="K137" s="13" t="s">
        <v>1567</v>
      </c>
      <c r="L137" s="13" t="s">
        <v>1567</v>
      </c>
      <c r="M137" s="13" t="s">
        <v>1567</v>
      </c>
      <c r="N137" s="53" t="s">
        <v>2281</v>
      </c>
      <c r="O137" s="38"/>
    </row>
    <row r="138" spans="1:15" ht="72" x14ac:dyDescent="0.3">
      <c r="A138" s="32">
        <v>344</v>
      </c>
      <c r="B138" s="13" t="s">
        <v>4</v>
      </c>
      <c r="C138" s="13" t="s">
        <v>3</v>
      </c>
      <c r="D138" s="13" t="s">
        <v>1938</v>
      </c>
      <c r="E138" s="13" t="s">
        <v>236</v>
      </c>
      <c r="F138" s="13" t="s">
        <v>50</v>
      </c>
      <c r="G138" s="13" t="s">
        <v>237</v>
      </c>
      <c r="H138" s="13" t="s">
        <v>1920</v>
      </c>
      <c r="I138" s="13" t="s">
        <v>1929</v>
      </c>
      <c r="J138" s="13" t="s">
        <v>1930</v>
      </c>
      <c r="K138" s="13" t="s">
        <v>1949</v>
      </c>
      <c r="L138" s="13" t="s">
        <v>2215</v>
      </c>
      <c r="M138" s="13" t="s">
        <v>2216</v>
      </c>
      <c r="N138" s="53" t="s">
        <v>2281</v>
      </c>
      <c r="O138" s="38"/>
    </row>
    <row r="139" spans="1:15" ht="28.8" x14ac:dyDescent="0.3">
      <c r="A139" s="32">
        <v>339</v>
      </c>
      <c r="B139" s="35" t="s">
        <v>4</v>
      </c>
      <c r="C139" s="35" t="s">
        <v>3</v>
      </c>
      <c r="D139" s="35" t="s">
        <v>1712</v>
      </c>
      <c r="E139" s="35" t="s">
        <v>1529</v>
      </c>
      <c r="F139" s="35" t="s">
        <v>1534</v>
      </c>
      <c r="G139" s="35" t="s">
        <v>1537</v>
      </c>
      <c r="H139" s="35" t="s">
        <v>1531</v>
      </c>
      <c r="I139" s="35" t="s">
        <v>1533</v>
      </c>
      <c r="J139" s="35" t="s">
        <v>1539</v>
      </c>
      <c r="K139" s="35" t="s">
        <v>1567</v>
      </c>
      <c r="L139" s="35" t="s">
        <v>1567</v>
      </c>
      <c r="M139" s="35" t="s">
        <v>1567</v>
      </c>
      <c r="N139" s="54" t="s">
        <v>2281</v>
      </c>
      <c r="O139" s="38"/>
    </row>
    <row r="140" spans="1:15" ht="28.8" x14ac:dyDescent="0.3">
      <c r="A140" s="32">
        <v>644</v>
      </c>
      <c r="B140" s="35" t="s">
        <v>4</v>
      </c>
      <c r="C140" s="35" t="s">
        <v>3</v>
      </c>
      <c r="D140" s="35" t="s">
        <v>1722</v>
      </c>
      <c r="E140" s="35" t="s">
        <v>1530</v>
      </c>
      <c r="F140" s="35" t="s">
        <v>1535</v>
      </c>
      <c r="G140" s="35" t="s">
        <v>1538</v>
      </c>
      <c r="H140" s="35" t="s">
        <v>1532</v>
      </c>
      <c r="I140" s="35" t="s">
        <v>1536</v>
      </c>
      <c r="J140" s="35" t="s">
        <v>1540</v>
      </c>
      <c r="K140" s="35" t="s">
        <v>1567</v>
      </c>
      <c r="L140" s="35" t="s">
        <v>1567</v>
      </c>
      <c r="M140" s="35" t="s">
        <v>1567</v>
      </c>
      <c r="N140" s="54" t="s">
        <v>2281</v>
      </c>
      <c r="O140" s="38"/>
    </row>
    <row r="141" spans="1:15" ht="28.8" x14ac:dyDescent="0.3">
      <c r="A141" s="32">
        <v>345</v>
      </c>
      <c r="B141" s="35" t="s">
        <v>4</v>
      </c>
      <c r="C141" s="35" t="s">
        <v>3</v>
      </c>
      <c r="D141" s="35" t="s">
        <v>1900</v>
      </c>
      <c r="E141" s="35" t="s">
        <v>1878</v>
      </c>
      <c r="F141" s="35" t="s">
        <v>28</v>
      </c>
      <c r="G141" s="35" t="s">
        <v>27</v>
      </c>
      <c r="H141" s="35" t="s">
        <v>1896</v>
      </c>
      <c r="I141" s="35" t="s">
        <v>1894</v>
      </c>
      <c r="J141" s="35" t="s">
        <v>1887</v>
      </c>
      <c r="K141" s="35" t="s">
        <v>2221</v>
      </c>
      <c r="L141" s="35" t="s">
        <v>1976</v>
      </c>
      <c r="M141" s="35" t="s">
        <v>2217</v>
      </c>
      <c r="N141" s="54" t="s">
        <v>2281</v>
      </c>
      <c r="O141" s="38"/>
    </row>
    <row r="142" spans="1:15" ht="28.8" x14ac:dyDescent="0.3">
      <c r="A142" s="32">
        <v>346</v>
      </c>
      <c r="B142" s="35" t="s">
        <v>4</v>
      </c>
      <c r="C142" s="35" t="s">
        <v>3</v>
      </c>
      <c r="D142" s="35" t="s">
        <v>1901</v>
      </c>
      <c r="E142" s="35" t="s">
        <v>1880</v>
      </c>
      <c r="F142" s="35" t="s">
        <v>29</v>
      </c>
      <c r="G142" s="35" t="s">
        <v>262</v>
      </c>
      <c r="H142" s="35" t="s">
        <v>1897</v>
      </c>
      <c r="I142" s="35" t="s">
        <v>1895</v>
      </c>
      <c r="J142" s="35" t="s">
        <v>1888</v>
      </c>
      <c r="K142" s="35" t="s">
        <v>2221</v>
      </c>
      <c r="L142" s="35" t="s">
        <v>1976</v>
      </c>
      <c r="M142" s="35" t="s">
        <v>2217</v>
      </c>
      <c r="N142" s="54" t="s">
        <v>2281</v>
      </c>
      <c r="O142" s="38"/>
    </row>
    <row r="143" spans="1:15" ht="57.6" x14ac:dyDescent="0.3">
      <c r="A143" s="32">
        <v>349</v>
      </c>
      <c r="B143" s="35" t="s">
        <v>4</v>
      </c>
      <c r="C143" s="35" t="s">
        <v>3</v>
      </c>
      <c r="D143" s="35" t="s">
        <v>1938</v>
      </c>
      <c r="E143" s="35" t="s">
        <v>100</v>
      </c>
      <c r="F143" s="35" t="s">
        <v>2231</v>
      </c>
      <c r="G143" s="35" t="s">
        <v>2232</v>
      </c>
      <c r="H143" s="35" t="s">
        <v>2233</v>
      </c>
      <c r="I143" s="35" t="s">
        <v>2234</v>
      </c>
      <c r="J143" s="35" t="s">
        <v>2235</v>
      </c>
      <c r="K143" s="35" t="s">
        <v>2241</v>
      </c>
      <c r="L143" s="35" t="s">
        <v>2240</v>
      </c>
      <c r="M143" s="35" t="s">
        <v>2239</v>
      </c>
      <c r="N143" s="54" t="s">
        <v>2280</v>
      </c>
      <c r="O143" s="38"/>
    </row>
    <row r="144" spans="1:15" ht="28.8" x14ac:dyDescent="0.3">
      <c r="A144" s="32">
        <v>352</v>
      </c>
      <c r="B144" s="35" t="s">
        <v>106</v>
      </c>
      <c r="C144" s="35" t="s">
        <v>3</v>
      </c>
      <c r="D144" s="35" t="s">
        <v>1714</v>
      </c>
      <c r="E144" s="35" t="s">
        <v>63</v>
      </c>
      <c r="F144" s="35" t="s">
        <v>65</v>
      </c>
      <c r="G144" s="35" t="s">
        <v>67</v>
      </c>
      <c r="H144" s="35" t="s">
        <v>1959</v>
      </c>
      <c r="I144" s="35" t="s">
        <v>1961</v>
      </c>
      <c r="J144" s="35" t="s">
        <v>1963</v>
      </c>
      <c r="K144" s="35" t="s">
        <v>1567</v>
      </c>
      <c r="L144" s="35" t="s">
        <v>1567</v>
      </c>
      <c r="M144" s="35" t="s">
        <v>1567</v>
      </c>
      <c r="N144" s="54" t="s">
        <v>2281</v>
      </c>
      <c r="O144" s="38"/>
    </row>
    <row r="145" spans="1:15" ht="28.8" x14ac:dyDescent="0.3">
      <c r="A145" s="32">
        <v>355</v>
      </c>
      <c r="B145" s="35" t="s">
        <v>106</v>
      </c>
      <c r="C145" s="35" t="s">
        <v>3</v>
      </c>
      <c r="D145" s="35" t="s">
        <v>1715</v>
      </c>
      <c r="E145" s="35" t="s">
        <v>62</v>
      </c>
      <c r="F145" s="35" t="s">
        <v>64</v>
      </c>
      <c r="G145" s="35" t="s">
        <v>66</v>
      </c>
      <c r="H145" s="35" t="s">
        <v>1960</v>
      </c>
      <c r="I145" s="35" t="s">
        <v>1962</v>
      </c>
      <c r="J145" s="35" t="s">
        <v>1964</v>
      </c>
      <c r="K145" s="35" t="s">
        <v>1567</v>
      </c>
      <c r="L145" s="35" t="s">
        <v>1567</v>
      </c>
      <c r="M145" s="35" t="s">
        <v>1567</v>
      </c>
      <c r="N145" s="54" t="s">
        <v>2281</v>
      </c>
      <c r="O145" s="38"/>
    </row>
  </sheetData>
  <autoFilter ref="A1:N145" xr:uid="{035D7305-B2D1-4104-A7DF-B25CEDC76222}">
    <sortState xmlns:xlrd2="http://schemas.microsoft.com/office/spreadsheetml/2017/richdata2" ref="A2:N145">
      <sortCondition ref="B2:B145"/>
      <sortCondition ref="C2:C145"/>
      <sortCondition ref="E2:E145"/>
    </sortState>
  </autoFilter>
  <pageMargins left="0.23622047244094491" right="0.23622047244094491" top="0.74803149606299213" bottom="0.74803149606299213" header="0.31496062992125984" footer="0.31496062992125984"/>
  <pageSetup paperSize="8" scale="47" fitToHeight="99" orientation="landscape" r:id="rId1"/>
  <headerFooter>
    <oddHeader>&amp;LStandard</oddHeader>
    <oddFooter>&amp;L&amp;D&amp;C&amp;P/&amp;N&amp;R&amp;F -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8517-118E-4259-886C-33DC7ABBE29C}">
  <sheetPr>
    <tabColor rgb="FFFFC000"/>
    <pageSetUpPr fitToPage="1"/>
  </sheetPr>
  <dimension ref="A1:O198"/>
  <sheetViews>
    <sheetView workbookViewId="0">
      <selection activeCell="D12" sqref="D12"/>
    </sheetView>
  </sheetViews>
  <sheetFormatPr defaultRowHeight="14.4" x14ac:dyDescent="0.3"/>
  <cols>
    <col min="2" max="2" width="13.88671875" customWidth="1"/>
    <col min="3" max="3" width="16.109375" customWidth="1"/>
    <col min="4" max="4" width="27" customWidth="1"/>
    <col min="5" max="7" width="25.21875" customWidth="1"/>
    <col min="8" max="13" width="49.88671875" customWidth="1"/>
    <col min="15" max="15" width="3.109375" customWidth="1"/>
  </cols>
  <sheetData>
    <row r="1" spans="1:15" s="1" customFormat="1" ht="28.8" x14ac:dyDescent="0.3">
      <c r="A1" s="6" t="s">
        <v>726</v>
      </c>
      <c r="B1" s="6" t="s">
        <v>9</v>
      </c>
      <c r="C1" s="25" t="s">
        <v>512</v>
      </c>
      <c r="D1" s="6" t="s">
        <v>608</v>
      </c>
      <c r="E1" s="6" t="s">
        <v>528</v>
      </c>
      <c r="F1" s="6" t="s">
        <v>728</v>
      </c>
      <c r="G1" s="6" t="s">
        <v>731</v>
      </c>
      <c r="H1" s="6" t="s">
        <v>513</v>
      </c>
      <c r="I1" s="6" t="s">
        <v>1541</v>
      </c>
      <c r="J1" s="6" t="s">
        <v>1542</v>
      </c>
      <c r="K1" s="6" t="s">
        <v>734</v>
      </c>
      <c r="L1" s="6" t="s">
        <v>1945</v>
      </c>
      <c r="M1" s="6" t="s">
        <v>1946</v>
      </c>
      <c r="N1" s="6" t="s">
        <v>2584</v>
      </c>
    </row>
    <row r="2" spans="1:15" ht="43.2" x14ac:dyDescent="0.3">
      <c r="A2" s="4">
        <v>710</v>
      </c>
      <c r="B2" s="13" t="s">
        <v>31</v>
      </c>
      <c r="C2" s="13" t="s">
        <v>2</v>
      </c>
      <c r="D2" s="53" t="s">
        <v>2371</v>
      </c>
      <c r="E2" s="13" t="s">
        <v>2349</v>
      </c>
      <c r="F2" s="13" t="s">
        <v>2358</v>
      </c>
      <c r="G2" s="13" t="s">
        <v>2359</v>
      </c>
      <c r="H2" s="13" t="s">
        <v>2353</v>
      </c>
      <c r="I2" s="13" t="s">
        <v>2357</v>
      </c>
      <c r="J2" s="13" t="s">
        <v>2360</v>
      </c>
      <c r="K2" s="13" t="s">
        <v>1567</v>
      </c>
      <c r="L2" s="13" t="s">
        <v>1567</v>
      </c>
      <c r="M2" s="13" t="s">
        <v>1567</v>
      </c>
      <c r="N2" s="53" t="s">
        <v>2281</v>
      </c>
      <c r="O2" s="2"/>
    </row>
    <row r="3" spans="1:15" ht="43.2" x14ac:dyDescent="0.3">
      <c r="A3" s="4">
        <v>359</v>
      </c>
      <c r="B3" s="13" t="s">
        <v>31</v>
      </c>
      <c r="C3" s="13" t="s">
        <v>2</v>
      </c>
      <c r="D3" s="13" t="s">
        <v>1716</v>
      </c>
      <c r="E3" s="13" t="s">
        <v>172</v>
      </c>
      <c r="F3" s="13" t="s">
        <v>172</v>
      </c>
      <c r="G3" s="13" t="s">
        <v>172</v>
      </c>
      <c r="H3" s="13" t="s">
        <v>2010</v>
      </c>
      <c r="I3" s="13" t="s">
        <v>2011</v>
      </c>
      <c r="J3" s="13" t="s">
        <v>2012</v>
      </c>
      <c r="K3" s="13" t="s">
        <v>1749</v>
      </c>
      <c r="L3" s="13" t="s">
        <v>1749</v>
      </c>
      <c r="M3" s="13" t="s">
        <v>1749</v>
      </c>
      <c r="N3" s="53" t="s">
        <v>2281</v>
      </c>
      <c r="O3" s="2"/>
    </row>
    <row r="4" spans="1:15" ht="43.2" x14ac:dyDescent="0.3">
      <c r="A4" s="4">
        <v>261</v>
      </c>
      <c r="B4" s="13" t="s">
        <v>31</v>
      </c>
      <c r="C4" s="13" t="s">
        <v>2</v>
      </c>
      <c r="D4" s="13" t="s">
        <v>1701</v>
      </c>
      <c r="E4" s="13" t="s">
        <v>139</v>
      </c>
      <c r="F4" s="13" t="s">
        <v>146</v>
      </c>
      <c r="G4" s="13" t="s">
        <v>147</v>
      </c>
      <c r="H4" s="13" t="s">
        <v>1424</v>
      </c>
      <c r="I4" s="13" t="s">
        <v>1422</v>
      </c>
      <c r="J4" s="13" t="s">
        <v>1423</v>
      </c>
      <c r="K4" s="13" t="s">
        <v>2374</v>
      </c>
      <c r="L4" s="13" t="s">
        <v>2375</v>
      </c>
      <c r="M4" s="13" t="s">
        <v>2376</v>
      </c>
      <c r="N4" s="53" t="s">
        <v>2281</v>
      </c>
      <c r="O4" s="2"/>
    </row>
    <row r="5" spans="1:15" ht="28.8" x14ac:dyDescent="0.3">
      <c r="A5" s="4">
        <v>360</v>
      </c>
      <c r="B5" s="13" t="s">
        <v>31</v>
      </c>
      <c r="C5" s="13" t="s">
        <v>8</v>
      </c>
      <c r="D5" s="13" t="s">
        <v>1717</v>
      </c>
      <c r="E5" s="13" t="s">
        <v>239</v>
      </c>
      <c r="F5" s="13" t="s">
        <v>1736</v>
      </c>
      <c r="G5" s="13" t="s">
        <v>181</v>
      </c>
      <c r="H5" s="13" t="s">
        <v>2001</v>
      </c>
      <c r="I5" s="13" t="s">
        <v>2002</v>
      </c>
      <c r="J5" s="13" t="s">
        <v>2003</v>
      </c>
      <c r="K5" s="13" t="s">
        <v>1567</v>
      </c>
      <c r="L5" s="13" t="s">
        <v>1567</v>
      </c>
      <c r="M5" s="13" t="s">
        <v>1567</v>
      </c>
      <c r="N5" s="53" t="s">
        <v>2281</v>
      </c>
      <c r="O5" s="2"/>
    </row>
    <row r="6" spans="1:15" s="47" customFormat="1" ht="28.8" x14ac:dyDescent="0.3">
      <c r="A6" s="4">
        <v>713</v>
      </c>
      <c r="B6" s="13" t="s">
        <v>31</v>
      </c>
      <c r="C6" s="13" t="s">
        <v>8</v>
      </c>
      <c r="D6" s="53" t="s">
        <v>2372</v>
      </c>
      <c r="E6" s="13" t="s">
        <v>2350</v>
      </c>
      <c r="F6" s="13" t="s">
        <v>2365</v>
      </c>
      <c r="G6" s="13" t="s">
        <v>2364</v>
      </c>
      <c r="H6" s="13" t="s">
        <v>2362</v>
      </c>
      <c r="I6" s="13" t="s">
        <v>2366</v>
      </c>
      <c r="J6" s="13" t="s">
        <v>2363</v>
      </c>
      <c r="K6" s="13" t="s">
        <v>1567</v>
      </c>
      <c r="L6" s="13" t="s">
        <v>1567</v>
      </c>
      <c r="M6" s="13" t="s">
        <v>1567</v>
      </c>
      <c r="N6" s="53" t="s">
        <v>2281</v>
      </c>
      <c r="O6" s="2"/>
    </row>
    <row r="7" spans="1:15" s="47" customFormat="1" ht="72" x14ac:dyDescent="0.3">
      <c r="A7" s="4">
        <v>653</v>
      </c>
      <c r="B7" s="13" t="s">
        <v>31</v>
      </c>
      <c r="C7" s="13" t="s">
        <v>3</v>
      </c>
      <c r="D7" s="13" t="s">
        <v>1998</v>
      </c>
      <c r="E7" s="13" t="s">
        <v>1617</v>
      </c>
      <c r="F7" s="13" t="s">
        <v>1620</v>
      </c>
      <c r="G7" s="13" t="s">
        <v>1622</v>
      </c>
      <c r="H7" s="13" t="s">
        <v>1618</v>
      </c>
      <c r="I7" s="13" t="s">
        <v>1619</v>
      </c>
      <c r="J7" s="13" t="s">
        <v>1621</v>
      </c>
      <c r="K7" s="13" t="s">
        <v>1567</v>
      </c>
      <c r="L7" s="13" t="s">
        <v>1567</v>
      </c>
      <c r="M7" s="13" t="s">
        <v>1567</v>
      </c>
      <c r="N7" s="53" t="s">
        <v>2281</v>
      </c>
      <c r="O7" s="2"/>
    </row>
    <row r="8" spans="1:15" s="47" customFormat="1" ht="43.2" x14ac:dyDescent="0.3">
      <c r="A8" s="4">
        <v>278</v>
      </c>
      <c r="B8" s="13" t="s">
        <v>31</v>
      </c>
      <c r="C8" s="13" t="s">
        <v>3</v>
      </c>
      <c r="D8" s="13" t="s">
        <v>1705</v>
      </c>
      <c r="E8" s="13" t="s">
        <v>182</v>
      </c>
      <c r="F8" s="13" t="s">
        <v>1764</v>
      </c>
      <c r="G8" s="13" t="s">
        <v>1765</v>
      </c>
      <c r="H8" s="13" t="s">
        <v>1444</v>
      </c>
      <c r="I8" s="13" t="s">
        <v>857</v>
      </c>
      <c r="J8" s="13" t="s">
        <v>1443</v>
      </c>
      <c r="K8" s="13" t="s">
        <v>2521</v>
      </c>
      <c r="L8" s="13" t="s">
        <v>2525</v>
      </c>
      <c r="M8" s="13" t="s">
        <v>2529</v>
      </c>
      <c r="N8" s="53" t="s">
        <v>2281</v>
      </c>
      <c r="O8" s="2"/>
    </row>
    <row r="9" spans="1:15" s="47" customFormat="1" ht="72" x14ac:dyDescent="0.3">
      <c r="A9" s="4">
        <v>654</v>
      </c>
      <c r="B9" s="13" t="s">
        <v>31</v>
      </c>
      <c r="C9" s="13" t="s">
        <v>3</v>
      </c>
      <c r="D9" s="13" t="s">
        <v>1999</v>
      </c>
      <c r="E9" s="13" t="s">
        <v>1627</v>
      </c>
      <c r="F9" s="13" t="s">
        <v>796</v>
      </c>
      <c r="G9" s="13" t="s">
        <v>1630</v>
      </c>
      <c r="H9" s="13" t="s">
        <v>1366</v>
      </c>
      <c r="I9" s="13" t="s">
        <v>1628</v>
      </c>
      <c r="J9" s="13" t="s">
        <v>1629</v>
      </c>
      <c r="K9" s="13" t="s">
        <v>1567</v>
      </c>
      <c r="L9" s="13" t="s">
        <v>1567</v>
      </c>
      <c r="M9" s="13" t="s">
        <v>1567</v>
      </c>
      <c r="N9" s="53" t="s">
        <v>2281</v>
      </c>
      <c r="O9" s="2"/>
    </row>
    <row r="10" spans="1:15" s="47" customFormat="1" ht="72" x14ac:dyDescent="0.3">
      <c r="A10" s="4">
        <v>297</v>
      </c>
      <c r="B10" s="13" t="s">
        <v>31</v>
      </c>
      <c r="C10" s="13" t="s">
        <v>3</v>
      </c>
      <c r="D10" s="13" t="s">
        <v>1709</v>
      </c>
      <c r="E10" s="13" t="s">
        <v>152</v>
      </c>
      <c r="F10" s="13" t="s">
        <v>153</v>
      </c>
      <c r="G10" s="13" t="s">
        <v>154</v>
      </c>
      <c r="H10" s="13" t="s">
        <v>1450</v>
      </c>
      <c r="I10" s="13" t="s">
        <v>2373</v>
      </c>
      <c r="J10" s="13" t="s">
        <v>1451</v>
      </c>
      <c r="K10" s="13" t="s">
        <v>2522</v>
      </c>
      <c r="L10" s="13" t="s">
        <v>2526</v>
      </c>
      <c r="M10" s="13" t="s">
        <v>2530</v>
      </c>
      <c r="N10" s="53" t="s">
        <v>2281</v>
      </c>
      <c r="O10" s="2"/>
    </row>
    <row r="11" spans="1:15" s="47" customFormat="1" ht="28.8" x14ac:dyDescent="0.3">
      <c r="A11" s="4">
        <v>299</v>
      </c>
      <c r="B11" s="13" t="s">
        <v>31</v>
      </c>
      <c r="C11" s="13" t="s">
        <v>3</v>
      </c>
      <c r="D11" s="13" t="s">
        <v>1710</v>
      </c>
      <c r="E11" s="13" t="s">
        <v>169</v>
      </c>
      <c r="F11" s="13" t="s">
        <v>1783</v>
      </c>
      <c r="G11" s="13" t="s">
        <v>1784</v>
      </c>
      <c r="H11" s="13" t="s">
        <v>1453</v>
      </c>
      <c r="I11" s="13" t="s">
        <v>1452</v>
      </c>
      <c r="J11" s="13" t="s">
        <v>1454</v>
      </c>
      <c r="K11" s="13" t="s">
        <v>1567</v>
      </c>
      <c r="L11" s="13" t="s">
        <v>1567</v>
      </c>
      <c r="M11" s="13" t="s">
        <v>1567</v>
      </c>
      <c r="N11" s="53" t="s">
        <v>2281</v>
      </c>
      <c r="O11" s="2"/>
    </row>
    <row r="12" spans="1:15" s="47" customFormat="1" ht="409.6" x14ac:dyDescent="0.3">
      <c r="A12" s="4">
        <v>720</v>
      </c>
      <c r="B12" s="13" t="s">
        <v>68</v>
      </c>
      <c r="C12" s="13" t="s">
        <v>2</v>
      </c>
      <c r="D12" s="53" t="s">
        <v>2630</v>
      </c>
      <c r="E12" s="13" t="s">
        <v>2401</v>
      </c>
      <c r="F12" s="13" t="s">
        <v>2408</v>
      </c>
      <c r="G12" s="13" t="s">
        <v>2414</v>
      </c>
      <c r="H12" s="13" t="s">
        <v>2403</v>
      </c>
      <c r="I12" s="13" t="s">
        <v>2412</v>
      </c>
      <c r="J12" s="13" t="s">
        <v>2413</v>
      </c>
      <c r="K12" s="13" t="s">
        <v>1567</v>
      </c>
      <c r="L12" s="13" t="s">
        <v>1567</v>
      </c>
      <c r="M12" s="13" t="s">
        <v>1567</v>
      </c>
      <c r="N12" s="53" t="s">
        <v>2281</v>
      </c>
      <c r="O12" s="2"/>
    </row>
    <row r="13" spans="1:15" s="47" customFormat="1" ht="172.8" x14ac:dyDescent="0.3">
      <c r="A13" s="4">
        <v>721</v>
      </c>
      <c r="B13" s="13" t="s">
        <v>68</v>
      </c>
      <c r="C13" s="13" t="s">
        <v>2</v>
      </c>
      <c r="D13" s="53" t="s">
        <v>2631</v>
      </c>
      <c r="E13" s="13" t="s">
        <v>2402</v>
      </c>
      <c r="F13" s="13" t="s">
        <v>2409</v>
      </c>
      <c r="G13" s="13" t="s">
        <v>70</v>
      </c>
      <c r="H13" s="13" t="s">
        <v>2404</v>
      </c>
      <c r="I13" s="13" t="s">
        <v>2411</v>
      </c>
      <c r="J13" s="13" t="s">
        <v>2415</v>
      </c>
      <c r="K13" s="13" t="s">
        <v>2405</v>
      </c>
      <c r="L13" s="13" t="s">
        <v>2410</v>
      </c>
      <c r="M13" s="13" t="s">
        <v>2416</v>
      </c>
      <c r="N13" s="53" t="s">
        <v>2281</v>
      </c>
      <c r="O13" s="2"/>
    </row>
    <row r="14" spans="1:15" s="47" customFormat="1" ht="57.6" x14ac:dyDescent="0.3">
      <c r="A14" s="4">
        <v>728</v>
      </c>
      <c r="B14" s="13" t="s">
        <v>68</v>
      </c>
      <c r="C14" s="13" t="s">
        <v>8</v>
      </c>
      <c r="D14" s="53" t="s">
        <v>2633</v>
      </c>
      <c r="E14" s="13" t="s">
        <v>266</v>
      </c>
      <c r="F14" s="13" t="s">
        <v>264</v>
      </c>
      <c r="G14" s="13" t="s">
        <v>265</v>
      </c>
      <c r="H14" s="13" t="s">
        <v>1402</v>
      </c>
      <c r="I14" s="13" t="s">
        <v>1823</v>
      </c>
      <c r="J14" s="13" t="s">
        <v>1827</v>
      </c>
      <c r="K14" s="13" t="s">
        <v>1567</v>
      </c>
      <c r="L14" s="13" t="s">
        <v>1567</v>
      </c>
      <c r="M14" s="13" t="s">
        <v>1567</v>
      </c>
      <c r="N14" s="53" t="s">
        <v>2281</v>
      </c>
      <c r="O14" s="2"/>
    </row>
    <row r="15" spans="1:15" s="47" customFormat="1" ht="43.2" x14ac:dyDescent="0.3">
      <c r="A15" s="4">
        <v>225</v>
      </c>
      <c r="B15" s="13" t="s">
        <v>68</v>
      </c>
      <c r="C15" s="13" t="s">
        <v>3</v>
      </c>
      <c r="D15" s="13" t="s">
        <v>2621</v>
      </c>
      <c r="E15" s="13" t="s">
        <v>78</v>
      </c>
      <c r="F15" s="13" t="s">
        <v>79</v>
      </c>
      <c r="G15" s="13" t="s">
        <v>80</v>
      </c>
      <c r="H15" s="13" t="s">
        <v>618</v>
      </c>
      <c r="I15" s="13" t="s">
        <v>2165</v>
      </c>
      <c r="J15" s="13" t="s">
        <v>1967</v>
      </c>
      <c r="K15" s="13" t="s">
        <v>1657</v>
      </c>
      <c r="L15" s="13" t="s">
        <v>1965</v>
      </c>
      <c r="M15" s="13" t="s">
        <v>1966</v>
      </c>
      <c r="N15" s="53" t="s">
        <v>2281</v>
      </c>
      <c r="O15" s="2"/>
    </row>
    <row r="16" spans="1:15" s="47" customFormat="1" ht="72" x14ac:dyDescent="0.3">
      <c r="A16" s="4">
        <v>243</v>
      </c>
      <c r="B16" s="13" t="s">
        <v>68</v>
      </c>
      <c r="C16" s="13" t="s">
        <v>3</v>
      </c>
      <c r="D16" s="13" t="s">
        <v>2627</v>
      </c>
      <c r="E16" s="13" t="s">
        <v>2049</v>
      </c>
      <c r="F16" s="13" t="s">
        <v>92</v>
      </c>
      <c r="G16" s="13" t="s">
        <v>93</v>
      </c>
      <c r="H16" s="13" t="s">
        <v>2050</v>
      </c>
      <c r="I16" s="13" t="s">
        <v>2051</v>
      </c>
      <c r="J16" s="13" t="s">
        <v>2052</v>
      </c>
      <c r="K16" s="13" t="s">
        <v>1567</v>
      </c>
      <c r="L16" s="13" t="s">
        <v>1567</v>
      </c>
      <c r="M16" s="13" t="s">
        <v>1567</v>
      </c>
      <c r="N16" s="53" t="s">
        <v>2281</v>
      </c>
      <c r="O16" s="2"/>
    </row>
    <row r="17" spans="1:15" s="47" customFormat="1" ht="28.8" x14ac:dyDescent="0.3">
      <c r="A17" s="4">
        <v>227</v>
      </c>
      <c r="B17" s="13" t="s">
        <v>68</v>
      </c>
      <c r="C17" s="13" t="s">
        <v>3</v>
      </c>
      <c r="D17" s="13" t="s">
        <v>2622</v>
      </c>
      <c r="E17" s="13" t="s">
        <v>73</v>
      </c>
      <c r="F17" s="13" t="s">
        <v>83</v>
      </c>
      <c r="G17" s="13" t="s">
        <v>84</v>
      </c>
      <c r="H17" s="13" t="s">
        <v>617</v>
      </c>
      <c r="I17" s="13" t="s">
        <v>1815</v>
      </c>
      <c r="J17" s="13" t="s">
        <v>1816</v>
      </c>
      <c r="K17" s="13" t="s">
        <v>1851</v>
      </c>
      <c r="L17" s="13" t="s">
        <v>1968</v>
      </c>
      <c r="M17" s="13" t="s">
        <v>1969</v>
      </c>
      <c r="N17" s="53" t="s">
        <v>2281</v>
      </c>
      <c r="O17" s="2"/>
    </row>
    <row r="18" spans="1:15" s="47" customFormat="1" ht="72" x14ac:dyDescent="0.3">
      <c r="A18" s="4">
        <v>673</v>
      </c>
      <c r="B18" s="13" t="s">
        <v>68</v>
      </c>
      <c r="C18" s="13" t="s">
        <v>3</v>
      </c>
      <c r="D18" s="13" t="s">
        <v>1905</v>
      </c>
      <c r="E18" s="13" t="s">
        <v>1853</v>
      </c>
      <c r="F18" s="13" t="s">
        <v>83</v>
      </c>
      <c r="G18" s="13" t="s">
        <v>84</v>
      </c>
      <c r="H18" s="13" t="s">
        <v>1852</v>
      </c>
      <c r="I18" s="13" t="s">
        <v>1854</v>
      </c>
      <c r="J18" s="13" t="s">
        <v>1855</v>
      </c>
      <c r="K18" s="13" t="s">
        <v>1567</v>
      </c>
      <c r="L18" s="13" t="s">
        <v>1567</v>
      </c>
      <c r="M18" s="13" t="s">
        <v>1567</v>
      </c>
      <c r="N18" s="53" t="s">
        <v>2281</v>
      </c>
      <c r="O18" s="2"/>
    </row>
    <row r="19" spans="1:15" s="47" customFormat="1" ht="86.4" x14ac:dyDescent="0.3">
      <c r="A19" s="4">
        <v>682</v>
      </c>
      <c r="B19" s="13" t="s">
        <v>68</v>
      </c>
      <c r="C19" s="13" t="s">
        <v>3</v>
      </c>
      <c r="D19" s="53" t="s">
        <v>2139</v>
      </c>
      <c r="E19" s="13" t="s">
        <v>2056</v>
      </c>
      <c r="F19" s="13" t="s">
        <v>2058</v>
      </c>
      <c r="G19" s="13" t="s">
        <v>2061</v>
      </c>
      <c r="H19" s="13" t="s">
        <v>2057</v>
      </c>
      <c r="I19" s="13" t="s">
        <v>2063</v>
      </c>
      <c r="J19" s="13" t="s">
        <v>2065</v>
      </c>
      <c r="K19" s="13" t="s">
        <v>1567</v>
      </c>
      <c r="L19" s="13" t="s">
        <v>1567</v>
      </c>
      <c r="M19" s="13" t="s">
        <v>1567</v>
      </c>
      <c r="N19" s="53" t="s">
        <v>2281</v>
      </c>
      <c r="O19" s="2"/>
    </row>
    <row r="20" spans="1:15" s="47" customFormat="1" ht="388.8" x14ac:dyDescent="0.3">
      <c r="A20" s="4">
        <v>695</v>
      </c>
      <c r="B20" s="13" t="s">
        <v>68</v>
      </c>
      <c r="C20" s="13" t="s">
        <v>3</v>
      </c>
      <c r="D20" s="53" t="s">
        <v>1938</v>
      </c>
      <c r="E20" s="13" t="s">
        <v>2189</v>
      </c>
      <c r="F20" s="13" t="s">
        <v>2192</v>
      </c>
      <c r="G20" s="13" t="s">
        <v>2193</v>
      </c>
      <c r="H20" s="13" t="s">
        <v>1920</v>
      </c>
      <c r="I20" s="13" t="s">
        <v>1929</v>
      </c>
      <c r="J20" s="13" t="s">
        <v>1930</v>
      </c>
      <c r="K20" s="13" t="s">
        <v>2191</v>
      </c>
      <c r="L20" s="13" t="s">
        <v>2195</v>
      </c>
      <c r="M20" s="13" t="s">
        <v>2196</v>
      </c>
      <c r="N20" s="53" t="s">
        <v>2281</v>
      </c>
      <c r="O20" s="2"/>
    </row>
    <row r="21" spans="1:15" s="47" customFormat="1" ht="28.8" x14ac:dyDescent="0.3">
      <c r="A21" s="4">
        <v>248</v>
      </c>
      <c r="B21" s="13" t="s">
        <v>68</v>
      </c>
      <c r="C21" s="13" t="s">
        <v>3</v>
      </c>
      <c r="D21" s="13" t="s">
        <v>2629</v>
      </c>
      <c r="E21" s="13" t="s">
        <v>76</v>
      </c>
      <c r="F21" s="13" t="s">
        <v>91</v>
      </c>
      <c r="G21" s="13" t="s">
        <v>1914</v>
      </c>
      <c r="H21" s="13" t="s">
        <v>1405</v>
      </c>
      <c r="I21" s="13" t="s">
        <v>1405</v>
      </c>
      <c r="J21" s="13" t="s">
        <v>1913</v>
      </c>
      <c r="K21" s="13" t="s">
        <v>1567</v>
      </c>
      <c r="L21" s="13" t="s">
        <v>1567</v>
      </c>
      <c r="M21" s="13" t="s">
        <v>1567</v>
      </c>
      <c r="N21" s="53" t="s">
        <v>2281</v>
      </c>
      <c r="O21" s="2"/>
    </row>
    <row r="22" spans="1:15" s="47" customFormat="1" ht="72" x14ac:dyDescent="0.3">
      <c r="A22" s="4">
        <v>697</v>
      </c>
      <c r="B22" s="13" t="s">
        <v>752</v>
      </c>
      <c r="C22" s="13" t="s">
        <v>3</v>
      </c>
      <c r="D22" s="53" t="s">
        <v>1938</v>
      </c>
      <c r="E22" s="13" t="s">
        <v>2201</v>
      </c>
      <c r="F22" s="13" t="s">
        <v>2203</v>
      </c>
      <c r="G22" s="13" t="s">
        <v>2205</v>
      </c>
      <c r="H22" s="13" t="s">
        <v>1920</v>
      </c>
      <c r="I22" s="13" t="s">
        <v>1929</v>
      </c>
      <c r="J22" s="13" t="s">
        <v>1930</v>
      </c>
      <c r="K22" s="13" t="s">
        <v>2202</v>
      </c>
      <c r="L22" s="13" t="s">
        <v>2204</v>
      </c>
      <c r="M22" s="13" t="s">
        <v>2206</v>
      </c>
      <c r="N22" s="53" t="s">
        <v>2281</v>
      </c>
      <c r="O22" s="2"/>
    </row>
    <row r="23" spans="1:15" s="47" customFormat="1" ht="72" x14ac:dyDescent="0.3">
      <c r="A23" s="4">
        <v>696</v>
      </c>
      <c r="B23" s="13" t="s">
        <v>752</v>
      </c>
      <c r="C23" s="13" t="s">
        <v>3</v>
      </c>
      <c r="D23" s="53" t="s">
        <v>1938</v>
      </c>
      <c r="E23" s="13" t="s">
        <v>2190</v>
      </c>
      <c r="F23" s="13" t="s">
        <v>2198</v>
      </c>
      <c r="G23" s="13" t="s">
        <v>2199</v>
      </c>
      <c r="H23" s="13" t="s">
        <v>1920</v>
      </c>
      <c r="I23" s="13" t="s">
        <v>1929</v>
      </c>
      <c r="J23" s="13" t="s">
        <v>1930</v>
      </c>
      <c r="K23" s="13" t="s">
        <v>2194</v>
      </c>
      <c r="L23" s="13" t="s">
        <v>2197</v>
      </c>
      <c r="M23" s="13" t="s">
        <v>2200</v>
      </c>
      <c r="N23" s="53" t="s">
        <v>2281</v>
      </c>
      <c r="O23" s="2"/>
    </row>
    <row r="24" spans="1:15" s="47" customFormat="1" ht="144" x14ac:dyDescent="0.3">
      <c r="A24" s="4">
        <v>312</v>
      </c>
      <c r="B24" s="13" t="s">
        <v>4</v>
      </c>
      <c r="C24" s="13" t="s">
        <v>2</v>
      </c>
      <c r="D24" s="13" t="s">
        <v>1573</v>
      </c>
      <c r="E24" s="13" t="s">
        <v>44</v>
      </c>
      <c r="F24" s="13" t="s">
        <v>45</v>
      </c>
      <c r="G24" s="13" t="s">
        <v>46</v>
      </c>
      <c r="H24" s="13" t="s">
        <v>2067</v>
      </c>
      <c r="I24" s="13" t="s">
        <v>2066</v>
      </c>
      <c r="J24" s="13" t="s">
        <v>2068</v>
      </c>
      <c r="K24" s="13" t="s">
        <v>1567</v>
      </c>
      <c r="L24" s="13" t="s">
        <v>1567</v>
      </c>
      <c r="M24" s="13" t="s">
        <v>1567</v>
      </c>
      <c r="N24" s="53" t="s">
        <v>2281</v>
      </c>
      <c r="O24" s="2"/>
    </row>
    <row r="25" spans="1:15" s="47" customFormat="1" ht="43.2" x14ac:dyDescent="0.3">
      <c r="A25" s="4">
        <v>313</v>
      </c>
      <c r="B25" s="13" t="s">
        <v>4</v>
      </c>
      <c r="C25" s="13" t="s">
        <v>2</v>
      </c>
      <c r="D25" s="13" t="s">
        <v>1574</v>
      </c>
      <c r="E25" s="13" t="s">
        <v>53</v>
      </c>
      <c r="F25" s="13" t="s">
        <v>56</v>
      </c>
      <c r="G25" s="13" t="s">
        <v>57</v>
      </c>
      <c r="H25" s="13" t="s">
        <v>1857</v>
      </c>
      <c r="I25" s="13" t="s">
        <v>1858</v>
      </c>
      <c r="J25" s="13" t="s">
        <v>1859</v>
      </c>
      <c r="K25" s="13" t="s">
        <v>1567</v>
      </c>
      <c r="L25" s="13" t="s">
        <v>1567</v>
      </c>
      <c r="M25" s="13" t="s">
        <v>1567</v>
      </c>
      <c r="N25" s="53" t="s">
        <v>2281</v>
      </c>
      <c r="O25" s="2"/>
    </row>
    <row r="26" spans="1:15" s="47" customFormat="1" ht="28.8" x14ac:dyDescent="0.3">
      <c r="A26" s="4">
        <v>325</v>
      </c>
      <c r="B26" s="13" t="s">
        <v>4</v>
      </c>
      <c r="C26" s="13" t="s">
        <v>2</v>
      </c>
      <c r="D26" s="13" t="s">
        <v>1811</v>
      </c>
      <c r="E26" s="13" t="s">
        <v>1752</v>
      </c>
      <c r="F26" s="13" t="s">
        <v>1753</v>
      </c>
      <c r="G26" s="13" t="s">
        <v>1755</v>
      </c>
      <c r="H26" s="13" t="s">
        <v>2069</v>
      </c>
      <c r="I26" s="13" t="s">
        <v>1754</v>
      </c>
      <c r="J26" s="13" t="s">
        <v>1756</v>
      </c>
      <c r="K26" s="13" t="s">
        <v>1567</v>
      </c>
      <c r="L26" s="13" t="s">
        <v>1567</v>
      </c>
      <c r="M26" s="13" t="s">
        <v>1567</v>
      </c>
      <c r="N26" s="53" t="s">
        <v>2281</v>
      </c>
      <c r="O26" s="2"/>
    </row>
    <row r="27" spans="1:15" s="47" customFormat="1" ht="28.8" x14ac:dyDescent="0.3">
      <c r="A27" s="4">
        <v>676</v>
      </c>
      <c r="B27" s="13" t="s">
        <v>4</v>
      </c>
      <c r="C27" s="13" t="s">
        <v>2</v>
      </c>
      <c r="D27" s="13" t="s">
        <v>1908</v>
      </c>
      <c r="E27" s="13" t="s">
        <v>393</v>
      </c>
      <c r="F27" s="13" t="s">
        <v>1119</v>
      </c>
      <c r="G27" s="13" t="s">
        <v>1875</v>
      </c>
      <c r="H27" s="13" t="s">
        <v>1872</v>
      </c>
      <c r="I27" s="13" t="s">
        <v>1873</v>
      </c>
      <c r="J27" s="13" t="s">
        <v>1874</v>
      </c>
      <c r="K27" s="13" t="s">
        <v>1567</v>
      </c>
      <c r="L27" s="13" t="s">
        <v>1567</v>
      </c>
      <c r="M27" s="13" t="s">
        <v>1567</v>
      </c>
      <c r="N27" s="53" t="s">
        <v>2281</v>
      </c>
      <c r="O27" s="2"/>
    </row>
    <row r="28" spans="1:15" s="47" customFormat="1" ht="43.2" x14ac:dyDescent="0.3">
      <c r="A28" s="4">
        <v>322</v>
      </c>
      <c r="B28" s="13" t="s">
        <v>4</v>
      </c>
      <c r="C28" s="13" t="s">
        <v>2</v>
      </c>
      <c r="D28" s="13" t="s">
        <v>1582</v>
      </c>
      <c r="E28" s="13" t="s">
        <v>47</v>
      </c>
      <c r="F28" s="13" t="s">
        <v>48</v>
      </c>
      <c r="G28" s="13" t="s">
        <v>49</v>
      </c>
      <c r="H28" s="13" t="s">
        <v>1490</v>
      </c>
      <c r="I28" s="13" t="s">
        <v>1489</v>
      </c>
      <c r="J28" s="13" t="s">
        <v>1491</v>
      </c>
      <c r="K28" s="13" t="s">
        <v>1567</v>
      </c>
      <c r="L28" s="13" t="s">
        <v>1567</v>
      </c>
      <c r="M28" s="13" t="s">
        <v>1567</v>
      </c>
      <c r="N28" s="53" t="s">
        <v>2281</v>
      </c>
      <c r="O28" s="2"/>
    </row>
    <row r="29" spans="1:15" s="47" customFormat="1" ht="28.8" x14ac:dyDescent="0.3">
      <c r="A29" s="32">
        <v>361</v>
      </c>
      <c r="B29" s="13" t="s">
        <v>4</v>
      </c>
      <c r="C29" s="13" t="s">
        <v>8</v>
      </c>
      <c r="D29" s="13" t="s">
        <v>1718</v>
      </c>
      <c r="E29" s="13" t="s">
        <v>240</v>
      </c>
      <c r="F29" s="13" t="s">
        <v>112</v>
      </c>
      <c r="G29" s="13" t="s">
        <v>113</v>
      </c>
      <c r="H29" s="13" t="s">
        <v>2078</v>
      </c>
      <c r="I29" s="13" t="s">
        <v>2082</v>
      </c>
      <c r="J29" s="13" t="s">
        <v>2083</v>
      </c>
      <c r="K29" s="13" t="s">
        <v>1567</v>
      </c>
      <c r="L29" s="13" t="s">
        <v>1567</v>
      </c>
      <c r="M29" s="13" t="s">
        <v>1567</v>
      </c>
      <c r="N29" s="53" t="s">
        <v>2281</v>
      </c>
      <c r="O29" s="2"/>
    </row>
    <row r="30" spans="1:15" s="47" customFormat="1" ht="115.2" x14ac:dyDescent="0.3">
      <c r="A30" s="32">
        <v>363</v>
      </c>
      <c r="B30" s="35" t="s">
        <v>4</v>
      </c>
      <c r="C30" s="35" t="s">
        <v>8</v>
      </c>
      <c r="D30" s="35" t="s">
        <v>1719</v>
      </c>
      <c r="E30" s="35" t="s">
        <v>114</v>
      </c>
      <c r="F30" s="35" t="s">
        <v>115</v>
      </c>
      <c r="G30" s="35" t="s">
        <v>251</v>
      </c>
      <c r="H30" s="35" t="s">
        <v>2075</v>
      </c>
      <c r="I30" s="35" t="s">
        <v>2074</v>
      </c>
      <c r="J30" s="35" t="s">
        <v>2076</v>
      </c>
      <c r="K30" s="35" t="s">
        <v>1528</v>
      </c>
      <c r="L30" s="35" t="s">
        <v>1977</v>
      </c>
      <c r="M30" s="35" t="s">
        <v>1977</v>
      </c>
      <c r="N30" s="53" t="s">
        <v>2281</v>
      </c>
      <c r="O30" s="2"/>
    </row>
    <row r="31" spans="1:15" s="47" customFormat="1" ht="28.8" x14ac:dyDescent="0.3">
      <c r="A31" s="32">
        <v>683</v>
      </c>
      <c r="B31" s="35" t="s">
        <v>4</v>
      </c>
      <c r="C31" s="35" t="s">
        <v>3</v>
      </c>
      <c r="D31" s="54" t="s">
        <v>2140</v>
      </c>
      <c r="E31" s="35" t="s">
        <v>2077</v>
      </c>
      <c r="F31" s="35" t="s">
        <v>2079</v>
      </c>
      <c r="G31" s="35" t="s">
        <v>2081</v>
      </c>
      <c r="H31" s="35" t="s">
        <v>2070</v>
      </c>
      <c r="I31" s="35" t="s">
        <v>2084</v>
      </c>
      <c r="J31" s="35" t="s">
        <v>2080</v>
      </c>
      <c r="K31" s="35" t="s">
        <v>1567</v>
      </c>
      <c r="L31" s="35" t="s">
        <v>1567</v>
      </c>
      <c r="M31" s="35" t="s">
        <v>1567</v>
      </c>
      <c r="N31" s="53" t="s">
        <v>2281</v>
      </c>
      <c r="O31" s="38"/>
    </row>
    <row r="32" spans="1:15" s="47" customFormat="1" ht="100.8" x14ac:dyDescent="0.3">
      <c r="A32" s="32">
        <v>675</v>
      </c>
      <c r="B32" s="35" t="s">
        <v>4</v>
      </c>
      <c r="C32" s="35" t="s">
        <v>3</v>
      </c>
      <c r="D32" s="35" t="s">
        <v>1907</v>
      </c>
      <c r="E32" s="35" t="s">
        <v>1861</v>
      </c>
      <c r="F32" s="35" t="s">
        <v>1865</v>
      </c>
      <c r="G32" s="35" t="s">
        <v>1867</v>
      </c>
      <c r="H32" s="35" t="s">
        <v>1863</v>
      </c>
      <c r="I32" s="35" t="s">
        <v>1871</v>
      </c>
      <c r="J32" s="35" t="s">
        <v>1869</v>
      </c>
      <c r="K32" s="35" t="s">
        <v>1567</v>
      </c>
      <c r="L32" s="35" t="s">
        <v>1567</v>
      </c>
      <c r="M32" s="35" t="s">
        <v>1567</v>
      </c>
      <c r="N32" s="53" t="s">
        <v>2281</v>
      </c>
      <c r="O32" s="38"/>
    </row>
    <row r="33" spans="1:15" s="47" customFormat="1" ht="28.8" x14ac:dyDescent="0.3">
      <c r="A33" s="32">
        <v>337</v>
      </c>
      <c r="B33" s="35" t="s">
        <v>4</v>
      </c>
      <c r="C33" s="35" t="s">
        <v>3</v>
      </c>
      <c r="D33" s="35" t="s">
        <v>1587</v>
      </c>
      <c r="E33" s="35" t="s">
        <v>131</v>
      </c>
      <c r="F33" s="35" t="s">
        <v>132</v>
      </c>
      <c r="G33" s="35" t="s">
        <v>134</v>
      </c>
      <c r="H33" s="35" t="s">
        <v>1809</v>
      </c>
      <c r="I33" s="35" t="s">
        <v>1091</v>
      </c>
      <c r="J33" s="35" t="s">
        <v>1810</v>
      </c>
      <c r="K33" s="35" t="s">
        <v>1567</v>
      </c>
      <c r="L33" s="35" t="s">
        <v>1567</v>
      </c>
      <c r="M33" s="35" t="s">
        <v>1567</v>
      </c>
      <c r="N33" s="54" t="s">
        <v>2281</v>
      </c>
      <c r="O33" s="38"/>
    </row>
    <row r="34" spans="1:15" s="47" customFormat="1" ht="28.8" x14ac:dyDescent="0.3">
      <c r="A34" s="32">
        <v>341</v>
      </c>
      <c r="B34" s="13" t="s">
        <v>4</v>
      </c>
      <c r="C34" s="13" t="s">
        <v>3</v>
      </c>
      <c r="D34" s="13" t="s">
        <v>1588</v>
      </c>
      <c r="E34" s="13" t="s">
        <v>130</v>
      </c>
      <c r="F34" s="13" t="s">
        <v>133</v>
      </c>
      <c r="G34" s="13" t="s">
        <v>135</v>
      </c>
      <c r="H34" s="13" t="s">
        <v>1808</v>
      </c>
      <c r="I34" s="13" t="s">
        <v>1092</v>
      </c>
      <c r="J34" s="13" t="s">
        <v>1807</v>
      </c>
      <c r="K34" s="13" t="s">
        <v>1567</v>
      </c>
      <c r="L34" s="13" t="s">
        <v>1567</v>
      </c>
      <c r="M34" s="13" t="s">
        <v>1567</v>
      </c>
      <c r="N34" s="53" t="s">
        <v>2281</v>
      </c>
      <c r="O34" s="38"/>
    </row>
    <row r="35" spans="1:15" s="47" customFormat="1" ht="187.2" x14ac:dyDescent="0.3">
      <c r="A35" s="32">
        <v>343</v>
      </c>
      <c r="B35" s="13" t="s">
        <v>4</v>
      </c>
      <c r="C35" s="13" t="s">
        <v>3</v>
      </c>
      <c r="D35" s="13" t="s">
        <v>1589</v>
      </c>
      <c r="E35" s="13" t="s">
        <v>103</v>
      </c>
      <c r="F35" s="13" t="s">
        <v>60</v>
      </c>
      <c r="G35" s="13" t="s">
        <v>61</v>
      </c>
      <c r="H35" s="13" t="s">
        <v>1418</v>
      </c>
      <c r="I35" s="13" t="s">
        <v>1416</v>
      </c>
      <c r="J35" s="13" t="s">
        <v>1417</v>
      </c>
      <c r="K35" s="13" t="s">
        <v>1567</v>
      </c>
      <c r="L35" s="13" t="s">
        <v>1567</v>
      </c>
      <c r="M35" s="13" t="s">
        <v>1567</v>
      </c>
      <c r="N35" s="53" t="s">
        <v>2281</v>
      </c>
      <c r="O35" s="38"/>
    </row>
    <row r="36" spans="1:15" s="47" customFormat="1" ht="28.8" x14ac:dyDescent="0.3">
      <c r="A36" s="4">
        <v>348</v>
      </c>
      <c r="B36" s="13" t="s">
        <v>4</v>
      </c>
      <c r="C36" s="13" t="s">
        <v>3</v>
      </c>
      <c r="D36" s="13" t="s">
        <v>1590</v>
      </c>
      <c r="E36" s="13" t="s">
        <v>129</v>
      </c>
      <c r="F36" s="13" t="s">
        <v>25</v>
      </c>
      <c r="G36" s="13" t="s">
        <v>128</v>
      </c>
      <c r="H36" s="13" t="s">
        <v>1506</v>
      </c>
      <c r="I36" s="13" t="s">
        <v>1801</v>
      </c>
      <c r="J36" s="13" t="s">
        <v>1507</v>
      </c>
      <c r="K36" s="13" t="s">
        <v>1567</v>
      </c>
      <c r="L36" s="13" t="s">
        <v>1567</v>
      </c>
      <c r="M36" s="13" t="s">
        <v>1567</v>
      </c>
      <c r="N36" s="53" t="s">
        <v>2281</v>
      </c>
      <c r="O36" s="38"/>
    </row>
    <row r="37" spans="1:15" s="47" customFormat="1" ht="28.8" x14ac:dyDescent="0.3">
      <c r="A37" s="32">
        <v>674</v>
      </c>
      <c r="B37" s="13" t="s">
        <v>4</v>
      </c>
      <c r="C37" s="13" t="s">
        <v>3</v>
      </c>
      <c r="D37" s="13" t="s">
        <v>1906</v>
      </c>
      <c r="E37" s="13" t="s">
        <v>1860</v>
      </c>
      <c r="F37" s="13" t="s">
        <v>1864</v>
      </c>
      <c r="G37" s="13" t="s">
        <v>1866</v>
      </c>
      <c r="H37" s="13" t="s">
        <v>1862</v>
      </c>
      <c r="I37" s="13" t="s">
        <v>1870</v>
      </c>
      <c r="J37" s="13" t="s">
        <v>1868</v>
      </c>
      <c r="K37" s="13" t="s">
        <v>1567</v>
      </c>
      <c r="L37" s="13" t="s">
        <v>1567</v>
      </c>
      <c r="M37" s="13" t="s">
        <v>1567</v>
      </c>
      <c r="N37" s="53" t="s">
        <v>2281</v>
      </c>
      <c r="O37" s="38"/>
    </row>
    <row r="38" spans="1:15" s="47" customFormat="1" ht="28.8" x14ac:dyDescent="0.3">
      <c r="A38" s="32">
        <v>350</v>
      </c>
      <c r="B38" s="35" t="s">
        <v>106</v>
      </c>
      <c r="C38" s="35" t="s">
        <v>2</v>
      </c>
      <c r="D38" s="35" t="s">
        <v>1713</v>
      </c>
      <c r="E38" s="35" t="s">
        <v>292</v>
      </c>
      <c r="F38" s="35" t="s">
        <v>293</v>
      </c>
      <c r="G38" s="35" t="s">
        <v>294</v>
      </c>
      <c r="H38" s="35" t="s">
        <v>1510</v>
      </c>
      <c r="I38" s="35" t="s">
        <v>1511</v>
      </c>
      <c r="J38" s="35" t="s">
        <v>1512</v>
      </c>
      <c r="K38" s="35" t="s">
        <v>2236</v>
      </c>
      <c r="L38" s="35" t="s">
        <v>2237</v>
      </c>
      <c r="M38" s="35" t="s">
        <v>2238</v>
      </c>
      <c r="N38" s="54" t="s">
        <v>2281</v>
      </c>
      <c r="O38" s="38"/>
    </row>
    <row r="39" spans="1:15" s="47" customFormat="1" x14ac:dyDescent="0.3"/>
    <row r="40" spans="1:15" s="47" customFormat="1" x14ac:dyDescent="0.3"/>
    <row r="41" spans="1:15" s="47" customFormat="1" x14ac:dyDescent="0.3"/>
    <row r="42" spans="1:15" s="47" customFormat="1" x14ac:dyDescent="0.3"/>
    <row r="43" spans="1:15" s="47" customFormat="1" x14ac:dyDescent="0.3"/>
    <row r="44" spans="1:15" s="47" customFormat="1" x14ac:dyDescent="0.3"/>
    <row r="45" spans="1:15" s="47" customFormat="1" x14ac:dyDescent="0.3"/>
    <row r="46" spans="1:15" s="47" customFormat="1" x14ac:dyDescent="0.3"/>
    <row r="47" spans="1:15" s="47" customFormat="1" x14ac:dyDescent="0.3"/>
    <row r="48" spans="1:15" s="47" customFormat="1" x14ac:dyDescent="0.3"/>
    <row r="49" s="47" customFormat="1" x14ac:dyDescent="0.3"/>
    <row r="50" s="47" customFormat="1" x14ac:dyDescent="0.3"/>
    <row r="51" s="47" customFormat="1" x14ac:dyDescent="0.3"/>
    <row r="52" s="47" customFormat="1" x14ac:dyDescent="0.3"/>
    <row r="53" s="47" customFormat="1" x14ac:dyDescent="0.3"/>
    <row r="54" s="47" customFormat="1" x14ac:dyDescent="0.3"/>
    <row r="55" s="47" customFormat="1" x14ac:dyDescent="0.3"/>
    <row r="56" s="47" customFormat="1" x14ac:dyDescent="0.3"/>
    <row r="57" s="47" customFormat="1" x14ac:dyDescent="0.3"/>
    <row r="58" s="47" customFormat="1" x14ac:dyDescent="0.3"/>
    <row r="59" s="47" customFormat="1" x14ac:dyDescent="0.3"/>
    <row r="60" s="47" customFormat="1" x14ac:dyDescent="0.3"/>
    <row r="61" s="47" customFormat="1" x14ac:dyDescent="0.3"/>
    <row r="62" s="47" customFormat="1" x14ac:dyDescent="0.3"/>
    <row r="63" s="47" customFormat="1" x14ac:dyDescent="0.3"/>
    <row r="64" s="47" customFormat="1" x14ac:dyDescent="0.3"/>
    <row r="65" s="47" customFormat="1" x14ac:dyDescent="0.3"/>
    <row r="66" s="47" customFormat="1" x14ac:dyDescent="0.3"/>
    <row r="67" s="47" customFormat="1" x14ac:dyDescent="0.3"/>
    <row r="68" s="47" customFormat="1" x14ac:dyDescent="0.3"/>
    <row r="69" s="47" customFormat="1" x14ac:dyDescent="0.3"/>
    <row r="70" s="47" customFormat="1" x14ac:dyDescent="0.3"/>
    <row r="71" s="47" customFormat="1" x14ac:dyDescent="0.3"/>
    <row r="72" s="47" customFormat="1" x14ac:dyDescent="0.3"/>
    <row r="73" s="47" customFormat="1" x14ac:dyDescent="0.3"/>
    <row r="74" s="47" customFormat="1" x14ac:dyDescent="0.3"/>
    <row r="75" s="47" customFormat="1" x14ac:dyDescent="0.3"/>
    <row r="76" s="47" customFormat="1" x14ac:dyDescent="0.3"/>
    <row r="77" s="47" customFormat="1" x14ac:dyDescent="0.3"/>
    <row r="78" s="47" customFormat="1" x14ac:dyDescent="0.3"/>
    <row r="79" s="47" customFormat="1" x14ac:dyDescent="0.3"/>
    <row r="80" s="47" customFormat="1" x14ac:dyDescent="0.3"/>
    <row r="81" s="47" customFormat="1" x14ac:dyDescent="0.3"/>
    <row r="82" s="47" customFormat="1" x14ac:dyDescent="0.3"/>
    <row r="83" s="47" customFormat="1" x14ac:dyDescent="0.3"/>
    <row r="84" s="47" customFormat="1" x14ac:dyDescent="0.3"/>
    <row r="85" s="47" customFormat="1" x14ac:dyDescent="0.3"/>
    <row r="86" s="47" customFormat="1" x14ac:dyDescent="0.3"/>
    <row r="87" s="47" customFormat="1" x14ac:dyDescent="0.3"/>
    <row r="88" s="47" customFormat="1" x14ac:dyDescent="0.3"/>
    <row r="89" s="47" customFormat="1" x14ac:dyDescent="0.3"/>
    <row r="90" s="47" customFormat="1" x14ac:dyDescent="0.3"/>
    <row r="91" s="47" customFormat="1" x14ac:dyDescent="0.3"/>
    <row r="92" s="47" customFormat="1" x14ac:dyDescent="0.3"/>
    <row r="93" s="47" customFormat="1" x14ac:dyDescent="0.3"/>
    <row r="94" s="47" customFormat="1" x14ac:dyDescent="0.3"/>
    <row r="95" s="47" customFormat="1" x14ac:dyDescent="0.3"/>
    <row r="96" s="47" customFormat="1" x14ac:dyDescent="0.3"/>
    <row r="97" s="47" customFormat="1" x14ac:dyDescent="0.3"/>
    <row r="98" s="47" customFormat="1" x14ac:dyDescent="0.3"/>
    <row r="99" s="47" customFormat="1" x14ac:dyDescent="0.3"/>
    <row r="100" s="47" customFormat="1" x14ac:dyDescent="0.3"/>
    <row r="101" s="47" customFormat="1" x14ac:dyDescent="0.3"/>
    <row r="102" s="47" customFormat="1" x14ac:dyDescent="0.3"/>
    <row r="103" s="47" customFormat="1" x14ac:dyDescent="0.3"/>
    <row r="104" s="47" customFormat="1" x14ac:dyDescent="0.3"/>
    <row r="105" s="47" customFormat="1" x14ac:dyDescent="0.3"/>
    <row r="106" s="47" customFormat="1" x14ac:dyDescent="0.3"/>
    <row r="107" s="47" customFormat="1" x14ac:dyDescent="0.3"/>
    <row r="108" s="47" customFormat="1" x14ac:dyDescent="0.3"/>
    <row r="109" s="47" customFormat="1" x14ac:dyDescent="0.3"/>
    <row r="110" s="47" customFormat="1" x14ac:dyDescent="0.3"/>
    <row r="111" s="47" customFormat="1" x14ac:dyDescent="0.3"/>
    <row r="112" s="47" customFormat="1" x14ac:dyDescent="0.3"/>
    <row r="113" s="47" customFormat="1" x14ac:dyDescent="0.3"/>
    <row r="114" s="47" customFormat="1" x14ac:dyDescent="0.3"/>
    <row r="115" s="47" customFormat="1" x14ac:dyDescent="0.3"/>
    <row r="116" s="47" customFormat="1" x14ac:dyDescent="0.3"/>
    <row r="117" s="47" customFormat="1" x14ac:dyDescent="0.3"/>
    <row r="118" s="47" customFormat="1" x14ac:dyDescent="0.3"/>
    <row r="119" s="47" customFormat="1" x14ac:dyDescent="0.3"/>
    <row r="120" s="47" customFormat="1" x14ac:dyDescent="0.3"/>
    <row r="121" s="47" customFormat="1" x14ac:dyDescent="0.3"/>
    <row r="122" s="47" customFormat="1" x14ac:dyDescent="0.3"/>
    <row r="123" s="47" customFormat="1" x14ac:dyDescent="0.3"/>
    <row r="124" s="47" customFormat="1" x14ac:dyDescent="0.3"/>
    <row r="125" s="47" customFormat="1" x14ac:dyDescent="0.3"/>
    <row r="126" s="47" customFormat="1" x14ac:dyDescent="0.3"/>
    <row r="127" s="47" customFormat="1" x14ac:dyDescent="0.3"/>
    <row r="128" s="47" customFormat="1" x14ac:dyDescent="0.3"/>
    <row r="129" s="47" customFormat="1" x14ac:dyDescent="0.3"/>
    <row r="130" s="47" customFormat="1" x14ac:dyDescent="0.3"/>
    <row r="131" s="47" customFormat="1" x14ac:dyDescent="0.3"/>
    <row r="132" s="47" customFormat="1" x14ac:dyDescent="0.3"/>
    <row r="133" s="47" customFormat="1" x14ac:dyDescent="0.3"/>
    <row r="134" s="47" customFormat="1" x14ac:dyDescent="0.3"/>
    <row r="135" s="47" customFormat="1" x14ac:dyDescent="0.3"/>
    <row r="136" s="47" customFormat="1" x14ac:dyDescent="0.3"/>
    <row r="137" s="47" customFormat="1" x14ac:dyDescent="0.3"/>
    <row r="138" s="47" customFormat="1" x14ac:dyDescent="0.3"/>
    <row r="139" s="47" customFormat="1" x14ac:dyDescent="0.3"/>
    <row r="140" s="47" customFormat="1" x14ac:dyDescent="0.3"/>
    <row r="141" s="47" customFormat="1" x14ac:dyDescent="0.3"/>
    <row r="142" s="47" customFormat="1" x14ac:dyDescent="0.3"/>
    <row r="143" s="47" customFormat="1" x14ac:dyDescent="0.3"/>
    <row r="144" s="47" customFormat="1" x14ac:dyDescent="0.3"/>
    <row r="145" s="47" customFormat="1" x14ac:dyDescent="0.3"/>
    <row r="146" s="47" customFormat="1" x14ac:dyDescent="0.3"/>
    <row r="147" s="47" customFormat="1" x14ac:dyDescent="0.3"/>
    <row r="148" s="47" customFormat="1" x14ac:dyDescent="0.3"/>
    <row r="149" s="47" customFormat="1" x14ac:dyDescent="0.3"/>
    <row r="150" s="47" customFormat="1" x14ac:dyDescent="0.3"/>
    <row r="151" s="47" customFormat="1" x14ac:dyDescent="0.3"/>
    <row r="152" s="47" customFormat="1" x14ac:dyDescent="0.3"/>
    <row r="153" s="47" customFormat="1" x14ac:dyDescent="0.3"/>
    <row r="154" s="47" customFormat="1" x14ac:dyDescent="0.3"/>
    <row r="155" s="47" customFormat="1" x14ac:dyDescent="0.3"/>
    <row r="156" s="47" customFormat="1" x14ac:dyDescent="0.3"/>
    <row r="157" s="47" customFormat="1" x14ac:dyDescent="0.3"/>
    <row r="158" s="47" customFormat="1" x14ac:dyDescent="0.3"/>
    <row r="159" s="47" customFormat="1" x14ac:dyDescent="0.3"/>
    <row r="160" s="47" customFormat="1" x14ac:dyDescent="0.3"/>
    <row r="161" s="47" customFormat="1" x14ac:dyDescent="0.3"/>
    <row r="162" s="47" customFormat="1" x14ac:dyDescent="0.3"/>
    <row r="163" s="47" customFormat="1" x14ac:dyDescent="0.3"/>
    <row r="164" s="47" customFormat="1" x14ac:dyDescent="0.3"/>
    <row r="165" s="47" customFormat="1" x14ac:dyDescent="0.3"/>
    <row r="166" s="47" customFormat="1" x14ac:dyDescent="0.3"/>
    <row r="167" s="47" customFormat="1" x14ac:dyDescent="0.3"/>
    <row r="168" s="47" customFormat="1" x14ac:dyDescent="0.3"/>
    <row r="169" s="47" customFormat="1" x14ac:dyDescent="0.3"/>
    <row r="170" s="47" customFormat="1" x14ac:dyDescent="0.3"/>
    <row r="171" s="47" customFormat="1" x14ac:dyDescent="0.3"/>
    <row r="172" s="47" customFormat="1" x14ac:dyDescent="0.3"/>
    <row r="173" s="47" customFormat="1" x14ac:dyDescent="0.3"/>
    <row r="174" s="47" customFormat="1" x14ac:dyDescent="0.3"/>
    <row r="175" s="47" customFormat="1" x14ac:dyDescent="0.3"/>
    <row r="176" s="47" customFormat="1" x14ac:dyDescent="0.3"/>
    <row r="177" s="47" customFormat="1" x14ac:dyDescent="0.3"/>
    <row r="178" s="47" customFormat="1" x14ac:dyDescent="0.3"/>
    <row r="179" s="47" customFormat="1" x14ac:dyDescent="0.3"/>
    <row r="180" s="47" customFormat="1" x14ac:dyDescent="0.3"/>
    <row r="181" s="47" customFormat="1" x14ac:dyDescent="0.3"/>
    <row r="182" s="47" customFormat="1" x14ac:dyDescent="0.3"/>
    <row r="183" s="47" customFormat="1" x14ac:dyDescent="0.3"/>
    <row r="184" s="47" customFormat="1" x14ac:dyDescent="0.3"/>
    <row r="185" s="47" customFormat="1" x14ac:dyDescent="0.3"/>
    <row r="186" s="47" customFormat="1" x14ac:dyDescent="0.3"/>
    <row r="187" s="47" customFormat="1" x14ac:dyDescent="0.3"/>
    <row r="188" s="47" customFormat="1" x14ac:dyDescent="0.3"/>
    <row r="189" s="47" customFormat="1" x14ac:dyDescent="0.3"/>
    <row r="190" s="47" customFormat="1" x14ac:dyDescent="0.3"/>
    <row r="191" s="47" customFormat="1" x14ac:dyDescent="0.3"/>
    <row r="192" s="47" customFormat="1" x14ac:dyDescent="0.3"/>
    <row r="193" s="47" customFormat="1" x14ac:dyDescent="0.3"/>
    <row r="194" s="47" customFormat="1" x14ac:dyDescent="0.3"/>
    <row r="195" s="47" customFormat="1" x14ac:dyDescent="0.3"/>
    <row r="196" s="47" customFormat="1" x14ac:dyDescent="0.3"/>
    <row r="197" s="47" customFormat="1" x14ac:dyDescent="0.3"/>
    <row r="198" s="47" customFormat="1" x14ac:dyDescent="0.3"/>
  </sheetData>
  <autoFilter ref="A1:N38" xr:uid="{50FF8517-118E-4259-886C-33DC7ABBE29C}">
    <sortState xmlns:xlrd2="http://schemas.microsoft.com/office/spreadsheetml/2017/richdata2" ref="A2:N38">
      <sortCondition ref="B2:B38"/>
      <sortCondition ref="C2:C38"/>
      <sortCondition ref="E2:E38"/>
    </sortState>
  </autoFilter>
  <pageMargins left="0.23622047244094491" right="0.23622047244094491" top="0.74803149606299213" bottom="0.74803149606299213" header="0.31496062992125984" footer="0.31496062992125984"/>
  <pageSetup paperSize="8" scale="45" fitToHeight="99" orientation="landscape" r:id="rId1"/>
  <headerFooter>
    <oddHeader>&amp;LDraft</oddHeader>
    <oddFooter>&amp;L&amp;D&amp;C&amp;P/&amp;N&amp;R&amp;F -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641B-C298-45BD-99D8-671E1DA6BB9E}">
  <sheetPr>
    <tabColor rgb="FFFF0000"/>
  </sheetPr>
  <dimension ref="A1:J30"/>
  <sheetViews>
    <sheetView workbookViewId="0">
      <selection activeCell="D17" sqref="D17"/>
    </sheetView>
  </sheetViews>
  <sheetFormatPr defaultRowHeight="14.4" x14ac:dyDescent="0.3"/>
  <cols>
    <col min="1" max="1" width="10.5546875" bestFit="1" customWidth="1"/>
    <col min="4" max="4" width="14.33203125" customWidth="1"/>
    <col min="5" max="5" width="24.109375" bestFit="1" customWidth="1"/>
    <col min="6" max="6" width="23.88671875" bestFit="1" customWidth="1"/>
    <col min="7" max="7" width="16.33203125" bestFit="1" customWidth="1"/>
    <col min="8" max="9" width="13.5546875" customWidth="1"/>
    <col min="10" max="10" width="59.109375" customWidth="1"/>
  </cols>
  <sheetData>
    <row r="1" spans="1:10" x14ac:dyDescent="0.3">
      <c r="A1" s="79" t="s">
        <v>2642</v>
      </c>
      <c r="B1" s="80" t="s">
        <v>2649</v>
      </c>
      <c r="C1" s="80" t="s">
        <v>726</v>
      </c>
      <c r="D1" s="80" t="s">
        <v>2643</v>
      </c>
      <c r="E1" s="80" t="s">
        <v>528</v>
      </c>
      <c r="F1" s="80" t="s">
        <v>2644</v>
      </c>
      <c r="G1" s="80" t="s">
        <v>2419</v>
      </c>
      <c r="H1" s="80" t="s">
        <v>9</v>
      </c>
      <c r="I1" s="81" t="s">
        <v>512</v>
      </c>
      <c r="J1" s="81" t="s">
        <v>734</v>
      </c>
    </row>
    <row r="2" spans="1:10" x14ac:dyDescent="0.3">
      <c r="A2" s="90">
        <v>45310</v>
      </c>
      <c r="B2" s="9" t="s">
        <v>2646</v>
      </c>
      <c r="C2" s="9">
        <v>732</v>
      </c>
      <c r="D2" s="9"/>
      <c r="E2" s="82" t="str">
        <f>IF(OR(Table11[[#This Row],[CAUD]]="Add", Table11[[#This Row],[CAUD]]="Update"),VLOOKUP(Table11[[#This Row],[Id]],Table1[#All],2,),"")</f>
        <v>Nationality</v>
      </c>
      <c r="F2" s="9"/>
      <c r="G2" s="82" t="str">
        <f>IF(OR(Table11[[#This Row],[CAUD]]="Add", Table11[[#This Row],[CAUD]]="Update"),VLOOKUP(Table11[[#This Row],[Id]],Table6[#All],8,),"")</f>
        <v>Proposed standard</v>
      </c>
      <c r="H2" s="82" t="str">
        <f>IF(OR(Table11[[#This Row],[CAUD]]="Add", Table11[[#This Row],[CAUD]]="Update"),VLOOKUP(Table11[[#This Row],[Id]],Table1[#All],4,),"")</f>
        <v>Location</v>
      </c>
      <c r="I2" s="84" t="str">
        <f>IF(OR(Table11[[#This Row],[CAUD]]="Add", Table11[[#This Row],[CAUD]]="Update"),VLOOKUP(Table11[[#This Row],[Id]],Table1[#All],5,),"")</f>
        <v>ConceptScheme</v>
      </c>
      <c r="J2" s="10"/>
    </row>
    <row r="3" spans="1:10" x14ac:dyDescent="0.3">
      <c r="A3" s="90">
        <v>45310</v>
      </c>
      <c r="B3" s="9" t="s">
        <v>2646</v>
      </c>
      <c r="C3" s="9">
        <v>733</v>
      </c>
      <c r="D3" s="9"/>
      <c r="E3" s="82" t="str">
        <f>IF(OR(Table11[[#This Row],[CAUD]]="Add", Table11[[#This Row],[CAUD]]="Update"),VLOOKUP(Table11[[#This Row],[Id]],Table1[#All],2,),"")</f>
        <v>Country</v>
      </c>
      <c r="F3" s="9"/>
      <c r="G3" s="82" t="str">
        <f>IF(OR(Table11[[#This Row],[CAUD]]="Add", Table11[[#This Row],[CAUD]]="Update"),VLOOKUP(Table11[[#This Row],[Id]],Table6[#All],8,),"")</f>
        <v>Proposed standard</v>
      </c>
      <c r="H3" s="82" t="str">
        <f>IF(OR(Table11[[#This Row],[CAUD]]="Add", Table11[[#This Row],[CAUD]]="Update"),VLOOKUP(Table11[[#This Row],[Id]],Table1[#All],4,),"")</f>
        <v>Location</v>
      </c>
      <c r="I3" s="84" t="str">
        <f>IF(OR(Table11[[#This Row],[CAUD]]="Add", Table11[[#This Row],[CAUD]]="Update"),VLOOKUP(Table11[[#This Row],[Id]],Table1[#All],5,),"")</f>
        <v>ConceptScheme</v>
      </c>
      <c r="J3" s="10" t="s">
        <v>2669</v>
      </c>
    </row>
    <row r="4" spans="1:10" x14ac:dyDescent="0.3">
      <c r="A4" s="90">
        <v>45310</v>
      </c>
      <c r="B4" s="9" t="s">
        <v>734</v>
      </c>
      <c r="C4" s="9"/>
      <c r="D4" s="9"/>
      <c r="E4" s="82" t="str">
        <f>IF(OR(Table11[[#This Row],[CAUD]]="Add", Table11[[#This Row],[CAUD]]="Update"),VLOOKUP(Table11[[#This Row],[Id]],Table1[#All],2,),"")</f>
        <v/>
      </c>
      <c r="F4" s="9"/>
      <c r="G4" s="82" t="str">
        <f>IF(OR(Table11[[#This Row],[CAUD]]="Add", Table11[[#This Row],[CAUD]]="Update"),VLOOKUP(Table11[[#This Row],[Id]],Table6[#All],8,),"")</f>
        <v/>
      </c>
      <c r="H4" s="82" t="str">
        <f>IF(OR(Table11[[#This Row],[CAUD]]="Add", Table11[[#This Row],[CAUD]]="Update"),VLOOKUP(Table11[[#This Row],[Id]],Table1[#All],4,),"")</f>
        <v/>
      </c>
      <c r="I4" s="84" t="str">
        <f>IF(OR(Table11[[#This Row],[CAUD]]="Add", Table11[[#This Row],[CAUD]]="Update"),VLOOKUP(Table11[[#This Row],[Id]],Table1[#All],5,),"")</f>
        <v/>
      </c>
      <c r="J4" s="10" t="s">
        <v>2662</v>
      </c>
    </row>
    <row r="5" spans="1:10" x14ac:dyDescent="0.3">
      <c r="A5" s="90">
        <v>45310</v>
      </c>
      <c r="B5" s="9" t="s">
        <v>2648</v>
      </c>
      <c r="C5" s="9">
        <v>365</v>
      </c>
      <c r="D5" s="9"/>
      <c r="E5" s="82" t="str">
        <f>IF(OR(Table11[[#This Row],[CAUD]]="Add", Table11[[#This Row],[CAUD]]="Update"),VLOOKUP(Table11[[#This Row],[Id]],Table1[#All],2,),"")</f>
        <v/>
      </c>
      <c r="F5" s="9" t="s">
        <v>2651</v>
      </c>
      <c r="G5" s="82" t="str">
        <f>IF(OR(Table11[[#This Row],[CAUD]]="Add", Table11[[#This Row],[CAUD]]="Update"),VLOOKUP(Table11[[#This Row],[Id]],Table6[#All],8,),"")</f>
        <v/>
      </c>
      <c r="H5" s="82" t="str">
        <f>IF(OR(Table11[[#This Row],[CAUD]]="Add", Table11[[#This Row],[CAUD]]="Update"),VLOOKUP(Table11[[#This Row],[Id]],Table1[#All],4,),"")</f>
        <v/>
      </c>
      <c r="I5" s="84" t="str">
        <f>IF(OR(Table11[[#This Row],[CAUD]]="Add", Table11[[#This Row],[CAUD]]="Update"),VLOOKUP(Table11[[#This Row],[Id]],Table1[#All],5,),"")</f>
        <v/>
      </c>
      <c r="J5" s="10"/>
    </row>
    <row r="6" spans="1:10" x14ac:dyDescent="0.3">
      <c r="A6" s="90">
        <v>45310</v>
      </c>
      <c r="B6" s="9" t="s">
        <v>2648</v>
      </c>
      <c r="C6" s="9">
        <v>369</v>
      </c>
      <c r="D6" s="9"/>
      <c r="E6" s="82" t="str">
        <f>IF(OR(Table11[[#This Row],[CAUD]]="Add", Table11[[#This Row],[CAUD]]="Update"),VLOOKUP(Table11[[#This Row],[Id]],Table1[#All],2,),"")</f>
        <v/>
      </c>
      <c r="F6" s="9" t="s">
        <v>2652</v>
      </c>
      <c r="G6" s="82" t="str">
        <f>IF(OR(Table11[[#This Row],[CAUD]]="Add", Table11[[#This Row],[CAUD]]="Update"),VLOOKUP(Table11[[#This Row],[Id]],Table6[#All],8,),"")</f>
        <v/>
      </c>
      <c r="H6" s="82" t="str">
        <f>IF(OR(Table11[[#This Row],[CAUD]]="Add", Table11[[#This Row],[CAUD]]="Update"),VLOOKUP(Table11[[#This Row],[Id]],Table1[#All],4,),"")</f>
        <v/>
      </c>
      <c r="I6" s="84" t="str">
        <f>IF(OR(Table11[[#This Row],[CAUD]]="Add", Table11[[#This Row],[CAUD]]="Update"),VLOOKUP(Table11[[#This Row],[Id]],Table1[#All],5,),"")</f>
        <v/>
      </c>
      <c r="J6" s="10"/>
    </row>
    <row r="7" spans="1:10" x14ac:dyDescent="0.3">
      <c r="A7" s="90">
        <v>45310</v>
      </c>
      <c r="B7" s="9" t="s">
        <v>2648</v>
      </c>
      <c r="C7" s="9">
        <v>370</v>
      </c>
      <c r="D7" s="9"/>
      <c r="E7" s="82" t="str">
        <f>IF(OR(Table11[[#This Row],[CAUD]]="Add", Table11[[#This Row],[CAUD]]="Update"),VLOOKUP(Table11[[#This Row],[Id]],Table1[#All],2,),"")</f>
        <v/>
      </c>
      <c r="F7" s="9" t="s">
        <v>2653</v>
      </c>
      <c r="G7" s="82" t="str">
        <f>IF(OR(Table11[[#This Row],[CAUD]]="Add", Table11[[#This Row],[CAUD]]="Update"),VLOOKUP(Table11[[#This Row],[Id]],Table6[#All],8,),"")</f>
        <v/>
      </c>
      <c r="H7" s="82" t="str">
        <f>IF(OR(Table11[[#This Row],[CAUD]]="Add", Table11[[#This Row],[CAUD]]="Update"),VLOOKUP(Table11[[#This Row],[Id]],Table1[#All],4,),"")</f>
        <v/>
      </c>
      <c r="I7" s="84" t="str">
        <f>IF(OR(Table11[[#This Row],[CAUD]]="Add", Table11[[#This Row],[CAUD]]="Update"),VLOOKUP(Table11[[#This Row],[Id]],Table1[#All],5,),"")</f>
        <v/>
      </c>
      <c r="J7" s="10"/>
    </row>
    <row r="8" spans="1:10" x14ac:dyDescent="0.3">
      <c r="A8" s="90">
        <v>45310</v>
      </c>
      <c r="B8" s="9" t="s">
        <v>2648</v>
      </c>
      <c r="C8" s="9">
        <v>711</v>
      </c>
      <c r="D8" s="9"/>
      <c r="E8" s="82" t="str">
        <f>IF(OR(Table11[[#This Row],[CAUD]]="Add", Table11[[#This Row],[CAUD]]="Update"),VLOOKUP(Table11[[#This Row],[Id]],Table1[#All],2,),"")</f>
        <v/>
      </c>
      <c r="F8" s="9" t="s">
        <v>2654</v>
      </c>
      <c r="G8" s="82" t="str">
        <f>IF(OR(Table11[[#This Row],[CAUD]]="Add", Table11[[#This Row],[CAUD]]="Update"),VLOOKUP(Table11[[#This Row],[Id]],Table6[#All],8,),"")</f>
        <v/>
      </c>
      <c r="H8" s="82" t="str">
        <f>IF(OR(Table11[[#This Row],[CAUD]]="Add", Table11[[#This Row],[CAUD]]="Update"),VLOOKUP(Table11[[#This Row],[Id]],Table1[#All],4,),"")</f>
        <v/>
      </c>
      <c r="I8" s="84" t="str">
        <f>IF(OR(Table11[[#This Row],[CAUD]]="Add", Table11[[#This Row],[CAUD]]="Update"),VLOOKUP(Table11[[#This Row],[Id]],Table1[#All],5,),"")</f>
        <v/>
      </c>
      <c r="J8" s="10" t="s">
        <v>2668</v>
      </c>
    </row>
    <row r="9" spans="1:10" x14ac:dyDescent="0.3">
      <c r="A9" s="90">
        <v>45310</v>
      </c>
      <c r="B9" s="9" t="s">
        <v>2648</v>
      </c>
      <c r="C9" s="9">
        <v>712</v>
      </c>
      <c r="D9" s="9"/>
      <c r="E9" s="82" t="str">
        <f>IF(OR(Table11[[#This Row],[CAUD]]="Add", Table11[[#This Row],[CAUD]]="Update"),VLOOKUP(Table11[[#This Row],[Id]],Table1[#All],2,),"")</f>
        <v/>
      </c>
      <c r="F9" s="9" t="s">
        <v>2655</v>
      </c>
      <c r="G9" s="82" t="str">
        <f>IF(OR(Table11[[#This Row],[CAUD]]="Add", Table11[[#This Row],[CAUD]]="Update"),VLOOKUP(Table11[[#This Row],[Id]],Table6[#All],8,),"")</f>
        <v/>
      </c>
      <c r="H9" s="82" t="str">
        <f>IF(OR(Table11[[#This Row],[CAUD]]="Add", Table11[[#This Row],[CAUD]]="Update"),VLOOKUP(Table11[[#This Row],[Id]],Table1[#All],4,),"")</f>
        <v/>
      </c>
      <c r="I9" s="84" t="str">
        <f>IF(OR(Table11[[#This Row],[CAUD]]="Add", Table11[[#This Row],[CAUD]]="Update"),VLOOKUP(Table11[[#This Row],[Id]],Table1[#All],5,),"")</f>
        <v/>
      </c>
      <c r="J9" s="10" t="s">
        <v>2668</v>
      </c>
    </row>
    <row r="10" spans="1:10" x14ac:dyDescent="0.3">
      <c r="A10" s="90">
        <v>45310</v>
      </c>
      <c r="B10" s="9" t="s">
        <v>2648</v>
      </c>
      <c r="C10" s="9">
        <v>714</v>
      </c>
      <c r="D10" s="9"/>
      <c r="E10" s="82" t="str">
        <f>IF(OR(Table11[[#This Row],[CAUD]]="Add", Table11[[#This Row],[CAUD]]="Update"),VLOOKUP(Table11[[#This Row],[Id]],Table1[#All],2,),"")</f>
        <v/>
      </c>
      <c r="F10" s="9" t="s">
        <v>2656</v>
      </c>
      <c r="G10" s="82" t="str">
        <f>IF(OR(Table11[[#This Row],[CAUD]]="Add", Table11[[#This Row],[CAUD]]="Update"),VLOOKUP(Table11[[#This Row],[Id]],Table6[#All],8,),"")</f>
        <v/>
      </c>
      <c r="H10" s="82" t="str">
        <f>IF(OR(Table11[[#This Row],[CAUD]]="Add", Table11[[#This Row],[CAUD]]="Update"),VLOOKUP(Table11[[#This Row],[Id]],Table1[#All],4,),"")</f>
        <v/>
      </c>
      <c r="I10" s="84" t="str">
        <f>IF(OR(Table11[[#This Row],[CAUD]]="Add", Table11[[#This Row],[CAUD]]="Update"),VLOOKUP(Table11[[#This Row],[Id]],Table1[#All],5,),"")</f>
        <v/>
      </c>
      <c r="J10" s="10" t="s">
        <v>2668</v>
      </c>
    </row>
    <row r="11" spans="1:10" x14ac:dyDescent="0.3">
      <c r="A11" s="90">
        <v>45310</v>
      </c>
      <c r="B11" s="9" t="s">
        <v>2648</v>
      </c>
      <c r="C11" s="9">
        <v>717</v>
      </c>
      <c r="D11" s="9"/>
      <c r="E11" s="82" t="str">
        <f>IF(OR(Table11[[#This Row],[CAUD]]="Add", Table11[[#This Row],[CAUD]]="Update"),VLOOKUP(Table11[[#This Row],[Id]],Table1[#All],2,),"")</f>
        <v/>
      </c>
      <c r="F11" s="9" t="s">
        <v>2657</v>
      </c>
      <c r="G11" s="82" t="str">
        <f>IF(OR(Table11[[#This Row],[CAUD]]="Add", Table11[[#This Row],[CAUD]]="Update"),VLOOKUP(Table11[[#This Row],[Id]],Table6[#All],8,),"")</f>
        <v/>
      </c>
      <c r="H11" s="82" t="str">
        <f>IF(OR(Table11[[#This Row],[CAUD]]="Add", Table11[[#This Row],[CAUD]]="Update"),VLOOKUP(Table11[[#This Row],[Id]],Table1[#All],4,),"")</f>
        <v/>
      </c>
      <c r="I11" s="84" t="str">
        <f>IF(OR(Table11[[#This Row],[CAUD]]="Add", Table11[[#This Row],[CAUD]]="Update"),VLOOKUP(Table11[[#This Row],[Id]],Table1[#All],5,),"")</f>
        <v/>
      </c>
      <c r="J11" s="10" t="s">
        <v>2668</v>
      </c>
    </row>
    <row r="12" spans="1:10" x14ac:dyDescent="0.3">
      <c r="A12" s="90">
        <v>45310</v>
      </c>
      <c r="B12" s="9" t="s">
        <v>2648</v>
      </c>
      <c r="C12" s="9">
        <v>719</v>
      </c>
      <c r="D12" s="9"/>
      <c r="E12" s="82" t="str">
        <f>IF(OR(Table11[[#This Row],[CAUD]]="Add", Table11[[#This Row],[CAUD]]="Update"),VLOOKUP(Table11[[#This Row],[Id]],Table1[#All],2,),"")</f>
        <v/>
      </c>
      <c r="F12" s="9" t="s">
        <v>2658</v>
      </c>
      <c r="G12" s="82" t="str">
        <f>IF(OR(Table11[[#This Row],[CAUD]]="Add", Table11[[#This Row],[CAUD]]="Update"),VLOOKUP(Table11[[#This Row],[Id]],Table6[#All],8,),"")</f>
        <v/>
      </c>
      <c r="H12" s="82" t="str">
        <f>IF(OR(Table11[[#This Row],[CAUD]]="Add", Table11[[#This Row],[CAUD]]="Update"),VLOOKUP(Table11[[#This Row],[Id]],Table1[#All],4,),"")</f>
        <v/>
      </c>
      <c r="I12" s="84" t="str">
        <f>IF(OR(Table11[[#This Row],[CAUD]]="Add", Table11[[#This Row],[CAUD]]="Update"),VLOOKUP(Table11[[#This Row],[Id]],Table1[#All],5,),"")</f>
        <v/>
      </c>
      <c r="J12" s="10" t="s">
        <v>2668</v>
      </c>
    </row>
    <row r="13" spans="1:10" x14ac:dyDescent="0.3">
      <c r="A13" s="90">
        <v>45310</v>
      </c>
      <c r="B13" s="9" t="s">
        <v>2648</v>
      </c>
      <c r="C13" s="9">
        <v>732</v>
      </c>
      <c r="D13" s="9"/>
      <c r="E13" s="82" t="str">
        <f>IF(OR(Table11[[#This Row],[CAUD]]="Add", Table11[[#This Row],[CAUD]]="Update"),VLOOKUP(Table11[[#This Row],[Id]],Table1[#All],2,),"")</f>
        <v/>
      </c>
      <c r="F13" s="9" t="s">
        <v>2650</v>
      </c>
      <c r="G13" s="82" t="str">
        <f>IF(OR(Table11[[#This Row],[CAUD]]="Add", Table11[[#This Row],[CAUD]]="Update"),VLOOKUP(Table11[[#This Row],[Id]],Table6[#All],8,),"")</f>
        <v/>
      </c>
      <c r="H13" s="82" t="str">
        <f>IF(OR(Table11[[#This Row],[CAUD]]="Add", Table11[[#This Row],[CAUD]]="Update"),VLOOKUP(Table11[[#This Row],[Id]],Table1[#All],4,),"")</f>
        <v/>
      </c>
      <c r="I13" s="84" t="str">
        <f>IF(OR(Table11[[#This Row],[CAUD]]="Add", Table11[[#This Row],[CAUD]]="Update"),VLOOKUP(Table11[[#This Row],[Id]],Table1[#All],5,),"")</f>
        <v/>
      </c>
      <c r="J13" s="10"/>
    </row>
    <row r="14" spans="1:10" x14ac:dyDescent="0.3">
      <c r="A14" s="90">
        <v>45310</v>
      </c>
      <c r="B14" s="9" t="s">
        <v>2647</v>
      </c>
      <c r="C14" s="9">
        <v>701</v>
      </c>
      <c r="D14" s="9"/>
      <c r="E14" s="82" t="str">
        <f>IF(OR(Table11[[#This Row],[CAUD]]="Add", Table11[[#This Row],[CAUD]]="Update"),VLOOKUP(Table11[[#This Row],[Id]],Table1[#All],2,),"")</f>
        <v>CountryNisCode</v>
      </c>
      <c r="F14" s="9"/>
      <c r="G14" s="82" t="str">
        <f>IF(OR(Table11[[#This Row],[CAUD]]="Add", Table11[[#This Row],[CAUD]]="Update"),VLOOKUP(Table11[[#This Row],[Id]],Table6[#All],8,),"")</f>
        <v>Proposed standard</v>
      </c>
      <c r="H14" s="82" t="str">
        <f>IF(OR(Table11[[#This Row],[CAUD]]="Add", Table11[[#This Row],[CAUD]]="Update"),VLOOKUP(Table11[[#This Row],[Id]],Table1[#All],4,),"")</f>
        <v>Location</v>
      </c>
      <c r="I14" s="84" t="str">
        <f>IF(OR(Table11[[#This Row],[CAUD]]="Add", Table11[[#This Row],[CAUD]]="Update"),VLOOKUP(Table11[[#This Row],[Id]],Table1[#All],5,),"")</f>
        <v>DataType</v>
      </c>
      <c r="J14" s="10" t="s">
        <v>2665</v>
      </c>
    </row>
    <row r="15" spans="1:10" x14ac:dyDescent="0.3">
      <c r="A15" s="90">
        <v>45310</v>
      </c>
      <c r="B15" s="9" t="s">
        <v>2647</v>
      </c>
      <c r="C15" s="9">
        <v>707</v>
      </c>
      <c r="D15" s="9"/>
      <c r="E15" s="82" t="str">
        <f>IF(OR(Table11[[#This Row],[CAUD]]="Add", Table11[[#This Row],[CAUD]]="Update"),VLOOKUP(Table11[[#This Row],[Id]],Table1[#All],2,),"")</f>
        <v>CountryIsoCode</v>
      </c>
      <c r="F15" s="9"/>
      <c r="G15" s="82" t="str">
        <f>IF(OR(Table11[[#This Row],[CAUD]]="Add", Table11[[#This Row],[CAUD]]="Update"),VLOOKUP(Table11[[#This Row],[Id]],Table6[#All],8,),"")</f>
        <v>Proposed standard</v>
      </c>
      <c r="H15" s="82" t="str">
        <f>IF(OR(Table11[[#This Row],[CAUD]]="Add", Table11[[#This Row],[CAUD]]="Update"),VLOOKUP(Table11[[#This Row],[Id]],Table1[#All],4,),"")</f>
        <v>Location</v>
      </c>
      <c r="I15" s="84" t="str">
        <f>IF(OR(Table11[[#This Row],[CAUD]]="Add", Table11[[#This Row],[CAUD]]="Update"),VLOOKUP(Table11[[#This Row],[Id]],Table1[#All],5,),"")</f>
        <v>DataType</v>
      </c>
      <c r="J15" s="10" t="s">
        <v>2665</v>
      </c>
    </row>
    <row r="16" spans="1:10" x14ac:dyDescent="0.3">
      <c r="A16" s="90">
        <v>45310</v>
      </c>
      <c r="B16" s="9" t="s">
        <v>2647</v>
      </c>
      <c r="C16" s="9">
        <v>708</v>
      </c>
      <c r="D16" s="9"/>
      <c r="E16" s="82" t="str">
        <f>IF(OR(Table11[[#This Row],[CAUD]]="Add", Table11[[#This Row],[CAUD]]="Update"),VLOOKUP(Table11[[#This Row],[Id]],Table1[#All],2,),"")</f>
        <v>CountryWithHistoricIsoCode</v>
      </c>
      <c r="F16" s="9"/>
      <c r="G16" s="82" t="str">
        <f>IF(OR(Table11[[#This Row],[CAUD]]="Add", Table11[[#This Row],[CAUD]]="Update"),VLOOKUP(Table11[[#This Row],[Id]],Table6[#All],8,),"")</f>
        <v>Proposed standard</v>
      </c>
      <c r="H16" s="82" t="str">
        <f>IF(OR(Table11[[#This Row],[CAUD]]="Add", Table11[[#This Row],[CAUD]]="Update"),VLOOKUP(Table11[[#This Row],[Id]],Table1[#All],4,),"")</f>
        <v>Location</v>
      </c>
      <c r="I16" s="84" t="str">
        <f>IF(OR(Table11[[#This Row],[CAUD]]="Add", Table11[[#This Row],[CAUD]]="Update"),VLOOKUP(Table11[[#This Row],[Id]],Table1[#All],5,),"")</f>
        <v>DataType</v>
      </c>
      <c r="J16" s="10" t="s">
        <v>2665</v>
      </c>
    </row>
    <row r="17" spans="1:10" x14ac:dyDescent="0.3">
      <c r="A17" s="90">
        <v>45310</v>
      </c>
      <c r="B17" s="9" t="s">
        <v>2647</v>
      </c>
      <c r="C17" s="9">
        <v>716</v>
      </c>
      <c r="D17" s="9"/>
      <c r="E17" s="82" t="str">
        <f>IF(OR(Table11[[#This Row],[CAUD]]="Add", Table11[[#This Row],[CAUD]]="Update"),VLOOKUP(Table11[[#This Row],[Id]],Table1[#All],2,),"")</f>
        <v>CountryIsoAlpha3Code</v>
      </c>
      <c r="F17" s="9"/>
      <c r="G17" s="82" t="str">
        <f>IF(OR(Table11[[#This Row],[CAUD]]="Add", Table11[[#This Row],[CAUD]]="Update"),VLOOKUP(Table11[[#This Row],[Id]],Table6[#All],8,),"")</f>
        <v>Proposed standard</v>
      </c>
      <c r="H17" s="82" t="str">
        <f>IF(OR(Table11[[#This Row],[CAUD]]="Add", Table11[[#This Row],[CAUD]]="Update"),VLOOKUP(Table11[[#This Row],[Id]],Table1[#All],4,),"")</f>
        <v>Location</v>
      </c>
      <c r="I17" s="84" t="str">
        <f>IF(OR(Table11[[#This Row],[CAUD]]="Add", Table11[[#This Row],[CAUD]]="Update"),VLOOKUP(Table11[[#This Row],[Id]],Table1[#All],5,),"")</f>
        <v>DataType</v>
      </c>
      <c r="J17" s="10" t="s">
        <v>2665</v>
      </c>
    </row>
    <row r="18" spans="1:10" x14ac:dyDescent="0.3">
      <c r="A18" s="91">
        <v>45310</v>
      </c>
      <c r="B18" s="31" t="s">
        <v>2647</v>
      </c>
      <c r="C18" s="31">
        <v>718</v>
      </c>
      <c r="D18" s="31"/>
      <c r="E18" s="83" t="str">
        <f>IF(OR(Table11[[#This Row],[CAUD]]="Add", Table11[[#This Row],[CAUD]]="Update"),VLOOKUP(Table11[[#This Row],[Id]],Table1[#All],2,),"")</f>
        <v>CountryIsoNum3Code</v>
      </c>
      <c r="F18" s="31"/>
      <c r="G18" s="83" t="str">
        <f>IF(OR(Table11[[#This Row],[CAUD]]="Add", Table11[[#This Row],[CAUD]]="Update"),VLOOKUP(Table11[[#This Row],[Id]],Table6[#All],8,),"")</f>
        <v>Proposed standard</v>
      </c>
      <c r="H18" s="83" t="str">
        <f>IF(OR(Table11[[#This Row],[CAUD]]="Add", Table11[[#This Row],[CAUD]]="Update"),VLOOKUP(Table11[[#This Row],[Id]],Table1[#All],4,),"")</f>
        <v>Location</v>
      </c>
      <c r="I18" s="85" t="str">
        <f>IF(OR(Table11[[#This Row],[CAUD]]="Add", Table11[[#This Row],[CAUD]]="Update"),VLOOKUP(Table11[[#This Row],[Id]],Table1[#All],5,),"")</f>
        <v>DataType</v>
      </c>
      <c r="J18" s="10" t="s">
        <v>2665</v>
      </c>
    </row>
    <row r="19" spans="1:10" x14ac:dyDescent="0.3">
      <c r="A19" s="91">
        <v>45310</v>
      </c>
      <c r="B19" s="31" t="s">
        <v>2647</v>
      </c>
      <c r="C19" s="31">
        <v>729</v>
      </c>
      <c r="D19" s="31"/>
      <c r="E19" s="88" t="str">
        <f>IF(OR(Table11[[#This Row],[CAUD]]="Add", Table11[[#This Row],[CAUD]]="Update"),VLOOKUP(Table11[[#This Row],[Id]],Table1[#All],2,),"")</f>
        <v>country</v>
      </c>
      <c r="F19" s="31"/>
      <c r="G19" s="88" t="str">
        <f>IF(OR(Table11[[#This Row],[CAUD]]="Add", Table11[[#This Row],[CAUD]]="Update"),VLOOKUP(Table11[[#This Row],[Id]],Table6[#All],8,),"")</f>
        <v>Proposed standard</v>
      </c>
      <c r="H19" s="88" t="str">
        <f>IF(OR(Table11[[#This Row],[CAUD]]="Add", Table11[[#This Row],[CAUD]]="Update"),VLOOKUP(Table11[[#This Row],[Id]],Table1[#All],4,),"")</f>
        <v>Location</v>
      </c>
      <c r="I19" s="89" t="str">
        <f>IF(OR(Table11[[#This Row],[CAUD]]="Add", Table11[[#This Row],[CAUD]]="Update"),VLOOKUP(Table11[[#This Row],[Id]],Table1[#All],5,),"")</f>
        <v>Property</v>
      </c>
      <c r="J19" s="34" t="s">
        <v>2666</v>
      </c>
    </row>
    <row r="20" spans="1:10" x14ac:dyDescent="0.3">
      <c r="A20" s="91">
        <v>45198</v>
      </c>
      <c r="B20" s="31" t="s">
        <v>2647</v>
      </c>
      <c r="C20" s="31">
        <v>298</v>
      </c>
      <c r="D20" s="31"/>
      <c r="E20" s="88" t="str">
        <f>IF(OR(Table11[[#This Row],[CAUD]]="Add", Table11[[#This Row],[CAUD]]="Update"),VLOOKUP(Table11[[#This Row],[Id]],Table1[#All],2,),"")</f>
        <v>boxNumber</v>
      </c>
      <c r="F20" s="31"/>
      <c r="G20" s="88" t="str">
        <f>IF(OR(Table11[[#This Row],[CAUD]]="Add", Table11[[#This Row],[CAUD]]="Update"),VLOOKUP(Table11[[#This Row],[Id]],Table6[#All],8,),"")</f>
        <v>Proposed standard</v>
      </c>
      <c r="H20" s="88" t="str">
        <f>IF(OR(Table11[[#This Row],[CAUD]]="Add", Table11[[#This Row],[CAUD]]="Update"),VLOOKUP(Table11[[#This Row],[Id]],Table1[#All],4,),"")</f>
        <v>Location</v>
      </c>
      <c r="I20" s="89" t="str">
        <f>IF(OR(Table11[[#This Row],[CAUD]]="Add", Table11[[#This Row],[CAUD]]="Update"),VLOOKUP(Table11[[#This Row],[Id]],Table1[#All],5,),"")</f>
        <v>Property</v>
      </c>
      <c r="J20" s="34" t="s">
        <v>2667</v>
      </c>
    </row>
    <row r="21" spans="1:10" x14ac:dyDescent="0.3">
      <c r="A21" s="91">
        <v>45198</v>
      </c>
      <c r="B21" s="31" t="s">
        <v>2647</v>
      </c>
      <c r="C21" s="31">
        <v>731</v>
      </c>
      <c r="D21" s="31"/>
      <c r="E21" s="88" t="str">
        <f>IF(OR(Table11[[#This Row],[CAUD]]="Add", Table11[[#This Row],[CAUD]]="Update"),VLOOKUP(Table11[[#This Row],[Id]],Table1[#All],2,),"")</f>
        <v>remittanceInformation</v>
      </c>
      <c r="F21" s="31"/>
      <c r="G21" s="88" t="str">
        <f>IF(OR(Table11[[#This Row],[CAUD]]="Add", Table11[[#This Row],[CAUD]]="Update"),VLOOKUP(Table11[[#This Row],[Id]],Table6[#All],8,),"")</f>
        <v>Proposed standard</v>
      </c>
      <c r="H21" s="88" t="str">
        <f>IF(OR(Table11[[#This Row],[CAUD]]="Add", Table11[[#This Row],[CAUD]]="Update"),VLOOKUP(Table11[[#This Row],[Id]],Table1[#All],4,),"")</f>
        <v>Generic</v>
      </c>
      <c r="I21" s="89" t="str">
        <f>IF(OR(Table11[[#This Row],[CAUD]]="Add", Table11[[#This Row],[CAUD]]="Update"),VLOOKUP(Table11[[#This Row],[Id]],Table1[#All],5,),"")</f>
        <v>Property</v>
      </c>
      <c r="J21" s="34"/>
    </row>
    <row r="22" spans="1:10" x14ac:dyDescent="0.3">
      <c r="A22" s="90">
        <v>45086</v>
      </c>
      <c r="B22" s="9" t="s">
        <v>2646</v>
      </c>
      <c r="C22" s="9">
        <v>730</v>
      </c>
      <c r="D22" s="9" t="s">
        <v>2660</v>
      </c>
      <c r="E22" s="86" t="str">
        <f>IF(OR(Table11[[#This Row],[CAUD]]="Add", Table11[[#This Row],[CAUD]]="Update"),VLOOKUP(Table11[[#This Row],[Id]],Table1[#All],2,),"")</f>
        <v>Language</v>
      </c>
      <c r="F22" s="31"/>
      <c r="G22" s="86" t="str">
        <f>IF(OR(Table11[[#This Row],[CAUD]]="Add", Table11[[#This Row],[CAUD]]="Update"),VLOOKUP(Table11[[#This Row],[Id]],Table6[#All],8,),"")</f>
        <v>Standard</v>
      </c>
      <c r="H22" s="86" t="str">
        <f>IF(OR(Table11[[#This Row],[CAUD]]="Add", Table11[[#This Row],[CAUD]]="Update"),VLOOKUP(Table11[[#This Row],[Id]],Table1[#All],4,),"")</f>
        <v>Generic</v>
      </c>
      <c r="I22" s="87" t="str">
        <f>IF(OR(Table11[[#This Row],[CAUD]]="Add", Table11[[#This Row],[CAUD]]="Update"),VLOOKUP(Table11[[#This Row],[Id]],Table1[#All],5,),"")</f>
        <v>ConceptScheme</v>
      </c>
      <c r="J22" s="10" t="s">
        <v>2670</v>
      </c>
    </row>
    <row r="23" spans="1:10" x14ac:dyDescent="0.3">
      <c r="A23" s="90">
        <v>45086</v>
      </c>
      <c r="B23" s="9" t="s">
        <v>734</v>
      </c>
      <c r="C23" s="9"/>
      <c r="D23" s="9"/>
      <c r="E23" s="86" t="str">
        <f>IF(OR(Table11[[#This Row],[CAUD]]="Add", Table11[[#This Row],[CAUD]]="Update"),VLOOKUP(Table11[[#This Row],[Id]],Table1[#All],2,),"")</f>
        <v/>
      </c>
      <c r="F23" s="31"/>
      <c r="G23" s="86" t="str">
        <f>IF(OR(Table11[[#This Row],[CAUD]]="Add", Table11[[#This Row],[CAUD]]="Update"),VLOOKUP(Table11[[#This Row],[Id]],Table6[#All],8,),"")</f>
        <v/>
      </c>
      <c r="H23" s="86" t="str">
        <f>IF(OR(Table11[[#This Row],[CAUD]]="Add", Table11[[#This Row],[CAUD]]="Update"),VLOOKUP(Table11[[#This Row],[Id]],Table1[#All],4,),"")</f>
        <v/>
      </c>
      <c r="I23" s="87" t="str">
        <f>IF(OR(Table11[[#This Row],[CAUD]]="Add", Table11[[#This Row],[CAUD]]="Update"),VLOOKUP(Table11[[#This Row],[Id]],Table1[#All],5,),"")</f>
        <v/>
      </c>
      <c r="J23" s="10" t="s">
        <v>2663</v>
      </c>
    </row>
    <row r="24" spans="1:10" x14ac:dyDescent="0.3">
      <c r="A24" s="90">
        <v>45086</v>
      </c>
      <c r="B24" s="9" t="s">
        <v>2647</v>
      </c>
      <c r="C24" s="9">
        <v>362</v>
      </c>
      <c r="D24" s="9"/>
      <c r="E24" s="86" t="str">
        <f>IF(OR(Table11[[#This Row],[CAUD]]="Add", Table11[[#This Row],[CAUD]]="Update"),VLOOKUP(Table11[[#This Row],[Id]],Table1[#All],2,),"")</f>
        <v>CivilStatusType</v>
      </c>
      <c r="F24" s="31"/>
      <c r="G24" s="86" t="str">
        <f>IF(OR(Table11[[#This Row],[CAUD]]="Add", Table11[[#This Row],[CAUD]]="Update"),VLOOKUP(Table11[[#This Row],[Id]],Table6[#All],8,),"")</f>
        <v>Proposed standard</v>
      </c>
      <c r="H24" s="86" t="str">
        <f>IF(OR(Table11[[#This Row],[CAUD]]="Add", Table11[[#This Row],[CAUD]]="Update"),VLOOKUP(Table11[[#This Row],[Id]],Table1[#All],4,),"")</f>
        <v>Person</v>
      </c>
      <c r="I24" s="87" t="str">
        <f>IF(OR(Table11[[#This Row],[CAUD]]="Add", Table11[[#This Row],[CAUD]]="Update"),VLOOKUP(Table11[[#This Row],[Id]],Table1[#All],5,),"")</f>
        <v>ConceptScheme</v>
      </c>
      <c r="J24" s="10"/>
    </row>
    <row r="25" spans="1:10" x14ac:dyDescent="0.3">
      <c r="A25" s="90">
        <v>45086</v>
      </c>
      <c r="B25" s="9" t="s">
        <v>2647</v>
      </c>
      <c r="C25" s="9">
        <v>366</v>
      </c>
      <c r="D25" s="9"/>
      <c r="E25" s="86" t="str">
        <f>IF(OR(Table11[[#This Row],[CAUD]]="Add", Table11[[#This Row],[CAUD]]="Update"),VLOOKUP(Table11[[#This Row],[Id]],Table1[#All],2,),"")</f>
        <v>HouseholdRelationType</v>
      </c>
      <c r="F25" s="31"/>
      <c r="G25" s="86" t="str">
        <f>IF(OR(Table11[[#This Row],[CAUD]]="Add", Table11[[#This Row],[CAUD]]="Update"),VLOOKUP(Table11[[#This Row],[Id]],Table6[#All],8,),"")</f>
        <v>Proposed standard</v>
      </c>
      <c r="H25" s="86" t="str">
        <f>IF(OR(Table11[[#This Row],[CAUD]]="Add", Table11[[#This Row],[CAUD]]="Update"),VLOOKUP(Table11[[#This Row],[Id]],Table1[#All],4,),"")</f>
        <v>Person</v>
      </c>
      <c r="I25" s="87" t="str">
        <f>IF(OR(Table11[[#This Row],[CAUD]]="Add", Table11[[#This Row],[CAUD]]="Update"),VLOOKUP(Table11[[#This Row],[Id]],Table1[#All],5,),"")</f>
        <v>ConceptScheme</v>
      </c>
      <c r="J25" s="10"/>
    </row>
    <row r="26" spans="1:10" x14ac:dyDescent="0.3">
      <c r="A26" s="90">
        <v>45086</v>
      </c>
      <c r="B26" s="9" t="s">
        <v>2647</v>
      </c>
      <c r="C26" s="9">
        <v>702</v>
      </c>
      <c r="D26" s="9"/>
      <c r="E26" s="86" t="str">
        <f>IF(OR(Table11[[#This Row],[CAUD]]="Add", Table11[[#This Row],[CAUD]]="Update"),VLOOKUP(Table11[[#This Row],[Id]],Table1[#All],2,),"")</f>
        <v>StreetRrnCode</v>
      </c>
      <c r="F26" s="31"/>
      <c r="G26" s="86" t="str">
        <f>IF(OR(Table11[[#This Row],[CAUD]]="Add", Table11[[#This Row],[CAUD]]="Update"),VLOOKUP(Table11[[#This Row],[Id]],Table6[#All],8,),"")</f>
        <v>Proposed standard</v>
      </c>
      <c r="H26" s="86" t="str">
        <f>IF(OR(Table11[[#This Row],[CAUD]]="Add", Table11[[#This Row],[CAUD]]="Update"),VLOOKUP(Table11[[#This Row],[Id]],Table1[#All],4,),"")</f>
        <v>Location</v>
      </c>
      <c r="I26" s="87" t="str">
        <f>IF(OR(Table11[[#This Row],[CAUD]]="Add", Table11[[#This Row],[CAUD]]="Update"),VLOOKUP(Table11[[#This Row],[Id]],Table1[#All],5,),"")</f>
        <v>DataType</v>
      </c>
      <c r="J26" s="10"/>
    </row>
    <row r="27" spans="1:10" x14ac:dyDescent="0.3">
      <c r="A27" s="91">
        <v>45086</v>
      </c>
      <c r="B27" s="9" t="s">
        <v>2647</v>
      </c>
      <c r="C27" s="31">
        <v>722</v>
      </c>
      <c r="D27" s="31"/>
      <c r="E27" s="88" t="str">
        <f>IF(OR(Table11[[#This Row],[CAUD]]="Add", Table11[[#This Row],[CAUD]]="Update"),VLOOKUP(Table11[[#This Row],[Id]],Table1[#All],2,),"")</f>
        <v>Currency</v>
      </c>
      <c r="F27" s="31"/>
      <c r="G27" s="88" t="str">
        <f>IF(OR(Table11[[#This Row],[CAUD]]="Add", Table11[[#This Row],[CAUD]]="Update"),VLOOKUP(Table11[[#This Row],[Id]],Table6[#All],8,),"")</f>
        <v>Proposed standard</v>
      </c>
      <c r="H27" s="88" t="str">
        <f>IF(OR(Table11[[#This Row],[CAUD]]="Add", Table11[[#This Row],[CAUD]]="Update"),VLOOKUP(Table11[[#This Row],[Id]],Table1[#All],4,),"")</f>
        <v>Generic</v>
      </c>
      <c r="I27" s="89" t="str">
        <f>IF(OR(Table11[[#This Row],[CAUD]]="Add", Table11[[#This Row],[CAUD]]="Update"),VLOOKUP(Table11[[#This Row],[Id]],Table1[#All],5,),"")</f>
        <v>ConceptScheme</v>
      </c>
      <c r="J27" s="34"/>
    </row>
    <row r="28" spans="1:10" x14ac:dyDescent="0.3">
      <c r="A28" s="91">
        <v>45086</v>
      </c>
      <c r="B28" s="9" t="s">
        <v>2647</v>
      </c>
      <c r="C28" s="31">
        <v>724</v>
      </c>
      <c r="D28" s="31"/>
      <c r="E28" s="88" t="str">
        <f>IF(OR(Table11[[#This Row],[CAUD]]="Add", Table11[[#This Row],[CAUD]]="Update"),VLOOKUP(Table11[[#This Row],[Id]],Table1[#All],2,),"")</f>
        <v>MonetaryAmount</v>
      </c>
      <c r="F28" s="31"/>
      <c r="G28" s="88" t="str">
        <f>IF(OR(Table11[[#This Row],[CAUD]]="Add", Table11[[#This Row],[CAUD]]="Update"),VLOOKUP(Table11[[#This Row],[Id]],Table6[#All],8,),"")</f>
        <v>Proposed standard</v>
      </c>
      <c r="H28" s="88" t="str">
        <f>IF(OR(Table11[[#This Row],[CAUD]]="Add", Table11[[#This Row],[CAUD]]="Update"),VLOOKUP(Table11[[#This Row],[Id]],Table1[#All],4,),"")</f>
        <v>Generic</v>
      </c>
      <c r="I28" s="89" t="str">
        <f>IF(OR(Table11[[#This Row],[CAUD]]="Add", Table11[[#This Row],[CAUD]]="Update"),VLOOKUP(Table11[[#This Row],[Id]],Table1[#All],5,),"")</f>
        <v>Class</v>
      </c>
      <c r="J28" s="34"/>
    </row>
    <row r="29" spans="1:10" x14ac:dyDescent="0.3">
      <c r="A29" s="91">
        <v>44987</v>
      </c>
      <c r="B29" s="9" t="s">
        <v>2647</v>
      </c>
      <c r="C29" s="31">
        <v>362</v>
      </c>
      <c r="D29" s="31"/>
      <c r="E29" s="88" t="str">
        <f>IF(OR(Table11[[#This Row],[CAUD]]="Add", Table11[[#This Row],[CAUD]]="Update"),VLOOKUP(Table11[[#This Row],[Id]],Table1[#All],2,),"")</f>
        <v>CivilStatusType</v>
      </c>
      <c r="F29" s="31" t="s">
        <v>2664</v>
      </c>
      <c r="G29" s="88" t="str">
        <f>IF(OR(Table11[[#This Row],[CAUD]]="Add", Table11[[#This Row],[CAUD]]="Update"),VLOOKUP(Table11[[#This Row],[Id]],Table6[#All],8,),"")</f>
        <v>Proposed standard</v>
      </c>
      <c r="H29" s="88" t="str">
        <f>IF(OR(Table11[[#This Row],[CAUD]]="Add", Table11[[#This Row],[CAUD]]="Update"),VLOOKUP(Table11[[#This Row],[Id]],Table1[#All],4,),"")</f>
        <v>Person</v>
      </c>
      <c r="I29" s="89" t="str">
        <f>IF(OR(Table11[[#This Row],[CAUD]]="Add", Table11[[#This Row],[CAUD]]="Update"),VLOOKUP(Table11[[#This Row],[Id]],Table1[#All],5,),"")</f>
        <v>ConceptScheme</v>
      </c>
      <c r="J29" s="34"/>
    </row>
    <row r="30" spans="1:10" x14ac:dyDescent="0.3">
      <c r="A30" s="90">
        <v>44987</v>
      </c>
      <c r="B30" s="9" t="s">
        <v>2647</v>
      </c>
      <c r="C30" s="31">
        <v>730</v>
      </c>
      <c r="D30" s="31"/>
      <c r="E30" s="88" t="str">
        <f>IF(OR(Table11[[#This Row],[CAUD]]="Add", Table11[[#This Row],[CAUD]]="Update"),VLOOKUP(Table11[[#This Row],[Id]],Table1[#All],2,),"")</f>
        <v>Language</v>
      </c>
      <c r="F30" s="31"/>
      <c r="G30" s="88" t="str">
        <f>IF(OR(Table11[[#This Row],[CAUD]]="Add", Table11[[#This Row],[CAUD]]="Update"),VLOOKUP(Table11[[#This Row],[Id]],Table6[#All],8,),"")</f>
        <v>Standard</v>
      </c>
      <c r="H30" s="88" t="str">
        <f>IF(OR(Table11[[#This Row],[CAUD]]="Add", Table11[[#This Row],[CAUD]]="Update"),VLOOKUP(Table11[[#This Row],[Id]],Table1[#All],4,),"")</f>
        <v>Generic</v>
      </c>
      <c r="I30" s="89" t="str">
        <f>IF(OR(Table11[[#This Row],[CAUD]]="Add", Table11[[#This Row],[CAUD]]="Update"),VLOOKUP(Table11[[#This Row],[Id]],Table1[#All],5,),"")</f>
        <v>ConceptScheme</v>
      </c>
      <c r="J30" s="34"/>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FAE12926-50EC-4C5A-B484-D2EB73642434}">
          <x14:formula1>
            <xm:f>List!$G$2:$G$5</xm:f>
          </x14:formula1>
          <xm:sqref>B2:B30</xm:sqref>
        </x14:dataValidation>
        <x14:dataValidation type="list" allowBlank="1" showInputMessage="1" showErrorMessage="1" xr:uid="{AFB833A3-2D6B-408A-828C-EB3E780064D5}">
          <x14:formula1>
            <xm:f>List!$H$2:$H$4</xm:f>
          </x14:formula1>
          <xm:sqref>D2:D30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9"/>
  <sheetViews>
    <sheetView topLeftCell="D641" workbookViewId="0">
      <selection activeCell="D664" sqref="D664"/>
    </sheetView>
  </sheetViews>
  <sheetFormatPr defaultRowHeight="14.4" x14ac:dyDescent="0.3"/>
  <cols>
    <col min="1" max="1" width="28.33203125" customWidth="1"/>
    <col min="2" max="5" width="41.5546875" style="5" customWidth="1"/>
    <col min="7" max="7" width="8.33203125" customWidth="1"/>
  </cols>
  <sheetData>
    <row r="1" spans="1:6" x14ac:dyDescent="0.3">
      <c r="A1" s="62" t="s">
        <v>2377</v>
      </c>
      <c r="B1" s="63" t="s">
        <v>2378</v>
      </c>
      <c r="C1" s="63" t="s">
        <v>2379</v>
      </c>
      <c r="D1" s="63" t="s">
        <v>2380</v>
      </c>
      <c r="E1" s="63" t="s">
        <v>2381</v>
      </c>
      <c r="F1" s="65" t="s">
        <v>2419</v>
      </c>
    </row>
    <row r="2" spans="1:6" ht="28.8" x14ac:dyDescent="0.3">
      <c r="A2" t="s">
        <v>2488</v>
      </c>
      <c r="B2" s="5" t="s">
        <v>2489</v>
      </c>
      <c r="C2" s="5" t="s">
        <v>2490</v>
      </c>
      <c r="D2" s="5" t="s">
        <v>2491</v>
      </c>
      <c r="E2" s="5" t="s">
        <v>2492</v>
      </c>
      <c r="F2" s="5" t="s">
        <v>751</v>
      </c>
    </row>
    <row r="3" spans="1:6" ht="28.8" x14ac:dyDescent="0.3">
      <c r="A3" t="s">
        <v>2487</v>
      </c>
      <c r="B3" s="5" t="s">
        <v>2500</v>
      </c>
      <c r="C3" s="5" t="s">
        <v>2504</v>
      </c>
      <c r="D3" s="5" t="s">
        <v>2509</v>
      </c>
      <c r="E3" s="5" t="s">
        <v>2514</v>
      </c>
      <c r="F3" s="5" t="s">
        <v>751</v>
      </c>
    </row>
    <row r="4" spans="1:6" ht="28.8" x14ac:dyDescent="0.3">
      <c r="A4" t="s">
        <v>2496</v>
      </c>
      <c r="B4" s="5" t="s">
        <v>2496</v>
      </c>
      <c r="C4" s="5" t="s">
        <v>2497</v>
      </c>
      <c r="D4" s="5" t="s">
        <v>2498</v>
      </c>
      <c r="E4" s="5" t="s">
        <v>2499</v>
      </c>
      <c r="F4" s="5" t="s">
        <v>751</v>
      </c>
    </row>
    <row r="5" spans="1:6" x14ac:dyDescent="0.3">
      <c r="A5" t="s">
        <v>2557</v>
      </c>
      <c r="B5" s="5" t="s">
        <v>2558</v>
      </c>
      <c r="C5" s="5" t="s">
        <v>2560</v>
      </c>
      <c r="D5" s="5" t="s">
        <v>2559</v>
      </c>
      <c r="E5" s="5" t="s">
        <v>2561</v>
      </c>
      <c r="F5" s="5" t="s">
        <v>751</v>
      </c>
    </row>
    <row r="6" spans="1:6" x14ac:dyDescent="0.3">
      <c r="A6" t="s">
        <v>2420</v>
      </c>
      <c r="B6" s="5" t="s">
        <v>2502</v>
      </c>
      <c r="C6" s="5" t="s">
        <v>2505</v>
      </c>
      <c r="D6" s="5" t="s">
        <v>2510</v>
      </c>
      <c r="E6" s="64" t="s">
        <v>2515</v>
      </c>
      <c r="F6" s="5" t="s">
        <v>751</v>
      </c>
    </row>
    <row r="7" spans="1:6" ht="28.8" x14ac:dyDescent="0.3">
      <c r="A7" s="73" t="s">
        <v>2547</v>
      </c>
      <c r="B7" s="74" t="s">
        <v>2548</v>
      </c>
      <c r="C7" s="74" t="s">
        <v>2549</v>
      </c>
      <c r="D7" s="74" t="s">
        <v>2550</v>
      </c>
      <c r="E7" s="5" t="s">
        <v>2554</v>
      </c>
      <c r="F7" s="5" t="s">
        <v>751</v>
      </c>
    </row>
    <row r="8" spans="1:6" ht="15" customHeight="1" x14ac:dyDescent="0.3">
      <c r="A8" t="s">
        <v>2391</v>
      </c>
      <c r="B8" s="5" t="s">
        <v>2501</v>
      </c>
      <c r="C8" s="5" t="s">
        <v>2506</v>
      </c>
      <c r="D8" s="5" t="s">
        <v>2511</v>
      </c>
      <c r="E8" s="5" t="s">
        <v>2516</v>
      </c>
      <c r="F8" s="5" t="s">
        <v>751</v>
      </c>
    </row>
    <row r="9" spans="1:6" ht="14.4" customHeight="1" x14ac:dyDescent="0.35">
      <c r="A9" s="73" t="s">
        <v>2555</v>
      </c>
      <c r="B9" s="75" t="s">
        <v>2556</v>
      </c>
      <c r="C9" s="74" t="s">
        <v>2551</v>
      </c>
      <c r="D9" s="74" t="s">
        <v>2552</v>
      </c>
      <c r="E9" s="74" t="s">
        <v>2553</v>
      </c>
      <c r="F9" s="5" t="s">
        <v>751</v>
      </c>
    </row>
    <row r="10" spans="1:6" x14ac:dyDescent="0.3">
      <c r="A10" t="s">
        <v>2486</v>
      </c>
      <c r="B10" s="5" t="s">
        <v>2503</v>
      </c>
      <c r="C10" s="5" t="s">
        <v>2507</v>
      </c>
      <c r="D10" s="5" t="s">
        <v>2512</v>
      </c>
      <c r="E10" s="5" t="s">
        <v>2517</v>
      </c>
      <c r="F10" s="5" t="s">
        <v>751</v>
      </c>
    </row>
    <row r="11" spans="1:6" ht="28.8" x14ac:dyDescent="0.3">
      <c r="A11" t="s">
        <v>2389</v>
      </c>
      <c r="B11" s="5" t="s">
        <v>2390</v>
      </c>
      <c r="C11" s="5" t="s">
        <v>2508</v>
      </c>
      <c r="D11" s="5" t="s">
        <v>2513</v>
      </c>
      <c r="E11" s="5" t="s">
        <v>2382</v>
      </c>
      <c r="F11" s="5" t="s">
        <v>751</v>
      </c>
    </row>
    <row r="12" spans="1:6" x14ac:dyDescent="0.3">
      <c r="A12" t="s">
        <v>2386</v>
      </c>
      <c r="B12" s="5" t="s">
        <v>2421</v>
      </c>
      <c r="C12" s="5" t="s">
        <v>2387</v>
      </c>
      <c r="D12" s="5" t="s">
        <v>2388</v>
      </c>
      <c r="E12" s="5" t="s">
        <v>2481</v>
      </c>
      <c r="F12" s="5" t="s">
        <v>751</v>
      </c>
    </row>
    <row r="13" spans="1:6" x14ac:dyDescent="0.3">
      <c r="A13" t="s">
        <v>2383</v>
      </c>
      <c r="B13" s="5" t="s">
        <v>2422</v>
      </c>
      <c r="C13" s="5" t="s">
        <v>2384</v>
      </c>
      <c r="D13" s="5" t="s">
        <v>2385</v>
      </c>
      <c r="E13" s="5" t="s">
        <v>2392</v>
      </c>
      <c r="F13" s="5" t="s">
        <v>751</v>
      </c>
    </row>
    <row r="14" spans="1:6" x14ac:dyDescent="0.3">
      <c r="A14" t="s">
        <v>2493</v>
      </c>
      <c r="B14" s="5" t="s">
        <v>2493</v>
      </c>
      <c r="C14" s="5" t="s">
        <v>2494</v>
      </c>
      <c r="D14" s="5" t="s">
        <v>2495</v>
      </c>
      <c r="E14" s="5" t="s">
        <v>2493</v>
      </c>
      <c r="F14" s="5" t="s">
        <v>751</v>
      </c>
    </row>
    <row r="17" spans="1:2" x14ac:dyDescent="0.3">
      <c r="A17" s="15" t="s">
        <v>2471</v>
      </c>
    </row>
    <row r="18" spans="1:2" x14ac:dyDescent="0.3">
      <c r="A18" s="15" t="s">
        <v>2472</v>
      </c>
    </row>
    <row r="19" spans="1:2" x14ac:dyDescent="0.3">
      <c r="A19" s="15" t="s">
        <v>2582</v>
      </c>
      <c r="B19" t="s">
        <v>2583</v>
      </c>
    </row>
  </sheetData>
  <hyperlinks>
    <hyperlink ref="A17" r:id="rId1" display="https://www.smals.be/nl/content/ledenlijst" xr:uid="{61E6545E-482C-45FF-80AC-64C0F9E11EA2}"/>
    <hyperlink ref="A18" r:id="rId2" display="https://www.smals.be/fr/content/liste-des-membres-de-smals" xr:uid="{E8D66B78-48BE-4718-8799-E82C3BEDD4E4}"/>
    <hyperlink ref="A19" r:id="rId3" xr:uid="{4CA63667-0996-4923-A434-78E20CC48A08}"/>
  </hyperlinks>
  <pageMargins left="0.7" right="0.7" top="0.75" bottom="0.75" header="0.3" footer="0.3"/>
  <pageSetup paperSize="9" orientation="portrait" r:id="rId4"/>
  <legacyDrawing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O956"/>
  <sheetViews>
    <sheetView zoomScale="115" zoomScaleNormal="115" workbookViewId="0">
      <pane ySplit="1" topLeftCell="A647" activePane="bottomLeft" state="frozen"/>
      <selection activeCell="G655" sqref="G655:S655"/>
      <selection pane="bottomLeft" activeCell="G658" sqref="G658"/>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13.5546875" style="11" bestFit="1" customWidth="1"/>
    <col min="7" max="7" width="56.6640625" style="4" customWidth="1"/>
    <col min="8" max="8" width="16.88671875" style="10" bestFit="1" customWidth="1"/>
    <col min="9" max="9" width="31.109375" style="10" bestFit="1" customWidth="1"/>
    <col min="10" max="10" width="35.5546875" style="13" customWidth="1"/>
    <col min="11" max="12" width="11.6640625" style="10" customWidth="1"/>
    <col min="13" max="13" width="2.44140625" style="2" customWidth="1"/>
    <col min="14" max="14" width="10.33203125" bestFit="1" customWidth="1"/>
  </cols>
  <sheetData>
    <row r="1" spans="1:15" s="1" customFormat="1" x14ac:dyDescent="0.3">
      <c r="A1" s="1" t="s">
        <v>726</v>
      </c>
      <c r="B1" s="6" t="s">
        <v>528</v>
      </c>
      <c r="C1" s="6" t="s">
        <v>513</v>
      </c>
      <c r="D1" s="1" t="s">
        <v>9</v>
      </c>
      <c r="E1" s="1" t="s">
        <v>512</v>
      </c>
      <c r="F1" s="1" t="s">
        <v>732</v>
      </c>
      <c r="G1" s="6" t="s">
        <v>734</v>
      </c>
      <c r="H1" s="1" t="s">
        <v>1941</v>
      </c>
      <c r="I1" s="1" t="s">
        <v>1942</v>
      </c>
      <c r="J1" s="6" t="s">
        <v>608</v>
      </c>
      <c r="K1" s="1" t="s">
        <v>2584</v>
      </c>
      <c r="L1" s="1" t="s">
        <v>2586</v>
      </c>
    </row>
    <row r="2" spans="1:15" x14ac:dyDescent="0.3">
      <c r="A2" s="9">
        <v>1</v>
      </c>
      <c r="B2" s="4" t="s">
        <v>5</v>
      </c>
      <c r="C2" s="4" t="s">
        <v>514</v>
      </c>
      <c r="D2" s="9" t="s">
        <v>31</v>
      </c>
      <c r="E2" s="9" t="s">
        <v>2</v>
      </c>
      <c r="F2" s="11" t="s">
        <v>721</v>
      </c>
      <c r="H2" s="10" t="s">
        <v>748</v>
      </c>
      <c r="J2" s="13" t="str">
        <f t="shared" ref="J2:J65" si="0">IF(F2="FED",IF(AND(E2="ConceptScheme",LEFT(H2,7) &lt;&gt; "inspire"),CONCATENATE("&lt;",H2,":",LOWER(IF(I2="",B2,I2)),"#id&gt;"),CONCATENATE("&lt;",H2,":",IF(I2="",B2,I2),"&gt;")),CONCATENATE("&lt;",H2,":",IF(I2="",B2,I2),"&gt;"))</f>
        <v>&lt;eu:Address&gt;</v>
      </c>
      <c r="K2" s="10" t="s">
        <v>2281</v>
      </c>
      <c r="L2" s="10" t="s">
        <v>2281</v>
      </c>
      <c r="N2" t="s">
        <v>741</v>
      </c>
      <c r="O2" s="8">
        <f>MAX(A:A)+1</f>
        <v>734</v>
      </c>
    </row>
    <row r="3" spans="1:15" x14ac:dyDescent="0.3">
      <c r="A3" s="9">
        <v>2</v>
      </c>
      <c r="B3" s="4" t="s">
        <v>298</v>
      </c>
      <c r="C3" s="4" t="s">
        <v>515</v>
      </c>
      <c r="D3" s="9" t="s">
        <v>31</v>
      </c>
      <c r="E3" s="9" t="s">
        <v>3</v>
      </c>
      <c r="F3" s="11" t="s">
        <v>721</v>
      </c>
      <c r="H3" s="10" t="s">
        <v>748</v>
      </c>
      <c r="J3" s="13" t="str">
        <f t="shared" si="0"/>
        <v>&lt;eu:AddressFullAddress&gt;</v>
      </c>
      <c r="K3" s="10" t="s">
        <v>2281</v>
      </c>
      <c r="L3" s="10" t="s">
        <v>2281</v>
      </c>
      <c r="N3" t="s">
        <v>746</v>
      </c>
      <c r="O3" s="8">
        <f>SUM(A2:A658)</f>
        <v>238826</v>
      </c>
    </row>
    <row r="4" spans="1:15" x14ac:dyDescent="0.3">
      <c r="A4" s="9">
        <v>3</v>
      </c>
      <c r="B4" s="4" t="s">
        <v>299</v>
      </c>
      <c r="C4" s="4" t="s">
        <v>516</v>
      </c>
      <c r="D4" s="9" t="s">
        <v>31</v>
      </c>
      <c r="E4" s="9" t="s">
        <v>3</v>
      </c>
      <c r="F4" s="11" t="s">
        <v>721</v>
      </c>
      <c r="H4" s="10" t="s">
        <v>748</v>
      </c>
      <c r="J4" s="13" t="str">
        <f t="shared" si="0"/>
        <v>&lt;eu:AddressPOBox&gt;</v>
      </c>
      <c r="K4" s="10" t="s">
        <v>2281</v>
      </c>
      <c r="L4" s="10" t="s">
        <v>2281</v>
      </c>
      <c r="N4" t="s">
        <v>753</v>
      </c>
      <c r="O4" s="15" t="s">
        <v>754</v>
      </c>
    </row>
    <row r="5" spans="1:15" ht="28.8" x14ac:dyDescent="0.3">
      <c r="A5" s="9">
        <v>4</v>
      </c>
      <c r="B5" s="4" t="s">
        <v>300</v>
      </c>
      <c r="C5" s="4" t="s">
        <v>517</v>
      </c>
      <c r="D5" s="9" t="s">
        <v>31</v>
      </c>
      <c r="E5" s="9" t="s">
        <v>3</v>
      </c>
      <c r="F5" s="11" t="s">
        <v>721</v>
      </c>
      <c r="H5" s="10" t="s">
        <v>748</v>
      </c>
      <c r="J5" s="13" t="str">
        <f t="shared" si="0"/>
        <v>&lt;eu:AddressThoroughfare&gt;</v>
      </c>
      <c r="K5" s="10" t="s">
        <v>2281</v>
      </c>
      <c r="L5" s="10" t="s">
        <v>2281</v>
      </c>
    </row>
    <row r="6" spans="1:15" ht="28.8" x14ac:dyDescent="0.3">
      <c r="A6" s="9">
        <v>5</v>
      </c>
      <c r="B6" s="4" t="s">
        <v>301</v>
      </c>
      <c r="C6" s="4" t="s">
        <v>518</v>
      </c>
      <c r="D6" s="9" t="s">
        <v>31</v>
      </c>
      <c r="E6" s="9" t="s">
        <v>3</v>
      </c>
      <c r="F6" s="11" t="s">
        <v>721</v>
      </c>
      <c r="H6" s="10" t="s">
        <v>748</v>
      </c>
      <c r="J6" s="13" t="str">
        <f t="shared" si="0"/>
        <v>&lt;eu:AddressLocatorDesignator&gt;</v>
      </c>
      <c r="K6" s="10" t="s">
        <v>2281</v>
      </c>
      <c r="L6" s="10" t="s">
        <v>2281</v>
      </c>
    </row>
    <row r="7" spans="1:15" ht="28.8" x14ac:dyDescent="0.3">
      <c r="A7" s="9">
        <v>6</v>
      </c>
      <c r="B7" s="4" t="s">
        <v>302</v>
      </c>
      <c r="C7" s="4" t="s">
        <v>519</v>
      </c>
      <c r="D7" s="9" t="s">
        <v>31</v>
      </c>
      <c r="E7" s="9" t="s">
        <v>3</v>
      </c>
      <c r="F7" s="11" t="s">
        <v>721</v>
      </c>
      <c r="H7" s="10" t="s">
        <v>748</v>
      </c>
      <c r="J7" s="13" t="str">
        <f t="shared" si="0"/>
        <v>&lt;eu:AddressLocatorName&gt;</v>
      </c>
      <c r="K7" s="10" t="s">
        <v>2281</v>
      </c>
      <c r="L7" s="10" t="s">
        <v>2281</v>
      </c>
    </row>
    <row r="8" spans="1:15" ht="43.2" x14ac:dyDescent="0.3">
      <c r="A8" s="9">
        <v>7</v>
      </c>
      <c r="B8" s="4" t="s">
        <v>303</v>
      </c>
      <c r="C8" s="4" t="s">
        <v>520</v>
      </c>
      <c r="D8" s="9" t="s">
        <v>31</v>
      </c>
      <c r="E8" s="9" t="s">
        <v>3</v>
      </c>
      <c r="F8" s="11" t="s">
        <v>721</v>
      </c>
      <c r="H8" s="10" t="s">
        <v>748</v>
      </c>
      <c r="J8" s="13" t="str">
        <f t="shared" si="0"/>
        <v>&lt;eu:AddressAddressArea&gt;</v>
      </c>
      <c r="K8" s="10" t="s">
        <v>2281</v>
      </c>
      <c r="L8" s="10" t="s">
        <v>2281</v>
      </c>
    </row>
    <row r="9" spans="1:15" x14ac:dyDescent="0.3">
      <c r="A9" s="9">
        <v>8</v>
      </c>
      <c r="B9" s="4" t="s">
        <v>304</v>
      </c>
      <c r="C9" s="4" t="s">
        <v>521</v>
      </c>
      <c r="D9" s="9" t="s">
        <v>31</v>
      </c>
      <c r="E9" s="9" t="s">
        <v>3</v>
      </c>
      <c r="F9" s="11" t="s">
        <v>721</v>
      </c>
      <c r="H9" s="10" t="s">
        <v>748</v>
      </c>
      <c r="J9" s="13" t="str">
        <f t="shared" si="0"/>
        <v>&lt;eu:AddressPostName&gt;</v>
      </c>
      <c r="K9" s="10" t="s">
        <v>2281</v>
      </c>
      <c r="L9" s="10" t="s">
        <v>2281</v>
      </c>
    </row>
    <row r="10" spans="1:15" ht="28.8" x14ac:dyDescent="0.3">
      <c r="A10" s="9">
        <v>9</v>
      </c>
      <c r="B10" s="4" t="s">
        <v>305</v>
      </c>
      <c r="C10" s="4" t="s">
        <v>522</v>
      </c>
      <c r="D10" s="9" t="s">
        <v>31</v>
      </c>
      <c r="E10" s="9" t="s">
        <v>3</v>
      </c>
      <c r="F10" s="11" t="s">
        <v>721</v>
      </c>
      <c r="H10" s="10" t="s">
        <v>748</v>
      </c>
      <c r="J10" s="13" t="str">
        <f t="shared" si="0"/>
        <v>&lt;eu:AddressAdminUnitL2&gt;</v>
      </c>
      <c r="K10" s="10" t="s">
        <v>2281</v>
      </c>
      <c r="L10" s="10" t="s">
        <v>2281</v>
      </c>
    </row>
    <row r="11" spans="1:15" ht="28.8" x14ac:dyDescent="0.3">
      <c r="A11" s="9">
        <v>10</v>
      </c>
      <c r="B11" s="4" t="s">
        <v>306</v>
      </c>
      <c r="C11" s="4" t="s">
        <v>523</v>
      </c>
      <c r="D11" s="9" t="s">
        <v>31</v>
      </c>
      <c r="E11" s="9" t="s">
        <v>3</v>
      </c>
      <c r="F11" s="11" t="s">
        <v>721</v>
      </c>
      <c r="H11" s="10" t="s">
        <v>748</v>
      </c>
      <c r="J11" s="13" t="str">
        <f t="shared" si="0"/>
        <v>&lt;eu:AddressAdminUnitL1&gt;</v>
      </c>
      <c r="K11" s="10" t="s">
        <v>2281</v>
      </c>
      <c r="L11" s="10" t="s">
        <v>2281</v>
      </c>
    </row>
    <row r="12" spans="1:15" x14ac:dyDescent="0.3">
      <c r="A12" s="9">
        <v>11</v>
      </c>
      <c r="B12" s="4" t="s">
        <v>307</v>
      </c>
      <c r="C12" s="4" t="s">
        <v>524</v>
      </c>
      <c r="D12" s="9" t="s">
        <v>31</v>
      </c>
      <c r="E12" s="9" t="s">
        <v>3</v>
      </c>
      <c r="F12" s="11" t="s">
        <v>721</v>
      </c>
      <c r="H12" s="10" t="s">
        <v>748</v>
      </c>
      <c r="J12" s="13" t="str">
        <f t="shared" si="0"/>
        <v>&lt;eu:AddressPostCode&gt;</v>
      </c>
      <c r="K12" s="10" t="s">
        <v>2281</v>
      </c>
      <c r="L12" s="10" t="s">
        <v>2281</v>
      </c>
    </row>
    <row r="13" spans="1:15" x14ac:dyDescent="0.3">
      <c r="A13" s="9">
        <v>12</v>
      </c>
      <c r="B13" s="4" t="s">
        <v>308</v>
      </c>
      <c r="C13" s="4" t="s">
        <v>525</v>
      </c>
      <c r="D13" s="9" t="s">
        <v>31</v>
      </c>
      <c r="E13" s="9" t="s">
        <v>3</v>
      </c>
      <c r="F13" s="11" t="s">
        <v>721</v>
      </c>
      <c r="H13" s="10" t="s">
        <v>748</v>
      </c>
      <c r="J13" s="13" t="str">
        <f t="shared" si="0"/>
        <v>&lt;eu:AddressAddressID&gt;</v>
      </c>
      <c r="K13" s="10" t="s">
        <v>2281</v>
      </c>
      <c r="L13" s="10" t="s">
        <v>2281</v>
      </c>
    </row>
    <row r="14" spans="1:15" x14ac:dyDescent="0.3">
      <c r="A14" s="9">
        <v>13</v>
      </c>
      <c r="B14" s="4" t="s">
        <v>309</v>
      </c>
      <c r="C14" s="4" t="s">
        <v>526</v>
      </c>
      <c r="D14" s="9" t="s">
        <v>752</v>
      </c>
      <c r="E14" s="9" t="s">
        <v>2</v>
      </c>
      <c r="F14" s="11" t="s">
        <v>721</v>
      </c>
      <c r="H14" s="10" t="s">
        <v>748</v>
      </c>
      <c r="J14" s="13" t="str">
        <f t="shared" si="0"/>
        <v>&lt;eu:Agent&gt;</v>
      </c>
      <c r="K14" s="10" t="s">
        <v>2281</v>
      </c>
      <c r="L14" s="10" t="s">
        <v>2281</v>
      </c>
    </row>
    <row r="15" spans="1:15" x14ac:dyDescent="0.3">
      <c r="A15" s="9">
        <v>14</v>
      </c>
      <c r="B15" s="4" t="s">
        <v>310</v>
      </c>
      <c r="C15" s="4" t="s">
        <v>527</v>
      </c>
      <c r="D15" s="9" t="s">
        <v>752</v>
      </c>
      <c r="E15" s="9" t="s">
        <v>3</v>
      </c>
      <c r="F15" s="11" t="s">
        <v>721</v>
      </c>
      <c r="H15" s="10" t="s">
        <v>748</v>
      </c>
      <c r="J15" s="13" t="str">
        <f t="shared" si="0"/>
        <v>&lt;eu:AgentIdentifier&gt;</v>
      </c>
      <c r="K15" s="10" t="s">
        <v>2281</v>
      </c>
      <c r="L15" s="10" t="s">
        <v>2281</v>
      </c>
    </row>
    <row r="16" spans="1:15" x14ac:dyDescent="0.3">
      <c r="A16" s="9">
        <v>15</v>
      </c>
      <c r="B16" s="4" t="s">
        <v>311</v>
      </c>
      <c r="C16" s="4" t="s">
        <v>1940</v>
      </c>
      <c r="D16" s="9" t="s">
        <v>752</v>
      </c>
      <c r="E16" s="9" t="s">
        <v>3</v>
      </c>
      <c r="F16" s="11" t="s">
        <v>721</v>
      </c>
      <c r="H16" s="10" t="s">
        <v>748</v>
      </c>
      <c r="J16" s="13" t="str">
        <f t="shared" si="0"/>
        <v>&lt;eu:AgentName&gt;</v>
      </c>
      <c r="K16" s="10" t="s">
        <v>2281</v>
      </c>
      <c r="L16" s="10" t="s">
        <v>2281</v>
      </c>
    </row>
    <row r="17" spans="1:12" ht="43.2" x14ac:dyDescent="0.3">
      <c r="A17" s="9">
        <v>16</v>
      </c>
      <c r="B17" s="4" t="s">
        <v>312</v>
      </c>
      <c r="C17" s="4" t="s">
        <v>529</v>
      </c>
      <c r="D17" s="9" t="s">
        <v>752</v>
      </c>
      <c r="E17" s="9" t="s">
        <v>3</v>
      </c>
      <c r="F17" s="11" t="s">
        <v>721</v>
      </c>
      <c r="H17" s="10" t="s">
        <v>748</v>
      </c>
      <c r="J17" s="13" t="str">
        <f t="shared" si="0"/>
        <v>&lt;eu:AgentType&gt;</v>
      </c>
      <c r="K17" s="10" t="s">
        <v>2281</v>
      </c>
      <c r="L17" s="10" t="s">
        <v>2281</v>
      </c>
    </row>
    <row r="18" spans="1:12" x14ac:dyDescent="0.3">
      <c r="A18" s="9">
        <v>17</v>
      </c>
      <c r="B18" s="4" t="s">
        <v>313</v>
      </c>
      <c r="C18" s="4" t="s">
        <v>531</v>
      </c>
      <c r="D18" s="9" t="s">
        <v>752</v>
      </c>
      <c r="E18" s="9" t="s">
        <v>530</v>
      </c>
      <c r="F18" s="11" t="s">
        <v>721</v>
      </c>
      <c r="H18" s="10" t="s">
        <v>748</v>
      </c>
      <c r="J18" s="13" t="str">
        <f t="shared" si="0"/>
        <v>&lt;eu:AgentPlaysRole&gt;</v>
      </c>
      <c r="K18" s="10" t="s">
        <v>2281</v>
      </c>
      <c r="L18" s="10" t="s">
        <v>2281</v>
      </c>
    </row>
    <row r="19" spans="1:12" x14ac:dyDescent="0.3">
      <c r="A19" s="9">
        <v>18</v>
      </c>
      <c r="B19" s="4" t="s">
        <v>314</v>
      </c>
      <c r="C19" s="4" t="s">
        <v>532</v>
      </c>
      <c r="D19" s="9" t="s">
        <v>752</v>
      </c>
      <c r="E19" s="9" t="s">
        <v>530</v>
      </c>
      <c r="F19" s="11" t="s">
        <v>721</v>
      </c>
      <c r="H19" s="10" t="s">
        <v>748</v>
      </c>
      <c r="J19" s="13" t="str">
        <f t="shared" si="0"/>
        <v>&lt;eu:AgentUses&gt;</v>
      </c>
      <c r="K19" s="10" t="s">
        <v>2281</v>
      </c>
      <c r="L19" s="10" t="s">
        <v>2281</v>
      </c>
    </row>
    <row r="20" spans="1:12" ht="28.8" x14ac:dyDescent="0.3">
      <c r="A20" s="9">
        <v>19</v>
      </c>
      <c r="B20" s="4" t="s">
        <v>315</v>
      </c>
      <c r="C20" s="4" t="s">
        <v>533</v>
      </c>
      <c r="D20" s="9" t="s">
        <v>752</v>
      </c>
      <c r="E20" s="9" t="s">
        <v>530</v>
      </c>
      <c r="F20" s="11" t="s">
        <v>721</v>
      </c>
      <c r="H20" s="10" t="s">
        <v>748</v>
      </c>
      <c r="J20" s="13" t="str">
        <f t="shared" si="0"/>
        <v>&lt;eu:AgentHasAddress&gt;</v>
      </c>
      <c r="K20" s="10" t="s">
        <v>2281</v>
      </c>
      <c r="L20" s="10" t="s">
        <v>2281</v>
      </c>
    </row>
    <row r="21" spans="1:12" x14ac:dyDescent="0.3">
      <c r="A21" s="9">
        <v>20</v>
      </c>
      <c r="B21" s="4" t="s">
        <v>316</v>
      </c>
      <c r="D21" s="9" t="s">
        <v>752</v>
      </c>
      <c r="E21" s="9" t="s">
        <v>530</v>
      </c>
      <c r="F21" s="11" t="s">
        <v>721</v>
      </c>
      <c r="H21" s="10" t="s">
        <v>748</v>
      </c>
      <c r="J21" s="13" t="str">
        <f t="shared" si="0"/>
        <v>&lt;eu:AgentSatisfiesCriterion&gt;</v>
      </c>
      <c r="K21" s="10" t="s">
        <v>2281</v>
      </c>
      <c r="L21" s="10" t="s">
        <v>2281</v>
      </c>
    </row>
    <row r="22" spans="1:12" ht="28.8" x14ac:dyDescent="0.3">
      <c r="A22" s="9">
        <v>21</v>
      </c>
      <c r="B22" s="4" t="s">
        <v>317</v>
      </c>
      <c r="D22" s="9" t="s">
        <v>752</v>
      </c>
      <c r="E22" s="9" t="s">
        <v>530</v>
      </c>
      <c r="F22" s="11" t="s">
        <v>721</v>
      </c>
      <c r="H22" s="10" t="s">
        <v>748</v>
      </c>
      <c r="J22" s="13" t="str">
        <f t="shared" si="0"/>
        <v>&lt;eu:AgentProvidesRequirementResponse&gt;</v>
      </c>
      <c r="K22" s="10" t="s">
        <v>2281</v>
      </c>
      <c r="L22" s="10" t="s">
        <v>2281</v>
      </c>
    </row>
    <row r="23" spans="1:12" ht="158.4" x14ac:dyDescent="0.3">
      <c r="A23" s="9">
        <v>22</v>
      </c>
      <c r="B23" s="4" t="s">
        <v>318</v>
      </c>
      <c r="C23" s="4" t="s">
        <v>1508</v>
      </c>
      <c r="D23" s="9" t="s">
        <v>68</v>
      </c>
      <c r="E23" s="9" t="s">
        <v>2</v>
      </c>
      <c r="F23" s="11" t="s">
        <v>721</v>
      </c>
      <c r="H23" s="10" t="s">
        <v>748</v>
      </c>
      <c r="J23" s="13" t="str">
        <f t="shared" si="0"/>
        <v>&lt;eu:BusinessEvent&gt;</v>
      </c>
      <c r="K23" s="10" t="s">
        <v>2281</v>
      </c>
      <c r="L23" s="10" t="s">
        <v>2281</v>
      </c>
    </row>
    <row r="24" spans="1:12" ht="187.2" x14ac:dyDescent="0.3">
      <c r="A24" s="9">
        <v>23</v>
      </c>
      <c r="B24" s="4" t="s">
        <v>319</v>
      </c>
      <c r="C24" s="4" t="s">
        <v>534</v>
      </c>
      <c r="D24" s="9" t="s">
        <v>68</v>
      </c>
      <c r="E24" s="9" t="s">
        <v>2</v>
      </c>
      <c r="F24" s="11" t="s">
        <v>721</v>
      </c>
      <c r="H24" s="10" t="s">
        <v>748</v>
      </c>
      <c r="J24" s="13" t="str">
        <f t="shared" si="0"/>
        <v>&lt;eu:ChangeEvent&gt;</v>
      </c>
      <c r="K24" s="10" t="s">
        <v>2281</v>
      </c>
      <c r="L24" s="10" t="s">
        <v>2281</v>
      </c>
    </row>
    <row r="25" spans="1:12" ht="86.4" x14ac:dyDescent="0.3">
      <c r="A25" s="9">
        <v>24</v>
      </c>
      <c r="B25" s="4" t="s">
        <v>320</v>
      </c>
      <c r="C25" s="4" t="s">
        <v>535</v>
      </c>
      <c r="D25" s="9" t="s">
        <v>68</v>
      </c>
      <c r="E25" s="9" t="s">
        <v>530</v>
      </c>
      <c r="F25" s="11" t="s">
        <v>721</v>
      </c>
      <c r="H25" s="10" t="s">
        <v>748</v>
      </c>
      <c r="J25" s="13" t="str">
        <f t="shared" si="0"/>
        <v>&lt;eu:ChangeEventHasFormalFramework&gt;</v>
      </c>
      <c r="K25" s="10" t="s">
        <v>2281</v>
      </c>
      <c r="L25" s="10" t="s">
        <v>2281</v>
      </c>
    </row>
    <row r="26" spans="1:12" ht="129.6" x14ac:dyDescent="0.3">
      <c r="A26" s="9">
        <v>25</v>
      </c>
      <c r="B26" s="4" t="s">
        <v>321</v>
      </c>
      <c r="C26" s="4" t="s">
        <v>536</v>
      </c>
      <c r="D26" s="9" t="s">
        <v>68</v>
      </c>
      <c r="E26" s="9" t="s">
        <v>530</v>
      </c>
      <c r="F26" s="11" t="s">
        <v>721</v>
      </c>
      <c r="H26" s="10" t="s">
        <v>748</v>
      </c>
      <c r="J26" s="13" t="str">
        <f t="shared" si="0"/>
        <v>&lt;eu:ChangeEventOriginalOrganisation&gt;</v>
      </c>
      <c r="K26" s="10" t="s">
        <v>2281</v>
      </c>
      <c r="L26" s="10" t="s">
        <v>2281</v>
      </c>
    </row>
    <row r="27" spans="1:12" ht="86.4" x14ac:dyDescent="0.3">
      <c r="A27" s="9">
        <v>26</v>
      </c>
      <c r="B27" s="4" t="s">
        <v>322</v>
      </c>
      <c r="C27" s="4" t="s">
        <v>537</v>
      </c>
      <c r="D27" s="9" t="s">
        <v>68</v>
      </c>
      <c r="E27" s="9" t="s">
        <v>530</v>
      </c>
      <c r="F27" s="11" t="s">
        <v>721</v>
      </c>
      <c r="H27" s="10" t="s">
        <v>748</v>
      </c>
      <c r="J27" s="13" t="str">
        <f t="shared" si="0"/>
        <v>&lt;eu:ChangeEventResultingOrganisation&gt;</v>
      </c>
      <c r="K27" s="10" t="s">
        <v>2281</v>
      </c>
      <c r="L27" s="10" t="s">
        <v>2281</v>
      </c>
    </row>
    <row r="28" spans="1:12" ht="28.8" x14ac:dyDescent="0.3">
      <c r="A28" s="9">
        <v>27</v>
      </c>
      <c r="B28" s="4" t="s">
        <v>323</v>
      </c>
      <c r="C28" s="4" t="s">
        <v>538</v>
      </c>
      <c r="D28" s="9" t="s">
        <v>68</v>
      </c>
      <c r="E28" s="9" t="s">
        <v>2</v>
      </c>
      <c r="F28" s="11" t="s">
        <v>721</v>
      </c>
      <c r="H28" s="10" t="s">
        <v>748</v>
      </c>
      <c r="J28" s="13" t="str">
        <f t="shared" si="0"/>
        <v>&lt;eu:Channel&gt;</v>
      </c>
      <c r="K28" s="10" t="s">
        <v>2281</v>
      </c>
      <c r="L28" s="10" t="s">
        <v>2281</v>
      </c>
    </row>
    <row r="29" spans="1:12" ht="28.8" x14ac:dyDescent="0.3">
      <c r="A29" s="9">
        <v>28</v>
      </c>
      <c r="B29" s="4" t="s">
        <v>324</v>
      </c>
      <c r="C29" s="4" t="s">
        <v>539</v>
      </c>
      <c r="D29" s="9" t="s">
        <v>68</v>
      </c>
      <c r="E29" s="9" t="s">
        <v>3</v>
      </c>
      <c r="F29" s="11" t="s">
        <v>721</v>
      </c>
      <c r="H29" s="10" t="s">
        <v>748</v>
      </c>
      <c r="J29" s="13" t="str">
        <f t="shared" si="0"/>
        <v>&lt;eu:ChannelIdentifier&gt;</v>
      </c>
      <c r="K29" s="10" t="s">
        <v>2281</v>
      </c>
      <c r="L29" s="10" t="s">
        <v>2281</v>
      </c>
    </row>
    <row r="30" spans="1:12" ht="72" x14ac:dyDescent="0.3">
      <c r="A30" s="9">
        <v>29</v>
      </c>
      <c r="B30" s="4" t="s">
        <v>325</v>
      </c>
      <c r="C30" s="4" t="s">
        <v>540</v>
      </c>
      <c r="D30" s="9" t="s">
        <v>68</v>
      </c>
      <c r="E30" s="9" t="s">
        <v>3</v>
      </c>
      <c r="F30" s="11" t="s">
        <v>721</v>
      </c>
      <c r="H30" s="10" t="s">
        <v>748</v>
      </c>
      <c r="J30" s="13" t="str">
        <f t="shared" si="0"/>
        <v>&lt;eu:ChannelType&gt;</v>
      </c>
      <c r="K30" s="10" t="s">
        <v>2281</v>
      </c>
      <c r="L30" s="10" t="s">
        <v>2281</v>
      </c>
    </row>
    <row r="31" spans="1:12" ht="57.6" x14ac:dyDescent="0.3">
      <c r="A31" s="9">
        <v>30</v>
      </c>
      <c r="B31" s="4" t="s">
        <v>326</v>
      </c>
      <c r="C31" s="4" t="s">
        <v>541</v>
      </c>
      <c r="D31" s="9" t="s">
        <v>68</v>
      </c>
      <c r="E31" s="9" t="s">
        <v>3</v>
      </c>
      <c r="F31" s="11" t="s">
        <v>721</v>
      </c>
      <c r="H31" s="10" t="s">
        <v>748</v>
      </c>
      <c r="J31" s="13" t="str">
        <f t="shared" si="0"/>
        <v>&lt;eu:ChannelHasContactPoint&gt;</v>
      </c>
      <c r="K31" s="10" t="s">
        <v>2281</v>
      </c>
      <c r="L31" s="10" t="s">
        <v>2281</v>
      </c>
    </row>
    <row r="32" spans="1:12" ht="43.2" x14ac:dyDescent="0.3">
      <c r="A32" s="9">
        <v>31</v>
      </c>
      <c r="B32" s="4" t="s">
        <v>327</v>
      </c>
      <c r="C32" s="4" t="s">
        <v>542</v>
      </c>
      <c r="D32" s="9" t="s">
        <v>68</v>
      </c>
      <c r="E32" s="9" t="s">
        <v>530</v>
      </c>
      <c r="F32" s="11" t="s">
        <v>721</v>
      </c>
      <c r="H32" s="10" t="s">
        <v>748</v>
      </c>
      <c r="J32" s="13" t="str">
        <f t="shared" si="0"/>
        <v>&lt;eu:ChannelIsOwnedBy&gt;</v>
      </c>
      <c r="K32" s="10" t="s">
        <v>2281</v>
      </c>
      <c r="L32" s="10" t="s">
        <v>2281</v>
      </c>
    </row>
    <row r="33" spans="1:12" ht="43.2" x14ac:dyDescent="0.3">
      <c r="A33" s="9">
        <v>32</v>
      </c>
      <c r="B33" s="4" t="s">
        <v>328</v>
      </c>
      <c r="C33" s="4" t="s">
        <v>543</v>
      </c>
      <c r="D33" s="9" t="s">
        <v>68</v>
      </c>
      <c r="E33" s="9" t="s">
        <v>530</v>
      </c>
      <c r="F33" s="11" t="s">
        <v>721</v>
      </c>
      <c r="H33" s="10" t="s">
        <v>748</v>
      </c>
      <c r="J33" s="13" t="str">
        <f t="shared" si="0"/>
        <v>&lt;eu:ChannelAvailability&gt;</v>
      </c>
      <c r="K33" s="10" t="s">
        <v>2281</v>
      </c>
      <c r="L33" s="10" t="s">
        <v>2281</v>
      </c>
    </row>
    <row r="34" spans="1:12" ht="57.6" x14ac:dyDescent="0.3">
      <c r="A34" s="9">
        <v>33</v>
      </c>
      <c r="B34" s="4" t="s">
        <v>329</v>
      </c>
      <c r="C34" s="4" t="s">
        <v>544</v>
      </c>
      <c r="D34" s="9" t="s">
        <v>68</v>
      </c>
      <c r="E34" s="9" t="s">
        <v>530</v>
      </c>
      <c r="F34" s="11" t="s">
        <v>721</v>
      </c>
      <c r="H34" s="10" t="s">
        <v>748</v>
      </c>
      <c r="J34" s="13" t="str">
        <f t="shared" si="0"/>
        <v>&lt;eu:ChannelProcessingTime&gt;</v>
      </c>
      <c r="K34" s="10" t="s">
        <v>2281</v>
      </c>
      <c r="L34" s="10" t="s">
        <v>2281</v>
      </c>
    </row>
    <row r="35" spans="1:12" ht="57.6" x14ac:dyDescent="0.3">
      <c r="A35" s="9">
        <v>34</v>
      </c>
      <c r="B35" s="4" t="s">
        <v>330</v>
      </c>
      <c r="C35" s="4" t="s">
        <v>545</v>
      </c>
      <c r="D35" s="9" t="s">
        <v>68</v>
      </c>
      <c r="E35" s="9" t="s">
        <v>530</v>
      </c>
      <c r="F35" s="11" t="s">
        <v>721</v>
      </c>
      <c r="H35" s="10" t="s">
        <v>748</v>
      </c>
      <c r="J35" s="13" t="str">
        <f t="shared" si="0"/>
        <v>&lt;eu:ChannelHasCost&gt;</v>
      </c>
      <c r="K35" s="10" t="s">
        <v>2281</v>
      </c>
      <c r="L35" s="10" t="s">
        <v>2281</v>
      </c>
    </row>
    <row r="36" spans="1:12" ht="28.8" x14ac:dyDescent="0.3">
      <c r="A36" s="9">
        <v>35</v>
      </c>
      <c r="B36" s="4" t="s">
        <v>331</v>
      </c>
      <c r="C36" s="4" t="s">
        <v>546</v>
      </c>
      <c r="D36" s="9" t="s">
        <v>68</v>
      </c>
      <c r="E36" s="9" t="s">
        <v>2</v>
      </c>
      <c r="F36" s="11" t="s">
        <v>721</v>
      </c>
      <c r="H36" s="10" t="s">
        <v>748</v>
      </c>
      <c r="J36" s="13" t="str">
        <f t="shared" si="0"/>
        <v>&lt;eu:Cost&gt;</v>
      </c>
      <c r="K36" s="10" t="s">
        <v>2281</v>
      </c>
      <c r="L36" s="10" t="s">
        <v>2281</v>
      </c>
    </row>
    <row r="37" spans="1:12" x14ac:dyDescent="0.3">
      <c r="A37" s="9">
        <v>36</v>
      </c>
      <c r="B37" s="4" t="s">
        <v>332</v>
      </c>
      <c r="C37" s="4" t="s">
        <v>547</v>
      </c>
      <c r="D37" s="9" t="s">
        <v>68</v>
      </c>
      <c r="E37" s="9" t="s">
        <v>3</v>
      </c>
      <c r="F37" s="11" t="s">
        <v>721</v>
      </c>
      <c r="H37" s="10" t="s">
        <v>748</v>
      </c>
      <c r="J37" s="13" t="str">
        <f t="shared" si="0"/>
        <v>&lt;eu:CostIdentifier&gt;</v>
      </c>
      <c r="K37" s="10" t="s">
        <v>2281</v>
      </c>
      <c r="L37" s="10" t="s">
        <v>2281</v>
      </c>
    </row>
    <row r="38" spans="1:12" ht="28.8" x14ac:dyDescent="0.3">
      <c r="A38" s="9">
        <v>37</v>
      </c>
      <c r="B38" s="4" t="s">
        <v>333</v>
      </c>
      <c r="C38" s="4" t="s">
        <v>548</v>
      </c>
      <c r="D38" s="9" t="s">
        <v>68</v>
      </c>
      <c r="E38" s="9" t="s">
        <v>3</v>
      </c>
      <c r="F38" s="11" t="s">
        <v>721</v>
      </c>
      <c r="H38" s="10" t="s">
        <v>748</v>
      </c>
      <c r="J38" s="13" t="str">
        <f t="shared" si="0"/>
        <v>&lt;eu:CostValue&gt;</v>
      </c>
      <c r="K38" s="10" t="s">
        <v>2281</v>
      </c>
      <c r="L38" s="10" t="s">
        <v>2281</v>
      </c>
    </row>
    <row r="39" spans="1:12" ht="43.2" x14ac:dyDescent="0.3">
      <c r="A39" s="9">
        <v>38</v>
      </c>
      <c r="B39" s="4" t="s">
        <v>2614</v>
      </c>
      <c r="C39" s="4" t="s">
        <v>549</v>
      </c>
      <c r="D39" s="9" t="s">
        <v>68</v>
      </c>
      <c r="E39" s="9" t="s">
        <v>3</v>
      </c>
      <c r="F39" s="11" t="s">
        <v>721</v>
      </c>
      <c r="H39" s="10" t="s">
        <v>748</v>
      </c>
      <c r="J39" s="13" t="str">
        <f t="shared" si="0"/>
        <v>&lt;eu:costCurrency&gt;</v>
      </c>
      <c r="K39" s="10" t="s">
        <v>2281</v>
      </c>
      <c r="L39" s="10" t="s">
        <v>2281</v>
      </c>
    </row>
    <row r="40" spans="1:12" x14ac:dyDescent="0.3">
      <c r="A40" s="9">
        <v>39</v>
      </c>
      <c r="B40" s="4" t="s">
        <v>334</v>
      </c>
      <c r="C40" s="4" t="s">
        <v>550</v>
      </c>
      <c r="D40" s="9" t="s">
        <v>68</v>
      </c>
      <c r="E40" s="9" t="s">
        <v>3</v>
      </c>
      <c r="F40" s="11" t="s">
        <v>721</v>
      </c>
      <c r="H40" s="10" t="s">
        <v>748</v>
      </c>
      <c r="J40" s="13" t="str">
        <f t="shared" si="0"/>
        <v>&lt;eu:CostDescription&gt;</v>
      </c>
      <c r="K40" s="10" t="s">
        <v>2281</v>
      </c>
      <c r="L40" s="10" t="s">
        <v>2281</v>
      </c>
    </row>
    <row r="41" spans="1:12" ht="86.4" x14ac:dyDescent="0.3">
      <c r="A41" s="9">
        <v>40</v>
      </c>
      <c r="B41" s="4" t="s">
        <v>335</v>
      </c>
      <c r="C41" s="4" t="s">
        <v>551</v>
      </c>
      <c r="D41" s="9" t="s">
        <v>68</v>
      </c>
      <c r="E41" s="9" t="s">
        <v>530</v>
      </c>
      <c r="F41" s="11" t="s">
        <v>721</v>
      </c>
      <c r="H41" s="10" t="s">
        <v>748</v>
      </c>
      <c r="J41" s="13" t="str">
        <f t="shared" si="0"/>
        <v>&lt;eu:OutputIsDefinedBy&gt;</v>
      </c>
      <c r="K41" s="10" t="s">
        <v>2281</v>
      </c>
      <c r="L41" s="10" t="s">
        <v>2281</v>
      </c>
    </row>
    <row r="42" spans="1:12" ht="43.2" x14ac:dyDescent="0.3">
      <c r="A42" s="9">
        <v>41</v>
      </c>
      <c r="B42" s="4" t="s">
        <v>336</v>
      </c>
      <c r="C42" s="4" t="s">
        <v>552</v>
      </c>
      <c r="D42" s="9" t="s">
        <v>752</v>
      </c>
      <c r="E42" s="9" t="s">
        <v>2</v>
      </c>
      <c r="F42" s="11" t="s">
        <v>721</v>
      </c>
      <c r="H42" s="10" t="s">
        <v>748</v>
      </c>
      <c r="J42" s="13" t="str">
        <f t="shared" si="0"/>
        <v>&lt;eu:Criterion&gt;</v>
      </c>
      <c r="K42" s="10" t="s">
        <v>2281</v>
      </c>
      <c r="L42" s="10" t="s">
        <v>2281</v>
      </c>
    </row>
    <row r="43" spans="1:12" ht="43.2" x14ac:dyDescent="0.3">
      <c r="A43" s="9">
        <v>42</v>
      </c>
      <c r="B43" s="4" t="s">
        <v>337</v>
      </c>
      <c r="C43" s="4" t="s">
        <v>553</v>
      </c>
      <c r="D43" s="9" t="s">
        <v>752</v>
      </c>
      <c r="E43" s="9" t="s">
        <v>3</v>
      </c>
      <c r="F43" s="11" t="s">
        <v>721</v>
      </c>
      <c r="H43" s="10" t="s">
        <v>748</v>
      </c>
      <c r="J43" s="13" t="str">
        <f t="shared" si="0"/>
        <v>&lt;eu:CriterionIdentifier&gt;</v>
      </c>
      <c r="K43" s="10" t="s">
        <v>2281</v>
      </c>
      <c r="L43" s="10" t="s">
        <v>2281</v>
      </c>
    </row>
    <row r="44" spans="1:12" ht="72" x14ac:dyDescent="0.3">
      <c r="A44" s="9">
        <v>43</v>
      </c>
      <c r="B44" s="4" t="s">
        <v>338</v>
      </c>
      <c r="C44" s="4" t="s">
        <v>554</v>
      </c>
      <c r="D44" s="9" t="s">
        <v>752</v>
      </c>
      <c r="E44" s="9" t="s">
        <v>3</v>
      </c>
      <c r="F44" s="11" t="s">
        <v>721</v>
      </c>
      <c r="H44" s="10" t="s">
        <v>748</v>
      </c>
      <c r="J44" s="13" t="str">
        <f t="shared" si="0"/>
        <v>&lt;eu:CriterionCriterionType&gt;</v>
      </c>
      <c r="K44" s="10" t="s">
        <v>2281</v>
      </c>
      <c r="L44" s="10" t="s">
        <v>2281</v>
      </c>
    </row>
    <row r="45" spans="1:12" ht="28.8" x14ac:dyDescent="0.3">
      <c r="A45" s="9">
        <v>44</v>
      </c>
      <c r="B45" s="4" t="s">
        <v>339</v>
      </c>
      <c r="C45" s="4" t="s">
        <v>555</v>
      </c>
      <c r="D45" s="9" t="s">
        <v>752</v>
      </c>
      <c r="E45" s="9" t="s">
        <v>3</v>
      </c>
      <c r="F45" s="11" t="s">
        <v>721</v>
      </c>
      <c r="H45" s="10" t="s">
        <v>748</v>
      </c>
      <c r="J45" s="13" t="str">
        <f t="shared" si="0"/>
        <v>&lt;eu:CriterionName&gt;</v>
      </c>
      <c r="K45" s="10" t="s">
        <v>2281</v>
      </c>
      <c r="L45" s="10" t="s">
        <v>2281</v>
      </c>
    </row>
    <row r="46" spans="1:12" ht="43.2" x14ac:dyDescent="0.3">
      <c r="A46" s="9">
        <v>45</v>
      </c>
      <c r="B46" s="4" t="s">
        <v>340</v>
      </c>
      <c r="C46" s="4" t="s">
        <v>556</v>
      </c>
      <c r="D46" s="9" t="s">
        <v>752</v>
      </c>
      <c r="E46" s="9" t="s">
        <v>3</v>
      </c>
      <c r="F46" s="11" t="s">
        <v>721</v>
      </c>
      <c r="H46" s="10" t="s">
        <v>748</v>
      </c>
      <c r="J46" s="13" t="str">
        <f t="shared" si="0"/>
        <v>&lt;eu:CriterionDescription&gt;</v>
      </c>
      <c r="K46" s="10" t="s">
        <v>2281</v>
      </c>
      <c r="L46" s="10" t="s">
        <v>2281</v>
      </c>
    </row>
    <row r="47" spans="1:12" ht="57.6" x14ac:dyDescent="0.3">
      <c r="A47" s="9">
        <v>46</v>
      </c>
      <c r="B47" s="4" t="s">
        <v>341</v>
      </c>
      <c r="C47" s="4" t="s">
        <v>557</v>
      </c>
      <c r="D47" s="9" t="s">
        <v>752</v>
      </c>
      <c r="E47" s="9" t="s">
        <v>3</v>
      </c>
      <c r="F47" s="11" t="s">
        <v>721</v>
      </c>
      <c r="H47" s="10" t="s">
        <v>748</v>
      </c>
      <c r="J47" s="13" t="str">
        <f t="shared" si="0"/>
        <v>&lt;eu:CriterionFulfilledIndicator&gt;</v>
      </c>
      <c r="K47" s="10" t="s">
        <v>2281</v>
      </c>
      <c r="L47" s="10" t="s">
        <v>2281</v>
      </c>
    </row>
    <row r="48" spans="1:12" ht="72" x14ac:dyDescent="0.3">
      <c r="A48" s="9">
        <v>47</v>
      </c>
      <c r="B48" s="4" t="s">
        <v>342</v>
      </c>
      <c r="C48" s="4" t="s">
        <v>558</v>
      </c>
      <c r="D48" s="9" t="s">
        <v>752</v>
      </c>
      <c r="E48" s="9" t="s">
        <v>3</v>
      </c>
      <c r="F48" s="11" t="s">
        <v>721</v>
      </c>
      <c r="H48" s="10" t="s">
        <v>748</v>
      </c>
      <c r="J48" s="13" t="str">
        <f t="shared" si="0"/>
        <v>&lt;eu:CriterionWeight&gt;</v>
      </c>
      <c r="K48" s="10" t="s">
        <v>2281</v>
      </c>
      <c r="L48" s="10" t="s">
        <v>2281</v>
      </c>
    </row>
    <row r="49" spans="1:12" ht="43.2" x14ac:dyDescent="0.3">
      <c r="A49" s="9">
        <v>48</v>
      </c>
      <c r="B49" s="4" t="s">
        <v>343</v>
      </c>
      <c r="C49" s="4" t="s">
        <v>559</v>
      </c>
      <c r="D49" s="9" t="s">
        <v>752</v>
      </c>
      <c r="E49" s="9" t="s">
        <v>530</v>
      </c>
      <c r="F49" s="11" t="s">
        <v>721</v>
      </c>
      <c r="H49" s="10" t="s">
        <v>748</v>
      </c>
      <c r="J49" s="13" t="str">
        <f t="shared" si="0"/>
        <v>&lt;eu:CriterionFulfilledbyRequirementGroup&gt;</v>
      </c>
      <c r="K49" s="10" t="s">
        <v>2281</v>
      </c>
      <c r="L49" s="10" t="s">
        <v>2281</v>
      </c>
    </row>
    <row r="50" spans="1:12" ht="28.8" x14ac:dyDescent="0.3">
      <c r="A50" s="9">
        <v>49</v>
      </c>
      <c r="B50" s="4" t="s">
        <v>344</v>
      </c>
      <c r="C50" s="4" t="s">
        <v>1386</v>
      </c>
      <c r="D50" s="9" t="s">
        <v>752</v>
      </c>
      <c r="E50" s="9" t="s">
        <v>530</v>
      </c>
      <c r="F50" s="11" t="s">
        <v>721</v>
      </c>
      <c r="H50" s="10" t="s">
        <v>748</v>
      </c>
      <c r="J50" s="13" t="str">
        <f t="shared" si="0"/>
        <v>&lt;eu:CriterionIsDefinedInFormalFramework&gt;</v>
      </c>
      <c r="K50" s="10" t="s">
        <v>2281</v>
      </c>
      <c r="L50" s="10" t="s">
        <v>2281</v>
      </c>
    </row>
    <row r="51" spans="1:12" ht="316.8" x14ac:dyDescent="0.3">
      <c r="A51" s="9">
        <v>50</v>
      </c>
      <c r="B51" s="4" t="s">
        <v>345</v>
      </c>
      <c r="C51" s="4" t="s">
        <v>560</v>
      </c>
      <c r="D51" s="9" t="s">
        <v>752</v>
      </c>
      <c r="E51" s="9" t="s">
        <v>2</v>
      </c>
      <c r="F51" s="11" t="s">
        <v>721</v>
      </c>
      <c r="H51" s="10" t="s">
        <v>748</v>
      </c>
      <c r="J51" s="13" t="str">
        <f t="shared" si="0"/>
        <v>&lt;eu:CriterionRequirement&gt;</v>
      </c>
      <c r="K51" s="10" t="s">
        <v>2281</v>
      </c>
      <c r="L51" s="10" t="s">
        <v>2281</v>
      </c>
    </row>
    <row r="52" spans="1:12" x14ac:dyDescent="0.3">
      <c r="A52" s="9">
        <v>51</v>
      </c>
      <c r="B52" s="4" t="s">
        <v>346</v>
      </c>
      <c r="C52" s="4" t="s">
        <v>561</v>
      </c>
      <c r="D52" s="9" t="s">
        <v>752</v>
      </c>
      <c r="E52" s="9" t="s">
        <v>3</v>
      </c>
      <c r="F52" s="11" t="s">
        <v>721</v>
      </c>
      <c r="H52" s="10" t="s">
        <v>748</v>
      </c>
      <c r="J52" s="13" t="str">
        <f t="shared" si="0"/>
        <v>&lt;eu:CriterionRequirementIdentifier&gt;</v>
      </c>
      <c r="K52" s="10" t="s">
        <v>2281</v>
      </c>
      <c r="L52" s="10" t="s">
        <v>2281</v>
      </c>
    </row>
    <row r="53" spans="1:12" ht="28.8" x14ac:dyDescent="0.3">
      <c r="A53" s="9">
        <v>52</v>
      </c>
      <c r="B53" s="4" t="s">
        <v>347</v>
      </c>
      <c r="C53" s="4" t="s">
        <v>562</v>
      </c>
      <c r="D53" s="9" t="s">
        <v>752</v>
      </c>
      <c r="E53" s="9" t="s">
        <v>3</v>
      </c>
      <c r="F53" s="11" t="s">
        <v>721</v>
      </c>
      <c r="H53" s="10" t="s">
        <v>748</v>
      </c>
      <c r="J53" s="13" t="str">
        <f t="shared" si="0"/>
        <v>&lt;eu:CriterionRequirementName&gt;</v>
      </c>
      <c r="K53" s="10" t="s">
        <v>2281</v>
      </c>
      <c r="L53" s="10" t="s">
        <v>2281</v>
      </c>
    </row>
    <row r="54" spans="1:12" x14ac:dyDescent="0.3">
      <c r="A54" s="9">
        <v>53</v>
      </c>
      <c r="B54" s="4" t="s">
        <v>348</v>
      </c>
      <c r="C54" s="4" t="s">
        <v>563</v>
      </c>
      <c r="D54" s="9" t="s">
        <v>752</v>
      </c>
      <c r="E54" s="9" t="s">
        <v>3</v>
      </c>
      <c r="F54" s="11" t="s">
        <v>721</v>
      </c>
      <c r="H54" s="10" t="s">
        <v>748</v>
      </c>
      <c r="J54" s="13" t="str">
        <f t="shared" si="0"/>
        <v>&lt;eu:CriterionRequirementDescription&gt;</v>
      </c>
      <c r="K54" s="10" t="s">
        <v>2281</v>
      </c>
      <c r="L54" s="10" t="s">
        <v>2281</v>
      </c>
    </row>
    <row r="55" spans="1:12" ht="43.2" x14ac:dyDescent="0.3">
      <c r="A55" s="9">
        <v>54</v>
      </c>
      <c r="B55" s="4" t="s">
        <v>349</v>
      </c>
      <c r="C55" s="4" t="s">
        <v>564</v>
      </c>
      <c r="D55" s="9" t="s">
        <v>752</v>
      </c>
      <c r="E55" s="9" t="s">
        <v>3</v>
      </c>
      <c r="F55" s="11" t="s">
        <v>721</v>
      </c>
      <c r="H55" s="10" t="s">
        <v>748</v>
      </c>
      <c r="J55" s="13" t="str">
        <f t="shared" si="0"/>
        <v>&lt;eu:CriterionRequirementExpectedDataType&gt;</v>
      </c>
      <c r="K55" s="10" t="s">
        <v>2281</v>
      </c>
      <c r="L55" s="10" t="s">
        <v>2281</v>
      </c>
    </row>
    <row r="56" spans="1:12" ht="43.2" x14ac:dyDescent="0.3">
      <c r="A56" s="9">
        <v>55</v>
      </c>
      <c r="B56" s="4" t="s">
        <v>350</v>
      </c>
      <c r="C56" s="4" t="s">
        <v>565</v>
      </c>
      <c r="D56" s="9" t="s">
        <v>752</v>
      </c>
      <c r="E56" s="9" t="s">
        <v>3</v>
      </c>
      <c r="F56" s="11" t="s">
        <v>721</v>
      </c>
      <c r="H56" s="10" t="s">
        <v>748</v>
      </c>
      <c r="J56" s="13" t="str">
        <f t="shared" si="0"/>
        <v>&lt;eu:CriterionRequirementExpeectedValue&gt;</v>
      </c>
      <c r="K56" s="10" t="s">
        <v>2281</v>
      </c>
      <c r="L56" s="10" t="s">
        <v>2281</v>
      </c>
    </row>
    <row r="57" spans="1:12" ht="57.6" x14ac:dyDescent="0.3">
      <c r="A57" s="9">
        <v>56</v>
      </c>
      <c r="B57" s="4" t="s">
        <v>351</v>
      </c>
      <c r="C57" s="4" t="s">
        <v>566</v>
      </c>
      <c r="D57" s="9" t="s">
        <v>752</v>
      </c>
      <c r="E57" s="9" t="s">
        <v>3</v>
      </c>
      <c r="F57" s="11" t="s">
        <v>721</v>
      </c>
      <c r="H57" s="10" t="s">
        <v>748</v>
      </c>
      <c r="J57" s="13" t="str">
        <f t="shared" si="0"/>
        <v>&lt;eu:CriterionRequirementMaximumValue&gt;</v>
      </c>
      <c r="K57" s="10" t="s">
        <v>2281</v>
      </c>
      <c r="L57" s="10" t="s">
        <v>2281</v>
      </c>
    </row>
    <row r="58" spans="1:12" ht="72" x14ac:dyDescent="0.3">
      <c r="A58" s="9">
        <v>57</v>
      </c>
      <c r="B58" s="4" t="s">
        <v>352</v>
      </c>
      <c r="C58" s="4" t="s">
        <v>567</v>
      </c>
      <c r="D58" s="9" t="s">
        <v>752</v>
      </c>
      <c r="E58" s="9" t="s">
        <v>3</v>
      </c>
      <c r="F58" s="11" t="s">
        <v>721</v>
      </c>
      <c r="H58" s="10" t="s">
        <v>748</v>
      </c>
      <c r="J58" s="13" t="str">
        <f t="shared" si="0"/>
        <v>&lt;eu:CriterionRequirementMinimumValue&gt;</v>
      </c>
      <c r="K58" s="10" t="s">
        <v>2281</v>
      </c>
      <c r="L58" s="10" t="s">
        <v>2281</v>
      </c>
    </row>
    <row r="59" spans="1:12" ht="72" x14ac:dyDescent="0.3">
      <c r="A59" s="9">
        <v>58</v>
      </c>
      <c r="B59" s="4" t="s">
        <v>353</v>
      </c>
      <c r="C59" s="4" t="s">
        <v>568</v>
      </c>
      <c r="D59" s="9" t="s">
        <v>752</v>
      </c>
      <c r="E59" s="9" t="s">
        <v>3</v>
      </c>
      <c r="F59" s="11" t="s">
        <v>721</v>
      </c>
      <c r="H59" s="10" t="s">
        <v>748</v>
      </c>
      <c r="J59" s="13" t="str">
        <f t="shared" si="0"/>
        <v>&lt;eu:CriterionRequirementTypeofTranslation&gt;</v>
      </c>
      <c r="K59" s="10" t="s">
        <v>2281</v>
      </c>
      <c r="L59" s="10" t="s">
        <v>2281</v>
      </c>
    </row>
    <row r="60" spans="1:12" ht="57.6" x14ac:dyDescent="0.3">
      <c r="A60" s="9">
        <v>59</v>
      </c>
      <c r="B60" s="4" t="s">
        <v>354</v>
      </c>
      <c r="C60" s="4" t="s">
        <v>569</v>
      </c>
      <c r="D60" s="9" t="s">
        <v>752</v>
      </c>
      <c r="E60" s="9" t="s">
        <v>3</v>
      </c>
      <c r="F60" s="11" t="s">
        <v>721</v>
      </c>
      <c r="H60" s="10" t="s">
        <v>748</v>
      </c>
      <c r="J60" s="13" t="str">
        <f t="shared" si="0"/>
        <v>&lt;eu:CriterionRequirementLevelofCertification&gt;</v>
      </c>
      <c r="K60" s="10" t="s">
        <v>2281</v>
      </c>
      <c r="L60" s="10" t="s">
        <v>2281</v>
      </c>
    </row>
    <row r="61" spans="1:12" ht="57.6" x14ac:dyDescent="0.3">
      <c r="A61" s="9">
        <v>60</v>
      </c>
      <c r="B61" s="4" t="s">
        <v>355</v>
      </c>
      <c r="C61" s="4" t="s">
        <v>570</v>
      </c>
      <c r="D61" s="9" t="s">
        <v>752</v>
      </c>
      <c r="E61" s="9" t="s">
        <v>3</v>
      </c>
      <c r="F61" s="11" t="s">
        <v>721</v>
      </c>
      <c r="H61" s="10" t="s">
        <v>748</v>
      </c>
      <c r="J61" s="13" t="str">
        <f t="shared" si="0"/>
        <v>&lt;eu:CriterionRequirementTypeofCopyQuality&gt;</v>
      </c>
      <c r="K61" s="10" t="s">
        <v>2281</v>
      </c>
      <c r="L61" s="10" t="s">
        <v>2281</v>
      </c>
    </row>
    <row r="62" spans="1:12" ht="43.2" x14ac:dyDescent="0.3">
      <c r="A62" s="9">
        <v>61</v>
      </c>
      <c r="B62" s="4" t="s">
        <v>356</v>
      </c>
      <c r="C62" s="4" t="s">
        <v>571</v>
      </c>
      <c r="D62" s="9" t="s">
        <v>752</v>
      </c>
      <c r="E62" s="9" t="s">
        <v>530</v>
      </c>
      <c r="F62" s="11" t="s">
        <v>721</v>
      </c>
      <c r="H62" s="10" t="s">
        <v>748</v>
      </c>
      <c r="J62" s="13" t="str">
        <f t="shared" si="0"/>
        <v>&lt;eu:CriterionRequirementApplicableinPeriodOfTime&gt;</v>
      </c>
      <c r="K62" s="10" t="s">
        <v>2281</v>
      </c>
      <c r="L62" s="10" t="s">
        <v>2281</v>
      </c>
    </row>
    <row r="63" spans="1:12" ht="43.2" x14ac:dyDescent="0.3">
      <c r="A63" s="9">
        <v>62</v>
      </c>
      <c r="B63" s="4" t="s">
        <v>357</v>
      </c>
      <c r="C63" s="4" t="s">
        <v>572</v>
      </c>
      <c r="D63" s="9" t="s">
        <v>752</v>
      </c>
      <c r="E63" s="9" t="s">
        <v>530</v>
      </c>
      <c r="F63" s="11" t="s">
        <v>721</v>
      </c>
      <c r="H63" s="10" t="s">
        <v>748</v>
      </c>
      <c r="J63" s="13" t="str">
        <f t="shared" si="0"/>
        <v>&lt;eu:CriterionRequirementMetByEvidence&gt;</v>
      </c>
      <c r="K63" s="10" t="s">
        <v>2281</v>
      </c>
      <c r="L63" s="10" t="s">
        <v>2281</v>
      </c>
    </row>
    <row r="64" spans="1:12" ht="57.6" x14ac:dyDescent="0.3">
      <c r="A64" s="9">
        <v>63</v>
      </c>
      <c r="B64" s="4" t="s">
        <v>358</v>
      </c>
      <c r="C64" s="4" t="s">
        <v>573</v>
      </c>
      <c r="D64" s="9" t="s">
        <v>752</v>
      </c>
      <c r="E64" s="9" t="s">
        <v>2</v>
      </c>
      <c r="F64" s="11" t="s">
        <v>721</v>
      </c>
      <c r="H64" s="10" t="s">
        <v>748</v>
      </c>
      <c r="J64" s="13" t="str">
        <f t="shared" si="0"/>
        <v>&lt;eu:DocumentReference&gt;</v>
      </c>
      <c r="K64" s="10" t="s">
        <v>2281</v>
      </c>
      <c r="L64" s="10" t="s">
        <v>2281</v>
      </c>
    </row>
    <row r="65" spans="1:12" x14ac:dyDescent="0.3">
      <c r="A65" s="9">
        <v>64</v>
      </c>
      <c r="B65" s="4" t="s">
        <v>359</v>
      </c>
      <c r="C65" s="4" t="s">
        <v>574</v>
      </c>
      <c r="D65" s="9" t="s">
        <v>752</v>
      </c>
      <c r="E65" s="9" t="s">
        <v>3</v>
      </c>
      <c r="F65" s="11" t="s">
        <v>721</v>
      </c>
      <c r="H65" s="10" t="s">
        <v>748</v>
      </c>
      <c r="J65" s="13" t="str">
        <f t="shared" si="0"/>
        <v>&lt;eu:DocumentReferenceIdentifier&gt;</v>
      </c>
      <c r="K65" s="10" t="s">
        <v>2281</v>
      </c>
      <c r="L65" s="10" t="s">
        <v>2281</v>
      </c>
    </row>
    <row r="66" spans="1:12" ht="28.8" x14ac:dyDescent="0.3">
      <c r="A66" s="9">
        <v>65</v>
      </c>
      <c r="B66" s="4" t="s">
        <v>360</v>
      </c>
      <c r="C66" s="4" t="s">
        <v>575</v>
      </c>
      <c r="D66" s="9" t="s">
        <v>752</v>
      </c>
      <c r="E66" s="9" t="s">
        <v>3</v>
      </c>
      <c r="F66" s="11" t="s">
        <v>721</v>
      </c>
      <c r="H66" s="10" t="s">
        <v>748</v>
      </c>
      <c r="J66" s="13" t="str">
        <f t="shared" ref="J66:J129" si="1">IF(F66="FED",IF(AND(E66="ConceptScheme",LEFT(H66,7) &lt;&gt; "inspire"),CONCATENATE("&lt;",H66,":",LOWER(IF(I66="",B66,I66)),"#id&gt;"),CONCATENATE("&lt;",H66,":",IF(I66="",B66,I66),"&gt;")),CONCATENATE("&lt;",H66,":",IF(I66="",B66,I66),"&gt;"))</f>
        <v>&lt;eu:DocumentReferenceURL&gt;</v>
      </c>
      <c r="K66" s="10" t="s">
        <v>2281</v>
      </c>
      <c r="L66" s="10" t="s">
        <v>2281</v>
      </c>
    </row>
    <row r="67" spans="1:12" ht="43.2" x14ac:dyDescent="0.3">
      <c r="A67" s="9">
        <v>66</v>
      </c>
      <c r="B67" s="4" t="s">
        <v>361</v>
      </c>
      <c r="C67" s="4" t="s">
        <v>576</v>
      </c>
      <c r="D67" s="9" t="s">
        <v>752</v>
      </c>
      <c r="E67" s="9" t="s">
        <v>3</v>
      </c>
      <c r="F67" s="11" t="s">
        <v>721</v>
      </c>
      <c r="H67" s="10" t="s">
        <v>748</v>
      </c>
      <c r="J67" s="13" t="str">
        <f t="shared" si="1"/>
        <v>&lt;eu:DocumentReferenceDescription&gt;</v>
      </c>
      <c r="K67" s="10" t="s">
        <v>2281</v>
      </c>
      <c r="L67" s="10" t="s">
        <v>2281</v>
      </c>
    </row>
    <row r="68" spans="1:12" ht="43.2" x14ac:dyDescent="0.3">
      <c r="A68" s="9">
        <v>67</v>
      </c>
      <c r="B68" s="4" t="s">
        <v>362</v>
      </c>
      <c r="C68" s="4" t="s">
        <v>577</v>
      </c>
      <c r="D68" s="9" t="s">
        <v>752</v>
      </c>
      <c r="E68" s="9" t="s">
        <v>3</v>
      </c>
      <c r="F68" s="11" t="s">
        <v>721</v>
      </c>
      <c r="H68" s="10" t="s">
        <v>748</v>
      </c>
      <c r="J68" s="13" t="str">
        <f t="shared" si="1"/>
        <v>&lt;eu:DocumentReferenceType&gt;</v>
      </c>
      <c r="K68" s="10" t="s">
        <v>2281</v>
      </c>
      <c r="L68" s="10" t="s">
        <v>2281</v>
      </c>
    </row>
    <row r="69" spans="1:12" ht="230.4" x14ac:dyDescent="0.3">
      <c r="A69" s="9">
        <v>68</v>
      </c>
      <c r="B69" s="4" t="s">
        <v>363</v>
      </c>
      <c r="C69" s="4" t="s">
        <v>578</v>
      </c>
      <c r="D69" s="9" t="s">
        <v>752</v>
      </c>
      <c r="E69" s="9" t="s">
        <v>2</v>
      </c>
      <c r="F69" s="11" t="s">
        <v>721</v>
      </c>
      <c r="H69" s="10" t="s">
        <v>748</v>
      </c>
      <c r="J69" s="13" t="str">
        <f t="shared" si="1"/>
        <v>&lt;eu:Event&gt;</v>
      </c>
      <c r="K69" s="10" t="s">
        <v>2281</v>
      </c>
      <c r="L69" s="10" t="s">
        <v>2281</v>
      </c>
    </row>
    <row r="70" spans="1:12" x14ac:dyDescent="0.3">
      <c r="A70" s="9">
        <v>69</v>
      </c>
      <c r="B70" s="4" t="s">
        <v>364</v>
      </c>
      <c r="C70" s="4" t="s">
        <v>579</v>
      </c>
      <c r="D70" s="9" t="s">
        <v>752</v>
      </c>
      <c r="E70" s="9" t="s">
        <v>3</v>
      </c>
      <c r="F70" s="11" t="s">
        <v>721</v>
      </c>
      <c r="H70" s="10" t="s">
        <v>748</v>
      </c>
      <c r="J70" s="13" t="str">
        <f t="shared" si="1"/>
        <v>&lt;eu:EventIdentifier&gt;</v>
      </c>
      <c r="K70" s="10" t="s">
        <v>2281</v>
      </c>
      <c r="L70" s="10" t="s">
        <v>2281</v>
      </c>
    </row>
    <row r="71" spans="1:12" x14ac:dyDescent="0.3">
      <c r="A71" s="9">
        <v>70</v>
      </c>
      <c r="B71" s="4" t="s">
        <v>365</v>
      </c>
      <c r="C71" s="4" t="s">
        <v>580</v>
      </c>
      <c r="D71" s="9" t="s">
        <v>752</v>
      </c>
      <c r="E71" s="9" t="s">
        <v>3</v>
      </c>
      <c r="F71" s="11" t="s">
        <v>721</v>
      </c>
      <c r="H71" s="10" t="s">
        <v>748</v>
      </c>
      <c r="J71" s="13" t="str">
        <f t="shared" si="1"/>
        <v>&lt;eu:EventName&gt;</v>
      </c>
      <c r="K71" s="10" t="s">
        <v>2281</v>
      </c>
      <c r="L71" s="10" t="s">
        <v>2281</v>
      </c>
    </row>
    <row r="72" spans="1:12" ht="72" x14ac:dyDescent="0.3">
      <c r="A72" s="9">
        <v>71</v>
      </c>
      <c r="B72" s="4" t="s">
        <v>366</v>
      </c>
      <c r="C72" s="4" t="s">
        <v>581</v>
      </c>
      <c r="D72" s="9" t="s">
        <v>752</v>
      </c>
      <c r="E72" s="9" t="s">
        <v>3</v>
      </c>
      <c r="F72" s="11" t="s">
        <v>721</v>
      </c>
      <c r="H72" s="10" t="s">
        <v>748</v>
      </c>
      <c r="J72" s="13" t="str">
        <f t="shared" si="1"/>
        <v>&lt;eu:EventDescription&gt;</v>
      </c>
      <c r="K72" s="10" t="s">
        <v>2281</v>
      </c>
      <c r="L72" s="10" t="s">
        <v>2281</v>
      </c>
    </row>
    <row r="73" spans="1:12" ht="72" x14ac:dyDescent="0.3">
      <c r="A73" s="9">
        <v>72</v>
      </c>
      <c r="B73" s="4" t="s">
        <v>367</v>
      </c>
      <c r="C73" s="4" t="s">
        <v>582</v>
      </c>
      <c r="D73" s="9" t="s">
        <v>752</v>
      </c>
      <c r="E73" s="9" t="s">
        <v>3</v>
      </c>
      <c r="F73" s="11" t="s">
        <v>721</v>
      </c>
      <c r="H73" s="10" t="s">
        <v>748</v>
      </c>
      <c r="J73" s="13" t="str">
        <f t="shared" si="1"/>
        <v>&lt;eu:EventType&gt;</v>
      </c>
      <c r="K73" s="10" t="s">
        <v>2281</v>
      </c>
      <c r="L73" s="10" t="s">
        <v>2281</v>
      </c>
    </row>
    <row r="74" spans="1:12" ht="28.8" x14ac:dyDescent="0.3">
      <c r="A74" s="9">
        <v>73</v>
      </c>
      <c r="B74" s="4" t="s">
        <v>368</v>
      </c>
      <c r="C74" s="4" t="s">
        <v>583</v>
      </c>
      <c r="D74" s="9" t="s">
        <v>752</v>
      </c>
      <c r="E74" s="9" t="s">
        <v>530</v>
      </c>
      <c r="F74" s="11" t="s">
        <v>721</v>
      </c>
      <c r="H74" s="10" t="s">
        <v>748</v>
      </c>
      <c r="J74" s="13" t="str">
        <f t="shared" si="1"/>
        <v>&lt;eu:EventRelatedService&gt;</v>
      </c>
      <c r="K74" s="10" t="s">
        <v>2281</v>
      </c>
      <c r="L74" s="10" t="s">
        <v>2281</v>
      </c>
    </row>
    <row r="75" spans="1:12" ht="100.8" x14ac:dyDescent="0.3">
      <c r="A75" s="9">
        <v>74</v>
      </c>
      <c r="B75" s="4" t="s">
        <v>369</v>
      </c>
      <c r="C75" s="4" t="s">
        <v>584</v>
      </c>
      <c r="D75" s="9" t="s">
        <v>752</v>
      </c>
      <c r="E75" s="9" t="s">
        <v>2</v>
      </c>
      <c r="F75" s="11" t="s">
        <v>721</v>
      </c>
      <c r="H75" s="10" t="s">
        <v>748</v>
      </c>
      <c r="J75" s="13" t="str">
        <f t="shared" si="1"/>
        <v>&lt;eu:Evidence&gt;</v>
      </c>
      <c r="K75" s="10" t="s">
        <v>2281</v>
      </c>
      <c r="L75" s="10" t="s">
        <v>2281</v>
      </c>
    </row>
    <row r="76" spans="1:12" x14ac:dyDescent="0.3">
      <c r="A76" s="9">
        <v>75</v>
      </c>
      <c r="B76" s="4" t="s">
        <v>370</v>
      </c>
      <c r="C76" s="4" t="s">
        <v>585</v>
      </c>
      <c r="D76" s="9" t="s">
        <v>752</v>
      </c>
      <c r="E76" s="9" t="s">
        <v>3</v>
      </c>
      <c r="F76" s="11" t="s">
        <v>721</v>
      </c>
      <c r="H76" s="10" t="s">
        <v>748</v>
      </c>
      <c r="J76" s="13" t="str">
        <f t="shared" si="1"/>
        <v>&lt;eu:EvidenceIdentifier&gt;</v>
      </c>
      <c r="K76" s="10" t="s">
        <v>2281</v>
      </c>
      <c r="L76" s="10" t="s">
        <v>2281</v>
      </c>
    </row>
    <row r="77" spans="1:12" ht="57.6" x14ac:dyDescent="0.3">
      <c r="A77" s="9">
        <v>76</v>
      </c>
      <c r="B77" s="4" t="s">
        <v>371</v>
      </c>
      <c r="C77" s="4" t="s">
        <v>586</v>
      </c>
      <c r="D77" s="9" t="s">
        <v>752</v>
      </c>
      <c r="E77" s="9" t="s">
        <v>3</v>
      </c>
      <c r="F77" s="11" t="s">
        <v>721</v>
      </c>
      <c r="H77" s="10" t="s">
        <v>748</v>
      </c>
      <c r="J77" s="13" t="str">
        <f t="shared" si="1"/>
        <v>&lt;eu:EvidenceEvidenceType&gt;</v>
      </c>
      <c r="K77" s="10" t="s">
        <v>2281</v>
      </c>
      <c r="L77" s="10" t="s">
        <v>2281</v>
      </c>
    </row>
    <row r="78" spans="1:12" x14ac:dyDescent="0.3">
      <c r="A78" s="9">
        <v>77</v>
      </c>
      <c r="B78" s="4" t="s">
        <v>372</v>
      </c>
      <c r="C78" s="4" t="s">
        <v>587</v>
      </c>
      <c r="D78" s="9" t="s">
        <v>752</v>
      </c>
      <c r="E78" s="9" t="s">
        <v>3</v>
      </c>
      <c r="F78" s="11" t="s">
        <v>721</v>
      </c>
      <c r="H78" s="10" t="s">
        <v>748</v>
      </c>
      <c r="J78" s="13" t="str">
        <f t="shared" si="1"/>
        <v>&lt;eu:EvidenceName&gt;</v>
      </c>
      <c r="K78" s="10" t="s">
        <v>2281</v>
      </c>
      <c r="L78" s="10" t="s">
        <v>2281</v>
      </c>
    </row>
    <row r="79" spans="1:12" x14ac:dyDescent="0.3">
      <c r="A79" s="9">
        <v>78</v>
      </c>
      <c r="B79" s="4" t="s">
        <v>373</v>
      </c>
      <c r="C79" s="4" t="s">
        <v>588</v>
      </c>
      <c r="D79" s="9" t="s">
        <v>752</v>
      </c>
      <c r="E79" s="9" t="s">
        <v>3</v>
      </c>
      <c r="F79" s="11" t="s">
        <v>721</v>
      </c>
      <c r="H79" s="10" t="s">
        <v>748</v>
      </c>
      <c r="J79" s="13" t="str">
        <f t="shared" si="1"/>
        <v>&lt;eu:EvidenceDescription&gt;</v>
      </c>
      <c r="K79" s="10" t="s">
        <v>2281</v>
      </c>
      <c r="L79" s="10" t="s">
        <v>2281</v>
      </c>
    </row>
    <row r="80" spans="1:12" ht="43.2" x14ac:dyDescent="0.3">
      <c r="A80" s="9">
        <v>79</v>
      </c>
      <c r="B80" s="4" t="s">
        <v>374</v>
      </c>
      <c r="C80" s="4" t="s">
        <v>589</v>
      </c>
      <c r="D80" s="9" t="s">
        <v>752</v>
      </c>
      <c r="E80" s="9" t="s">
        <v>3</v>
      </c>
      <c r="F80" s="11" t="s">
        <v>721</v>
      </c>
      <c r="H80" s="10" t="s">
        <v>748</v>
      </c>
      <c r="J80" s="13" t="str">
        <f t="shared" si="1"/>
        <v>&lt;eu:EvidenceLanguage&gt;</v>
      </c>
      <c r="K80" s="10" t="s">
        <v>2281</v>
      </c>
      <c r="L80" s="10" t="s">
        <v>2281</v>
      </c>
    </row>
    <row r="81" spans="1:12" x14ac:dyDescent="0.3">
      <c r="A81" s="9">
        <v>80</v>
      </c>
      <c r="B81" s="4" t="s">
        <v>375</v>
      </c>
      <c r="C81" s="4" t="s">
        <v>747</v>
      </c>
      <c r="D81" s="9" t="s">
        <v>752</v>
      </c>
      <c r="E81" s="9" t="s">
        <v>530</v>
      </c>
      <c r="F81" s="11" t="s">
        <v>721</v>
      </c>
      <c r="H81" s="10" t="s">
        <v>748</v>
      </c>
      <c r="J81" s="13" t="str">
        <f t="shared" si="1"/>
        <v>&lt;eu:EvidenceBelongsToAgent&gt;</v>
      </c>
      <c r="K81" s="10" t="s">
        <v>2281</v>
      </c>
      <c r="L81" s="10" t="s">
        <v>2281</v>
      </c>
    </row>
    <row r="82" spans="1:12" ht="43.2" x14ac:dyDescent="0.3">
      <c r="A82" s="9">
        <v>81</v>
      </c>
      <c r="B82" s="4" t="s">
        <v>376</v>
      </c>
      <c r="C82" s="4" t="s">
        <v>590</v>
      </c>
      <c r="D82" s="9" t="s">
        <v>752</v>
      </c>
      <c r="E82" s="9" t="s">
        <v>530</v>
      </c>
      <c r="F82" s="11" t="s">
        <v>721</v>
      </c>
      <c r="H82" s="10" t="s">
        <v>748</v>
      </c>
      <c r="J82" s="13" t="str">
        <f t="shared" si="1"/>
        <v>&lt;eu:EvidenceIssuedByOrganisation&gt;</v>
      </c>
      <c r="K82" s="10" t="s">
        <v>2281</v>
      </c>
      <c r="L82" s="10" t="s">
        <v>2281</v>
      </c>
    </row>
    <row r="83" spans="1:12" ht="43.2" x14ac:dyDescent="0.3">
      <c r="A83" s="9">
        <v>82</v>
      </c>
      <c r="B83" s="4" t="s">
        <v>377</v>
      </c>
      <c r="C83" s="4" t="s">
        <v>591</v>
      </c>
      <c r="D83" s="9" t="s">
        <v>752</v>
      </c>
      <c r="E83" s="9" t="s">
        <v>530</v>
      </c>
      <c r="F83" s="11" t="s">
        <v>721</v>
      </c>
      <c r="H83" s="10" t="s">
        <v>748</v>
      </c>
      <c r="J83" s="13" t="str">
        <f t="shared" si="1"/>
        <v>&lt;eu:EvidenceIsSupportedByDocumentReference&gt;</v>
      </c>
      <c r="K83" s="10" t="s">
        <v>2281</v>
      </c>
      <c r="L83" s="10" t="s">
        <v>2281</v>
      </c>
    </row>
    <row r="84" spans="1:12" ht="129.6" x14ac:dyDescent="0.3">
      <c r="A84" s="9">
        <v>83</v>
      </c>
      <c r="B84" s="4" t="s">
        <v>378</v>
      </c>
      <c r="C84" s="4" t="s">
        <v>592</v>
      </c>
      <c r="D84" s="9" t="s">
        <v>752</v>
      </c>
      <c r="E84" s="9" t="s">
        <v>2</v>
      </c>
      <c r="F84" s="11" t="s">
        <v>721</v>
      </c>
      <c r="H84" s="10" t="s">
        <v>748</v>
      </c>
      <c r="J84" s="13" t="str">
        <f t="shared" si="1"/>
        <v>&lt;eu:FormalFramework&gt;</v>
      </c>
      <c r="K84" s="10" t="s">
        <v>2281</v>
      </c>
      <c r="L84" s="10" t="s">
        <v>2281</v>
      </c>
    </row>
    <row r="85" spans="1:12" ht="57.6" x14ac:dyDescent="0.3">
      <c r="A85" s="9">
        <v>84</v>
      </c>
      <c r="B85" s="4" t="s">
        <v>379</v>
      </c>
      <c r="C85" s="4" t="s">
        <v>593</v>
      </c>
      <c r="D85" s="9" t="s">
        <v>752</v>
      </c>
      <c r="E85" s="9" t="s">
        <v>3</v>
      </c>
      <c r="F85" s="11" t="s">
        <v>721</v>
      </c>
      <c r="H85" s="10" t="s">
        <v>748</v>
      </c>
      <c r="J85" s="13" t="str">
        <f t="shared" si="1"/>
        <v>&lt;eu:FormalFrameworkIdentifier&gt;</v>
      </c>
      <c r="K85" s="10" t="s">
        <v>2281</v>
      </c>
      <c r="L85" s="10" t="s">
        <v>2281</v>
      </c>
    </row>
    <row r="86" spans="1:12" x14ac:dyDescent="0.3">
      <c r="A86" s="9">
        <v>85</v>
      </c>
      <c r="B86" s="4" t="s">
        <v>380</v>
      </c>
      <c r="C86" s="4" t="s">
        <v>594</v>
      </c>
      <c r="D86" s="9" t="s">
        <v>752</v>
      </c>
      <c r="E86" s="9" t="s">
        <v>3</v>
      </c>
      <c r="F86" s="11" t="s">
        <v>721</v>
      </c>
      <c r="H86" s="10" t="s">
        <v>748</v>
      </c>
      <c r="J86" s="13" t="str">
        <f t="shared" si="1"/>
        <v>&lt;eu:FormalFrameworkName&gt;</v>
      </c>
      <c r="K86" s="10" t="s">
        <v>2281</v>
      </c>
      <c r="L86" s="10" t="s">
        <v>2281</v>
      </c>
    </row>
    <row r="87" spans="1:12" ht="28.8" x14ac:dyDescent="0.3">
      <c r="A87" s="9">
        <v>86</v>
      </c>
      <c r="B87" s="4" t="s">
        <v>381</v>
      </c>
      <c r="C87" s="4" t="s">
        <v>595</v>
      </c>
      <c r="D87" s="9" t="s">
        <v>752</v>
      </c>
      <c r="E87" s="9" t="s">
        <v>3</v>
      </c>
      <c r="F87" s="11" t="s">
        <v>721</v>
      </c>
      <c r="H87" s="10" t="s">
        <v>748</v>
      </c>
      <c r="J87" s="13" t="str">
        <f t="shared" si="1"/>
        <v>&lt;eu:FormalFrameworkDescription&gt;</v>
      </c>
      <c r="K87" s="10" t="s">
        <v>2281</v>
      </c>
      <c r="L87" s="10" t="s">
        <v>2281</v>
      </c>
    </row>
    <row r="88" spans="1:12" ht="43.2" x14ac:dyDescent="0.3">
      <c r="A88" s="9">
        <v>87</v>
      </c>
      <c r="B88" s="4" t="s">
        <v>382</v>
      </c>
      <c r="C88" s="4" t="s">
        <v>596</v>
      </c>
      <c r="D88" s="9" t="s">
        <v>752</v>
      </c>
      <c r="E88" s="9" t="s">
        <v>3</v>
      </c>
      <c r="F88" s="11" t="s">
        <v>721</v>
      </c>
      <c r="H88" s="10" t="s">
        <v>748</v>
      </c>
      <c r="J88" s="13" t="str">
        <f t="shared" si="1"/>
        <v>&lt;eu:FormalFrameworkLanguage&gt;</v>
      </c>
      <c r="K88" s="10" t="s">
        <v>2281</v>
      </c>
      <c r="L88" s="10" t="s">
        <v>2281</v>
      </c>
    </row>
    <row r="89" spans="1:12" ht="72" x14ac:dyDescent="0.3">
      <c r="A89" s="9">
        <v>88</v>
      </c>
      <c r="B89" s="4" t="s">
        <v>383</v>
      </c>
      <c r="C89" s="4" t="s">
        <v>597</v>
      </c>
      <c r="D89" s="9" t="s">
        <v>752</v>
      </c>
      <c r="E89" s="9" t="s">
        <v>3</v>
      </c>
      <c r="F89" s="11" t="s">
        <v>721</v>
      </c>
      <c r="H89" s="10" t="s">
        <v>748</v>
      </c>
      <c r="J89" s="13" t="str">
        <f t="shared" si="1"/>
        <v>&lt;eu:FormalFrameworkStatus&gt;</v>
      </c>
      <c r="K89" s="10" t="s">
        <v>2281</v>
      </c>
      <c r="L89" s="10" t="s">
        <v>2281</v>
      </c>
    </row>
    <row r="90" spans="1:12" ht="43.2" x14ac:dyDescent="0.3">
      <c r="A90" s="9">
        <v>89</v>
      </c>
      <c r="B90" s="4" t="s">
        <v>384</v>
      </c>
      <c r="C90" s="4" t="s">
        <v>598</v>
      </c>
      <c r="D90" s="9" t="s">
        <v>752</v>
      </c>
      <c r="E90" s="9" t="s">
        <v>3</v>
      </c>
      <c r="F90" s="11" t="s">
        <v>721</v>
      </c>
      <c r="H90" s="10" t="s">
        <v>748</v>
      </c>
      <c r="J90" s="13" t="str">
        <f t="shared" si="1"/>
        <v>&lt;eu:FormalFrameworkSubject&gt;</v>
      </c>
      <c r="K90" s="10" t="s">
        <v>2281</v>
      </c>
      <c r="L90" s="10" t="s">
        <v>2281</v>
      </c>
    </row>
    <row r="91" spans="1:12" ht="72" x14ac:dyDescent="0.3">
      <c r="A91" s="9">
        <v>90</v>
      </c>
      <c r="B91" s="4" t="s">
        <v>385</v>
      </c>
      <c r="C91" s="4" t="s">
        <v>599</v>
      </c>
      <c r="D91" s="9" t="s">
        <v>752</v>
      </c>
      <c r="E91" s="9" t="s">
        <v>3</v>
      </c>
      <c r="F91" s="11" t="s">
        <v>721</v>
      </c>
      <c r="H91" s="10" t="s">
        <v>748</v>
      </c>
      <c r="J91" s="13" t="str">
        <f t="shared" si="1"/>
        <v>&lt;eu:FormalFrameworkTerritorialApplication&gt;</v>
      </c>
      <c r="K91" s="10" t="s">
        <v>2281</v>
      </c>
      <c r="L91" s="10" t="s">
        <v>2281</v>
      </c>
    </row>
    <row r="92" spans="1:12" ht="72" x14ac:dyDescent="0.3">
      <c r="A92" s="9">
        <v>91</v>
      </c>
      <c r="B92" s="4" t="s">
        <v>386</v>
      </c>
      <c r="C92" s="4" t="s">
        <v>600</v>
      </c>
      <c r="D92" s="9" t="s">
        <v>752</v>
      </c>
      <c r="E92" s="9" t="s">
        <v>3</v>
      </c>
      <c r="F92" s="11" t="s">
        <v>721</v>
      </c>
      <c r="H92" s="10" t="s">
        <v>748</v>
      </c>
      <c r="J92" s="13" t="str">
        <f t="shared" si="1"/>
        <v>&lt;eu:FormalFrameworkType&gt;</v>
      </c>
      <c r="K92" s="10" t="s">
        <v>2281</v>
      </c>
      <c r="L92" s="10" t="s">
        <v>2281</v>
      </c>
    </row>
    <row r="93" spans="1:12" x14ac:dyDescent="0.3">
      <c r="A93" s="9">
        <v>92</v>
      </c>
      <c r="B93" s="4" t="s">
        <v>387</v>
      </c>
      <c r="C93" s="4" t="s">
        <v>601</v>
      </c>
      <c r="D93" s="9" t="s">
        <v>752</v>
      </c>
      <c r="E93" s="9" t="s">
        <v>530</v>
      </c>
      <c r="F93" s="11" t="s">
        <v>721</v>
      </c>
      <c r="H93" s="10" t="s">
        <v>748</v>
      </c>
      <c r="J93" s="13" t="str">
        <f t="shared" si="1"/>
        <v>&lt;eu:FormalFrameworkRelated&gt;</v>
      </c>
      <c r="K93" s="10" t="s">
        <v>2281</v>
      </c>
      <c r="L93" s="10" t="s">
        <v>2281</v>
      </c>
    </row>
    <row r="94" spans="1:12" ht="187.2" x14ac:dyDescent="0.3">
      <c r="A94" s="9">
        <v>93</v>
      </c>
      <c r="B94" s="4" t="s">
        <v>388</v>
      </c>
      <c r="C94" s="4" t="s">
        <v>534</v>
      </c>
      <c r="D94" s="9" t="s">
        <v>68</v>
      </c>
      <c r="E94" s="9" t="s">
        <v>2</v>
      </c>
      <c r="F94" s="11" t="s">
        <v>721</v>
      </c>
      <c r="H94" s="10" t="s">
        <v>748</v>
      </c>
      <c r="J94" s="13" t="str">
        <f t="shared" si="1"/>
        <v>&lt;eu:FoundationEvent&gt;</v>
      </c>
      <c r="K94" s="10" t="s">
        <v>2281</v>
      </c>
      <c r="L94" s="10" t="s">
        <v>2281</v>
      </c>
    </row>
    <row r="95" spans="1:12" x14ac:dyDescent="0.3">
      <c r="A95" s="9">
        <v>94</v>
      </c>
      <c r="B95" s="4" t="s">
        <v>389</v>
      </c>
      <c r="C95" s="4" t="s">
        <v>602</v>
      </c>
      <c r="D95" s="9" t="s">
        <v>31</v>
      </c>
      <c r="E95" s="9" t="s">
        <v>2</v>
      </c>
      <c r="F95" s="11" t="s">
        <v>721</v>
      </c>
      <c r="H95" s="10" t="s">
        <v>748</v>
      </c>
      <c r="J95" s="13" t="str">
        <f t="shared" si="1"/>
        <v>&lt;eu:Geometry&gt;</v>
      </c>
      <c r="K95" s="10" t="s">
        <v>2281</v>
      </c>
      <c r="L95" s="10" t="s">
        <v>2281</v>
      </c>
    </row>
    <row r="96" spans="1:12" x14ac:dyDescent="0.3">
      <c r="A96" s="9">
        <v>95</v>
      </c>
      <c r="B96" s="4" t="s">
        <v>390</v>
      </c>
      <c r="C96" s="4" t="s">
        <v>603</v>
      </c>
      <c r="D96" s="9" t="s">
        <v>31</v>
      </c>
      <c r="E96" s="9" t="s">
        <v>3</v>
      </c>
      <c r="F96" s="11" t="s">
        <v>721</v>
      </c>
      <c r="H96" s="10" t="s">
        <v>748</v>
      </c>
      <c r="J96" s="13" t="str">
        <f t="shared" si="1"/>
        <v>&lt;eu:GeometryCoordinates&gt;</v>
      </c>
      <c r="K96" s="10" t="s">
        <v>2281</v>
      </c>
      <c r="L96" s="10" t="s">
        <v>2281</v>
      </c>
    </row>
    <row r="97" spans="1:12" ht="28.8" x14ac:dyDescent="0.3">
      <c r="A97" s="9">
        <v>96</v>
      </c>
      <c r="B97" s="4" t="s">
        <v>391</v>
      </c>
      <c r="C97" s="4" t="s">
        <v>604</v>
      </c>
      <c r="D97" s="9" t="s">
        <v>31</v>
      </c>
      <c r="E97" s="9" t="s">
        <v>3</v>
      </c>
      <c r="F97" s="11" t="s">
        <v>721</v>
      </c>
      <c r="H97" s="10" t="s">
        <v>748</v>
      </c>
      <c r="J97" s="13" t="str">
        <f t="shared" si="1"/>
        <v>&lt;eu:GeometryCRS&gt;</v>
      </c>
      <c r="K97" s="10" t="s">
        <v>2281</v>
      </c>
      <c r="L97" s="10" t="s">
        <v>2281</v>
      </c>
    </row>
    <row r="98" spans="1:12" x14ac:dyDescent="0.3">
      <c r="A98" s="9">
        <v>97</v>
      </c>
      <c r="B98" s="4" t="s">
        <v>392</v>
      </c>
      <c r="C98" s="4" t="s">
        <v>605</v>
      </c>
      <c r="D98" s="9" t="s">
        <v>31</v>
      </c>
      <c r="E98" s="9" t="s">
        <v>3</v>
      </c>
      <c r="F98" s="11" t="s">
        <v>721</v>
      </c>
      <c r="H98" s="10" t="s">
        <v>748</v>
      </c>
      <c r="J98" s="13" t="str">
        <f t="shared" si="1"/>
        <v>&lt;eu:GeometryType&gt;</v>
      </c>
      <c r="K98" s="10" t="s">
        <v>2281</v>
      </c>
      <c r="L98" s="10" t="s">
        <v>2281</v>
      </c>
    </row>
    <row r="99" spans="1:12" ht="28.8" x14ac:dyDescent="0.3">
      <c r="A99" s="9">
        <v>98</v>
      </c>
      <c r="B99" s="4" t="s">
        <v>393</v>
      </c>
      <c r="C99" s="4" t="s">
        <v>606</v>
      </c>
      <c r="D99" s="9" t="s">
        <v>31</v>
      </c>
      <c r="E99" s="9" t="s">
        <v>2</v>
      </c>
      <c r="F99" s="11" t="s">
        <v>721</v>
      </c>
      <c r="H99" s="10" t="s">
        <v>748</v>
      </c>
      <c r="J99" s="13" t="str">
        <f t="shared" si="1"/>
        <v>&lt;eu:Jurisdiction&gt;</v>
      </c>
      <c r="K99" s="10" t="s">
        <v>2281</v>
      </c>
      <c r="L99" s="10" t="s">
        <v>2281</v>
      </c>
    </row>
    <row r="100" spans="1:12" x14ac:dyDescent="0.3">
      <c r="A100" s="9">
        <v>99</v>
      </c>
      <c r="B100" s="4" t="s">
        <v>394</v>
      </c>
      <c r="C100" s="4" t="s">
        <v>607</v>
      </c>
      <c r="D100" s="9" t="s">
        <v>31</v>
      </c>
      <c r="E100" s="9" t="s">
        <v>3</v>
      </c>
      <c r="F100" s="11" t="s">
        <v>721</v>
      </c>
      <c r="H100" s="10" t="s">
        <v>748</v>
      </c>
      <c r="J100" s="13" t="str">
        <f t="shared" si="1"/>
        <v>&lt;eu:JurisdictionName&gt;</v>
      </c>
      <c r="K100" s="10" t="s">
        <v>2281</v>
      </c>
      <c r="L100" s="10" t="s">
        <v>2281</v>
      </c>
    </row>
    <row r="101" spans="1:12" x14ac:dyDescent="0.3">
      <c r="A101" s="9">
        <v>100</v>
      </c>
      <c r="B101" s="4" t="s">
        <v>395</v>
      </c>
      <c r="C101" s="4" t="s">
        <v>609</v>
      </c>
      <c r="D101" s="9" t="s">
        <v>31</v>
      </c>
      <c r="E101" s="9" t="s">
        <v>3</v>
      </c>
      <c r="F101" s="11" t="s">
        <v>721</v>
      </c>
      <c r="H101" s="10" t="s">
        <v>748</v>
      </c>
      <c r="J101" s="13" t="str">
        <f t="shared" si="1"/>
        <v>&lt;eu:JurisdictionIdentifier&gt;</v>
      </c>
      <c r="K101" s="10" t="s">
        <v>2281</v>
      </c>
      <c r="L101" s="10" t="s">
        <v>2281</v>
      </c>
    </row>
    <row r="102" spans="1:12" x14ac:dyDescent="0.3">
      <c r="A102" s="9">
        <v>101</v>
      </c>
      <c r="B102" s="4" t="s">
        <v>396</v>
      </c>
      <c r="C102" s="4" t="s">
        <v>610</v>
      </c>
      <c r="D102" s="9" t="s">
        <v>68</v>
      </c>
      <c r="E102" s="9" t="s">
        <v>2</v>
      </c>
      <c r="F102" s="11" t="s">
        <v>721</v>
      </c>
      <c r="H102" s="10" t="s">
        <v>748</v>
      </c>
      <c r="J102" s="13" t="str">
        <f t="shared" si="1"/>
        <v>&lt;eu:LegalEntity&gt;</v>
      </c>
      <c r="K102" s="10" t="s">
        <v>2281</v>
      </c>
      <c r="L102" s="10" t="s">
        <v>2281</v>
      </c>
    </row>
    <row r="103" spans="1:12" ht="28.8" x14ac:dyDescent="0.3">
      <c r="A103" s="9">
        <v>102</v>
      </c>
      <c r="B103" s="4" t="s">
        <v>397</v>
      </c>
      <c r="C103" s="4" t="s">
        <v>611</v>
      </c>
      <c r="D103" s="9" t="s">
        <v>68</v>
      </c>
      <c r="E103" s="9" t="s">
        <v>3</v>
      </c>
      <c r="F103" s="11" t="s">
        <v>721</v>
      </c>
      <c r="H103" s="10" t="s">
        <v>748</v>
      </c>
      <c r="J103" s="13" t="str">
        <f t="shared" si="1"/>
        <v>&lt;eu:LegalEntityLegalIdentifier&gt;</v>
      </c>
      <c r="K103" s="10" t="s">
        <v>2281</v>
      </c>
      <c r="L103" s="10" t="s">
        <v>2281</v>
      </c>
    </row>
    <row r="104" spans="1:12" ht="28.8" x14ac:dyDescent="0.3">
      <c r="A104" s="9">
        <v>103</v>
      </c>
      <c r="B104" s="4" t="s">
        <v>398</v>
      </c>
      <c r="C104" s="4" t="s">
        <v>612</v>
      </c>
      <c r="D104" s="9" t="s">
        <v>68</v>
      </c>
      <c r="E104" s="9" t="s">
        <v>3</v>
      </c>
      <c r="F104" s="11" t="s">
        <v>721</v>
      </c>
      <c r="H104" s="10" t="s">
        <v>748</v>
      </c>
      <c r="J104" s="13" t="str">
        <f t="shared" si="1"/>
        <v>&lt;eu:LegalEntityIdentifier&gt;</v>
      </c>
      <c r="K104" s="10" t="s">
        <v>2281</v>
      </c>
      <c r="L104" s="10" t="s">
        <v>2281</v>
      </c>
    </row>
    <row r="105" spans="1:12" x14ac:dyDescent="0.3">
      <c r="A105" s="9">
        <v>104</v>
      </c>
      <c r="B105" s="4" t="s">
        <v>399</v>
      </c>
      <c r="C105" s="4" t="s">
        <v>613</v>
      </c>
      <c r="D105" s="9" t="s">
        <v>68</v>
      </c>
      <c r="E105" s="9" t="s">
        <v>3</v>
      </c>
      <c r="F105" s="11" t="s">
        <v>721</v>
      </c>
      <c r="H105" s="10" t="s">
        <v>748</v>
      </c>
      <c r="J105" s="13" t="str">
        <f t="shared" si="1"/>
        <v>&lt;eu:LegalEntityLegalName&gt;</v>
      </c>
      <c r="K105" s="10" t="s">
        <v>2281</v>
      </c>
      <c r="L105" s="10" t="s">
        <v>2281</v>
      </c>
    </row>
    <row r="106" spans="1:12" x14ac:dyDescent="0.3">
      <c r="A106" s="9">
        <v>105</v>
      </c>
      <c r="B106" s="4" t="s">
        <v>400</v>
      </c>
      <c r="C106" s="4" t="s">
        <v>614</v>
      </c>
      <c r="D106" s="9" t="s">
        <v>68</v>
      </c>
      <c r="E106" s="9" t="s">
        <v>3</v>
      </c>
      <c r="F106" s="11" t="s">
        <v>721</v>
      </c>
      <c r="H106" s="10" t="s">
        <v>748</v>
      </c>
      <c r="J106" s="13" t="str">
        <f t="shared" si="1"/>
        <v>&lt;eu:LegalEntityAlternativeName&gt;</v>
      </c>
      <c r="K106" s="10" t="s">
        <v>2281</v>
      </c>
      <c r="L106" s="10" t="s">
        <v>2281</v>
      </c>
    </row>
    <row r="107" spans="1:12" x14ac:dyDescent="0.3">
      <c r="A107" s="9">
        <v>106</v>
      </c>
      <c r="B107" s="4" t="s">
        <v>401</v>
      </c>
      <c r="C107" s="4" t="s">
        <v>615</v>
      </c>
      <c r="D107" s="9" t="s">
        <v>68</v>
      </c>
      <c r="E107" s="9" t="s">
        <v>3</v>
      </c>
      <c r="F107" s="11" t="s">
        <v>721</v>
      </c>
      <c r="H107" s="10" t="s">
        <v>748</v>
      </c>
      <c r="J107" s="13" t="str">
        <f t="shared" si="1"/>
        <v>&lt;eu:LegalEntityCompanyType&gt;</v>
      </c>
      <c r="K107" s="10" t="s">
        <v>2281</v>
      </c>
      <c r="L107" s="10" t="s">
        <v>2281</v>
      </c>
    </row>
    <row r="108" spans="1:12" x14ac:dyDescent="0.3">
      <c r="A108" s="9">
        <v>107</v>
      </c>
      <c r="B108" s="4" t="s">
        <v>402</v>
      </c>
      <c r="C108" s="4" t="s">
        <v>616</v>
      </c>
      <c r="D108" s="9" t="s">
        <v>68</v>
      </c>
      <c r="E108" s="9" t="s">
        <v>3</v>
      </c>
      <c r="F108" s="11" t="s">
        <v>721</v>
      </c>
      <c r="H108" s="10" t="s">
        <v>748</v>
      </c>
      <c r="J108" s="13" t="str">
        <f t="shared" si="1"/>
        <v>&lt;eu:LegalEntityCompanyStatus&gt;</v>
      </c>
      <c r="K108" s="10" t="s">
        <v>2281</v>
      </c>
      <c r="L108" s="10" t="s">
        <v>2281</v>
      </c>
    </row>
    <row r="109" spans="1:12" x14ac:dyDescent="0.3">
      <c r="A109" s="9">
        <v>108</v>
      </c>
      <c r="B109" s="4" t="s">
        <v>403</v>
      </c>
      <c r="C109" s="4" t="s">
        <v>617</v>
      </c>
      <c r="D109" s="9" t="s">
        <v>68</v>
      </c>
      <c r="E109" s="9" t="s">
        <v>3</v>
      </c>
      <c r="F109" s="11" t="s">
        <v>721</v>
      </c>
      <c r="H109" s="10" t="s">
        <v>748</v>
      </c>
      <c r="J109" s="13" t="str">
        <f t="shared" si="1"/>
        <v>&lt;eu:LegalEntityCompanyActivity&gt;</v>
      </c>
      <c r="K109" s="10" t="s">
        <v>2281</v>
      </c>
      <c r="L109" s="10" t="s">
        <v>2281</v>
      </c>
    </row>
    <row r="110" spans="1:12" x14ac:dyDescent="0.3">
      <c r="A110" s="9">
        <v>109</v>
      </c>
      <c r="B110" s="4" t="s">
        <v>404</v>
      </c>
      <c r="C110" s="4" t="s">
        <v>618</v>
      </c>
      <c r="D110" s="9" t="s">
        <v>68</v>
      </c>
      <c r="E110" s="9" t="s">
        <v>530</v>
      </c>
      <c r="F110" s="11" t="s">
        <v>721</v>
      </c>
      <c r="H110" s="10" t="s">
        <v>748</v>
      </c>
      <c r="J110" s="13" t="str">
        <f t="shared" si="1"/>
        <v>&lt;eu:LegalEntityRegisteredAddress&gt;</v>
      </c>
      <c r="K110" s="10" t="s">
        <v>2281</v>
      </c>
      <c r="L110" s="10" t="s">
        <v>2281</v>
      </c>
    </row>
    <row r="111" spans="1:12" ht="28.8" x14ac:dyDescent="0.3">
      <c r="A111" s="9">
        <v>110</v>
      </c>
      <c r="B111" s="4" t="s">
        <v>405</v>
      </c>
      <c r="C111" s="4" t="s">
        <v>619</v>
      </c>
      <c r="D111" s="9" t="s">
        <v>68</v>
      </c>
      <c r="E111" s="9" t="s">
        <v>530</v>
      </c>
      <c r="F111" s="11" t="s">
        <v>721</v>
      </c>
      <c r="H111" s="10" t="s">
        <v>748</v>
      </c>
      <c r="J111" s="13" t="str">
        <f t="shared" si="1"/>
        <v>&lt;eu:LegalEntityAddress&gt;</v>
      </c>
      <c r="K111" s="10" t="s">
        <v>2281</v>
      </c>
      <c r="L111" s="10" t="s">
        <v>2281</v>
      </c>
    </row>
    <row r="112" spans="1:12" x14ac:dyDescent="0.3">
      <c r="A112" s="9">
        <v>111</v>
      </c>
      <c r="B112" s="4" t="s">
        <v>406</v>
      </c>
      <c r="C112" s="4" t="s">
        <v>620</v>
      </c>
      <c r="D112" s="9" t="s">
        <v>68</v>
      </c>
      <c r="E112" s="9" t="s">
        <v>530</v>
      </c>
      <c r="F112" s="11" t="s">
        <v>721</v>
      </c>
      <c r="H112" s="10" t="s">
        <v>748</v>
      </c>
      <c r="J112" s="13" t="str">
        <f t="shared" si="1"/>
        <v>&lt;eu:LegalEntityLocation&gt;</v>
      </c>
      <c r="K112" s="10" t="s">
        <v>2281</v>
      </c>
      <c r="L112" s="10" t="s">
        <v>2281</v>
      </c>
    </row>
    <row r="113" spans="1:12" ht="115.2" x14ac:dyDescent="0.3">
      <c r="A113" s="9">
        <v>112</v>
      </c>
      <c r="B113" s="4" t="s">
        <v>407</v>
      </c>
      <c r="C113" s="4" t="s">
        <v>621</v>
      </c>
      <c r="D113" s="9" t="s">
        <v>4</v>
      </c>
      <c r="E113" s="9" t="s">
        <v>2</v>
      </c>
      <c r="F113" s="11" t="s">
        <v>721</v>
      </c>
      <c r="H113" s="10" t="s">
        <v>748</v>
      </c>
      <c r="J113" s="13" t="str">
        <f t="shared" si="1"/>
        <v>&lt;eu:LifeEvent&gt;</v>
      </c>
      <c r="K113" s="10" t="s">
        <v>2281</v>
      </c>
      <c r="L113" s="10" t="s">
        <v>2281</v>
      </c>
    </row>
    <row r="114" spans="1:12" x14ac:dyDescent="0.3">
      <c r="A114" s="9">
        <v>113</v>
      </c>
      <c r="B114" s="4" t="s">
        <v>31</v>
      </c>
      <c r="C114" s="4" t="s">
        <v>622</v>
      </c>
      <c r="D114" s="9" t="s">
        <v>31</v>
      </c>
      <c r="E114" s="9" t="s">
        <v>2</v>
      </c>
      <c r="F114" s="11" t="s">
        <v>721</v>
      </c>
      <c r="H114" s="10" t="s">
        <v>748</v>
      </c>
      <c r="J114" s="13" t="str">
        <f t="shared" si="1"/>
        <v>&lt;eu:Location&gt;</v>
      </c>
      <c r="K114" s="10" t="s">
        <v>2281</v>
      </c>
      <c r="L114" s="10" t="s">
        <v>2281</v>
      </c>
    </row>
    <row r="115" spans="1:12" x14ac:dyDescent="0.3">
      <c r="A115" s="9">
        <v>114</v>
      </c>
      <c r="B115" s="4" t="s">
        <v>408</v>
      </c>
      <c r="C115" s="4" t="s">
        <v>623</v>
      </c>
      <c r="D115" s="9" t="s">
        <v>31</v>
      </c>
      <c r="E115" s="9" t="s">
        <v>3</v>
      </c>
      <c r="F115" s="11" t="s">
        <v>721</v>
      </c>
      <c r="H115" s="10" t="s">
        <v>748</v>
      </c>
      <c r="J115" s="13" t="str">
        <f t="shared" si="1"/>
        <v>&lt;eu:LocationGeographicName&gt;</v>
      </c>
      <c r="K115" s="10" t="s">
        <v>2281</v>
      </c>
      <c r="L115" s="10" t="s">
        <v>2281</v>
      </c>
    </row>
    <row r="116" spans="1:12" x14ac:dyDescent="0.3">
      <c r="A116" s="9">
        <v>115</v>
      </c>
      <c r="B116" s="4" t="s">
        <v>409</v>
      </c>
      <c r="C116" s="4" t="s">
        <v>624</v>
      </c>
      <c r="D116" s="9" t="s">
        <v>31</v>
      </c>
      <c r="E116" s="9" t="s">
        <v>3</v>
      </c>
      <c r="F116" s="11" t="s">
        <v>721</v>
      </c>
      <c r="H116" s="10" t="s">
        <v>748</v>
      </c>
      <c r="J116" s="13" t="str">
        <f t="shared" si="1"/>
        <v>&lt;eu:LocationGeographicIdentifier&gt;</v>
      </c>
      <c r="K116" s="10" t="s">
        <v>2281</v>
      </c>
      <c r="L116" s="10" t="s">
        <v>2281</v>
      </c>
    </row>
    <row r="117" spans="1:12" x14ac:dyDescent="0.3">
      <c r="A117" s="9">
        <v>116</v>
      </c>
      <c r="B117" s="4" t="s">
        <v>410</v>
      </c>
      <c r="C117" s="4" t="s">
        <v>625</v>
      </c>
      <c r="D117" s="9" t="s">
        <v>31</v>
      </c>
      <c r="E117" s="9" t="s">
        <v>530</v>
      </c>
      <c r="F117" s="11" t="s">
        <v>721</v>
      </c>
      <c r="H117" s="10" t="s">
        <v>748</v>
      </c>
      <c r="J117" s="13" t="str">
        <f t="shared" si="1"/>
        <v>&lt;eu:LocationAddress&gt;</v>
      </c>
      <c r="K117" s="10" t="s">
        <v>2281</v>
      </c>
      <c r="L117" s="10" t="s">
        <v>2281</v>
      </c>
    </row>
    <row r="118" spans="1:12" x14ac:dyDescent="0.3">
      <c r="A118" s="9">
        <v>117</v>
      </c>
      <c r="B118" s="4" t="s">
        <v>411</v>
      </c>
      <c r="C118" s="4" t="s">
        <v>626</v>
      </c>
      <c r="D118" s="9" t="s">
        <v>31</v>
      </c>
      <c r="E118" s="9" t="s">
        <v>530</v>
      </c>
      <c r="F118" s="11" t="s">
        <v>721</v>
      </c>
      <c r="H118" s="10" t="s">
        <v>748</v>
      </c>
      <c r="J118" s="13" t="str">
        <f t="shared" si="1"/>
        <v>&lt;eu:LocationGeometry&gt;</v>
      </c>
      <c r="K118" s="10" t="s">
        <v>2281</v>
      </c>
      <c r="L118" s="10" t="s">
        <v>2281</v>
      </c>
    </row>
    <row r="119" spans="1:12" ht="28.8" x14ac:dyDescent="0.3">
      <c r="A119" s="9">
        <v>118</v>
      </c>
      <c r="B119" s="4" t="s">
        <v>412</v>
      </c>
      <c r="C119" s="4" t="s">
        <v>627</v>
      </c>
      <c r="D119" s="9" t="s">
        <v>68</v>
      </c>
      <c r="E119" s="9" t="s">
        <v>2</v>
      </c>
      <c r="F119" s="11" t="s">
        <v>721</v>
      </c>
      <c r="H119" s="10" t="s">
        <v>748</v>
      </c>
      <c r="J119" s="13" t="str">
        <f t="shared" si="1"/>
        <v>&lt;eu:Output&gt;</v>
      </c>
      <c r="K119" s="10" t="s">
        <v>2281</v>
      </c>
      <c r="L119" s="10" t="s">
        <v>2281</v>
      </c>
    </row>
    <row r="120" spans="1:12" x14ac:dyDescent="0.3">
      <c r="A120" s="9">
        <v>119</v>
      </c>
      <c r="B120" s="4" t="s">
        <v>413</v>
      </c>
      <c r="C120" s="4" t="s">
        <v>547</v>
      </c>
      <c r="D120" s="9" t="s">
        <v>68</v>
      </c>
      <c r="E120" s="9" t="s">
        <v>3</v>
      </c>
      <c r="F120" s="11" t="s">
        <v>721</v>
      </c>
      <c r="H120" s="10" t="s">
        <v>748</v>
      </c>
      <c r="J120" s="13" t="str">
        <f t="shared" si="1"/>
        <v>&lt;eu:OutputIdentifier&gt;</v>
      </c>
      <c r="K120" s="10" t="s">
        <v>2281</v>
      </c>
      <c r="L120" s="10" t="s">
        <v>2281</v>
      </c>
    </row>
    <row r="121" spans="1:12" x14ac:dyDescent="0.3">
      <c r="A121" s="9">
        <v>120</v>
      </c>
      <c r="B121" s="4" t="s">
        <v>414</v>
      </c>
      <c r="C121" s="4" t="s">
        <v>628</v>
      </c>
      <c r="D121" s="9" t="s">
        <v>68</v>
      </c>
      <c r="E121" s="9" t="s">
        <v>3</v>
      </c>
      <c r="F121" s="11" t="s">
        <v>721</v>
      </c>
      <c r="H121" s="10" t="s">
        <v>748</v>
      </c>
      <c r="J121" s="13" t="str">
        <f t="shared" si="1"/>
        <v>&lt;eu:OutputName&gt;</v>
      </c>
      <c r="K121" s="10" t="s">
        <v>2281</v>
      </c>
      <c r="L121" s="10" t="s">
        <v>2281</v>
      </c>
    </row>
    <row r="122" spans="1:12" x14ac:dyDescent="0.3">
      <c r="A122" s="9">
        <v>121</v>
      </c>
      <c r="B122" s="4" t="s">
        <v>415</v>
      </c>
      <c r="C122" s="4" t="s">
        <v>629</v>
      </c>
      <c r="D122" s="9" t="s">
        <v>68</v>
      </c>
      <c r="E122" s="9" t="s">
        <v>3</v>
      </c>
      <c r="F122" s="11" t="s">
        <v>721</v>
      </c>
      <c r="H122" s="10" t="s">
        <v>748</v>
      </c>
      <c r="J122" s="13" t="str">
        <f t="shared" si="1"/>
        <v>&lt;eu:OutputDescription&gt;</v>
      </c>
      <c r="K122" s="10" t="s">
        <v>2281</v>
      </c>
      <c r="L122" s="10" t="s">
        <v>2281</v>
      </c>
    </row>
    <row r="123" spans="1:12" x14ac:dyDescent="0.3">
      <c r="A123" s="9">
        <v>122</v>
      </c>
      <c r="B123" s="4" t="s">
        <v>416</v>
      </c>
      <c r="C123" s="4" t="s">
        <v>630</v>
      </c>
      <c r="D123" s="9" t="s">
        <v>68</v>
      </c>
      <c r="E123" s="9" t="s">
        <v>3</v>
      </c>
      <c r="F123" s="11" t="s">
        <v>721</v>
      </c>
      <c r="H123" s="10" t="s">
        <v>748</v>
      </c>
      <c r="J123" s="13" t="str">
        <f t="shared" si="1"/>
        <v>&lt;eu:OutputType&gt;</v>
      </c>
      <c r="K123" s="10" t="s">
        <v>2281</v>
      </c>
      <c r="L123" s="10" t="s">
        <v>2281</v>
      </c>
    </row>
    <row r="124" spans="1:12" x14ac:dyDescent="0.3">
      <c r="A124" s="9">
        <v>123</v>
      </c>
      <c r="B124" s="4" t="s">
        <v>417</v>
      </c>
      <c r="D124" s="9" t="s">
        <v>752</v>
      </c>
      <c r="E124" s="9" t="s">
        <v>2</v>
      </c>
      <c r="F124" s="11" t="s">
        <v>721</v>
      </c>
      <c r="H124" s="10" t="s">
        <v>748</v>
      </c>
      <c r="J124" s="13" t="str">
        <f t="shared" si="1"/>
        <v>&lt;eu:Participation&gt;</v>
      </c>
      <c r="K124" s="10" t="s">
        <v>2281</v>
      </c>
      <c r="L124" s="10" t="s">
        <v>2281</v>
      </c>
    </row>
    <row r="125" spans="1:12" ht="28.8" x14ac:dyDescent="0.3">
      <c r="A125" s="9">
        <v>124</v>
      </c>
      <c r="B125" s="4" t="s">
        <v>418</v>
      </c>
      <c r="C125" s="4" t="s">
        <v>631</v>
      </c>
      <c r="D125" s="9" t="s">
        <v>752</v>
      </c>
      <c r="E125" s="9" t="s">
        <v>3</v>
      </c>
      <c r="F125" s="11" t="s">
        <v>721</v>
      </c>
      <c r="H125" s="10" t="s">
        <v>748</v>
      </c>
      <c r="J125" s="13" t="str">
        <f t="shared" si="1"/>
        <v>&lt;eu:ParticipationIdentifier&gt;</v>
      </c>
      <c r="K125" s="10" t="s">
        <v>2281</v>
      </c>
      <c r="L125" s="10" t="s">
        <v>2281</v>
      </c>
    </row>
    <row r="126" spans="1:12" x14ac:dyDescent="0.3">
      <c r="A126" s="9">
        <v>125</v>
      </c>
      <c r="B126" s="4" t="s">
        <v>419</v>
      </c>
      <c r="C126" s="4" t="s">
        <v>632</v>
      </c>
      <c r="D126" s="9" t="s">
        <v>752</v>
      </c>
      <c r="E126" s="9" t="s">
        <v>3</v>
      </c>
      <c r="F126" s="11" t="s">
        <v>721</v>
      </c>
      <c r="H126" s="10" t="s">
        <v>748</v>
      </c>
      <c r="J126" s="13" t="str">
        <f t="shared" si="1"/>
        <v>&lt;eu:ParticipationDescription&gt;</v>
      </c>
      <c r="K126" s="10" t="s">
        <v>2281</v>
      </c>
      <c r="L126" s="10" t="s">
        <v>2281</v>
      </c>
    </row>
    <row r="127" spans="1:12" ht="57.6" x14ac:dyDescent="0.3">
      <c r="A127" s="9">
        <v>126</v>
      </c>
      <c r="B127" s="4" t="s">
        <v>420</v>
      </c>
      <c r="C127" s="4" t="s">
        <v>633</v>
      </c>
      <c r="D127" s="9" t="s">
        <v>752</v>
      </c>
      <c r="E127" s="9" t="s">
        <v>3</v>
      </c>
      <c r="F127" s="11" t="s">
        <v>721</v>
      </c>
      <c r="H127" s="10" t="s">
        <v>748</v>
      </c>
      <c r="J127" s="13" t="str">
        <f t="shared" si="1"/>
        <v>&lt;eu:ParticipationTemporal&gt;</v>
      </c>
      <c r="K127" s="10" t="s">
        <v>2281</v>
      </c>
      <c r="L127" s="10" t="s">
        <v>2281</v>
      </c>
    </row>
    <row r="128" spans="1:12" ht="28.8" x14ac:dyDescent="0.3">
      <c r="A128" s="9">
        <v>127</v>
      </c>
      <c r="B128" s="4" t="s">
        <v>421</v>
      </c>
      <c r="C128" s="4" t="s">
        <v>634</v>
      </c>
      <c r="D128" s="9" t="s">
        <v>106</v>
      </c>
      <c r="E128" s="9" t="s">
        <v>2</v>
      </c>
      <c r="F128" s="11" t="s">
        <v>721</v>
      </c>
      <c r="H128" s="10" t="s">
        <v>748</v>
      </c>
      <c r="J128" s="13" t="str">
        <f t="shared" si="1"/>
        <v>&lt;eu:PeriodOfTime&gt;</v>
      </c>
      <c r="K128" s="10" t="s">
        <v>2281</v>
      </c>
      <c r="L128" s="10" t="s">
        <v>2281</v>
      </c>
    </row>
    <row r="129" spans="1:12" ht="28.8" x14ac:dyDescent="0.3">
      <c r="A129" s="9">
        <v>128</v>
      </c>
      <c r="B129" s="4" t="s">
        <v>422</v>
      </c>
      <c r="C129" s="4" t="s">
        <v>635</v>
      </c>
      <c r="D129" s="9" t="s">
        <v>106</v>
      </c>
      <c r="E129" s="9" t="s">
        <v>3</v>
      </c>
      <c r="F129" s="11" t="s">
        <v>721</v>
      </c>
      <c r="H129" s="10" t="s">
        <v>748</v>
      </c>
      <c r="J129" s="13" t="str">
        <f t="shared" si="1"/>
        <v>&lt;eu:PeriodOfTimeIdentifier&gt;</v>
      </c>
      <c r="K129" s="10" t="s">
        <v>2281</v>
      </c>
      <c r="L129" s="10" t="s">
        <v>2281</v>
      </c>
    </row>
    <row r="130" spans="1:12" ht="28.8" x14ac:dyDescent="0.3">
      <c r="A130" s="9">
        <v>129</v>
      </c>
      <c r="B130" s="4" t="s">
        <v>423</v>
      </c>
      <c r="C130" s="4" t="s">
        <v>636</v>
      </c>
      <c r="D130" s="9" t="s">
        <v>106</v>
      </c>
      <c r="E130" s="9" t="s">
        <v>3</v>
      </c>
      <c r="F130" s="11" t="s">
        <v>721</v>
      </c>
      <c r="H130" s="10" t="s">
        <v>748</v>
      </c>
      <c r="J130" s="13" t="str">
        <f t="shared" ref="J130:J193" si="2">IF(F130="FED",IF(AND(E130="ConceptScheme",LEFT(H130,7) &lt;&gt; "inspire"),CONCATENATE("&lt;",H130,":",LOWER(IF(I130="",B130,I130)),"#id&gt;"),CONCATENATE("&lt;",H130,":",IF(I130="",B130,I130),"&gt;")),CONCATENATE("&lt;",H130,":",IF(I130="",B130,I130),"&gt;"))</f>
        <v>&lt;eu:PeriodOfTimeStartDate/Time&gt;</v>
      </c>
      <c r="K130" s="10" t="s">
        <v>2281</v>
      </c>
      <c r="L130" s="10" t="s">
        <v>2281</v>
      </c>
    </row>
    <row r="131" spans="1:12" ht="28.8" x14ac:dyDescent="0.3">
      <c r="A131" s="9">
        <v>130</v>
      </c>
      <c r="B131" s="4" t="s">
        <v>424</v>
      </c>
      <c r="C131" s="4" t="s">
        <v>637</v>
      </c>
      <c r="D131" s="9" t="s">
        <v>106</v>
      </c>
      <c r="E131" s="9" t="s">
        <v>3</v>
      </c>
      <c r="F131" s="11" t="s">
        <v>721</v>
      </c>
      <c r="H131" s="10" t="s">
        <v>748</v>
      </c>
      <c r="J131" s="13" t="str">
        <f t="shared" si="2"/>
        <v>&lt;eu:PeriodOfTimeEndDate/Time&gt;</v>
      </c>
      <c r="K131" s="10" t="s">
        <v>2281</v>
      </c>
      <c r="L131" s="10" t="s">
        <v>2281</v>
      </c>
    </row>
    <row r="132" spans="1:12" x14ac:dyDescent="0.3">
      <c r="A132" s="9">
        <v>131</v>
      </c>
      <c r="B132" s="4" t="s">
        <v>4</v>
      </c>
      <c r="C132" s="4" t="s">
        <v>638</v>
      </c>
      <c r="D132" s="9" t="s">
        <v>4</v>
      </c>
      <c r="E132" s="9" t="s">
        <v>2</v>
      </c>
      <c r="F132" s="11" t="s">
        <v>721</v>
      </c>
      <c r="H132" s="10" t="s">
        <v>748</v>
      </c>
      <c r="J132" s="13" t="str">
        <f t="shared" si="2"/>
        <v>&lt;eu:Person&gt;</v>
      </c>
      <c r="K132" s="10" t="s">
        <v>2281</v>
      </c>
      <c r="L132" s="10" t="s">
        <v>2281</v>
      </c>
    </row>
    <row r="133" spans="1:12" x14ac:dyDescent="0.3">
      <c r="A133" s="9">
        <v>132</v>
      </c>
      <c r="B133" s="4" t="s">
        <v>425</v>
      </c>
      <c r="C133" s="4" t="s">
        <v>639</v>
      </c>
      <c r="D133" s="9" t="s">
        <v>4</v>
      </c>
      <c r="E133" s="9" t="s">
        <v>3</v>
      </c>
      <c r="F133" s="11" t="s">
        <v>721</v>
      </c>
      <c r="H133" s="10" t="s">
        <v>748</v>
      </c>
      <c r="J133" s="13" t="str">
        <f t="shared" si="2"/>
        <v>&lt;eu:PersonIdentifier&gt;</v>
      </c>
      <c r="K133" s="10" t="s">
        <v>2281</v>
      </c>
      <c r="L133" s="10" t="s">
        <v>2281</v>
      </c>
    </row>
    <row r="134" spans="1:12" x14ac:dyDescent="0.3">
      <c r="A134" s="9">
        <v>133</v>
      </c>
      <c r="B134" s="4" t="s">
        <v>426</v>
      </c>
      <c r="C134" s="4" t="s">
        <v>640</v>
      </c>
      <c r="D134" s="9" t="s">
        <v>4</v>
      </c>
      <c r="E134" s="9" t="s">
        <v>3</v>
      </c>
      <c r="F134" s="11" t="s">
        <v>721</v>
      </c>
      <c r="H134" s="10" t="s">
        <v>748</v>
      </c>
      <c r="J134" s="13" t="str">
        <f t="shared" si="2"/>
        <v>&lt;eu:PersonFullName&gt;</v>
      </c>
      <c r="K134" s="10" t="s">
        <v>2281</v>
      </c>
      <c r="L134" s="10" t="s">
        <v>2281</v>
      </c>
    </row>
    <row r="135" spans="1:12" x14ac:dyDescent="0.3">
      <c r="A135" s="9">
        <v>134</v>
      </c>
      <c r="B135" s="4" t="s">
        <v>427</v>
      </c>
      <c r="C135" s="4" t="s">
        <v>641</v>
      </c>
      <c r="D135" s="9" t="s">
        <v>4</v>
      </c>
      <c r="E135" s="9" t="s">
        <v>3</v>
      </c>
      <c r="F135" s="11" t="s">
        <v>721</v>
      </c>
      <c r="H135" s="10" t="s">
        <v>748</v>
      </c>
      <c r="J135" s="13" t="str">
        <f t="shared" si="2"/>
        <v>&lt;eu:PersonGivenName&gt;</v>
      </c>
      <c r="K135" s="10" t="s">
        <v>2281</v>
      </c>
      <c r="L135" s="10" t="s">
        <v>2281</v>
      </c>
    </row>
    <row r="136" spans="1:12" x14ac:dyDescent="0.3">
      <c r="A136" s="9">
        <v>135</v>
      </c>
      <c r="B136" s="4" t="s">
        <v>428</v>
      </c>
      <c r="C136" s="4" t="s">
        <v>642</v>
      </c>
      <c r="D136" s="9" t="s">
        <v>4</v>
      </c>
      <c r="E136" s="9" t="s">
        <v>3</v>
      </c>
      <c r="F136" s="11" t="s">
        <v>721</v>
      </c>
      <c r="H136" s="10" t="s">
        <v>748</v>
      </c>
      <c r="J136" s="13" t="str">
        <f t="shared" si="2"/>
        <v>&lt;eu:PersonFamilyName&gt;</v>
      </c>
      <c r="K136" s="10" t="s">
        <v>2281</v>
      </c>
      <c r="L136" s="10" t="s">
        <v>2281</v>
      </c>
    </row>
    <row r="137" spans="1:12" x14ac:dyDescent="0.3">
      <c r="A137" s="9">
        <v>136</v>
      </c>
      <c r="B137" s="4" t="s">
        <v>429</v>
      </c>
      <c r="C137" s="4" t="s">
        <v>643</v>
      </c>
      <c r="D137" s="9" t="s">
        <v>4</v>
      </c>
      <c r="E137" s="9" t="s">
        <v>3</v>
      </c>
      <c r="F137" s="11" t="s">
        <v>721</v>
      </c>
      <c r="H137" s="10" t="s">
        <v>748</v>
      </c>
      <c r="J137" s="13" t="str">
        <f t="shared" si="2"/>
        <v>&lt;eu:PersonPatronymicName&gt;</v>
      </c>
      <c r="K137" s="10" t="s">
        <v>2281</v>
      </c>
      <c r="L137" s="10" t="s">
        <v>2281</v>
      </c>
    </row>
    <row r="138" spans="1:12" ht="28.8" x14ac:dyDescent="0.3">
      <c r="A138" s="9">
        <v>137</v>
      </c>
      <c r="B138" s="4" t="s">
        <v>430</v>
      </c>
      <c r="C138" s="4" t="s">
        <v>644</v>
      </c>
      <c r="D138" s="9" t="s">
        <v>4</v>
      </c>
      <c r="E138" s="9" t="s">
        <v>3</v>
      </c>
      <c r="F138" s="11" t="s">
        <v>721</v>
      </c>
      <c r="H138" s="10" t="s">
        <v>748</v>
      </c>
      <c r="J138" s="13" t="str">
        <f t="shared" si="2"/>
        <v>&lt;eu:PersonAlternativeName&gt;</v>
      </c>
      <c r="K138" s="10" t="s">
        <v>2281</v>
      </c>
      <c r="L138" s="10" t="s">
        <v>2281</v>
      </c>
    </row>
    <row r="139" spans="1:12" x14ac:dyDescent="0.3">
      <c r="A139" s="9">
        <v>138</v>
      </c>
      <c r="B139" s="4" t="s">
        <v>431</v>
      </c>
      <c r="C139" s="4" t="s">
        <v>645</v>
      </c>
      <c r="D139" s="9" t="s">
        <v>4</v>
      </c>
      <c r="E139" s="9" t="s">
        <v>3</v>
      </c>
      <c r="F139" s="11" t="s">
        <v>721</v>
      </c>
      <c r="H139" s="10" t="s">
        <v>748</v>
      </c>
      <c r="J139" s="13" t="str">
        <f t="shared" si="2"/>
        <v>&lt;eu:PersonGender&gt;</v>
      </c>
      <c r="K139" s="10" t="s">
        <v>2281</v>
      </c>
      <c r="L139" s="10" t="s">
        <v>2281</v>
      </c>
    </row>
    <row r="140" spans="1:12" ht="28.8" x14ac:dyDescent="0.3">
      <c r="A140" s="9">
        <v>139</v>
      </c>
      <c r="B140" s="4" t="s">
        <v>432</v>
      </c>
      <c r="C140" s="4" t="s">
        <v>646</v>
      </c>
      <c r="D140" s="9" t="s">
        <v>4</v>
      </c>
      <c r="E140" s="9" t="s">
        <v>3</v>
      </c>
      <c r="F140" s="11" t="s">
        <v>721</v>
      </c>
      <c r="H140" s="10" t="s">
        <v>748</v>
      </c>
      <c r="J140" s="13" t="str">
        <f t="shared" si="2"/>
        <v>&lt;eu:PersonBirthName&gt;</v>
      </c>
      <c r="K140" s="10" t="s">
        <v>2281</v>
      </c>
      <c r="L140" s="10" t="s">
        <v>2281</v>
      </c>
    </row>
    <row r="141" spans="1:12" x14ac:dyDescent="0.3">
      <c r="A141" s="9">
        <v>140</v>
      </c>
      <c r="B141" s="4" t="s">
        <v>433</v>
      </c>
      <c r="C141" s="4" t="s">
        <v>647</v>
      </c>
      <c r="D141" s="9" t="s">
        <v>4</v>
      </c>
      <c r="E141" s="9" t="s">
        <v>3</v>
      </c>
      <c r="F141" s="11" t="s">
        <v>721</v>
      </c>
      <c r="H141" s="10" t="s">
        <v>748</v>
      </c>
      <c r="J141" s="13" t="str">
        <f t="shared" si="2"/>
        <v>&lt;eu:PersonDateOfBirth&gt;</v>
      </c>
      <c r="K141" s="10" t="s">
        <v>2281</v>
      </c>
      <c r="L141" s="10" t="s">
        <v>2281</v>
      </c>
    </row>
    <row r="142" spans="1:12" x14ac:dyDescent="0.3">
      <c r="A142" s="9">
        <v>141</v>
      </c>
      <c r="B142" s="4" t="s">
        <v>434</v>
      </c>
      <c r="C142" s="4" t="s">
        <v>648</v>
      </c>
      <c r="D142" s="9" t="s">
        <v>4</v>
      </c>
      <c r="E142" s="9" t="s">
        <v>3</v>
      </c>
      <c r="F142" s="11" t="s">
        <v>721</v>
      </c>
      <c r="H142" s="10" t="s">
        <v>748</v>
      </c>
      <c r="J142" s="13" t="str">
        <f t="shared" si="2"/>
        <v>&lt;eu:PersonDateOfDeath&gt;</v>
      </c>
      <c r="K142" s="10" t="s">
        <v>2281</v>
      </c>
      <c r="L142" s="10" t="s">
        <v>2281</v>
      </c>
    </row>
    <row r="143" spans="1:12" x14ac:dyDescent="0.3">
      <c r="A143" s="9">
        <v>142</v>
      </c>
      <c r="B143" s="4" t="s">
        <v>435</v>
      </c>
      <c r="C143" s="4" t="s">
        <v>649</v>
      </c>
      <c r="D143" s="9" t="s">
        <v>4</v>
      </c>
      <c r="E143" s="9" t="s">
        <v>530</v>
      </c>
      <c r="F143" s="11" t="s">
        <v>721</v>
      </c>
      <c r="H143" s="10" t="s">
        <v>748</v>
      </c>
      <c r="J143" s="13" t="str">
        <f t="shared" si="2"/>
        <v>&lt;eu:PersonCountryOfBirth&gt;</v>
      </c>
      <c r="K143" s="10" t="s">
        <v>2281</v>
      </c>
      <c r="L143" s="10" t="s">
        <v>2281</v>
      </c>
    </row>
    <row r="144" spans="1:12" x14ac:dyDescent="0.3">
      <c r="A144" s="9">
        <v>143</v>
      </c>
      <c r="B144" s="4" t="s">
        <v>436</v>
      </c>
      <c r="C144" s="4" t="s">
        <v>650</v>
      </c>
      <c r="D144" s="9" t="s">
        <v>4</v>
      </c>
      <c r="E144" s="9" t="s">
        <v>530</v>
      </c>
      <c r="F144" s="11" t="s">
        <v>721</v>
      </c>
      <c r="H144" s="10" t="s">
        <v>748</v>
      </c>
      <c r="J144" s="13" t="str">
        <f t="shared" si="2"/>
        <v>&lt;eu:PersonCountryOfDeath&gt;</v>
      </c>
      <c r="K144" s="10" t="s">
        <v>2281</v>
      </c>
      <c r="L144" s="10" t="s">
        <v>2281</v>
      </c>
    </row>
    <row r="145" spans="1:12" x14ac:dyDescent="0.3">
      <c r="A145" s="9">
        <v>144</v>
      </c>
      <c r="B145" s="4" t="s">
        <v>437</v>
      </c>
      <c r="C145" s="4" t="s">
        <v>651</v>
      </c>
      <c r="D145" s="9" t="s">
        <v>4</v>
      </c>
      <c r="E145" s="9" t="s">
        <v>530</v>
      </c>
      <c r="F145" s="11" t="s">
        <v>721</v>
      </c>
      <c r="H145" s="10" t="s">
        <v>748</v>
      </c>
      <c r="J145" s="13" t="str">
        <f t="shared" si="2"/>
        <v>&lt;eu:PersonPlaceOfBirth&gt;</v>
      </c>
      <c r="K145" s="10" t="s">
        <v>2281</v>
      </c>
      <c r="L145" s="10" t="s">
        <v>2281</v>
      </c>
    </row>
    <row r="146" spans="1:12" x14ac:dyDescent="0.3">
      <c r="A146" s="9">
        <v>145</v>
      </c>
      <c r="B146" s="4" t="s">
        <v>438</v>
      </c>
      <c r="C146" s="4" t="s">
        <v>652</v>
      </c>
      <c r="D146" s="9" t="s">
        <v>4</v>
      </c>
      <c r="E146" s="9" t="s">
        <v>530</v>
      </c>
      <c r="F146" s="11" t="s">
        <v>721</v>
      </c>
      <c r="H146" s="10" t="s">
        <v>748</v>
      </c>
      <c r="J146" s="13" t="str">
        <f t="shared" si="2"/>
        <v>&lt;eu:PersonPlaceOfDeath&gt;</v>
      </c>
      <c r="K146" s="10" t="s">
        <v>2281</v>
      </c>
      <c r="L146" s="10" t="s">
        <v>2281</v>
      </c>
    </row>
    <row r="147" spans="1:12" x14ac:dyDescent="0.3">
      <c r="A147" s="9">
        <v>146</v>
      </c>
      <c r="B147" s="4" t="s">
        <v>439</v>
      </c>
      <c r="C147" s="4" t="s">
        <v>653</v>
      </c>
      <c r="D147" s="9" t="s">
        <v>4</v>
      </c>
      <c r="E147" s="9" t="s">
        <v>530</v>
      </c>
      <c r="F147" s="11" t="s">
        <v>721</v>
      </c>
      <c r="H147" s="10" t="s">
        <v>748</v>
      </c>
      <c r="J147" s="13" t="str">
        <f t="shared" si="2"/>
        <v>&lt;eu:PersonCitizenship&gt;</v>
      </c>
      <c r="K147" s="10" t="s">
        <v>2281</v>
      </c>
      <c r="L147" s="10" t="s">
        <v>2281</v>
      </c>
    </row>
    <row r="148" spans="1:12" ht="28.8" x14ac:dyDescent="0.3">
      <c r="A148" s="9">
        <v>147</v>
      </c>
      <c r="B148" s="4" t="s">
        <v>440</v>
      </c>
      <c r="C148" s="4" t="s">
        <v>654</v>
      </c>
      <c r="D148" s="9" t="s">
        <v>4</v>
      </c>
      <c r="E148" s="9" t="s">
        <v>530</v>
      </c>
      <c r="F148" s="11" t="s">
        <v>721</v>
      </c>
      <c r="H148" s="10" t="s">
        <v>748</v>
      </c>
      <c r="J148" s="13" t="str">
        <f t="shared" si="2"/>
        <v>&lt;eu:PersonResidency&gt;</v>
      </c>
      <c r="K148" s="10" t="s">
        <v>2281</v>
      </c>
      <c r="L148" s="10" t="s">
        <v>2281</v>
      </c>
    </row>
    <row r="149" spans="1:12" x14ac:dyDescent="0.3">
      <c r="A149" s="9">
        <v>148</v>
      </c>
      <c r="B149" s="4" t="s">
        <v>441</v>
      </c>
      <c r="C149" s="4" t="s">
        <v>655</v>
      </c>
      <c r="D149" s="9" t="s">
        <v>4</v>
      </c>
      <c r="E149" s="9" t="s">
        <v>530</v>
      </c>
      <c r="F149" s="11" t="s">
        <v>721</v>
      </c>
      <c r="H149" s="10" t="s">
        <v>748</v>
      </c>
      <c r="J149" s="13" t="str">
        <f t="shared" si="2"/>
        <v>&lt;eu:PersonAddress&gt;</v>
      </c>
      <c r="K149" s="10" t="s">
        <v>2281</v>
      </c>
      <c r="L149" s="10" t="s">
        <v>2281</v>
      </c>
    </row>
    <row r="150" spans="1:12" ht="187.2" x14ac:dyDescent="0.3">
      <c r="A150" s="9">
        <v>149</v>
      </c>
      <c r="B150" s="4" t="s">
        <v>442</v>
      </c>
      <c r="C150" s="4" t="s">
        <v>656</v>
      </c>
      <c r="D150" s="9" t="s">
        <v>68</v>
      </c>
      <c r="E150" s="9" t="s">
        <v>2</v>
      </c>
      <c r="F150" s="11" t="s">
        <v>721</v>
      </c>
      <c r="H150" s="10" t="s">
        <v>748</v>
      </c>
      <c r="J150" s="13" t="str">
        <f t="shared" si="2"/>
        <v>&lt;eu:ProcessingTime&gt;</v>
      </c>
      <c r="K150" s="10" t="s">
        <v>2281</v>
      </c>
      <c r="L150" s="10" t="s">
        <v>2281</v>
      </c>
    </row>
    <row r="151" spans="1:12" ht="28.8" x14ac:dyDescent="0.3">
      <c r="A151" s="9">
        <v>150</v>
      </c>
      <c r="B151" s="4" t="s">
        <v>443</v>
      </c>
      <c r="C151" s="4" t="s">
        <v>657</v>
      </c>
      <c r="D151" s="9" t="s">
        <v>68</v>
      </c>
      <c r="E151" s="9" t="s">
        <v>3</v>
      </c>
      <c r="F151" s="11" t="s">
        <v>721</v>
      </c>
      <c r="H151" s="10" t="s">
        <v>748</v>
      </c>
      <c r="J151" s="13" t="str">
        <f t="shared" si="2"/>
        <v>&lt;eu:ProcessingTimeIdentifier&gt;</v>
      </c>
      <c r="K151" s="10" t="s">
        <v>2281</v>
      </c>
      <c r="L151" s="10" t="s">
        <v>2281</v>
      </c>
    </row>
    <row r="152" spans="1:12" ht="28.8" x14ac:dyDescent="0.3">
      <c r="A152" s="9">
        <v>151</v>
      </c>
      <c r="B152" s="4" t="s">
        <v>444</v>
      </c>
      <c r="C152" s="4" t="s">
        <v>658</v>
      </c>
      <c r="D152" s="9" t="s">
        <v>68</v>
      </c>
      <c r="E152" s="9" t="s">
        <v>3</v>
      </c>
      <c r="F152" s="11" t="s">
        <v>721</v>
      </c>
      <c r="H152" s="10" t="s">
        <v>748</v>
      </c>
      <c r="J152" s="13" t="str">
        <f t="shared" si="2"/>
        <v>&lt;eu:ProcessingTimeMeasurementUnit&gt;</v>
      </c>
      <c r="K152" s="10" t="s">
        <v>2281</v>
      </c>
      <c r="L152" s="10" t="s">
        <v>2281</v>
      </c>
    </row>
    <row r="153" spans="1:12" x14ac:dyDescent="0.3">
      <c r="A153" s="9">
        <v>152</v>
      </c>
      <c r="B153" s="4" t="s">
        <v>445</v>
      </c>
      <c r="C153" s="4" t="s">
        <v>659</v>
      </c>
      <c r="D153" s="9" t="s">
        <v>68</v>
      </c>
      <c r="E153" s="9" t="s">
        <v>3</v>
      </c>
      <c r="F153" s="11" t="s">
        <v>721</v>
      </c>
      <c r="H153" s="10" t="s">
        <v>748</v>
      </c>
      <c r="J153" s="13" t="str">
        <f t="shared" si="2"/>
        <v>&lt;eu:ProcessingTimeQuantitativeValue&gt;</v>
      </c>
      <c r="K153" s="10" t="s">
        <v>2281</v>
      </c>
      <c r="L153" s="10" t="s">
        <v>2281</v>
      </c>
    </row>
    <row r="154" spans="1:12" ht="43.2" x14ac:dyDescent="0.3">
      <c r="A154" s="9">
        <v>153</v>
      </c>
      <c r="B154" s="4" t="s">
        <v>446</v>
      </c>
      <c r="C154" s="4" t="s">
        <v>660</v>
      </c>
      <c r="D154" s="9" t="s">
        <v>68</v>
      </c>
      <c r="E154" s="9" t="s">
        <v>3</v>
      </c>
      <c r="F154" s="11" t="s">
        <v>721</v>
      </c>
      <c r="H154" s="10" t="s">
        <v>748</v>
      </c>
      <c r="J154" s="13" t="str">
        <f t="shared" si="2"/>
        <v>&lt;eu:ProcessingTimeOpeningHours&gt;</v>
      </c>
      <c r="K154" s="10" t="s">
        <v>2281</v>
      </c>
      <c r="L154" s="10" t="s">
        <v>2281</v>
      </c>
    </row>
    <row r="155" spans="1:12" ht="259.2" x14ac:dyDescent="0.3">
      <c r="A155" s="9">
        <v>154</v>
      </c>
      <c r="B155" s="4" t="s">
        <v>447</v>
      </c>
      <c r="C155" s="4" t="s">
        <v>661</v>
      </c>
      <c r="D155" s="9" t="s">
        <v>68</v>
      </c>
      <c r="E155" s="9" t="s">
        <v>2</v>
      </c>
      <c r="F155" s="11" t="s">
        <v>721</v>
      </c>
      <c r="H155" s="10" t="s">
        <v>1911</v>
      </c>
      <c r="J155" s="13" t="str">
        <f t="shared" si="2"/>
        <v>&lt;eu-org:PublicOrganization&gt;</v>
      </c>
      <c r="K155" s="10" t="s">
        <v>2281</v>
      </c>
      <c r="L155" s="10" t="s">
        <v>2281</v>
      </c>
    </row>
    <row r="156" spans="1:12" ht="187.2" x14ac:dyDescent="0.3">
      <c r="A156" s="9">
        <v>155</v>
      </c>
      <c r="B156" s="4" t="s">
        <v>448</v>
      </c>
      <c r="C156" s="4" t="s">
        <v>662</v>
      </c>
      <c r="D156" s="9" t="s">
        <v>68</v>
      </c>
      <c r="E156" s="9" t="s">
        <v>3</v>
      </c>
      <c r="F156" s="11" t="s">
        <v>721</v>
      </c>
      <c r="H156" s="10" t="s">
        <v>748</v>
      </c>
      <c r="J156" s="13" t="str">
        <f t="shared" si="2"/>
        <v>&lt;eu:PublicOrganizationIdentifier&gt;</v>
      </c>
      <c r="K156" s="10" t="s">
        <v>2281</v>
      </c>
      <c r="L156" s="10" t="s">
        <v>2281</v>
      </c>
    </row>
    <row r="157" spans="1:12" ht="129.6" x14ac:dyDescent="0.3">
      <c r="A157" s="9">
        <v>156</v>
      </c>
      <c r="B157" s="4" t="s">
        <v>449</v>
      </c>
      <c r="C157" s="4" t="s">
        <v>663</v>
      </c>
      <c r="D157" s="9" t="s">
        <v>68</v>
      </c>
      <c r="E157" s="9" t="s">
        <v>3</v>
      </c>
      <c r="F157" s="11" t="s">
        <v>721</v>
      </c>
      <c r="H157" s="10" t="s">
        <v>748</v>
      </c>
      <c r="J157" s="13" t="str">
        <f t="shared" si="2"/>
        <v>&lt;eu:PublicOrganizationPreferredLabel&gt;</v>
      </c>
      <c r="K157" s="10" t="s">
        <v>2281</v>
      </c>
      <c r="L157" s="10" t="s">
        <v>2281</v>
      </c>
    </row>
    <row r="158" spans="1:12" ht="72" x14ac:dyDescent="0.3">
      <c r="A158" s="9">
        <v>157</v>
      </c>
      <c r="B158" s="4" t="s">
        <v>450</v>
      </c>
      <c r="C158" s="4" t="s">
        <v>664</v>
      </c>
      <c r="D158" s="9" t="s">
        <v>68</v>
      </c>
      <c r="E158" s="9" t="s">
        <v>3</v>
      </c>
      <c r="F158" s="11" t="s">
        <v>721</v>
      </c>
      <c r="H158" s="10" t="s">
        <v>748</v>
      </c>
      <c r="J158" s="13" t="str">
        <f t="shared" si="2"/>
        <v>&lt;eu:PublicOrganizationAlternativeLabel&gt;</v>
      </c>
      <c r="K158" s="10" t="s">
        <v>2281</v>
      </c>
      <c r="L158" s="10" t="s">
        <v>2281</v>
      </c>
    </row>
    <row r="159" spans="1:12" ht="43.2" x14ac:dyDescent="0.3">
      <c r="A159" s="9">
        <v>158</v>
      </c>
      <c r="B159" s="4" t="s">
        <v>451</v>
      </c>
      <c r="C159" s="4" t="s">
        <v>665</v>
      </c>
      <c r="D159" s="9" t="s">
        <v>68</v>
      </c>
      <c r="E159" s="9" t="s">
        <v>3</v>
      </c>
      <c r="F159" s="11" t="s">
        <v>721</v>
      </c>
      <c r="H159" s="10" t="s">
        <v>748</v>
      </c>
      <c r="J159" s="13" t="str">
        <f t="shared" si="2"/>
        <v>&lt;eu:PublicOrganizationDescription&gt;</v>
      </c>
      <c r="K159" s="10" t="s">
        <v>2281</v>
      </c>
      <c r="L159" s="10" t="s">
        <v>2281</v>
      </c>
    </row>
    <row r="160" spans="1:12" ht="43.2" x14ac:dyDescent="0.3">
      <c r="A160" s="9">
        <v>159</v>
      </c>
      <c r="B160" s="4" t="s">
        <v>452</v>
      </c>
      <c r="C160" s="4" t="s">
        <v>666</v>
      </c>
      <c r="D160" s="9" t="s">
        <v>68</v>
      </c>
      <c r="E160" s="9" t="s">
        <v>530</v>
      </c>
      <c r="F160" s="11" t="s">
        <v>721</v>
      </c>
      <c r="H160" s="10" t="s">
        <v>748</v>
      </c>
      <c r="J160" s="13" t="str">
        <f t="shared" si="2"/>
        <v>&lt;eu:PublicOrganizationSpatial&gt;</v>
      </c>
      <c r="K160" s="10" t="s">
        <v>2281</v>
      </c>
      <c r="L160" s="10" t="s">
        <v>2281</v>
      </c>
    </row>
    <row r="161" spans="1:12" ht="144" x14ac:dyDescent="0.3">
      <c r="A161" s="9">
        <v>160</v>
      </c>
      <c r="B161" s="4" t="s">
        <v>453</v>
      </c>
      <c r="C161" s="4" t="s">
        <v>667</v>
      </c>
      <c r="D161" s="9" t="s">
        <v>68</v>
      </c>
      <c r="E161" s="9" t="s">
        <v>530</v>
      </c>
      <c r="F161" s="11" t="s">
        <v>721</v>
      </c>
      <c r="H161" s="10" t="s">
        <v>748</v>
      </c>
      <c r="J161" s="13" t="str">
        <f t="shared" si="2"/>
        <v>&lt;eu:PublicOrganizationPurpose&gt;</v>
      </c>
      <c r="K161" s="10" t="s">
        <v>2281</v>
      </c>
      <c r="L161" s="10" t="s">
        <v>2281</v>
      </c>
    </row>
    <row r="162" spans="1:12" ht="158.4" x14ac:dyDescent="0.3">
      <c r="A162" s="9">
        <v>161</v>
      </c>
      <c r="B162" s="4" t="s">
        <v>454</v>
      </c>
      <c r="C162" s="4" t="s">
        <v>668</v>
      </c>
      <c r="D162" s="9" t="s">
        <v>68</v>
      </c>
      <c r="E162" s="9" t="s">
        <v>530</v>
      </c>
      <c r="F162" s="11" t="s">
        <v>721</v>
      </c>
      <c r="H162" s="10" t="s">
        <v>748</v>
      </c>
      <c r="J162" s="13" t="str">
        <f t="shared" si="2"/>
        <v>&lt;eu:PublicOrganizationClassification&gt;</v>
      </c>
      <c r="K162" s="10" t="s">
        <v>2281</v>
      </c>
      <c r="L162" s="10" t="s">
        <v>2281</v>
      </c>
    </row>
    <row r="163" spans="1:12" ht="72" x14ac:dyDescent="0.3">
      <c r="A163" s="9">
        <v>162</v>
      </c>
      <c r="B163" s="4" t="s">
        <v>455</v>
      </c>
      <c r="C163" s="4" t="s">
        <v>669</v>
      </c>
      <c r="D163" s="9" t="s">
        <v>68</v>
      </c>
      <c r="E163" s="9" t="s">
        <v>530</v>
      </c>
      <c r="F163" s="11" t="s">
        <v>721</v>
      </c>
      <c r="H163" s="10" t="s">
        <v>748</v>
      </c>
      <c r="J163" s="13" t="str">
        <f t="shared" si="2"/>
        <v>&lt;eu:PublicOrganizationHomepage&gt;</v>
      </c>
      <c r="K163" s="10" t="s">
        <v>2281</v>
      </c>
      <c r="L163" s="10" t="s">
        <v>2281</v>
      </c>
    </row>
    <row r="164" spans="1:12" ht="158.4" x14ac:dyDescent="0.3">
      <c r="A164" s="9">
        <v>163</v>
      </c>
      <c r="B164" s="4" t="s">
        <v>456</v>
      </c>
      <c r="C164" s="4" t="s">
        <v>670</v>
      </c>
      <c r="D164" s="9" t="s">
        <v>68</v>
      </c>
      <c r="E164" s="9" t="s">
        <v>530</v>
      </c>
      <c r="F164" s="11" t="s">
        <v>721</v>
      </c>
      <c r="H164" s="10" t="s">
        <v>748</v>
      </c>
      <c r="J164" s="13" t="str">
        <f t="shared" si="2"/>
        <v>&lt;eu:PublicOrganizationLogo&gt;</v>
      </c>
      <c r="K164" s="10" t="s">
        <v>2281</v>
      </c>
      <c r="L164" s="10" t="s">
        <v>2281</v>
      </c>
    </row>
    <row r="165" spans="1:12" ht="216" x14ac:dyDescent="0.3">
      <c r="A165" s="9">
        <v>164</v>
      </c>
      <c r="B165" s="4" t="s">
        <v>457</v>
      </c>
      <c r="C165" s="4" t="s">
        <v>671</v>
      </c>
      <c r="D165" s="9" t="s">
        <v>68</v>
      </c>
      <c r="E165" s="9" t="s">
        <v>530</v>
      </c>
      <c r="F165" s="11" t="s">
        <v>721</v>
      </c>
      <c r="H165" s="10" t="s">
        <v>748</v>
      </c>
      <c r="J165" s="13" t="str">
        <f t="shared" si="2"/>
        <v>&lt;eu:PublicOrganizationSubOrganisation&gt;</v>
      </c>
      <c r="K165" s="10" t="s">
        <v>2281</v>
      </c>
      <c r="L165" s="10" t="s">
        <v>2281</v>
      </c>
    </row>
    <row r="166" spans="1:12" ht="216" x14ac:dyDescent="0.3">
      <c r="A166" s="9">
        <v>165</v>
      </c>
      <c r="B166" s="4" t="s">
        <v>458</v>
      </c>
      <c r="C166" s="4" t="s">
        <v>671</v>
      </c>
      <c r="D166" s="9" t="s">
        <v>68</v>
      </c>
      <c r="E166" s="9" t="s">
        <v>530</v>
      </c>
      <c r="F166" s="11" t="s">
        <v>721</v>
      </c>
      <c r="H166" s="10" t="s">
        <v>748</v>
      </c>
      <c r="J166" s="13" t="str">
        <f t="shared" si="2"/>
        <v>&lt;eu:PublicOrganizationSubOrganisationOf&gt;</v>
      </c>
      <c r="K166" s="10" t="s">
        <v>2281</v>
      </c>
      <c r="L166" s="10" t="s">
        <v>2281</v>
      </c>
    </row>
    <row r="167" spans="1:12" ht="216" x14ac:dyDescent="0.3">
      <c r="A167" s="9">
        <v>166</v>
      </c>
      <c r="B167" s="4" t="s">
        <v>459</v>
      </c>
      <c r="C167" s="4" t="s">
        <v>672</v>
      </c>
      <c r="D167" s="9" t="s">
        <v>68</v>
      </c>
      <c r="E167" s="9" t="s">
        <v>530</v>
      </c>
      <c r="F167" s="11" t="s">
        <v>721</v>
      </c>
      <c r="H167" s="10" t="s">
        <v>748</v>
      </c>
      <c r="J167" s="13" t="str">
        <f t="shared" si="2"/>
        <v>&lt;eu:PublicOrganizationHasUnit&gt;</v>
      </c>
      <c r="K167" s="10" t="s">
        <v>2281</v>
      </c>
      <c r="L167" s="10" t="s">
        <v>2281</v>
      </c>
    </row>
    <row r="168" spans="1:12" ht="216" x14ac:dyDescent="0.3">
      <c r="A168" s="9">
        <v>167</v>
      </c>
      <c r="B168" s="4" t="s">
        <v>460</v>
      </c>
      <c r="C168" s="4" t="s">
        <v>672</v>
      </c>
      <c r="D168" s="9" t="s">
        <v>68</v>
      </c>
      <c r="E168" s="9" t="s">
        <v>530</v>
      </c>
      <c r="F168" s="11" t="s">
        <v>721</v>
      </c>
      <c r="H168" s="10" t="s">
        <v>748</v>
      </c>
      <c r="J168" s="13" t="str">
        <f t="shared" si="2"/>
        <v>&lt;eu:PublicOrganizationUnitOf&gt;</v>
      </c>
      <c r="K168" s="10" t="s">
        <v>2281</v>
      </c>
      <c r="L168" s="10" t="s">
        <v>2281</v>
      </c>
    </row>
    <row r="169" spans="1:12" ht="302.39999999999998" x14ac:dyDescent="0.3">
      <c r="A169" s="9">
        <v>168</v>
      </c>
      <c r="B169" s="4" t="s">
        <v>461</v>
      </c>
      <c r="C169" s="4" t="s">
        <v>673</v>
      </c>
      <c r="D169" s="9" t="s">
        <v>68</v>
      </c>
      <c r="E169" s="9" t="s">
        <v>530</v>
      </c>
      <c r="F169" s="11" t="s">
        <v>721</v>
      </c>
      <c r="H169" s="10" t="s">
        <v>748</v>
      </c>
      <c r="J169" s="13" t="str">
        <f t="shared" si="2"/>
        <v>&lt;eu:PublicOrganizationMemberOf&gt;</v>
      </c>
      <c r="K169" s="10" t="s">
        <v>2281</v>
      </c>
      <c r="L169" s="10" t="s">
        <v>2281</v>
      </c>
    </row>
    <row r="170" spans="1:12" ht="302.39999999999998" x14ac:dyDescent="0.3">
      <c r="A170" s="9">
        <v>169</v>
      </c>
      <c r="B170" s="4" t="s">
        <v>462</v>
      </c>
      <c r="C170" s="4" t="s">
        <v>673</v>
      </c>
      <c r="D170" s="9" t="s">
        <v>68</v>
      </c>
      <c r="E170" s="9" t="s">
        <v>530</v>
      </c>
      <c r="F170" s="11" t="s">
        <v>721</v>
      </c>
      <c r="H170" s="10" t="s">
        <v>748</v>
      </c>
      <c r="J170" s="13" t="str">
        <f t="shared" si="2"/>
        <v>&lt;eu:PublicOrganizationHasMember&gt;</v>
      </c>
      <c r="K170" s="10" t="s">
        <v>2281</v>
      </c>
      <c r="L170" s="10" t="s">
        <v>2281</v>
      </c>
    </row>
    <row r="171" spans="1:12" ht="288" x14ac:dyDescent="0.3">
      <c r="A171" s="9">
        <v>170</v>
      </c>
      <c r="B171" s="4" t="s">
        <v>463</v>
      </c>
      <c r="C171" s="4" t="s">
        <v>674</v>
      </c>
      <c r="D171" s="9" t="s">
        <v>68</v>
      </c>
      <c r="E171" s="9" t="s">
        <v>530</v>
      </c>
      <c r="F171" s="11" t="s">
        <v>721</v>
      </c>
      <c r="H171" s="10" t="s">
        <v>748</v>
      </c>
      <c r="J171" s="13" t="str">
        <f t="shared" si="2"/>
        <v>&lt;eu:PublicOrganizationContactPoint&gt;</v>
      </c>
      <c r="K171" s="10" t="s">
        <v>2281</v>
      </c>
      <c r="L171" s="10" t="s">
        <v>2281</v>
      </c>
    </row>
    <row r="172" spans="1:12" ht="100.8" x14ac:dyDescent="0.3">
      <c r="A172" s="9">
        <v>171</v>
      </c>
      <c r="B172" s="4" t="s">
        <v>464</v>
      </c>
      <c r="C172" s="4" t="s">
        <v>675</v>
      </c>
      <c r="D172" s="9" t="s">
        <v>68</v>
      </c>
      <c r="E172" s="9" t="s">
        <v>530</v>
      </c>
      <c r="F172" s="11" t="s">
        <v>721</v>
      </c>
      <c r="H172" s="10" t="s">
        <v>748</v>
      </c>
      <c r="J172" s="13" t="str">
        <f t="shared" si="2"/>
        <v>&lt;eu:PublicOrganizationAddress&gt;</v>
      </c>
      <c r="K172" s="10" t="s">
        <v>2281</v>
      </c>
      <c r="L172" s="10" t="s">
        <v>2281</v>
      </c>
    </row>
    <row r="173" spans="1:12" ht="158.4" x14ac:dyDescent="0.3">
      <c r="A173" s="9">
        <v>172</v>
      </c>
      <c r="B173" s="4" t="s">
        <v>465</v>
      </c>
      <c r="C173" s="4" t="s">
        <v>676</v>
      </c>
      <c r="D173" s="9" t="s">
        <v>68</v>
      </c>
      <c r="E173" s="9" t="s">
        <v>530</v>
      </c>
      <c r="F173" s="11" t="s">
        <v>721</v>
      </c>
      <c r="H173" s="10" t="s">
        <v>748</v>
      </c>
      <c r="J173" s="13" t="str">
        <f t="shared" si="2"/>
        <v>&lt;eu:PublicOrganizationPrev&gt;</v>
      </c>
      <c r="K173" s="10" t="s">
        <v>2281</v>
      </c>
      <c r="L173" s="10" t="s">
        <v>2281</v>
      </c>
    </row>
    <row r="174" spans="1:12" ht="158.4" x14ac:dyDescent="0.3">
      <c r="A174" s="9">
        <v>173</v>
      </c>
      <c r="B174" s="4" t="s">
        <v>466</v>
      </c>
      <c r="C174" s="4" t="s">
        <v>676</v>
      </c>
      <c r="D174" s="9" t="s">
        <v>68</v>
      </c>
      <c r="E174" s="9" t="s">
        <v>530</v>
      </c>
      <c r="F174" s="11" t="s">
        <v>721</v>
      </c>
      <c r="H174" s="10" t="s">
        <v>748</v>
      </c>
      <c r="J174" s="13" t="str">
        <f t="shared" si="2"/>
        <v>&lt;eu:PublicOrganizationNext&gt;</v>
      </c>
      <c r="K174" s="10" t="s">
        <v>2281</v>
      </c>
      <c r="L174" s="10" t="s">
        <v>2281</v>
      </c>
    </row>
    <row r="175" spans="1:12" x14ac:dyDescent="0.3">
      <c r="A175" s="9">
        <v>174</v>
      </c>
      <c r="B175" s="4" t="s">
        <v>755</v>
      </c>
      <c r="D175" s="9" t="s">
        <v>68</v>
      </c>
      <c r="E175" s="9" t="s">
        <v>530</v>
      </c>
      <c r="F175" s="11" t="s">
        <v>721</v>
      </c>
      <c r="H175" s="10" t="s">
        <v>748</v>
      </c>
      <c r="J175" s="13" t="str">
        <f t="shared" si="2"/>
        <v>&lt;eu:PublicOrganisationChangedBy&gt;</v>
      </c>
      <c r="K175" s="10" t="s">
        <v>2281</v>
      </c>
      <c r="L175" s="10" t="s">
        <v>2281</v>
      </c>
    </row>
    <row r="176" spans="1:12" x14ac:dyDescent="0.3">
      <c r="A176" s="9">
        <v>175</v>
      </c>
      <c r="B176" s="4" t="s">
        <v>467</v>
      </c>
      <c r="D176" s="9" t="s">
        <v>68</v>
      </c>
      <c r="E176" s="9" t="s">
        <v>530</v>
      </c>
      <c r="F176" s="11" t="s">
        <v>721</v>
      </c>
      <c r="H176" s="10" t="s">
        <v>748</v>
      </c>
      <c r="J176" s="13" t="str">
        <f t="shared" si="2"/>
        <v>&lt;eu:PublicOrganisationResultedFrom&gt;</v>
      </c>
      <c r="K176" s="10" t="s">
        <v>2281</v>
      </c>
      <c r="L176" s="10" t="s">
        <v>2281</v>
      </c>
    </row>
    <row r="177" spans="1:12" ht="43.2" x14ac:dyDescent="0.3">
      <c r="A177" s="9">
        <v>176</v>
      </c>
      <c r="B177" s="4" t="s">
        <v>468</v>
      </c>
      <c r="C177" s="4" t="s">
        <v>677</v>
      </c>
      <c r="D177" s="9" t="s">
        <v>68</v>
      </c>
      <c r="E177" s="9" t="s">
        <v>2</v>
      </c>
      <c r="F177" s="11" t="s">
        <v>721</v>
      </c>
      <c r="H177" s="10" t="s">
        <v>748</v>
      </c>
      <c r="J177" s="13" t="str">
        <f t="shared" si="2"/>
        <v>&lt;eu:PublicService&gt;</v>
      </c>
      <c r="K177" s="10" t="s">
        <v>2281</v>
      </c>
      <c r="L177" s="10" t="s">
        <v>2281</v>
      </c>
    </row>
    <row r="178" spans="1:12" ht="28.8" x14ac:dyDescent="0.3">
      <c r="A178" s="9">
        <v>177</v>
      </c>
      <c r="B178" s="4" t="s">
        <v>469</v>
      </c>
      <c r="C178" s="4" t="s">
        <v>678</v>
      </c>
      <c r="D178" s="9" t="s">
        <v>68</v>
      </c>
      <c r="E178" s="9" t="s">
        <v>3</v>
      </c>
      <c r="F178" s="11" t="s">
        <v>721</v>
      </c>
      <c r="H178" s="10" t="s">
        <v>748</v>
      </c>
      <c r="J178" s="13" t="str">
        <f t="shared" si="2"/>
        <v>&lt;eu:PublicServiceIdentifier&gt;</v>
      </c>
      <c r="K178" s="10" t="s">
        <v>2281</v>
      </c>
      <c r="L178" s="10" t="s">
        <v>2281</v>
      </c>
    </row>
    <row r="179" spans="1:12" x14ac:dyDescent="0.3">
      <c r="A179" s="9">
        <v>178</v>
      </c>
      <c r="B179" s="4" t="s">
        <v>470</v>
      </c>
      <c r="C179" s="4" t="s">
        <v>679</v>
      </c>
      <c r="D179" s="9" t="s">
        <v>68</v>
      </c>
      <c r="E179" s="9" t="s">
        <v>3</v>
      </c>
      <c r="F179" s="11" t="s">
        <v>721</v>
      </c>
      <c r="H179" s="10" t="s">
        <v>748</v>
      </c>
      <c r="J179" s="13" t="str">
        <f t="shared" si="2"/>
        <v>&lt;eu:PublicServiceName&gt;</v>
      </c>
      <c r="K179" s="10" t="s">
        <v>2281</v>
      </c>
      <c r="L179" s="10" t="s">
        <v>2281</v>
      </c>
    </row>
    <row r="180" spans="1:12" x14ac:dyDescent="0.3">
      <c r="A180" s="9">
        <v>179</v>
      </c>
      <c r="B180" s="4" t="s">
        <v>471</v>
      </c>
      <c r="C180" s="4" t="s">
        <v>680</v>
      </c>
      <c r="D180" s="9" t="s">
        <v>68</v>
      </c>
      <c r="E180" s="9" t="s">
        <v>3</v>
      </c>
      <c r="F180" s="11" t="s">
        <v>721</v>
      </c>
      <c r="H180" s="10" t="s">
        <v>748</v>
      </c>
      <c r="J180" s="13" t="str">
        <f t="shared" si="2"/>
        <v>&lt;eu:PublicServiceDescription&gt;</v>
      </c>
      <c r="K180" s="10" t="s">
        <v>2281</v>
      </c>
      <c r="L180" s="10" t="s">
        <v>2281</v>
      </c>
    </row>
    <row r="181" spans="1:12" ht="28.8" x14ac:dyDescent="0.3">
      <c r="A181" s="9">
        <v>180</v>
      </c>
      <c r="B181" s="4" t="s">
        <v>472</v>
      </c>
      <c r="C181" s="4" t="s">
        <v>681</v>
      </c>
      <c r="D181" s="9" t="s">
        <v>68</v>
      </c>
      <c r="E181" s="9" t="s">
        <v>3</v>
      </c>
      <c r="F181" s="11" t="s">
        <v>721</v>
      </c>
      <c r="H181" s="10" t="s">
        <v>748</v>
      </c>
      <c r="J181" s="13" t="str">
        <f t="shared" si="2"/>
        <v>&lt;eu:PublicServiceKeyword&gt;</v>
      </c>
      <c r="K181" s="10" t="s">
        <v>2281</v>
      </c>
      <c r="L181" s="10" t="s">
        <v>2281</v>
      </c>
    </row>
    <row r="182" spans="1:12" ht="115.2" x14ac:dyDescent="0.3">
      <c r="A182" s="9">
        <v>181</v>
      </c>
      <c r="B182" s="4" t="s">
        <v>473</v>
      </c>
      <c r="C182" s="4" t="s">
        <v>682</v>
      </c>
      <c r="D182" s="9" t="s">
        <v>68</v>
      </c>
      <c r="E182" s="9" t="s">
        <v>3</v>
      </c>
      <c r="F182" s="11" t="s">
        <v>721</v>
      </c>
      <c r="H182" s="10" t="s">
        <v>748</v>
      </c>
      <c r="J182" s="13" t="str">
        <f t="shared" si="2"/>
        <v>&lt;eu:PublicServiceSector&gt;</v>
      </c>
      <c r="K182" s="10" t="s">
        <v>2281</v>
      </c>
      <c r="L182" s="10" t="s">
        <v>2281</v>
      </c>
    </row>
    <row r="183" spans="1:12" x14ac:dyDescent="0.3">
      <c r="A183" s="9">
        <v>182</v>
      </c>
      <c r="B183" s="4" t="s">
        <v>474</v>
      </c>
      <c r="C183" s="4" t="s">
        <v>683</v>
      </c>
      <c r="D183" s="9" t="s">
        <v>68</v>
      </c>
      <c r="E183" s="9" t="s">
        <v>3</v>
      </c>
      <c r="F183" s="11" t="s">
        <v>721</v>
      </c>
      <c r="H183" s="10" t="s">
        <v>748</v>
      </c>
      <c r="J183" s="13" t="str">
        <f t="shared" si="2"/>
        <v>&lt;eu:PublicServiceType&gt;</v>
      </c>
      <c r="K183" s="10" t="s">
        <v>2281</v>
      </c>
      <c r="L183" s="10" t="s">
        <v>2281</v>
      </c>
    </row>
    <row r="184" spans="1:12" x14ac:dyDescent="0.3">
      <c r="A184" s="9">
        <v>183</v>
      </c>
      <c r="B184" s="4" t="s">
        <v>475</v>
      </c>
      <c r="C184" s="4" t="s">
        <v>684</v>
      </c>
      <c r="D184" s="9" t="s">
        <v>68</v>
      </c>
      <c r="E184" s="9" t="s">
        <v>3</v>
      </c>
      <c r="F184" s="11" t="s">
        <v>721</v>
      </c>
      <c r="H184" s="10" t="s">
        <v>748</v>
      </c>
      <c r="J184" s="13" t="str">
        <f t="shared" si="2"/>
        <v>&lt;eu:PublicServiceLanguage&gt;</v>
      </c>
      <c r="K184" s="10" t="s">
        <v>2281</v>
      </c>
      <c r="L184" s="10" t="s">
        <v>2281</v>
      </c>
    </row>
    <row r="185" spans="1:12" ht="86.4" x14ac:dyDescent="0.3">
      <c r="A185" s="9">
        <v>184</v>
      </c>
      <c r="B185" s="4" t="s">
        <v>476</v>
      </c>
      <c r="C185" s="4" t="s">
        <v>685</v>
      </c>
      <c r="D185" s="9" t="s">
        <v>68</v>
      </c>
      <c r="E185" s="9" t="s">
        <v>3</v>
      </c>
      <c r="F185" s="11" t="s">
        <v>721</v>
      </c>
      <c r="H185" s="10" t="s">
        <v>748</v>
      </c>
      <c r="J185" s="13" t="str">
        <f t="shared" si="2"/>
        <v>&lt;eu:PublicServiceStatus&gt;</v>
      </c>
      <c r="K185" s="10" t="s">
        <v>2281</v>
      </c>
      <c r="L185" s="10" t="s">
        <v>2281</v>
      </c>
    </row>
    <row r="186" spans="1:12" ht="158.4" x14ac:dyDescent="0.3">
      <c r="A186" s="9">
        <v>185</v>
      </c>
      <c r="B186" s="4" t="s">
        <v>477</v>
      </c>
      <c r="C186" s="4" t="s">
        <v>686</v>
      </c>
      <c r="D186" s="9" t="s">
        <v>68</v>
      </c>
      <c r="E186" s="9" t="s">
        <v>3</v>
      </c>
      <c r="F186" s="11" t="s">
        <v>721</v>
      </c>
      <c r="H186" s="10" t="s">
        <v>748</v>
      </c>
      <c r="J186" s="13" t="str">
        <f t="shared" si="2"/>
        <v>&lt;eu:PublicServiceHasContactPoint&gt;</v>
      </c>
      <c r="K186" s="10" t="s">
        <v>2281</v>
      </c>
      <c r="L186" s="10" t="s">
        <v>2281</v>
      </c>
    </row>
    <row r="187" spans="1:12" ht="43.2" x14ac:dyDescent="0.3">
      <c r="A187" s="9">
        <v>186</v>
      </c>
      <c r="B187" s="4" t="s">
        <v>478</v>
      </c>
      <c r="C187" s="4" t="s">
        <v>687</v>
      </c>
      <c r="D187" s="9" t="s">
        <v>68</v>
      </c>
      <c r="E187" s="9" t="s">
        <v>530</v>
      </c>
      <c r="F187" s="11" t="s">
        <v>721</v>
      </c>
      <c r="H187" s="10" t="s">
        <v>748</v>
      </c>
      <c r="J187" s="13" t="str">
        <f t="shared" si="2"/>
        <v>&lt;eu:PublicServiceServiceProvider&gt;</v>
      </c>
      <c r="K187" s="10" t="s">
        <v>2281</v>
      </c>
      <c r="L187" s="10" t="s">
        <v>2281</v>
      </c>
    </row>
    <row r="188" spans="1:12" ht="28.8" x14ac:dyDescent="0.3">
      <c r="A188" s="9">
        <v>187</v>
      </c>
      <c r="B188" s="4" t="s">
        <v>479</v>
      </c>
      <c r="C188" s="4" t="s">
        <v>688</v>
      </c>
      <c r="D188" s="9" t="s">
        <v>68</v>
      </c>
      <c r="E188" s="9" t="s">
        <v>530</v>
      </c>
      <c r="F188" s="11" t="s">
        <v>721</v>
      </c>
      <c r="H188" s="10" t="s">
        <v>748</v>
      </c>
      <c r="J188" s="13" t="str">
        <f t="shared" si="2"/>
        <v>&lt;eu:PublicServiceServiceUser&gt;</v>
      </c>
      <c r="K188" s="10" t="s">
        <v>2281</v>
      </c>
      <c r="L188" s="10" t="s">
        <v>2281</v>
      </c>
    </row>
    <row r="189" spans="1:12" ht="129.6" x14ac:dyDescent="0.3">
      <c r="A189" s="9">
        <v>188</v>
      </c>
      <c r="B189" s="4" t="s">
        <v>480</v>
      </c>
      <c r="C189" s="4" t="s">
        <v>689</v>
      </c>
      <c r="D189" s="9" t="s">
        <v>68</v>
      </c>
      <c r="E189" s="9" t="s">
        <v>530</v>
      </c>
      <c r="F189" s="11" t="s">
        <v>721</v>
      </c>
      <c r="H189" s="10" t="s">
        <v>748</v>
      </c>
      <c r="J189" s="13" t="str">
        <f t="shared" si="2"/>
        <v>&lt;eu:PublicServiceIsGroupedBy&gt;</v>
      </c>
      <c r="K189" s="10" t="s">
        <v>2281</v>
      </c>
      <c r="L189" s="10" t="s">
        <v>2281</v>
      </c>
    </row>
    <row r="190" spans="1:12" x14ac:dyDescent="0.3">
      <c r="A190" s="9">
        <v>189</v>
      </c>
      <c r="B190" s="4" t="s">
        <v>481</v>
      </c>
      <c r="C190" s="4" t="s">
        <v>690</v>
      </c>
      <c r="D190" s="9" t="s">
        <v>68</v>
      </c>
      <c r="E190" s="9" t="s">
        <v>530</v>
      </c>
      <c r="F190" s="11" t="s">
        <v>721</v>
      </c>
      <c r="H190" s="10" t="s">
        <v>748</v>
      </c>
      <c r="J190" s="13" t="str">
        <f t="shared" si="2"/>
        <v>&lt;eu:PublicServiceRequires&gt;</v>
      </c>
      <c r="K190" s="10" t="s">
        <v>2281</v>
      </c>
      <c r="L190" s="10" t="s">
        <v>2281</v>
      </c>
    </row>
    <row r="191" spans="1:12" ht="28.8" x14ac:dyDescent="0.3">
      <c r="A191" s="9">
        <v>190</v>
      </c>
      <c r="B191" s="4" t="s">
        <v>482</v>
      </c>
      <c r="C191" s="4" t="s">
        <v>691</v>
      </c>
      <c r="D191" s="9" t="s">
        <v>68</v>
      </c>
      <c r="E191" s="9" t="s">
        <v>530</v>
      </c>
      <c r="F191" s="11" t="s">
        <v>721</v>
      </c>
      <c r="H191" s="10" t="s">
        <v>748</v>
      </c>
      <c r="J191" s="13" t="str">
        <f t="shared" si="2"/>
        <v>&lt;eu:PublicServiceRelated&gt;</v>
      </c>
      <c r="K191" s="10" t="s">
        <v>2281</v>
      </c>
      <c r="L191" s="10" t="s">
        <v>2281</v>
      </c>
    </row>
    <row r="192" spans="1:12" ht="28.8" x14ac:dyDescent="0.3">
      <c r="A192" s="9">
        <v>191</v>
      </c>
      <c r="B192" s="4" t="s">
        <v>483</v>
      </c>
      <c r="C192" s="4" t="s">
        <v>692</v>
      </c>
      <c r="D192" s="9" t="s">
        <v>68</v>
      </c>
      <c r="E192" s="9" t="s">
        <v>530</v>
      </c>
      <c r="F192" s="11" t="s">
        <v>721</v>
      </c>
      <c r="H192" s="10" t="s">
        <v>748</v>
      </c>
      <c r="J192" s="13" t="str">
        <f t="shared" si="2"/>
        <v>&lt;eu:PublicServiceHasCriterion&gt;</v>
      </c>
      <c r="K192" s="10" t="s">
        <v>2281</v>
      </c>
      <c r="L192" s="10" t="s">
        <v>2281</v>
      </c>
    </row>
    <row r="193" spans="1:12" ht="273.60000000000002" x14ac:dyDescent="0.3">
      <c r="A193" s="9">
        <v>192</v>
      </c>
      <c r="B193" s="4" t="s">
        <v>484</v>
      </c>
      <c r="C193" s="4" t="s">
        <v>693</v>
      </c>
      <c r="D193" s="9" t="s">
        <v>68</v>
      </c>
      <c r="E193" s="9" t="s">
        <v>530</v>
      </c>
      <c r="F193" s="11" t="s">
        <v>721</v>
      </c>
      <c r="H193" s="10" t="s">
        <v>748</v>
      </c>
      <c r="J193" s="13" t="str">
        <f t="shared" si="2"/>
        <v>&lt;eu:PublicServiceHasCompetentAuthority&gt;</v>
      </c>
      <c r="K193" s="10" t="s">
        <v>2281</v>
      </c>
      <c r="L193" s="10" t="s">
        <v>2281</v>
      </c>
    </row>
    <row r="194" spans="1:12" ht="28.8" x14ac:dyDescent="0.3">
      <c r="A194" s="9">
        <v>193</v>
      </c>
      <c r="B194" s="4" t="s">
        <v>485</v>
      </c>
      <c r="C194" s="4" t="s">
        <v>694</v>
      </c>
      <c r="D194" s="9" t="s">
        <v>68</v>
      </c>
      <c r="E194" s="9" t="s">
        <v>530</v>
      </c>
      <c r="F194" s="11" t="s">
        <v>721</v>
      </c>
      <c r="H194" s="10" t="s">
        <v>748</v>
      </c>
      <c r="J194" s="13" t="str">
        <f t="shared" ref="J194:J257" si="3">IF(F194="FED",IF(AND(E194="ConceptScheme",LEFT(H194,7) &lt;&gt; "inspire"),CONCATENATE("&lt;",H194,":",LOWER(IF(I194="",B194,I194)),"#id&gt;"),CONCATENATE("&lt;",H194,":",IF(I194="",B194,I194),"&gt;")),CONCATENATE("&lt;",H194,":",IF(I194="",B194,I194),"&gt;"))</f>
        <v>&lt;eu:PublicServiceHasParticipation&gt;</v>
      </c>
      <c r="K194" s="10" t="s">
        <v>2281</v>
      </c>
      <c r="L194" s="10" t="s">
        <v>2281</v>
      </c>
    </row>
    <row r="195" spans="1:12" ht="57.6" x14ac:dyDescent="0.3">
      <c r="A195" s="9">
        <v>194</v>
      </c>
      <c r="B195" s="4" t="s">
        <v>486</v>
      </c>
      <c r="C195" s="4" t="s">
        <v>695</v>
      </c>
      <c r="D195" s="9" t="s">
        <v>68</v>
      </c>
      <c r="E195" s="9" t="s">
        <v>530</v>
      </c>
      <c r="F195" s="11" t="s">
        <v>721</v>
      </c>
      <c r="H195" s="10" t="s">
        <v>748</v>
      </c>
      <c r="J195" s="13" t="str">
        <f t="shared" si="3"/>
        <v>&lt;eu:PublicServiceHasFormalFramework&gt;</v>
      </c>
      <c r="K195" s="10" t="s">
        <v>2281</v>
      </c>
      <c r="L195" s="10" t="s">
        <v>2281</v>
      </c>
    </row>
    <row r="196" spans="1:12" x14ac:dyDescent="0.3">
      <c r="A196" s="9">
        <v>195</v>
      </c>
      <c r="B196" s="4" t="s">
        <v>487</v>
      </c>
      <c r="C196" s="4" t="s">
        <v>696</v>
      </c>
      <c r="D196" s="9" t="s">
        <v>68</v>
      </c>
      <c r="E196" s="9" t="s">
        <v>530</v>
      </c>
      <c r="F196" s="11" t="s">
        <v>721</v>
      </c>
      <c r="H196" s="10" t="s">
        <v>748</v>
      </c>
      <c r="J196" s="13" t="str">
        <f t="shared" si="3"/>
        <v>&lt;eu:PublicServiceProduces&gt;</v>
      </c>
      <c r="K196" s="10" t="s">
        <v>2281</v>
      </c>
      <c r="L196" s="10" t="s">
        <v>2281</v>
      </c>
    </row>
    <row r="197" spans="1:12" x14ac:dyDescent="0.3">
      <c r="A197" s="9">
        <v>196</v>
      </c>
      <c r="B197" s="4" t="s">
        <v>488</v>
      </c>
      <c r="C197" s="4" t="s">
        <v>697</v>
      </c>
      <c r="D197" s="9" t="s">
        <v>68</v>
      </c>
      <c r="E197" s="9" t="s">
        <v>530</v>
      </c>
      <c r="F197" s="11" t="s">
        <v>721</v>
      </c>
      <c r="H197" s="10" t="s">
        <v>748</v>
      </c>
      <c r="J197" s="13" t="str">
        <f t="shared" si="3"/>
        <v>&lt;eu:PublicServiceFollows&gt;</v>
      </c>
      <c r="K197" s="10" t="s">
        <v>2281</v>
      </c>
      <c r="L197" s="10" t="s">
        <v>2281</v>
      </c>
    </row>
    <row r="198" spans="1:12" x14ac:dyDescent="0.3">
      <c r="A198" s="9">
        <v>197</v>
      </c>
      <c r="B198" s="4" t="s">
        <v>489</v>
      </c>
      <c r="C198" s="4" t="s">
        <v>698</v>
      </c>
      <c r="D198" s="9" t="s">
        <v>68</v>
      </c>
      <c r="E198" s="9" t="s">
        <v>530</v>
      </c>
      <c r="F198" s="11" t="s">
        <v>721</v>
      </c>
      <c r="H198" s="10" t="s">
        <v>748</v>
      </c>
      <c r="J198" s="13" t="str">
        <f t="shared" si="3"/>
        <v>&lt;eu:PublicServiceSpatial&gt;</v>
      </c>
      <c r="K198" s="10" t="s">
        <v>2281</v>
      </c>
      <c r="L198" s="10" t="s">
        <v>2281</v>
      </c>
    </row>
    <row r="199" spans="1:12" x14ac:dyDescent="0.3">
      <c r="A199" s="9">
        <v>198</v>
      </c>
      <c r="B199" s="4" t="s">
        <v>490</v>
      </c>
      <c r="C199" s="4" t="s">
        <v>699</v>
      </c>
      <c r="D199" s="9" t="s">
        <v>68</v>
      </c>
      <c r="E199" s="9" t="s">
        <v>530</v>
      </c>
      <c r="F199" s="11" t="s">
        <v>721</v>
      </c>
      <c r="H199" s="10" t="s">
        <v>748</v>
      </c>
      <c r="J199" s="13" t="str">
        <f t="shared" si="3"/>
        <v>&lt;eu:PublicServiceTemporal&gt;</v>
      </c>
      <c r="K199" s="10" t="s">
        <v>2281</v>
      </c>
      <c r="L199" s="10" t="s">
        <v>2281</v>
      </c>
    </row>
    <row r="200" spans="1:12" ht="43.2" x14ac:dyDescent="0.3">
      <c r="A200" s="9">
        <v>199</v>
      </c>
      <c r="B200" s="4" t="s">
        <v>491</v>
      </c>
      <c r="C200" s="4" t="s">
        <v>700</v>
      </c>
      <c r="D200" s="9" t="s">
        <v>68</v>
      </c>
      <c r="E200" s="9" t="s">
        <v>530</v>
      </c>
      <c r="F200" s="11" t="s">
        <v>721</v>
      </c>
      <c r="H200" s="10" t="s">
        <v>748</v>
      </c>
      <c r="J200" s="13" t="str">
        <f t="shared" si="3"/>
        <v>&lt;eu:PublicServiceHasChannel&gt;</v>
      </c>
      <c r="K200" s="10" t="s">
        <v>2281</v>
      </c>
      <c r="L200" s="10" t="s">
        <v>2281</v>
      </c>
    </row>
    <row r="201" spans="1:12" ht="72" x14ac:dyDescent="0.3">
      <c r="A201" s="9">
        <v>200</v>
      </c>
      <c r="B201" s="4" t="s">
        <v>492</v>
      </c>
      <c r="C201" s="4" t="s">
        <v>701</v>
      </c>
      <c r="D201" s="9" t="s">
        <v>68</v>
      </c>
      <c r="E201" s="9" t="s">
        <v>530</v>
      </c>
      <c r="F201" s="11" t="s">
        <v>721</v>
      </c>
      <c r="H201" s="10" t="s">
        <v>748</v>
      </c>
      <c r="J201" s="13" t="str">
        <f t="shared" si="3"/>
        <v>&lt;eu:PublicServiceProcessingTime&gt;</v>
      </c>
      <c r="K201" s="10" t="s">
        <v>2281</v>
      </c>
      <c r="L201" s="10" t="s">
        <v>2281</v>
      </c>
    </row>
    <row r="202" spans="1:12" ht="100.8" x14ac:dyDescent="0.3">
      <c r="A202" s="9">
        <v>201</v>
      </c>
      <c r="B202" s="4" t="s">
        <v>493</v>
      </c>
      <c r="C202" s="4" t="s">
        <v>702</v>
      </c>
      <c r="D202" s="9" t="s">
        <v>68</v>
      </c>
      <c r="E202" s="9" t="s">
        <v>530</v>
      </c>
      <c r="F202" s="11" t="s">
        <v>721</v>
      </c>
      <c r="H202" s="10" t="s">
        <v>748</v>
      </c>
      <c r="J202" s="13" t="str">
        <f t="shared" si="3"/>
        <v>&lt;eu:PublicServiceHasCost&gt;</v>
      </c>
      <c r="K202" s="10" t="s">
        <v>2281</v>
      </c>
      <c r="L202" s="10" t="s">
        <v>2281</v>
      </c>
    </row>
    <row r="203" spans="1:12" ht="187.2" x14ac:dyDescent="0.3">
      <c r="A203" s="9">
        <v>202</v>
      </c>
      <c r="B203" s="4" t="s">
        <v>494</v>
      </c>
      <c r="C203" s="4" t="s">
        <v>703</v>
      </c>
      <c r="D203" s="9" t="s">
        <v>752</v>
      </c>
      <c r="E203" s="9" t="s">
        <v>2</v>
      </c>
      <c r="F203" s="11" t="s">
        <v>721</v>
      </c>
      <c r="H203" s="10" t="s">
        <v>748</v>
      </c>
      <c r="J203" s="13" t="str">
        <f t="shared" si="3"/>
        <v>&lt;eu:RequirementGroup&gt;</v>
      </c>
      <c r="K203" s="10" t="s">
        <v>2281</v>
      </c>
      <c r="L203" s="10" t="s">
        <v>2281</v>
      </c>
    </row>
    <row r="204" spans="1:12" x14ac:dyDescent="0.3">
      <c r="A204" s="9">
        <v>203</v>
      </c>
      <c r="B204" s="4" t="s">
        <v>495</v>
      </c>
      <c r="C204" s="4" t="s">
        <v>704</v>
      </c>
      <c r="D204" s="9" t="s">
        <v>752</v>
      </c>
      <c r="E204" s="9" t="s">
        <v>3</v>
      </c>
      <c r="F204" s="11" t="s">
        <v>721</v>
      </c>
      <c r="H204" s="10" t="s">
        <v>748</v>
      </c>
      <c r="J204" s="13" t="str">
        <f t="shared" si="3"/>
        <v>&lt;eu:RequirementGroupIdentifier&gt;</v>
      </c>
      <c r="K204" s="10" t="s">
        <v>2281</v>
      </c>
      <c r="L204" s="10" t="s">
        <v>2281</v>
      </c>
    </row>
    <row r="205" spans="1:12" ht="72" x14ac:dyDescent="0.3">
      <c r="A205" s="9">
        <v>204</v>
      </c>
      <c r="B205" s="4" t="s">
        <v>496</v>
      </c>
      <c r="C205" s="4" t="s">
        <v>705</v>
      </c>
      <c r="D205" s="9" t="s">
        <v>752</v>
      </c>
      <c r="E205" s="9" t="s">
        <v>3</v>
      </c>
      <c r="F205" s="11" t="s">
        <v>721</v>
      </c>
      <c r="H205" s="10" t="s">
        <v>748</v>
      </c>
      <c r="J205" s="13" t="str">
        <f t="shared" si="3"/>
        <v>&lt;eu:RequirementGroupDescription&gt;</v>
      </c>
      <c r="K205" s="10" t="s">
        <v>2281</v>
      </c>
      <c r="L205" s="10" t="s">
        <v>2281</v>
      </c>
    </row>
    <row r="206" spans="1:12" ht="43.2" x14ac:dyDescent="0.3">
      <c r="A206" s="9">
        <v>205</v>
      </c>
      <c r="B206" s="4" t="s">
        <v>497</v>
      </c>
      <c r="C206" s="4" t="s">
        <v>706</v>
      </c>
      <c r="D206" s="9" t="s">
        <v>752</v>
      </c>
      <c r="E206" s="9" t="s">
        <v>530</v>
      </c>
      <c r="F206" s="11" t="s">
        <v>721</v>
      </c>
      <c r="H206" s="10" t="s">
        <v>748</v>
      </c>
      <c r="J206" s="13" t="str">
        <f t="shared" si="3"/>
        <v>&lt;eu:RequirementGroupHasCriterionRequirement&gt;</v>
      </c>
      <c r="K206" s="10" t="s">
        <v>2281</v>
      </c>
      <c r="L206" s="10" t="s">
        <v>2281</v>
      </c>
    </row>
    <row r="207" spans="1:12" ht="129.6" x14ac:dyDescent="0.3">
      <c r="A207" s="9">
        <v>206</v>
      </c>
      <c r="B207" s="4" t="s">
        <v>498</v>
      </c>
      <c r="C207" s="4" t="s">
        <v>707</v>
      </c>
      <c r="D207" s="9" t="s">
        <v>752</v>
      </c>
      <c r="E207" s="9" t="s">
        <v>2</v>
      </c>
      <c r="F207" s="11" t="s">
        <v>721</v>
      </c>
      <c r="H207" s="10" t="s">
        <v>748</v>
      </c>
      <c r="J207" s="13" t="str">
        <f t="shared" si="3"/>
        <v>&lt;eu:RequirementResponse&gt;</v>
      </c>
      <c r="K207" s="10" t="s">
        <v>2281</v>
      </c>
      <c r="L207" s="10" t="s">
        <v>2281</v>
      </c>
    </row>
    <row r="208" spans="1:12" x14ac:dyDescent="0.3">
      <c r="A208" s="9">
        <v>207</v>
      </c>
      <c r="B208" s="4" t="s">
        <v>499</v>
      </c>
      <c r="C208" s="4" t="s">
        <v>708</v>
      </c>
      <c r="D208" s="9" t="s">
        <v>752</v>
      </c>
      <c r="E208" s="9" t="s">
        <v>3</v>
      </c>
      <c r="F208" s="11" t="s">
        <v>721</v>
      </c>
      <c r="H208" s="10" t="s">
        <v>748</v>
      </c>
      <c r="J208" s="13" t="str">
        <f t="shared" si="3"/>
        <v>&lt;eu:RequirementResponseIdentifier&gt;</v>
      </c>
      <c r="K208" s="10" t="s">
        <v>2281</v>
      </c>
      <c r="L208" s="10" t="s">
        <v>2281</v>
      </c>
    </row>
    <row r="209" spans="1:12" ht="28.8" x14ac:dyDescent="0.3">
      <c r="A209" s="9">
        <v>208</v>
      </c>
      <c r="B209" s="4" t="s">
        <v>500</v>
      </c>
      <c r="C209" s="4" t="s">
        <v>709</v>
      </c>
      <c r="D209" s="9" t="s">
        <v>752</v>
      </c>
      <c r="E209" s="9" t="s">
        <v>3</v>
      </c>
      <c r="F209" s="11" t="s">
        <v>721</v>
      </c>
      <c r="H209" s="10" t="s">
        <v>748</v>
      </c>
      <c r="J209" s="13" t="str">
        <f t="shared" si="3"/>
        <v>&lt;eu:RequirementResponseName&gt;</v>
      </c>
      <c r="K209" s="10" t="s">
        <v>2281</v>
      </c>
      <c r="L209" s="10" t="s">
        <v>2281</v>
      </c>
    </row>
    <row r="210" spans="1:12" x14ac:dyDescent="0.3">
      <c r="A210" s="9">
        <v>209</v>
      </c>
      <c r="B210" s="4" t="s">
        <v>501</v>
      </c>
      <c r="C210" s="4" t="s">
        <v>710</v>
      </c>
      <c r="D210" s="9" t="s">
        <v>752</v>
      </c>
      <c r="E210" s="9" t="s">
        <v>3</v>
      </c>
      <c r="F210" s="11" t="s">
        <v>721</v>
      </c>
      <c r="H210" s="10" t="s">
        <v>748</v>
      </c>
      <c r="J210" s="13" t="str">
        <f t="shared" si="3"/>
        <v>&lt;eu:RequirementResponseDescription&gt;</v>
      </c>
      <c r="K210" s="10" t="s">
        <v>2281</v>
      </c>
      <c r="L210" s="10" t="s">
        <v>2281</v>
      </c>
    </row>
    <row r="211" spans="1:12" ht="86.4" x14ac:dyDescent="0.3">
      <c r="A211" s="9">
        <v>210</v>
      </c>
      <c r="B211" s="4" t="s">
        <v>502</v>
      </c>
      <c r="C211" s="4" t="s">
        <v>711</v>
      </c>
      <c r="D211" s="9" t="s">
        <v>752</v>
      </c>
      <c r="E211" s="9" t="s">
        <v>3</v>
      </c>
      <c r="F211" s="11" t="s">
        <v>721</v>
      </c>
      <c r="H211" s="10" t="s">
        <v>748</v>
      </c>
      <c r="J211" s="13" t="str">
        <f t="shared" si="3"/>
        <v>&lt;eu:RequirementResponseValue&gt;</v>
      </c>
      <c r="K211" s="10" t="s">
        <v>2281</v>
      </c>
      <c r="L211" s="10" t="s">
        <v>2281</v>
      </c>
    </row>
    <row r="212" spans="1:12" ht="43.2" x14ac:dyDescent="0.3">
      <c r="A212" s="9">
        <v>211</v>
      </c>
      <c r="B212" s="4" t="s">
        <v>503</v>
      </c>
      <c r="C212" s="4" t="s">
        <v>712</v>
      </c>
      <c r="D212" s="9" t="s">
        <v>752</v>
      </c>
      <c r="E212" s="9" t="s">
        <v>530</v>
      </c>
      <c r="F212" s="11" t="s">
        <v>721</v>
      </c>
      <c r="H212" s="10" t="s">
        <v>748</v>
      </c>
      <c r="J212" s="13" t="str">
        <f t="shared" si="3"/>
        <v>&lt;eu:RequirementResponseProvenByEvidence&gt;</v>
      </c>
      <c r="K212" s="10" t="s">
        <v>2281</v>
      </c>
      <c r="L212" s="10" t="s">
        <v>2281</v>
      </c>
    </row>
    <row r="213" spans="1:12" ht="28.8" x14ac:dyDescent="0.3">
      <c r="A213" s="9">
        <v>212</v>
      </c>
      <c r="B213" s="4" t="s">
        <v>504</v>
      </c>
      <c r="C213" s="4" t="s">
        <v>713</v>
      </c>
      <c r="D213" s="9" t="s">
        <v>752</v>
      </c>
      <c r="E213" s="9" t="s">
        <v>530</v>
      </c>
      <c r="F213" s="11" t="s">
        <v>721</v>
      </c>
      <c r="H213" s="10" t="s">
        <v>748</v>
      </c>
      <c r="J213" s="13" t="str">
        <f t="shared" si="3"/>
        <v>&lt;eu:RequirementResponseAppliesToPeriodOfTime&gt;</v>
      </c>
      <c r="K213" s="10" t="s">
        <v>2281</v>
      </c>
      <c r="L213" s="10" t="s">
        <v>2281</v>
      </c>
    </row>
    <row r="214" spans="1:12" ht="43.2" x14ac:dyDescent="0.3">
      <c r="A214" s="9">
        <v>213</v>
      </c>
      <c r="B214" s="4" t="s">
        <v>505</v>
      </c>
      <c r="C214" s="4" t="s">
        <v>714</v>
      </c>
      <c r="D214" s="9" t="s">
        <v>752</v>
      </c>
      <c r="E214" s="9" t="s">
        <v>530</v>
      </c>
      <c r="F214" s="11" t="s">
        <v>721</v>
      </c>
      <c r="H214" s="10" t="s">
        <v>748</v>
      </c>
      <c r="J214" s="13" t="str">
        <f t="shared" si="3"/>
        <v>&lt;eu:RequirementResponseValidatesCriterionRequirement&gt;</v>
      </c>
      <c r="K214" s="10" t="s">
        <v>2281</v>
      </c>
      <c r="L214" s="10" t="s">
        <v>2281</v>
      </c>
    </row>
    <row r="215" spans="1:12" ht="28.8" x14ac:dyDescent="0.3">
      <c r="A215" s="9">
        <v>214</v>
      </c>
      <c r="B215" s="4" t="s">
        <v>506</v>
      </c>
      <c r="C215" s="4" t="s">
        <v>715</v>
      </c>
      <c r="D215" s="9" t="s">
        <v>68</v>
      </c>
      <c r="E215" s="9" t="s">
        <v>2</v>
      </c>
      <c r="F215" s="11" t="s">
        <v>721</v>
      </c>
      <c r="H215" s="10" t="s">
        <v>748</v>
      </c>
      <c r="J215" s="13" t="str">
        <f t="shared" si="3"/>
        <v>&lt;eu:Rule&gt;</v>
      </c>
      <c r="K215" s="10" t="s">
        <v>2281</v>
      </c>
      <c r="L215" s="10" t="s">
        <v>2281</v>
      </c>
    </row>
    <row r="216" spans="1:12" x14ac:dyDescent="0.3">
      <c r="A216" s="9">
        <v>215</v>
      </c>
      <c r="B216" s="4" t="s">
        <v>507</v>
      </c>
      <c r="C216" s="4" t="s">
        <v>716</v>
      </c>
      <c r="D216" s="9" t="s">
        <v>68</v>
      </c>
      <c r="E216" s="9" t="s">
        <v>3</v>
      </c>
      <c r="F216" s="11" t="s">
        <v>721</v>
      </c>
      <c r="H216" s="10" t="s">
        <v>748</v>
      </c>
      <c r="J216" s="13" t="str">
        <f t="shared" si="3"/>
        <v>&lt;eu:RuleIdentifier&gt;</v>
      </c>
      <c r="K216" s="10" t="s">
        <v>2281</v>
      </c>
      <c r="L216" s="10" t="s">
        <v>2281</v>
      </c>
    </row>
    <row r="217" spans="1:12" x14ac:dyDescent="0.3">
      <c r="A217" s="9">
        <v>216</v>
      </c>
      <c r="B217" s="4" t="s">
        <v>508</v>
      </c>
      <c r="C217" s="4" t="s">
        <v>717</v>
      </c>
      <c r="D217" s="9" t="s">
        <v>68</v>
      </c>
      <c r="E217" s="9" t="s">
        <v>3</v>
      </c>
      <c r="F217" s="11" t="s">
        <v>721</v>
      </c>
      <c r="H217" s="10" t="s">
        <v>748</v>
      </c>
      <c r="J217" s="13" t="str">
        <f t="shared" si="3"/>
        <v>&lt;eu:RuleDescription&gt;</v>
      </c>
      <c r="K217" s="10" t="s">
        <v>2281</v>
      </c>
      <c r="L217" s="10" t="s">
        <v>2281</v>
      </c>
    </row>
    <row r="218" spans="1:12" ht="57.6" x14ac:dyDescent="0.3">
      <c r="A218" s="9">
        <v>217</v>
      </c>
      <c r="B218" s="4" t="s">
        <v>509</v>
      </c>
      <c r="C218" s="4" t="s">
        <v>718</v>
      </c>
      <c r="D218" s="9" t="s">
        <v>68</v>
      </c>
      <c r="E218" s="9" t="s">
        <v>3</v>
      </c>
      <c r="F218" s="11" t="s">
        <v>721</v>
      </c>
      <c r="H218" s="10" t="s">
        <v>748</v>
      </c>
      <c r="J218" s="13" t="str">
        <f t="shared" si="3"/>
        <v>&lt;eu:RuleLanguage&gt;</v>
      </c>
      <c r="K218" s="10" t="s">
        <v>2281</v>
      </c>
      <c r="L218" s="10" t="s">
        <v>2281</v>
      </c>
    </row>
    <row r="219" spans="1:12" x14ac:dyDescent="0.3">
      <c r="A219" s="9">
        <v>218</v>
      </c>
      <c r="B219" s="4" t="s">
        <v>510</v>
      </c>
      <c r="C219" s="4" t="s">
        <v>719</v>
      </c>
      <c r="D219" s="9" t="s">
        <v>68</v>
      </c>
      <c r="E219" s="9" t="s">
        <v>3</v>
      </c>
      <c r="F219" s="11" t="s">
        <v>721</v>
      </c>
      <c r="H219" s="10" t="s">
        <v>748</v>
      </c>
      <c r="J219" s="13" t="str">
        <f t="shared" si="3"/>
        <v>&lt;eu:RuleName&gt;</v>
      </c>
      <c r="K219" s="10" t="s">
        <v>2281</v>
      </c>
      <c r="L219" s="10" t="s">
        <v>2281</v>
      </c>
    </row>
    <row r="220" spans="1:12" x14ac:dyDescent="0.3">
      <c r="A220" s="9">
        <v>219</v>
      </c>
      <c r="B220" s="4" t="s">
        <v>511</v>
      </c>
      <c r="C220" s="4" t="s">
        <v>720</v>
      </c>
      <c r="D220" s="9" t="s">
        <v>68</v>
      </c>
      <c r="E220" s="9" t="s">
        <v>530</v>
      </c>
      <c r="F220" s="11" t="s">
        <v>721</v>
      </c>
      <c r="H220" s="10" t="s">
        <v>748</v>
      </c>
      <c r="J220" s="13" t="str">
        <f t="shared" si="3"/>
        <v>&lt;eu:RuleImplements&gt;</v>
      </c>
      <c r="K220" s="10" t="s">
        <v>2281</v>
      </c>
      <c r="L220" s="10" t="s">
        <v>2281</v>
      </c>
    </row>
    <row r="221" spans="1:12" ht="57.6" x14ac:dyDescent="0.3">
      <c r="A221" s="9">
        <v>220</v>
      </c>
      <c r="B221" s="4" t="s">
        <v>1632</v>
      </c>
      <c r="C221" s="4" t="s">
        <v>1669</v>
      </c>
      <c r="D221" s="9" t="s">
        <v>68</v>
      </c>
      <c r="E221" s="9" t="s">
        <v>2</v>
      </c>
      <c r="F221" s="11" t="s">
        <v>722</v>
      </c>
      <c r="H221" s="10" t="s">
        <v>1011</v>
      </c>
      <c r="J221" s="13" t="str">
        <f t="shared" si="3"/>
        <v>&lt;org:OrganizationalUnit&gt;</v>
      </c>
      <c r="K221" s="10" t="s">
        <v>2281</v>
      </c>
      <c r="L221" s="10" t="s">
        <v>2280</v>
      </c>
    </row>
    <row r="222" spans="1:12" ht="86.4" x14ac:dyDescent="0.3">
      <c r="A222" s="9">
        <v>221</v>
      </c>
      <c r="B222" s="4" t="s">
        <v>68</v>
      </c>
      <c r="C222" s="4" t="s">
        <v>1357</v>
      </c>
      <c r="D222" s="9" t="s">
        <v>68</v>
      </c>
      <c r="E222" s="9" t="s">
        <v>2</v>
      </c>
      <c r="F222" s="11" t="s">
        <v>722</v>
      </c>
      <c r="H222" s="10" t="s">
        <v>1011</v>
      </c>
      <c r="J222" s="13" t="str">
        <f t="shared" si="3"/>
        <v>&lt;org:Organization&gt;</v>
      </c>
      <c r="K222" s="10" t="s">
        <v>2281</v>
      </c>
      <c r="L222" s="10" t="s">
        <v>2280</v>
      </c>
    </row>
    <row r="223" spans="1:12" ht="72" x14ac:dyDescent="0.3">
      <c r="A223" s="9">
        <v>222</v>
      </c>
      <c r="B223" s="4" t="s">
        <v>447</v>
      </c>
      <c r="C223" s="4" t="s">
        <v>1653</v>
      </c>
      <c r="D223" s="9" t="s">
        <v>68</v>
      </c>
      <c r="E223" s="9" t="s">
        <v>2</v>
      </c>
      <c r="F223" s="11" t="s">
        <v>722</v>
      </c>
      <c r="H223" s="10" t="s">
        <v>1911</v>
      </c>
      <c r="J223" s="13" t="str">
        <f t="shared" si="3"/>
        <v>&lt;eu-org:PublicOrganization&gt;</v>
      </c>
      <c r="K223" s="10" t="s">
        <v>2281</v>
      </c>
      <c r="L223" s="10" t="s">
        <v>2280</v>
      </c>
    </row>
    <row r="224" spans="1:12" x14ac:dyDescent="0.3">
      <c r="A224" s="9">
        <v>223</v>
      </c>
      <c r="B224" s="4" t="s">
        <v>288</v>
      </c>
      <c r="C224" s="4" t="s">
        <v>1846</v>
      </c>
      <c r="D224" s="9" t="s">
        <v>68</v>
      </c>
      <c r="E224" s="9" t="s">
        <v>3</v>
      </c>
      <c r="F224" s="11" t="s">
        <v>722</v>
      </c>
      <c r="G224" s="4" t="s">
        <v>1795</v>
      </c>
      <c r="H224" s="10" t="s">
        <v>1847</v>
      </c>
      <c r="I224" s="4" t="s">
        <v>1845</v>
      </c>
      <c r="J224" s="13" t="str">
        <f t="shared" si="3"/>
        <v>&lt;sto:abbreviation&gt;</v>
      </c>
      <c r="K224" s="10" t="s">
        <v>2281</v>
      </c>
      <c r="L224" s="10" t="s">
        <v>2280</v>
      </c>
    </row>
    <row r="225" spans="1:12" x14ac:dyDescent="0.3">
      <c r="A225" s="9">
        <v>224</v>
      </c>
      <c r="B225" s="4" t="s">
        <v>43</v>
      </c>
      <c r="C225" s="4" t="s">
        <v>1563</v>
      </c>
      <c r="D225" s="9" t="s">
        <v>31</v>
      </c>
      <c r="E225" s="9" t="s">
        <v>3</v>
      </c>
      <c r="F225" s="11" t="s">
        <v>722</v>
      </c>
      <c r="H225" s="10" t="s">
        <v>998</v>
      </c>
      <c r="J225" s="13" t="str">
        <f t="shared" si="3"/>
        <v>&lt;locn:address&gt;</v>
      </c>
      <c r="K225" s="10" t="s">
        <v>2281</v>
      </c>
      <c r="L225" s="10" t="s">
        <v>2280</v>
      </c>
    </row>
    <row r="226" spans="1:12" ht="43.2" x14ac:dyDescent="0.3">
      <c r="A226" s="9">
        <v>225</v>
      </c>
      <c r="B226" s="4" t="s">
        <v>78</v>
      </c>
      <c r="C226" s="4" t="s">
        <v>618</v>
      </c>
      <c r="D226" s="9" t="s">
        <v>68</v>
      </c>
      <c r="E226" s="9" t="s">
        <v>3</v>
      </c>
      <c r="F226" s="11" t="s">
        <v>722</v>
      </c>
      <c r="G226" s="4" t="s">
        <v>1657</v>
      </c>
      <c r="H226" s="10" t="s">
        <v>2406</v>
      </c>
      <c r="J226" s="13" t="str">
        <f t="shared" si="3"/>
        <v>&lt;fed-org:addressRegisteredOffice&gt;</v>
      </c>
      <c r="K226" s="10" t="s">
        <v>2281</v>
      </c>
      <c r="L226" s="10" t="s">
        <v>2280</v>
      </c>
    </row>
    <row r="227" spans="1:12" x14ac:dyDescent="0.3">
      <c r="A227" s="9">
        <v>226</v>
      </c>
      <c r="B227" s="4" t="s">
        <v>246</v>
      </c>
      <c r="C227" s="4" t="s">
        <v>1842</v>
      </c>
      <c r="D227" s="9" t="s">
        <v>68</v>
      </c>
      <c r="E227" s="9" t="s">
        <v>3</v>
      </c>
      <c r="F227" s="11" t="s">
        <v>722</v>
      </c>
      <c r="G227" s="4" t="s">
        <v>614</v>
      </c>
      <c r="H227" s="10" t="s">
        <v>1004</v>
      </c>
      <c r="I227" s="4" t="s">
        <v>1841</v>
      </c>
      <c r="J227" s="13" t="str">
        <f t="shared" si="3"/>
        <v>&lt;skos:altLabel&gt;</v>
      </c>
      <c r="K227" s="10" t="s">
        <v>2281</v>
      </c>
      <c r="L227" s="10" t="s">
        <v>2280</v>
      </c>
    </row>
    <row r="228" spans="1:12" x14ac:dyDescent="0.3">
      <c r="A228" s="9">
        <v>227</v>
      </c>
      <c r="B228" s="4" t="s">
        <v>73</v>
      </c>
      <c r="C228" s="4" t="s">
        <v>617</v>
      </c>
      <c r="D228" s="9" t="s">
        <v>68</v>
      </c>
      <c r="E228" s="9" t="s">
        <v>3</v>
      </c>
      <c r="F228" s="11" t="s">
        <v>722</v>
      </c>
      <c r="G228" s="4" t="s">
        <v>1851</v>
      </c>
      <c r="H228" s="10" t="s">
        <v>2406</v>
      </c>
      <c r="J228" s="13" t="str">
        <f t="shared" si="3"/>
        <v>&lt;fed-org:economicActivity&gt;</v>
      </c>
      <c r="K228" s="10" t="s">
        <v>2281</v>
      </c>
      <c r="L228" s="10" t="s">
        <v>2280</v>
      </c>
    </row>
    <row r="229" spans="1:12" x14ac:dyDescent="0.3">
      <c r="A229" s="9">
        <v>228</v>
      </c>
      <c r="B229" s="4" t="s">
        <v>77</v>
      </c>
      <c r="C229" s="4" t="s">
        <v>1400</v>
      </c>
      <c r="D229" s="9" t="s">
        <v>68</v>
      </c>
      <c r="E229" s="9" t="s">
        <v>3</v>
      </c>
      <c r="F229" s="11" t="s">
        <v>722</v>
      </c>
      <c r="H229" s="10" t="s">
        <v>975</v>
      </c>
      <c r="J229" s="13" t="str">
        <f t="shared" si="3"/>
        <v>&lt;schema:email&gt;</v>
      </c>
      <c r="K229" s="10" t="s">
        <v>2281</v>
      </c>
      <c r="L229" s="10" t="s">
        <v>2280</v>
      </c>
    </row>
    <row r="230" spans="1:12" x14ac:dyDescent="0.3">
      <c r="A230" s="9">
        <v>230</v>
      </c>
      <c r="B230" s="4" t="s">
        <v>2143</v>
      </c>
      <c r="C230" s="4" t="s">
        <v>2053</v>
      </c>
      <c r="D230" s="9" t="s">
        <v>68</v>
      </c>
      <c r="E230" s="9" t="s">
        <v>3</v>
      </c>
      <c r="F230" s="11" t="s">
        <v>722</v>
      </c>
      <c r="H230" s="10" t="s">
        <v>2406</v>
      </c>
      <c r="J230" s="13" t="str">
        <f t="shared" si="3"/>
        <v>&lt;fed-org:endReason&gt;</v>
      </c>
      <c r="K230" s="10" t="s">
        <v>2281</v>
      </c>
      <c r="L230" s="10" t="s">
        <v>2280</v>
      </c>
    </row>
    <row r="231" spans="1:12" x14ac:dyDescent="0.3">
      <c r="A231" s="9">
        <v>231</v>
      </c>
      <c r="B231" s="4" t="s">
        <v>2162</v>
      </c>
      <c r="C231" s="4" t="s">
        <v>2251</v>
      </c>
      <c r="D231" s="9" t="s">
        <v>68</v>
      </c>
      <c r="E231" s="9" t="s">
        <v>3</v>
      </c>
      <c r="F231" s="11" t="s">
        <v>722</v>
      </c>
      <c r="G231" s="4" t="s">
        <v>2248</v>
      </c>
      <c r="H231" s="10" t="s">
        <v>1116</v>
      </c>
      <c r="I231" s="10" t="s">
        <v>1917</v>
      </c>
      <c r="J231" s="13" t="str">
        <f t="shared" si="3"/>
        <v>&lt;dcterms:identifier&gt;</v>
      </c>
      <c r="K231" s="10" t="s">
        <v>2280</v>
      </c>
      <c r="L231" s="10" t="s">
        <v>2280</v>
      </c>
    </row>
    <row r="232" spans="1:12" ht="28.8" x14ac:dyDescent="0.3">
      <c r="A232" s="9">
        <v>232</v>
      </c>
      <c r="B232" s="4" t="s">
        <v>2163</v>
      </c>
      <c r="C232" s="4" t="s">
        <v>2254</v>
      </c>
      <c r="D232" s="9" t="s">
        <v>68</v>
      </c>
      <c r="E232" s="9" t="s">
        <v>3</v>
      </c>
      <c r="F232" s="11" t="s">
        <v>722</v>
      </c>
      <c r="G232" s="4" t="s">
        <v>2248</v>
      </c>
      <c r="H232" s="10" t="s">
        <v>1116</v>
      </c>
      <c r="I232" s="10" t="s">
        <v>1917</v>
      </c>
      <c r="J232" s="13" t="str">
        <f t="shared" si="3"/>
        <v>&lt;dcterms:identifier&gt;</v>
      </c>
      <c r="K232" s="10" t="s">
        <v>2280</v>
      </c>
      <c r="L232" s="10" t="s">
        <v>2280</v>
      </c>
    </row>
    <row r="233" spans="1:12" x14ac:dyDescent="0.3">
      <c r="A233" s="9">
        <v>233</v>
      </c>
      <c r="B233" s="4" t="s">
        <v>1615</v>
      </c>
      <c r="C233" s="4" t="s">
        <v>1401</v>
      </c>
      <c r="D233" s="9" t="s">
        <v>68</v>
      </c>
      <c r="E233" s="9" t="s">
        <v>3</v>
      </c>
      <c r="F233" s="11" t="s">
        <v>722</v>
      </c>
      <c r="H233" s="10" t="s">
        <v>975</v>
      </c>
      <c r="J233" s="13" t="str">
        <f t="shared" si="3"/>
        <v>&lt;schema:faxNumber&gt;</v>
      </c>
      <c r="K233" s="10" t="s">
        <v>2281</v>
      </c>
      <c r="L233" s="10" t="s">
        <v>2280</v>
      </c>
    </row>
    <row r="234" spans="1:12" ht="28.8" x14ac:dyDescent="0.3">
      <c r="A234" s="9">
        <v>235</v>
      </c>
      <c r="B234" s="4" t="s">
        <v>263</v>
      </c>
      <c r="C234" s="4" t="s">
        <v>1402</v>
      </c>
      <c r="D234" s="9" t="s">
        <v>68</v>
      </c>
      <c r="E234" s="9" t="s">
        <v>3</v>
      </c>
      <c r="F234" s="11" t="s">
        <v>722</v>
      </c>
      <c r="H234" s="10" t="s">
        <v>2406</v>
      </c>
      <c r="J234" s="13" t="str">
        <f t="shared" si="3"/>
        <v>&lt;fed-org:function&gt;</v>
      </c>
      <c r="K234" s="10" t="s">
        <v>2281</v>
      </c>
      <c r="L234" s="10" t="s">
        <v>2280</v>
      </c>
    </row>
    <row r="235" spans="1:12" ht="43.2" x14ac:dyDescent="0.3">
      <c r="A235" s="9">
        <v>236</v>
      </c>
      <c r="B235" s="4" t="s">
        <v>1631</v>
      </c>
      <c r="C235" s="4" t="s">
        <v>1640</v>
      </c>
      <c r="D235" s="9" t="s">
        <v>68</v>
      </c>
      <c r="E235" s="9" t="s">
        <v>3</v>
      </c>
      <c r="F235" s="11" t="s">
        <v>722</v>
      </c>
      <c r="H235" s="10" t="s">
        <v>1011</v>
      </c>
      <c r="J235" s="13" t="str">
        <f t="shared" si="3"/>
        <v>&lt;org:hasSite&gt;</v>
      </c>
      <c r="K235" s="10" t="s">
        <v>2281</v>
      </c>
      <c r="L235" s="10" t="s">
        <v>2280</v>
      </c>
    </row>
    <row r="236" spans="1:12" ht="129.6" x14ac:dyDescent="0.3">
      <c r="A236" s="9">
        <v>237</v>
      </c>
      <c r="B236" s="4" t="s">
        <v>2042</v>
      </c>
      <c r="C236" s="4" t="s">
        <v>2043</v>
      </c>
      <c r="D236" s="9" t="s">
        <v>68</v>
      </c>
      <c r="E236" s="9" t="s">
        <v>3</v>
      </c>
      <c r="F236" s="11" t="s">
        <v>722</v>
      </c>
      <c r="G236" s="4" t="s">
        <v>2045</v>
      </c>
      <c r="H236" s="10" t="s">
        <v>1013</v>
      </c>
      <c r="J236" s="13" t="str">
        <f t="shared" si="3"/>
        <v>&lt;rov:legalForm&gt;</v>
      </c>
      <c r="K236" s="10" t="s">
        <v>2281</v>
      </c>
      <c r="L236" s="10" t="s">
        <v>2280</v>
      </c>
    </row>
    <row r="237" spans="1:12" ht="28.8" x14ac:dyDescent="0.3">
      <c r="A237" s="9">
        <v>238</v>
      </c>
      <c r="B237" s="4" t="s">
        <v>99</v>
      </c>
      <c r="C237" s="4" t="s">
        <v>613</v>
      </c>
      <c r="D237" s="9" t="s">
        <v>68</v>
      </c>
      <c r="E237" s="9" t="s">
        <v>3</v>
      </c>
      <c r="F237" s="11" t="s">
        <v>722</v>
      </c>
      <c r="G237" s="4" t="s">
        <v>1735</v>
      </c>
      <c r="H237" s="10" t="s">
        <v>1013</v>
      </c>
      <c r="J237" s="13" t="str">
        <f t="shared" si="3"/>
        <v>&lt;rov:legalName&gt;</v>
      </c>
      <c r="K237" s="10" t="s">
        <v>2281</v>
      </c>
      <c r="L237" s="10" t="s">
        <v>2280</v>
      </c>
    </row>
    <row r="238" spans="1:12" ht="28.8" x14ac:dyDescent="0.3">
      <c r="A238" s="9">
        <v>239</v>
      </c>
      <c r="B238" s="4" t="s">
        <v>74</v>
      </c>
      <c r="C238" s="4" t="s">
        <v>1403</v>
      </c>
      <c r="D238" s="9" t="s">
        <v>68</v>
      </c>
      <c r="E238" s="9" t="s">
        <v>3</v>
      </c>
      <c r="F238" s="11" t="s">
        <v>722</v>
      </c>
      <c r="H238" s="10" t="s">
        <v>2406</v>
      </c>
      <c r="J238" s="13" t="str">
        <f t="shared" si="3"/>
        <v>&lt;fed-org:legalStatus&gt;</v>
      </c>
      <c r="K238" s="10" t="s">
        <v>2281</v>
      </c>
      <c r="L238" s="10" t="s">
        <v>2280</v>
      </c>
    </row>
    <row r="239" spans="1:12" ht="43.2" x14ac:dyDescent="0.3">
      <c r="A239" s="9">
        <v>242</v>
      </c>
      <c r="B239" s="4" t="s">
        <v>2040</v>
      </c>
      <c r="C239" s="4" t="s">
        <v>2041</v>
      </c>
      <c r="D239" s="9" t="s">
        <v>68</v>
      </c>
      <c r="E239" s="9" t="s">
        <v>3</v>
      </c>
      <c r="F239" s="11" t="s">
        <v>722</v>
      </c>
      <c r="H239" s="10" t="s">
        <v>2406</v>
      </c>
      <c r="J239" s="13" t="str">
        <f t="shared" si="3"/>
        <v>&lt;fed-org:organizationType&gt;</v>
      </c>
      <c r="K239" s="10" t="s">
        <v>2281</v>
      </c>
      <c r="L239" s="10" t="s">
        <v>2280</v>
      </c>
    </row>
    <row r="240" spans="1:12" ht="43.2" x14ac:dyDescent="0.3">
      <c r="A240" s="9">
        <v>243</v>
      </c>
      <c r="B240" s="4" t="s">
        <v>2049</v>
      </c>
      <c r="C240" s="4" t="s">
        <v>2050</v>
      </c>
      <c r="D240" s="9" t="s">
        <v>68</v>
      </c>
      <c r="E240" s="9" t="s">
        <v>3</v>
      </c>
      <c r="F240" s="11" t="s">
        <v>722</v>
      </c>
      <c r="H240" s="10" t="s">
        <v>2406</v>
      </c>
      <c r="J240" s="13" t="str">
        <f t="shared" si="3"/>
        <v>&lt;fed-org:authorization&gt;</v>
      </c>
      <c r="K240" s="10" t="s">
        <v>2281</v>
      </c>
      <c r="L240" s="10" t="s">
        <v>2280</v>
      </c>
    </row>
    <row r="241" spans="1:12" x14ac:dyDescent="0.3">
      <c r="A241" s="9">
        <v>244</v>
      </c>
      <c r="B241" s="4" t="s">
        <v>2482</v>
      </c>
      <c r="C241" s="4" t="s">
        <v>2300</v>
      </c>
      <c r="D241" s="9" t="s">
        <v>68</v>
      </c>
      <c r="E241" s="9" t="s">
        <v>3</v>
      </c>
      <c r="F241" s="11" t="s">
        <v>722</v>
      </c>
      <c r="H241" s="10" t="s">
        <v>2406</v>
      </c>
      <c r="J241" s="13" t="str">
        <f t="shared" si="3"/>
        <v>&lt;fed-org:naturalPerson&gt;</v>
      </c>
      <c r="K241" s="10" t="s">
        <v>2281</v>
      </c>
      <c r="L241" s="10" t="s">
        <v>2280</v>
      </c>
    </row>
    <row r="242" spans="1:12" x14ac:dyDescent="0.3">
      <c r="A242" s="9">
        <v>245</v>
      </c>
      <c r="B242" s="4" t="s">
        <v>1616</v>
      </c>
      <c r="C242" s="4" t="s">
        <v>1404</v>
      </c>
      <c r="D242" s="9" t="s">
        <v>68</v>
      </c>
      <c r="E242" s="9" t="s">
        <v>3</v>
      </c>
      <c r="F242" s="11" t="s">
        <v>722</v>
      </c>
      <c r="H242" s="10" t="s">
        <v>975</v>
      </c>
      <c r="J242" s="13" t="str">
        <f t="shared" si="3"/>
        <v>&lt;schema:telephone&gt;</v>
      </c>
      <c r="K242" s="10" t="s">
        <v>2281</v>
      </c>
      <c r="L242" s="10" t="s">
        <v>2280</v>
      </c>
    </row>
    <row r="243" spans="1:12" x14ac:dyDescent="0.3">
      <c r="A243" s="9">
        <v>248</v>
      </c>
      <c r="B243" s="4" t="s">
        <v>76</v>
      </c>
      <c r="C243" s="4" t="s">
        <v>1405</v>
      </c>
      <c r="D243" s="9" t="s">
        <v>68</v>
      </c>
      <c r="E243" s="9" t="s">
        <v>3</v>
      </c>
      <c r="F243" s="11" t="s">
        <v>722</v>
      </c>
      <c r="H243" s="10" t="s">
        <v>2406</v>
      </c>
      <c r="J243" s="13" t="str">
        <f t="shared" si="3"/>
        <v>&lt;fed-org:website&gt;</v>
      </c>
      <c r="K243" s="10" t="s">
        <v>2281</v>
      </c>
      <c r="L243" s="10" t="s">
        <v>2280</v>
      </c>
    </row>
    <row r="244" spans="1:12" ht="144" x14ac:dyDescent="0.3">
      <c r="A244" s="9">
        <v>249</v>
      </c>
      <c r="B244" s="4" t="s">
        <v>1762</v>
      </c>
      <c r="C244" s="4" t="s">
        <v>1956</v>
      </c>
      <c r="D244" s="9" t="s">
        <v>31</v>
      </c>
      <c r="E244" s="9" t="s">
        <v>2</v>
      </c>
      <c r="F244" s="11" t="s">
        <v>722</v>
      </c>
      <c r="G244" s="4" t="s">
        <v>1623</v>
      </c>
      <c r="H244" s="10" t="s">
        <v>998</v>
      </c>
      <c r="I244" s="4" t="s">
        <v>5</v>
      </c>
      <c r="J244" s="13" t="str">
        <f t="shared" si="3"/>
        <v>&lt;locn:Address&gt;</v>
      </c>
      <c r="K244" s="10" t="s">
        <v>2281</v>
      </c>
      <c r="L244" s="10" t="s">
        <v>2280</v>
      </c>
    </row>
    <row r="245" spans="1:12" ht="43.2" x14ac:dyDescent="0.3">
      <c r="A245" s="9">
        <v>250</v>
      </c>
      <c r="B245" s="4" t="s">
        <v>185</v>
      </c>
      <c r="C245" s="4" t="s">
        <v>1829</v>
      </c>
      <c r="D245" s="9" t="s">
        <v>31</v>
      </c>
      <c r="E245" s="9" t="s">
        <v>2</v>
      </c>
      <c r="F245" s="11" t="s">
        <v>722</v>
      </c>
      <c r="H245" s="10" t="s">
        <v>1380</v>
      </c>
      <c r="J245" s="13" t="str">
        <f t="shared" si="3"/>
        <v>&lt;fed-loc:AddressableObject&gt;</v>
      </c>
      <c r="K245" s="10" t="s">
        <v>2281</v>
      </c>
      <c r="L245" s="10" t="s">
        <v>2280</v>
      </c>
    </row>
    <row r="246" spans="1:12" ht="28.8" x14ac:dyDescent="0.3">
      <c r="A246" s="9">
        <v>251</v>
      </c>
      <c r="B246" s="4" t="s">
        <v>5</v>
      </c>
      <c r="C246" s="4" t="s">
        <v>1956</v>
      </c>
      <c r="D246" s="9" t="s">
        <v>31</v>
      </c>
      <c r="E246" s="9" t="s">
        <v>2</v>
      </c>
      <c r="F246" s="11" t="s">
        <v>722</v>
      </c>
      <c r="H246" s="10" t="s">
        <v>2090</v>
      </c>
      <c r="I246" s="10" t="s">
        <v>5</v>
      </c>
      <c r="J246" s="13" t="str">
        <f t="shared" si="3"/>
        <v>&lt;inspire-ad:Address&gt;</v>
      </c>
      <c r="K246" s="10" t="s">
        <v>2281</v>
      </c>
      <c r="L246" s="10" t="s">
        <v>2280</v>
      </c>
    </row>
    <row r="247" spans="1:12" ht="57.6" x14ac:dyDescent="0.3">
      <c r="A247" s="9">
        <v>252</v>
      </c>
      <c r="B247" s="4" t="s">
        <v>190</v>
      </c>
      <c r="C247" s="4" t="s">
        <v>1408</v>
      </c>
      <c r="D247" s="9" t="s">
        <v>31</v>
      </c>
      <c r="E247" s="9" t="s">
        <v>2</v>
      </c>
      <c r="F247" s="11" t="s">
        <v>722</v>
      </c>
      <c r="H247" s="10" t="s">
        <v>1380</v>
      </c>
      <c r="J247" s="13" t="str">
        <f t="shared" si="3"/>
        <v>&lt;fed-loc:BuildingUnit&gt;</v>
      </c>
      <c r="K247" s="10" t="s">
        <v>2281</v>
      </c>
      <c r="L247" s="10" t="s">
        <v>2280</v>
      </c>
    </row>
    <row r="248" spans="1:12" x14ac:dyDescent="0.3">
      <c r="A248" s="9">
        <v>255</v>
      </c>
      <c r="B248" s="4" t="s">
        <v>166</v>
      </c>
      <c r="C248" s="4" t="s">
        <v>1409</v>
      </c>
      <c r="D248" s="9" t="s">
        <v>31</v>
      </c>
      <c r="E248" s="9" t="s">
        <v>2</v>
      </c>
      <c r="F248" s="11" t="s">
        <v>722</v>
      </c>
      <c r="H248" s="10" t="s">
        <v>2090</v>
      </c>
      <c r="I248" s="10" t="s">
        <v>2105</v>
      </c>
      <c r="J248" s="13" t="str">
        <f t="shared" si="3"/>
        <v>&lt;inspire-ad:GeographicPosition&gt;</v>
      </c>
      <c r="K248" s="10" t="s">
        <v>2281</v>
      </c>
      <c r="L248" s="10" t="s">
        <v>2280</v>
      </c>
    </row>
    <row r="249" spans="1:12" ht="230.4" x14ac:dyDescent="0.3">
      <c r="A249" s="9">
        <v>256</v>
      </c>
      <c r="B249" s="4" t="s">
        <v>136</v>
      </c>
      <c r="C249" s="4" t="s">
        <v>1918</v>
      </c>
      <c r="D249" s="9" t="s">
        <v>763</v>
      </c>
      <c r="E249" s="9" t="s">
        <v>2</v>
      </c>
      <c r="F249" s="11" t="s">
        <v>722</v>
      </c>
      <c r="H249" s="10" t="s">
        <v>1008</v>
      </c>
      <c r="J249" s="13" t="str">
        <f t="shared" si="3"/>
        <v>&lt;adms:Identifier&gt;</v>
      </c>
      <c r="K249" s="10" t="s">
        <v>2281</v>
      </c>
      <c r="L249" s="10" t="s">
        <v>2280</v>
      </c>
    </row>
    <row r="250" spans="1:12" ht="72" x14ac:dyDescent="0.3">
      <c r="A250" s="9">
        <v>257</v>
      </c>
      <c r="B250" s="4" t="s">
        <v>193</v>
      </c>
      <c r="C250" s="4" t="s">
        <v>1410</v>
      </c>
      <c r="D250" s="9" t="s">
        <v>31</v>
      </c>
      <c r="E250" s="9" t="s">
        <v>2</v>
      </c>
      <c r="F250" s="11" t="s">
        <v>722</v>
      </c>
      <c r="H250" s="10" t="s">
        <v>1380</v>
      </c>
      <c r="J250" s="13" t="str">
        <f t="shared" si="3"/>
        <v>&lt;fed-loc:MooringPlace&gt;</v>
      </c>
      <c r="K250" s="10" t="s">
        <v>2281</v>
      </c>
      <c r="L250" s="10" t="s">
        <v>2280</v>
      </c>
    </row>
    <row r="251" spans="1:12" ht="43.2" x14ac:dyDescent="0.3">
      <c r="A251" s="9">
        <v>258</v>
      </c>
      <c r="B251" s="4" t="s">
        <v>138</v>
      </c>
      <c r="C251" s="4" t="s">
        <v>1413</v>
      </c>
      <c r="D251" s="9" t="s">
        <v>31</v>
      </c>
      <c r="E251" s="9" t="s">
        <v>2</v>
      </c>
      <c r="F251" s="11" t="s">
        <v>722</v>
      </c>
      <c r="H251" s="10" t="s">
        <v>1380</v>
      </c>
      <c r="J251" s="13" t="str">
        <f t="shared" si="3"/>
        <v>&lt;fed-loc:Municipality&gt;</v>
      </c>
      <c r="K251" s="10" t="s">
        <v>2281</v>
      </c>
      <c r="L251" s="10" t="s">
        <v>2280</v>
      </c>
    </row>
    <row r="252" spans="1:12" ht="28.8" x14ac:dyDescent="0.3">
      <c r="A252" s="9">
        <v>260</v>
      </c>
      <c r="B252" s="4" t="s">
        <v>191</v>
      </c>
      <c r="C252" s="4" t="s">
        <v>1421</v>
      </c>
      <c r="D252" s="9" t="s">
        <v>31</v>
      </c>
      <c r="E252" s="9" t="s">
        <v>2</v>
      </c>
      <c r="F252" s="11" t="s">
        <v>722</v>
      </c>
      <c r="H252" s="10" t="s">
        <v>1380</v>
      </c>
      <c r="J252" s="13" t="str">
        <f t="shared" si="3"/>
        <v>&lt;fed-loc:Parcel&gt;</v>
      </c>
      <c r="K252" s="10" t="s">
        <v>2281</v>
      </c>
      <c r="L252" s="10" t="s">
        <v>2280</v>
      </c>
    </row>
    <row r="253" spans="1:12" ht="43.2" x14ac:dyDescent="0.3">
      <c r="A253" s="9">
        <v>261</v>
      </c>
      <c r="B253" s="4" t="s">
        <v>139</v>
      </c>
      <c r="C253" s="4" t="s">
        <v>1424</v>
      </c>
      <c r="D253" s="9" t="s">
        <v>31</v>
      </c>
      <c r="E253" s="9" t="s">
        <v>2</v>
      </c>
      <c r="F253" s="11" t="s">
        <v>722</v>
      </c>
      <c r="G253" s="4" t="s">
        <v>2374</v>
      </c>
      <c r="H253" s="10" t="s">
        <v>1380</v>
      </c>
      <c r="J253" s="13" t="str">
        <f t="shared" si="3"/>
        <v>&lt;fed-loc:PartOfMunicipality&gt;</v>
      </c>
      <c r="K253" s="10" t="s">
        <v>2281</v>
      </c>
      <c r="L253" s="10" t="s">
        <v>2280</v>
      </c>
    </row>
    <row r="254" spans="1:12" ht="43.2" x14ac:dyDescent="0.3">
      <c r="A254" s="9">
        <v>262</v>
      </c>
      <c r="B254" s="4" t="s">
        <v>137</v>
      </c>
      <c r="C254" s="4" t="s">
        <v>1426</v>
      </c>
      <c r="D254" s="9" t="s">
        <v>31</v>
      </c>
      <c r="E254" s="9" t="s">
        <v>2</v>
      </c>
      <c r="F254" s="11" t="s">
        <v>722</v>
      </c>
      <c r="H254" s="10" t="s">
        <v>2090</v>
      </c>
      <c r="I254" s="10" t="s">
        <v>2104</v>
      </c>
      <c r="J254" s="13" t="str">
        <f t="shared" si="3"/>
        <v>&lt;inspire-ad:PostalDescriptor&gt;</v>
      </c>
      <c r="K254" s="10" t="s">
        <v>2281</v>
      </c>
      <c r="L254" s="10" t="s">
        <v>2280</v>
      </c>
    </row>
    <row r="255" spans="1:12" ht="86.4" x14ac:dyDescent="0.3">
      <c r="A255" s="9">
        <v>263</v>
      </c>
      <c r="B255" s="4" t="s">
        <v>192</v>
      </c>
      <c r="C255" s="4" t="s">
        <v>1430</v>
      </c>
      <c r="D255" s="9" t="s">
        <v>31</v>
      </c>
      <c r="E255" s="9" t="s">
        <v>2</v>
      </c>
      <c r="F255" s="11" t="s">
        <v>722</v>
      </c>
      <c r="H255" s="10" t="s">
        <v>1380</v>
      </c>
      <c r="J255" s="13" t="str">
        <f t="shared" si="3"/>
        <v>&lt;fed-loc:Stand&gt;</v>
      </c>
      <c r="K255" s="10" t="s">
        <v>2281</v>
      </c>
      <c r="L255" s="10" t="s">
        <v>2280</v>
      </c>
    </row>
    <row r="256" spans="1:12" ht="43.2" x14ac:dyDescent="0.3">
      <c r="A256" s="9">
        <v>267</v>
      </c>
      <c r="B256" s="4" t="s">
        <v>163</v>
      </c>
      <c r="C256" s="4" t="s">
        <v>1433</v>
      </c>
      <c r="D256" s="9" t="s">
        <v>31</v>
      </c>
      <c r="E256" s="9" t="s">
        <v>3</v>
      </c>
      <c r="F256" s="11" t="s">
        <v>722</v>
      </c>
      <c r="H256" s="10" t="s">
        <v>2090</v>
      </c>
      <c r="I256" s="10" t="s">
        <v>2096</v>
      </c>
      <c r="J256" s="13" t="str">
        <f t="shared" si="3"/>
        <v>&lt;inspire-ad:Address.position&gt;</v>
      </c>
      <c r="K256" s="10" t="s">
        <v>2281</v>
      </c>
      <c r="L256" s="10" t="s">
        <v>2280</v>
      </c>
    </row>
    <row r="257" spans="1:12" ht="28.8" x14ac:dyDescent="0.3">
      <c r="A257" s="9">
        <v>268</v>
      </c>
      <c r="B257" s="4" t="s">
        <v>176</v>
      </c>
      <c r="C257" s="4" t="s">
        <v>1435</v>
      </c>
      <c r="D257" s="9" t="s">
        <v>31</v>
      </c>
      <c r="E257" s="9" t="s">
        <v>3</v>
      </c>
      <c r="F257" s="11" t="s">
        <v>722</v>
      </c>
      <c r="H257" s="10" t="s">
        <v>1380</v>
      </c>
      <c r="J257" s="13" t="str">
        <f t="shared" si="3"/>
        <v>&lt;fed-loc:addressSortField&gt;</v>
      </c>
      <c r="K257" s="10" t="s">
        <v>2281</v>
      </c>
      <c r="L257" s="10" t="s">
        <v>2280</v>
      </c>
    </row>
    <row r="258" spans="1:12" x14ac:dyDescent="0.3">
      <c r="A258" s="9">
        <v>269</v>
      </c>
      <c r="B258" s="4" t="s">
        <v>179</v>
      </c>
      <c r="C258" s="4" t="s">
        <v>1438</v>
      </c>
      <c r="D258" s="9" t="s">
        <v>31</v>
      </c>
      <c r="E258" s="9" t="s">
        <v>3</v>
      </c>
      <c r="F258" s="11" t="s">
        <v>722</v>
      </c>
      <c r="H258" s="10" t="s">
        <v>2090</v>
      </c>
      <c r="I258" s="10" t="s">
        <v>2108</v>
      </c>
      <c r="J258" s="13" t="str">
        <f t="shared" ref="J258:J319" si="4">IF(F258="FED",IF(AND(E258="ConceptScheme",LEFT(H258,7) &lt;&gt; "inspire"),CONCATENATE("&lt;",H258,":",LOWER(IF(I258="",B258,I258)),"#id&gt;"),CONCATENATE("&lt;",H258,":",IF(I258="",B258,I258),"&gt;")),CONCATENATE("&lt;",H258,":",IF(I258="",B258,I258),"&gt;"))</f>
        <v>&lt;inspire-ad:Address.status&gt;</v>
      </c>
      <c r="K258" s="10" t="s">
        <v>2281</v>
      </c>
      <c r="L258" s="10" t="s">
        <v>2280</v>
      </c>
    </row>
    <row r="259" spans="1:12" ht="43.2" x14ac:dyDescent="0.3">
      <c r="A259" s="9">
        <v>272</v>
      </c>
      <c r="B259" s="4" t="s">
        <v>1592</v>
      </c>
      <c r="C259" s="4" t="s">
        <v>1440</v>
      </c>
      <c r="D259" s="9" t="s">
        <v>31</v>
      </c>
      <c r="E259" s="9" t="s">
        <v>3</v>
      </c>
      <c r="F259" s="11" t="s">
        <v>722</v>
      </c>
      <c r="H259" s="10" t="s">
        <v>998</v>
      </c>
      <c r="J259" s="13" t="str">
        <f t="shared" si="4"/>
        <v>&lt;locn:fullAddress&gt;</v>
      </c>
      <c r="K259" s="10" t="s">
        <v>2281</v>
      </c>
      <c r="L259" s="10" t="s">
        <v>2280</v>
      </c>
    </row>
    <row r="260" spans="1:12" ht="43.2" x14ac:dyDescent="0.3">
      <c r="A260" s="9">
        <v>276</v>
      </c>
      <c r="B260" s="4" t="s">
        <v>244</v>
      </c>
      <c r="C260" s="4" t="s">
        <v>1442</v>
      </c>
      <c r="D260" s="9" t="s">
        <v>31</v>
      </c>
      <c r="E260" s="9" t="s">
        <v>3</v>
      </c>
      <c r="F260" s="11" t="s">
        <v>722</v>
      </c>
      <c r="G260" s="4" t="s">
        <v>2000</v>
      </c>
      <c r="H260" s="10" t="s">
        <v>2090</v>
      </c>
      <c r="I260" s="10" t="s">
        <v>2098</v>
      </c>
      <c r="J260" s="13" t="str">
        <f t="shared" si="4"/>
        <v>&lt;inspire-ad:Address.component&gt;</v>
      </c>
      <c r="K260" s="10" t="s">
        <v>2281</v>
      </c>
      <c r="L260" s="10" t="s">
        <v>2280</v>
      </c>
    </row>
    <row r="261" spans="1:12" ht="28.8" x14ac:dyDescent="0.3">
      <c r="A261" s="9">
        <v>277</v>
      </c>
      <c r="B261" s="4" t="s">
        <v>155</v>
      </c>
      <c r="C261" s="4" t="s">
        <v>1544</v>
      </c>
      <c r="D261" s="9" t="s">
        <v>31</v>
      </c>
      <c r="E261" s="9" t="s">
        <v>3</v>
      </c>
      <c r="F261" s="11" t="s">
        <v>722</v>
      </c>
      <c r="H261" s="10" t="s">
        <v>1380</v>
      </c>
      <c r="J261" s="13" t="str">
        <f t="shared" si="4"/>
        <v>&lt;fed-loc:hasRepresentation&gt;</v>
      </c>
      <c r="K261" s="10" t="s">
        <v>2281</v>
      </c>
      <c r="L261" s="10" t="s">
        <v>2280</v>
      </c>
    </row>
    <row r="262" spans="1:12" ht="43.2" x14ac:dyDescent="0.3">
      <c r="A262" s="9">
        <v>278</v>
      </c>
      <c r="B262" s="4" t="s">
        <v>182</v>
      </c>
      <c r="C262" s="4" t="s">
        <v>1444</v>
      </c>
      <c r="D262" s="9" t="s">
        <v>31</v>
      </c>
      <c r="E262" s="9" t="s">
        <v>3</v>
      </c>
      <c r="F262" s="11" t="s">
        <v>722</v>
      </c>
      <c r="G262" s="4" t="s">
        <v>2521</v>
      </c>
      <c r="H262" s="10" t="s">
        <v>1380</v>
      </c>
      <c r="J262" s="13" t="str">
        <f t="shared" si="4"/>
        <v>&lt;fed-loc:homonymAddition&gt;</v>
      </c>
      <c r="K262" s="10" t="s">
        <v>2281</v>
      </c>
      <c r="L262" s="10" t="s">
        <v>2280</v>
      </c>
    </row>
    <row r="263" spans="1:12" x14ac:dyDescent="0.3">
      <c r="A263" s="9">
        <v>280</v>
      </c>
      <c r="B263" s="4" t="s">
        <v>1557</v>
      </c>
      <c r="C263" s="4" t="s">
        <v>1446</v>
      </c>
      <c r="D263" s="9" t="s">
        <v>31</v>
      </c>
      <c r="E263" s="9" t="s">
        <v>3</v>
      </c>
      <c r="F263" s="11" t="s">
        <v>722</v>
      </c>
      <c r="H263" s="10" t="s">
        <v>1380</v>
      </c>
      <c r="J263" s="13" t="str">
        <f t="shared" si="4"/>
        <v>&lt;fed-loc:assignedTo&gt;</v>
      </c>
      <c r="K263" s="10" t="s">
        <v>2281</v>
      </c>
      <c r="L263" s="10" t="s">
        <v>2280</v>
      </c>
    </row>
    <row r="264" spans="1:12" ht="72" x14ac:dyDescent="0.3">
      <c r="A264" s="9">
        <v>283</v>
      </c>
      <c r="B264" s="4" t="s">
        <v>160</v>
      </c>
      <c r="C264" s="4" t="s">
        <v>1448</v>
      </c>
      <c r="D264" s="9" t="s">
        <v>31</v>
      </c>
      <c r="E264" s="9" t="s">
        <v>3</v>
      </c>
      <c r="F264" s="11" t="s">
        <v>722</v>
      </c>
      <c r="H264" s="10" t="s">
        <v>1380</v>
      </c>
      <c r="J264" s="13" t="str">
        <f t="shared" si="4"/>
        <v>&lt;fed-loc:isOfficiallyAssigned&gt;</v>
      </c>
      <c r="K264" s="10" t="s">
        <v>2281</v>
      </c>
      <c r="L264" s="10" t="s">
        <v>2280</v>
      </c>
    </row>
    <row r="265" spans="1:12" ht="72" x14ac:dyDescent="0.3">
      <c r="A265" s="9">
        <v>285</v>
      </c>
      <c r="B265" s="4" t="s">
        <v>1558</v>
      </c>
      <c r="C265" s="4" t="s">
        <v>1551</v>
      </c>
      <c r="D265" s="9" t="s">
        <v>31</v>
      </c>
      <c r="E265" s="9" t="s">
        <v>3</v>
      </c>
      <c r="F265" s="11" t="s">
        <v>722</v>
      </c>
      <c r="H265" s="10" t="s">
        <v>2090</v>
      </c>
      <c r="I265" s="10" t="s">
        <v>2097</v>
      </c>
      <c r="J265" s="13" t="str">
        <f t="shared" si="4"/>
        <v>&lt;inspire-ad:AddressComponent.situatedWithin&gt;</v>
      </c>
      <c r="K265" s="10" t="s">
        <v>2281</v>
      </c>
      <c r="L265" s="10" t="s">
        <v>2280</v>
      </c>
    </row>
    <row r="266" spans="1:12" x14ac:dyDescent="0.3">
      <c r="A266" s="9">
        <v>289</v>
      </c>
      <c r="B266" s="4" t="s">
        <v>149</v>
      </c>
      <c r="C266" s="4" t="s">
        <v>1554</v>
      </c>
      <c r="D266" s="9" t="s">
        <v>31</v>
      </c>
      <c r="E266" s="9" t="s">
        <v>3</v>
      </c>
      <c r="F266" s="11" t="s">
        <v>722</v>
      </c>
      <c r="H266" s="10" t="s">
        <v>1380</v>
      </c>
      <c r="J266" s="13" t="str">
        <f t="shared" si="4"/>
        <v>&lt;fed-loc:municipalityName&gt;</v>
      </c>
      <c r="K266" s="10" t="s">
        <v>2281</v>
      </c>
      <c r="L266" s="10" t="s">
        <v>2280</v>
      </c>
    </row>
    <row r="267" spans="1:12" ht="115.2" x14ac:dyDescent="0.3">
      <c r="A267" s="9">
        <v>292</v>
      </c>
      <c r="B267" s="4" t="s">
        <v>2151</v>
      </c>
      <c r="C267" s="4" t="s">
        <v>1772</v>
      </c>
      <c r="D267" s="9" t="s">
        <v>31</v>
      </c>
      <c r="E267" s="9" t="s">
        <v>3</v>
      </c>
      <c r="F267" s="11" t="s">
        <v>722</v>
      </c>
      <c r="H267" s="10" t="s">
        <v>1380</v>
      </c>
      <c r="J267" s="13" t="str">
        <f t="shared" si="4"/>
        <v>&lt;fed-loc:nameSpace&gt;</v>
      </c>
      <c r="K267" s="10" t="s">
        <v>2281</v>
      </c>
      <c r="L267" s="10" t="s">
        <v>2280</v>
      </c>
    </row>
    <row r="268" spans="1:12" ht="57.6" x14ac:dyDescent="0.3">
      <c r="A268" s="9">
        <v>294</v>
      </c>
      <c r="B268" s="4" t="s">
        <v>1767</v>
      </c>
      <c r="C268" s="4" t="s">
        <v>1920</v>
      </c>
      <c r="D268" s="9" t="s">
        <v>31</v>
      </c>
      <c r="E268" s="9" t="s">
        <v>3</v>
      </c>
      <c r="F268" s="11" t="s">
        <v>722</v>
      </c>
      <c r="G268" s="4" t="s">
        <v>1770</v>
      </c>
      <c r="H268" s="10" t="s">
        <v>1116</v>
      </c>
      <c r="I268" s="10" t="s">
        <v>1917</v>
      </c>
      <c r="J268" s="13" t="str">
        <f t="shared" si="4"/>
        <v>&lt;dcterms:identifier&gt;</v>
      </c>
      <c r="K268" s="10" t="s">
        <v>2281</v>
      </c>
      <c r="L268" s="10" t="s">
        <v>2280</v>
      </c>
    </row>
    <row r="269" spans="1:12" ht="72" x14ac:dyDescent="0.3">
      <c r="A269" s="9">
        <v>297</v>
      </c>
      <c r="B269" s="4" t="s">
        <v>152</v>
      </c>
      <c r="C269" s="4" t="s">
        <v>1450</v>
      </c>
      <c r="D269" s="9" t="s">
        <v>31</v>
      </c>
      <c r="E269" s="9" t="s">
        <v>3</v>
      </c>
      <c r="F269" s="11" t="s">
        <v>722</v>
      </c>
      <c r="G269" s="4" t="s">
        <v>2522</v>
      </c>
      <c r="H269" s="10" t="s">
        <v>1380</v>
      </c>
      <c r="J269" s="13" t="str">
        <f t="shared" si="4"/>
        <v>&lt;fed-loc:partOfMunicipalityName&gt;</v>
      </c>
      <c r="K269" s="10" t="s">
        <v>2281</v>
      </c>
      <c r="L269" s="10" t="s">
        <v>2280</v>
      </c>
    </row>
    <row r="270" spans="1:12" ht="43.2" x14ac:dyDescent="0.3">
      <c r="A270" s="9">
        <v>298</v>
      </c>
      <c r="B270" s="4" t="s">
        <v>2150</v>
      </c>
      <c r="C270" s="4" t="s">
        <v>2618</v>
      </c>
      <c r="D270" s="9" t="s">
        <v>31</v>
      </c>
      <c r="E270" s="9" t="s">
        <v>3</v>
      </c>
      <c r="F270" s="11" t="s">
        <v>722</v>
      </c>
      <c r="G270" s="4" t="s">
        <v>2521</v>
      </c>
      <c r="H270" s="10" t="s">
        <v>998</v>
      </c>
      <c r="I270" s="10" t="s">
        <v>1593</v>
      </c>
      <c r="J270" s="13" t="str">
        <f t="shared" si="4"/>
        <v>&lt;locn:locatorDesignator&gt;</v>
      </c>
      <c r="K270" s="10" t="s">
        <v>2281</v>
      </c>
      <c r="L270" s="10" t="s">
        <v>2280</v>
      </c>
    </row>
    <row r="271" spans="1:12" x14ac:dyDescent="0.3">
      <c r="A271" s="9">
        <v>299</v>
      </c>
      <c r="B271" s="4" t="s">
        <v>169</v>
      </c>
      <c r="C271" s="4" t="s">
        <v>1453</v>
      </c>
      <c r="D271" s="9" t="s">
        <v>31</v>
      </c>
      <c r="E271" s="9" t="s">
        <v>3</v>
      </c>
      <c r="F271" s="11" t="s">
        <v>722</v>
      </c>
      <c r="H271" s="10" t="s">
        <v>1380</v>
      </c>
      <c r="J271" s="13" t="str">
        <f t="shared" si="4"/>
        <v>&lt;fed-loc:pointGeometry&gt;</v>
      </c>
      <c r="K271" s="10" t="s">
        <v>2281</v>
      </c>
      <c r="L271" s="10" t="s">
        <v>2280</v>
      </c>
    </row>
    <row r="272" spans="1:12" x14ac:dyDescent="0.3">
      <c r="A272" s="9">
        <v>300</v>
      </c>
      <c r="B272" s="4" t="s">
        <v>170</v>
      </c>
      <c r="C272" s="4" t="s">
        <v>1456</v>
      </c>
      <c r="D272" s="9" t="s">
        <v>31</v>
      </c>
      <c r="E272" s="9" t="s">
        <v>3</v>
      </c>
      <c r="F272" s="11" t="s">
        <v>722</v>
      </c>
      <c r="H272" s="10" t="s">
        <v>2090</v>
      </c>
      <c r="I272" s="10" t="s">
        <v>2106</v>
      </c>
      <c r="J272" s="13" t="str">
        <f t="shared" si="4"/>
        <v>&lt;inspire-ad:GeographicPosition.method&gt;</v>
      </c>
      <c r="K272" s="10" t="s">
        <v>2281</v>
      </c>
      <c r="L272" s="10" t="s">
        <v>2280</v>
      </c>
    </row>
    <row r="273" spans="1:12" ht="28.8" x14ac:dyDescent="0.3">
      <c r="A273" s="9">
        <v>301</v>
      </c>
      <c r="B273" s="4" t="s">
        <v>171</v>
      </c>
      <c r="C273" s="4" t="s">
        <v>1460</v>
      </c>
      <c r="D273" s="9" t="s">
        <v>31</v>
      </c>
      <c r="E273" s="9" t="s">
        <v>3</v>
      </c>
      <c r="F273" s="11" t="s">
        <v>722</v>
      </c>
      <c r="H273" s="10" t="s">
        <v>2090</v>
      </c>
      <c r="I273" s="10" t="s">
        <v>2103</v>
      </c>
      <c r="J273" s="13" t="str">
        <f t="shared" si="4"/>
        <v>&lt;inspire-ad:GeographicPosition.specification&gt;</v>
      </c>
      <c r="K273" s="10" t="s">
        <v>2281</v>
      </c>
      <c r="L273" s="10" t="s">
        <v>2280</v>
      </c>
    </row>
    <row r="274" spans="1:12" ht="72" x14ac:dyDescent="0.3">
      <c r="A274" s="9">
        <v>303</v>
      </c>
      <c r="B274" s="4" t="s">
        <v>40</v>
      </c>
      <c r="C274" s="4" t="s">
        <v>1612</v>
      </c>
      <c r="D274" s="9" t="s">
        <v>31</v>
      </c>
      <c r="E274" s="9" t="s">
        <v>3</v>
      </c>
      <c r="F274" s="11" t="s">
        <v>722</v>
      </c>
      <c r="G274" s="4" t="s">
        <v>2521</v>
      </c>
      <c r="H274" s="10" t="s">
        <v>2090</v>
      </c>
      <c r="I274" s="10" t="s">
        <v>2107</v>
      </c>
      <c r="J274" s="13" t="str">
        <f t="shared" si="4"/>
        <v>&lt;inspire-ad:PostalDescriptor.postCode&gt;</v>
      </c>
      <c r="K274" s="10" t="s">
        <v>2281</v>
      </c>
      <c r="L274" s="10" t="s">
        <v>2280</v>
      </c>
    </row>
    <row r="275" spans="1:12" ht="43.2" x14ac:dyDescent="0.3">
      <c r="A275" s="9">
        <v>311</v>
      </c>
      <c r="B275" s="4" t="s">
        <v>1768</v>
      </c>
      <c r="C275" s="32" t="s">
        <v>1933</v>
      </c>
      <c r="D275" s="9" t="s">
        <v>31</v>
      </c>
      <c r="E275" s="9" t="s">
        <v>3</v>
      </c>
      <c r="F275" s="11" t="s">
        <v>722</v>
      </c>
      <c r="G275" s="4" t="s">
        <v>1771</v>
      </c>
      <c r="H275" s="34" t="s">
        <v>1003</v>
      </c>
      <c r="I275" s="32" t="s">
        <v>1931</v>
      </c>
      <c r="J275" s="13" t="str">
        <f t="shared" si="4"/>
        <v>&lt;owl:versionInfo&gt;</v>
      </c>
      <c r="K275" s="10" t="s">
        <v>2281</v>
      </c>
      <c r="L275" s="10" t="s">
        <v>2280</v>
      </c>
    </row>
    <row r="276" spans="1:12" ht="100.8" x14ac:dyDescent="0.3">
      <c r="A276" s="9">
        <v>312</v>
      </c>
      <c r="B276" s="4" t="s">
        <v>44</v>
      </c>
      <c r="C276" s="4" t="s">
        <v>2067</v>
      </c>
      <c r="D276" s="9" t="s">
        <v>4</v>
      </c>
      <c r="E276" s="9" t="s">
        <v>2</v>
      </c>
      <c r="F276" s="11" t="s">
        <v>722</v>
      </c>
      <c r="H276" s="10" t="s">
        <v>1381</v>
      </c>
      <c r="J276" s="13" t="str">
        <f t="shared" si="4"/>
        <v>&lt;fed-per:AsylumSeeker&gt;</v>
      </c>
      <c r="K276" s="10" t="s">
        <v>2281</v>
      </c>
      <c r="L276" s="10" t="s">
        <v>2280</v>
      </c>
    </row>
    <row r="277" spans="1:12" ht="28.8" x14ac:dyDescent="0.3">
      <c r="A277" s="9">
        <v>313</v>
      </c>
      <c r="B277" s="4" t="s">
        <v>53</v>
      </c>
      <c r="C277" s="4" t="s">
        <v>1857</v>
      </c>
      <c r="D277" s="9" t="s">
        <v>4</v>
      </c>
      <c r="E277" s="9" t="s">
        <v>2</v>
      </c>
      <c r="F277" s="11" t="s">
        <v>722</v>
      </c>
      <c r="H277" s="10" t="s">
        <v>1381</v>
      </c>
      <c r="J277" s="13" t="str">
        <f t="shared" si="4"/>
        <v>&lt;fed-per:BelgianResident&gt;</v>
      </c>
      <c r="K277" s="10" t="s">
        <v>2281</v>
      </c>
      <c r="L277" s="10" t="s">
        <v>2280</v>
      </c>
    </row>
    <row r="278" spans="1:12" ht="57.6" x14ac:dyDescent="0.3">
      <c r="A278" s="9">
        <v>314</v>
      </c>
      <c r="B278" s="4" t="s">
        <v>125</v>
      </c>
      <c r="C278" s="4" t="s">
        <v>1524</v>
      </c>
      <c r="D278" s="9" t="s">
        <v>4</v>
      </c>
      <c r="E278" s="9" t="s">
        <v>2</v>
      </c>
      <c r="F278" s="11" t="s">
        <v>722</v>
      </c>
      <c r="H278" s="10" t="s">
        <v>1381</v>
      </c>
      <c r="J278" s="13" t="str">
        <f t="shared" si="4"/>
        <v>&lt;fed-per:Cohabitation&gt;</v>
      </c>
      <c r="K278" s="10" t="s">
        <v>2281</v>
      </c>
      <c r="L278" s="10" t="s">
        <v>2280</v>
      </c>
    </row>
    <row r="279" spans="1:12" ht="100.8" x14ac:dyDescent="0.3">
      <c r="A279" s="9">
        <v>315</v>
      </c>
      <c r="B279" s="4" t="s">
        <v>114</v>
      </c>
      <c r="C279" s="4" t="s">
        <v>1525</v>
      </c>
      <c r="D279" s="9" t="s">
        <v>4</v>
      </c>
      <c r="E279" s="9" t="s">
        <v>2</v>
      </c>
      <c r="F279" s="11" t="s">
        <v>722</v>
      </c>
      <c r="H279" s="10" t="s">
        <v>1381</v>
      </c>
      <c r="J279" s="13" t="str">
        <f t="shared" si="4"/>
        <v>&lt;fed-per:Descent&gt;</v>
      </c>
      <c r="K279" s="10" t="s">
        <v>2281</v>
      </c>
      <c r="L279" s="10" t="s">
        <v>2280</v>
      </c>
    </row>
    <row r="280" spans="1:12" x14ac:dyDescent="0.3">
      <c r="A280" s="9">
        <v>316</v>
      </c>
      <c r="B280" s="4" t="s">
        <v>54</v>
      </c>
      <c r="C280" s="4" t="s">
        <v>1477</v>
      </c>
      <c r="D280" s="9" t="s">
        <v>4</v>
      </c>
      <c r="E280" s="9" t="s">
        <v>2</v>
      </c>
      <c r="F280" s="11" t="s">
        <v>722</v>
      </c>
      <c r="H280" s="10" t="s">
        <v>1381</v>
      </c>
      <c r="J280" s="13" t="str">
        <f t="shared" si="4"/>
        <v>&lt;fed-per:EmbassyResident&gt;</v>
      </c>
      <c r="K280" s="10" t="s">
        <v>2281</v>
      </c>
      <c r="L280" s="10" t="s">
        <v>2280</v>
      </c>
    </row>
    <row r="281" spans="1:12" x14ac:dyDescent="0.3">
      <c r="A281" s="9">
        <v>317</v>
      </c>
      <c r="B281" s="4" t="s">
        <v>55</v>
      </c>
      <c r="C281" s="4" t="s">
        <v>1480</v>
      </c>
      <c r="D281" s="9" t="s">
        <v>4</v>
      </c>
      <c r="E281" s="9" t="s">
        <v>2</v>
      </c>
      <c r="F281" s="11" t="s">
        <v>722</v>
      </c>
      <c r="H281" s="10" t="s">
        <v>1381</v>
      </c>
      <c r="J281" s="13" t="str">
        <f t="shared" si="4"/>
        <v>&lt;fed-per:ForeignResident&gt;</v>
      </c>
      <c r="K281" s="10" t="s">
        <v>2281</v>
      </c>
      <c r="L281" s="10" t="s">
        <v>2280</v>
      </c>
    </row>
    <row r="282" spans="1:12" ht="57.6" x14ac:dyDescent="0.3">
      <c r="A282" s="9">
        <v>318</v>
      </c>
      <c r="B282" s="4" t="s">
        <v>123</v>
      </c>
      <c r="C282" s="4" t="s">
        <v>1472</v>
      </c>
      <c r="D282" s="9" t="s">
        <v>4</v>
      </c>
      <c r="E282" s="9" t="s">
        <v>2</v>
      </c>
      <c r="F282" s="11" t="s">
        <v>722</v>
      </c>
      <c r="H282" s="10" t="s">
        <v>1381</v>
      </c>
      <c r="J282" s="13" t="str">
        <f t="shared" si="4"/>
        <v>&lt;fed-per:Guardianship&gt;</v>
      </c>
      <c r="K282" s="10" t="s">
        <v>2281</v>
      </c>
      <c r="L282" s="10" t="s">
        <v>2280</v>
      </c>
    </row>
    <row r="283" spans="1:12" ht="86.4" x14ac:dyDescent="0.3">
      <c r="A283" s="9">
        <v>319</v>
      </c>
      <c r="B283" s="4" t="s">
        <v>253</v>
      </c>
      <c r="C283" s="4" t="s">
        <v>1475</v>
      </c>
      <c r="D283" s="9" t="s">
        <v>4</v>
      </c>
      <c r="E283" s="9" t="s">
        <v>2</v>
      </c>
      <c r="F283" s="11" t="s">
        <v>722</v>
      </c>
      <c r="H283" s="10" t="s">
        <v>1381</v>
      </c>
      <c r="J283" s="13" t="str">
        <f t="shared" si="4"/>
        <v>&lt;fed-per:Household&gt;</v>
      </c>
      <c r="K283" s="10" t="s">
        <v>2281</v>
      </c>
      <c r="L283" s="10" t="s">
        <v>2280</v>
      </c>
    </row>
    <row r="284" spans="1:12" ht="28.8" x14ac:dyDescent="0.3">
      <c r="A284" s="9">
        <v>320</v>
      </c>
      <c r="B284" s="4" t="s">
        <v>254</v>
      </c>
      <c r="C284" s="4" t="s">
        <v>1483</v>
      </c>
      <c r="D284" s="9" t="s">
        <v>4</v>
      </c>
      <c r="E284" s="9" t="s">
        <v>2</v>
      </c>
      <c r="F284" s="11" t="s">
        <v>722</v>
      </c>
      <c r="H284" s="10" t="s">
        <v>1381</v>
      </c>
      <c r="J284" s="13" t="str">
        <f t="shared" si="4"/>
        <v>&lt;fed-per:HouseholdRelation&gt;</v>
      </c>
      <c r="K284" s="10" t="s">
        <v>2281</v>
      </c>
      <c r="L284" s="10" t="s">
        <v>2280</v>
      </c>
    </row>
    <row r="285" spans="1:12" ht="43.2" x14ac:dyDescent="0.3">
      <c r="A285" s="9">
        <v>321</v>
      </c>
      <c r="B285" s="4" t="s">
        <v>126</v>
      </c>
      <c r="C285" s="4" t="s">
        <v>1487</v>
      </c>
      <c r="D285" s="9" t="s">
        <v>4</v>
      </c>
      <c r="E285" s="9" t="s">
        <v>2</v>
      </c>
      <c r="F285" s="11" t="s">
        <v>722</v>
      </c>
      <c r="H285" s="10" t="s">
        <v>1381</v>
      </c>
      <c r="J285" s="13" t="str">
        <f t="shared" si="4"/>
        <v>&lt;fed-per:Marriage&gt;</v>
      </c>
      <c r="K285" s="10" t="s">
        <v>2281</v>
      </c>
      <c r="L285" s="10" t="s">
        <v>2280</v>
      </c>
    </row>
    <row r="286" spans="1:12" ht="28.8" x14ac:dyDescent="0.3">
      <c r="A286" s="9">
        <v>322</v>
      </c>
      <c r="B286" s="4" t="s">
        <v>47</v>
      </c>
      <c r="C286" s="4" t="s">
        <v>1490</v>
      </c>
      <c r="D286" s="9" t="s">
        <v>4</v>
      </c>
      <c r="E286" s="9" t="s">
        <v>2</v>
      </c>
      <c r="F286" s="11" t="s">
        <v>722</v>
      </c>
      <c r="H286" s="10" t="s">
        <v>1381</v>
      </c>
      <c r="J286" s="13" t="str">
        <f t="shared" si="4"/>
        <v>&lt;fed-per:NonResident&gt;</v>
      </c>
      <c r="K286" s="10" t="s">
        <v>2281</v>
      </c>
      <c r="L286" s="10" t="s">
        <v>2280</v>
      </c>
    </row>
    <row r="287" spans="1:12" ht="57.6" x14ac:dyDescent="0.3">
      <c r="A287" s="9">
        <v>323</v>
      </c>
      <c r="B287" s="4" t="s">
        <v>4</v>
      </c>
      <c r="C287" s="4" t="s">
        <v>1839</v>
      </c>
      <c r="D287" s="9" t="s">
        <v>4</v>
      </c>
      <c r="E287" s="9" t="s">
        <v>2</v>
      </c>
      <c r="F287" s="11" t="s">
        <v>722</v>
      </c>
      <c r="H287" s="10" t="s">
        <v>75</v>
      </c>
      <c r="J287" s="13" t="str">
        <f t="shared" si="4"/>
        <v>&lt;person:Person&gt;</v>
      </c>
      <c r="K287" s="10" t="s">
        <v>2281</v>
      </c>
      <c r="L287" s="10" t="s">
        <v>2280</v>
      </c>
    </row>
    <row r="288" spans="1:12" ht="43.2" x14ac:dyDescent="0.3">
      <c r="A288" s="9">
        <v>324</v>
      </c>
      <c r="B288" s="4" t="s">
        <v>122</v>
      </c>
      <c r="C288" s="4" t="s">
        <v>1493</v>
      </c>
      <c r="D288" s="9" t="s">
        <v>4</v>
      </c>
      <c r="E288" s="9" t="s">
        <v>2</v>
      </c>
      <c r="F288" s="11" t="s">
        <v>722</v>
      </c>
      <c r="H288" s="10" t="s">
        <v>1381</v>
      </c>
      <c r="J288" s="13" t="str">
        <f t="shared" si="4"/>
        <v>&lt;fed-per:PersonRelation&gt;</v>
      </c>
      <c r="K288" s="10" t="s">
        <v>2281</v>
      </c>
      <c r="L288" s="10" t="s">
        <v>2280</v>
      </c>
    </row>
    <row r="289" spans="1:12" x14ac:dyDescent="0.3">
      <c r="A289" s="9">
        <v>325</v>
      </c>
      <c r="B289" s="4" t="s">
        <v>1752</v>
      </c>
      <c r="C289" s="4" t="s">
        <v>2069</v>
      </c>
      <c r="D289" s="9" t="s">
        <v>4</v>
      </c>
      <c r="E289" s="9" t="s">
        <v>2</v>
      </c>
      <c r="F289" s="11" t="s">
        <v>722</v>
      </c>
      <c r="H289" s="10" t="s">
        <v>1381</v>
      </c>
      <c r="J289" s="13" t="str">
        <f t="shared" si="4"/>
        <v>&lt;fed-per:FormerResident&gt;</v>
      </c>
      <c r="K289" s="10" t="s">
        <v>2281</v>
      </c>
      <c r="L289" s="10" t="s">
        <v>2280</v>
      </c>
    </row>
    <row r="290" spans="1:12" ht="28.8" x14ac:dyDescent="0.3">
      <c r="A290" s="9">
        <v>326</v>
      </c>
      <c r="B290" s="4" t="s">
        <v>51</v>
      </c>
      <c r="C290" s="4" t="s">
        <v>1465</v>
      </c>
      <c r="D290" s="9" t="s">
        <v>4</v>
      </c>
      <c r="E290" s="9" t="s">
        <v>2</v>
      </c>
      <c r="F290" s="11" t="s">
        <v>722</v>
      </c>
      <c r="H290" s="10" t="s">
        <v>1381</v>
      </c>
      <c r="J290" s="13" t="str">
        <f t="shared" si="4"/>
        <v>&lt;fed-per:Resident&gt;</v>
      </c>
      <c r="K290" s="10" t="s">
        <v>2281</v>
      </c>
      <c r="L290" s="10" t="s">
        <v>2280</v>
      </c>
    </row>
    <row r="291" spans="1:12" x14ac:dyDescent="0.3">
      <c r="A291" s="9">
        <v>329</v>
      </c>
      <c r="B291" s="4" t="s">
        <v>2576</v>
      </c>
      <c r="C291" s="4" t="s">
        <v>2575</v>
      </c>
      <c r="D291" s="9" t="s">
        <v>4</v>
      </c>
      <c r="E291" s="9" t="s">
        <v>3</v>
      </c>
      <c r="F291" s="11" t="s">
        <v>722</v>
      </c>
      <c r="H291" s="10" t="s">
        <v>1381</v>
      </c>
      <c r="J291" s="13" t="str">
        <f t="shared" si="4"/>
        <v>&lt;fed-per:civilStatus&gt;</v>
      </c>
      <c r="K291" s="10" t="s">
        <v>2281</v>
      </c>
      <c r="L291" s="10" t="s">
        <v>2280</v>
      </c>
    </row>
    <row r="292" spans="1:12" x14ac:dyDescent="0.3">
      <c r="A292" s="9">
        <v>330</v>
      </c>
      <c r="B292" s="4" t="s">
        <v>1876</v>
      </c>
      <c r="C292" s="4" t="s">
        <v>647</v>
      </c>
      <c r="D292" s="9" t="s">
        <v>4</v>
      </c>
      <c r="E292" s="9" t="s">
        <v>3</v>
      </c>
      <c r="F292" s="11" t="s">
        <v>722</v>
      </c>
      <c r="H292" s="10" t="s">
        <v>975</v>
      </c>
      <c r="J292" s="13" t="str">
        <f t="shared" si="4"/>
        <v>&lt;schema:birthDate&gt;</v>
      </c>
      <c r="K292" s="10" t="s">
        <v>2281</v>
      </c>
      <c r="L292" s="10" t="s">
        <v>2280</v>
      </c>
    </row>
    <row r="293" spans="1:12" x14ac:dyDescent="0.3">
      <c r="A293" s="9">
        <v>331</v>
      </c>
      <c r="B293" s="4" t="s">
        <v>1877</v>
      </c>
      <c r="C293" s="4" t="s">
        <v>648</v>
      </c>
      <c r="D293" s="9" t="s">
        <v>4</v>
      </c>
      <c r="E293" s="9" t="s">
        <v>3</v>
      </c>
      <c r="F293" s="11" t="s">
        <v>722</v>
      </c>
      <c r="H293" s="10" t="s">
        <v>975</v>
      </c>
      <c r="J293" s="13" t="str">
        <f t="shared" si="4"/>
        <v>&lt;schema:deathDate&gt;</v>
      </c>
      <c r="K293" s="10" t="s">
        <v>2281</v>
      </c>
      <c r="L293" s="10" t="s">
        <v>2280</v>
      </c>
    </row>
    <row r="294" spans="1:12" x14ac:dyDescent="0.3">
      <c r="A294" s="9">
        <v>332</v>
      </c>
      <c r="B294" s="4" t="s">
        <v>14</v>
      </c>
      <c r="C294" s="4" t="s">
        <v>2071</v>
      </c>
      <c r="D294" s="9" t="s">
        <v>4</v>
      </c>
      <c r="E294" s="9" t="s">
        <v>3</v>
      </c>
      <c r="F294" s="11" t="s">
        <v>722</v>
      </c>
      <c r="G294" s="4" t="s">
        <v>1509</v>
      </c>
      <c r="H294" s="10" t="s">
        <v>1015</v>
      </c>
      <c r="I294" s="10" t="s">
        <v>2570</v>
      </c>
      <c r="J294" s="13" t="str">
        <f t="shared" si="4"/>
        <v>&lt;foaf:#term_family_name&gt;</v>
      </c>
      <c r="K294" s="10" t="s">
        <v>2281</v>
      </c>
      <c r="L294" s="10" t="s">
        <v>2280</v>
      </c>
    </row>
    <row r="295" spans="1:12" ht="28.8" x14ac:dyDescent="0.3">
      <c r="A295" s="9">
        <v>333</v>
      </c>
      <c r="B295" s="4" t="s">
        <v>16</v>
      </c>
      <c r="C295" s="4" t="s">
        <v>1526</v>
      </c>
      <c r="D295" s="9" t="s">
        <v>4</v>
      </c>
      <c r="E295" s="9" t="s">
        <v>3</v>
      </c>
      <c r="F295" s="11" t="s">
        <v>722</v>
      </c>
      <c r="H295" s="10" t="s">
        <v>1015</v>
      </c>
      <c r="I295" s="10" t="s">
        <v>2571</v>
      </c>
      <c r="J295" s="13" t="str">
        <f t="shared" si="4"/>
        <v>&lt;foaf:#term_givenname&gt;</v>
      </c>
      <c r="K295" s="10" t="s">
        <v>2281</v>
      </c>
      <c r="L295" s="10" t="s">
        <v>2280</v>
      </c>
    </row>
    <row r="296" spans="1:12" ht="28.8" x14ac:dyDescent="0.3">
      <c r="A296" s="9">
        <v>334</v>
      </c>
      <c r="B296" s="4" t="s">
        <v>101</v>
      </c>
      <c r="C296" s="4" t="s">
        <v>1757</v>
      </c>
      <c r="D296" s="9" t="s">
        <v>4</v>
      </c>
      <c r="E296" s="9" t="s">
        <v>3</v>
      </c>
      <c r="F296" s="11" t="s">
        <v>722</v>
      </c>
      <c r="G296" s="4" t="s">
        <v>1509</v>
      </c>
      <c r="H296" s="10" t="s">
        <v>1381</v>
      </c>
      <c r="J296" s="13" t="str">
        <f t="shared" si="4"/>
        <v>&lt;fed-per:fullName&gt;</v>
      </c>
      <c r="K296" s="10" t="s">
        <v>2281</v>
      </c>
      <c r="L296" s="10" t="s">
        <v>2280</v>
      </c>
    </row>
    <row r="297" spans="1:12" x14ac:dyDescent="0.3">
      <c r="A297" s="9">
        <v>335</v>
      </c>
      <c r="B297" s="4" t="s">
        <v>15</v>
      </c>
      <c r="C297" s="4" t="s">
        <v>2212</v>
      </c>
      <c r="D297" s="9" t="s">
        <v>4</v>
      </c>
      <c r="E297" s="9" t="s">
        <v>3</v>
      </c>
      <c r="F297" s="11" t="s">
        <v>722</v>
      </c>
      <c r="H297" s="10" t="s">
        <v>1015</v>
      </c>
      <c r="I297" s="10" t="s">
        <v>2569</v>
      </c>
      <c r="J297" s="13" t="str">
        <f t="shared" si="4"/>
        <v>&lt;foaf:#term_gender&gt;</v>
      </c>
      <c r="K297" s="10" t="s">
        <v>2281</v>
      </c>
      <c r="L297" s="10" t="s">
        <v>2280</v>
      </c>
    </row>
    <row r="298" spans="1:12" ht="28.8" x14ac:dyDescent="0.3">
      <c r="A298" s="9">
        <v>336</v>
      </c>
      <c r="B298" s="4" t="s">
        <v>1527</v>
      </c>
      <c r="C298" s="4" t="s">
        <v>1759</v>
      </c>
      <c r="D298" s="9" t="s">
        <v>4</v>
      </c>
      <c r="E298" s="9" t="s">
        <v>3</v>
      </c>
      <c r="F298" s="11" t="s">
        <v>722</v>
      </c>
      <c r="H298" s="10" t="s">
        <v>1381</v>
      </c>
      <c r="J298" s="13" t="str">
        <f t="shared" si="4"/>
        <v>&lt;fed-per:givenNames&gt;</v>
      </c>
      <c r="K298" s="10" t="s">
        <v>2281</v>
      </c>
      <c r="L298" s="10" t="s">
        <v>2280</v>
      </c>
    </row>
    <row r="299" spans="1:12" x14ac:dyDescent="0.3">
      <c r="A299" s="9">
        <v>337</v>
      </c>
      <c r="B299" s="4" t="s">
        <v>131</v>
      </c>
      <c r="C299" s="4" t="s">
        <v>1809</v>
      </c>
      <c r="D299" s="9" t="s">
        <v>4</v>
      </c>
      <c r="E299" s="9" t="s">
        <v>3</v>
      </c>
      <c r="F299" s="11" t="s">
        <v>722</v>
      </c>
      <c r="H299" s="10" t="s">
        <v>1381</v>
      </c>
      <c r="J299" s="13" t="str">
        <f t="shared" si="4"/>
        <v>&lt;fed-per:headOf&gt;</v>
      </c>
      <c r="K299" s="10" t="s">
        <v>2281</v>
      </c>
      <c r="L299" s="10" t="s">
        <v>2280</v>
      </c>
    </row>
    <row r="300" spans="1:12" ht="72" x14ac:dyDescent="0.3">
      <c r="A300" s="9">
        <v>338</v>
      </c>
      <c r="B300" s="4" t="s">
        <v>2543</v>
      </c>
      <c r="C300" s="4" t="s">
        <v>1504</v>
      </c>
      <c r="D300" s="9" t="s">
        <v>4</v>
      </c>
      <c r="E300" s="9" t="s">
        <v>3</v>
      </c>
      <c r="F300" s="11" t="s">
        <v>722</v>
      </c>
      <c r="H300" s="10" t="s">
        <v>1381</v>
      </c>
      <c r="J300" s="13" t="str">
        <f t="shared" si="4"/>
        <v>&lt;fed-per:householdRelation&gt;</v>
      </c>
      <c r="K300" s="10" t="s">
        <v>2281</v>
      </c>
      <c r="L300" s="10" t="s">
        <v>2280</v>
      </c>
    </row>
    <row r="301" spans="1:12" x14ac:dyDescent="0.3">
      <c r="A301" s="9">
        <v>339</v>
      </c>
      <c r="B301" s="4" t="s">
        <v>1529</v>
      </c>
      <c r="C301" s="4" t="s">
        <v>1531</v>
      </c>
      <c r="D301" s="9" t="s">
        <v>4</v>
      </c>
      <c r="E301" s="9" t="s">
        <v>3</v>
      </c>
      <c r="F301" s="11" t="s">
        <v>722</v>
      </c>
      <c r="H301" s="10" t="s">
        <v>1381</v>
      </c>
      <c r="J301" s="13" t="str">
        <f t="shared" si="4"/>
        <v>&lt;fed-per:person1&gt;</v>
      </c>
      <c r="K301" s="10" t="s">
        <v>2281</v>
      </c>
      <c r="L301" s="10" t="s">
        <v>2280</v>
      </c>
    </row>
    <row r="302" spans="1:12" x14ac:dyDescent="0.3">
      <c r="A302" s="9">
        <v>341</v>
      </c>
      <c r="B302" s="4" t="s">
        <v>130</v>
      </c>
      <c r="C302" s="4" t="s">
        <v>1808</v>
      </c>
      <c r="D302" s="9" t="s">
        <v>4</v>
      </c>
      <c r="E302" s="9" t="s">
        <v>3</v>
      </c>
      <c r="F302" s="11" t="s">
        <v>722</v>
      </c>
      <c r="H302" s="10" t="s">
        <v>1381</v>
      </c>
      <c r="J302" s="13" t="str">
        <f t="shared" si="4"/>
        <v>&lt;fed-per:memberOf&gt;</v>
      </c>
      <c r="K302" s="10" t="s">
        <v>2281</v>
      </c>
      <c r="L302" s="10" t="s">
        <v>2280</v>
      </c>
    </row>
    <row r="303" spans="1:12" ht="144" x14ac:dyDescent="0.3">
      <c r="A303" s="9">
        <v>343</v>
      </c>
      <c r="B303" s="4" t="s">
        <v>103</v>
      </c>
      <c r="C303" s="4" t="s">
        <v>1418</v>
      </c>
      <c r="D303" s="9" t="s">
        <v>4</v>
      </c>
      <c r="E303" s="9" t="s">
        <v>3</v>
      </c>
      <c r="F303" s="11" t="s">
        <v>722</v>
      </c>
      <c r="G303" s="11"/>
      <c r="H303" s="10" t="s">
        <v>1381</v>
      </c>
      <c r="J303" s="13" t="str">
        <f t="shared" si="4"/>
        <v>&lt;fed-per:nationality&gt;</v>
      </c>
      <c r="K303" s="10" t="s">
        <v>2281</v>
      </c>
      <c r="L303" s="10" t="s">
        <v>2280</v>
      </c>
    </row>
    <row r="304" spans="1:12" ht="57.6" x14ac:dyDescent="0.3">
      <c r="A304" s="9">
        <v>344</v>
      </c>
      <c r="B304" s="4" t="s">
        <v>236</v>
      </c>
      <c r="C304" s="4" t="s">
        <v>1920</v>
      </c>
      <c r="D304" s="9" t="s">
        <v>4</v>
      </c>
      <c r="E304" s="9" t="s">
        <v>3</v>
      </c>
      <c r="F304" s="11" t="s">
        <v>722</v>
      </c>
      <c r="G304" s="4" t="s">
        <v>1949</v>
      </c>
      <c r="H304" s="10" t="s">
        <v>1116</v>
      </c>
      <c r="I304" s="10" t="s">
        <v>1917</v>
      </c>
      <c r="J304" s="13" t="str">
        <f t="shared" si="4"/>
        <v>&lt;dcterms:identifier&gt;</v>
      </c>
      <c r="K304" s="10" t="s">
        <v>2281</v>
      </c>
      <c r="L304" s="10" t="s">
        <v>2280</v>
      </c>
    </row>
    <row r="305" spans="1:12" ht="28.8" x14ac:dyDescent="0.3">
      <c r="A305" s="9">
        <v>345</v>
      </c>
      <c r="B305" s="4" t="s">
        <v>1878</v>
      </c>
      <c r="C305" s="4" t="s">
        <v>1896</v>
      </c>
      <c r="D305" s="9" t="s">
        <v>4</v>
      </c>
      <c r="E305" s="9" t="s">
        <v>3</v>
      </c>
      <c r="F305" s="11" t="s">
        <v>722</v>
      </c>
      <c r="G305" s="4" t="s">
        <v>2221</v>
      </c>
      <c r="H305" s="10" t="s">
        <v>75</v>
      </c>
      <c r="J305" s="13" t="str">
        <f t="shared" si="4"/>
        <v>&lt;person:placeOfBirth&gt;</v>
      </c>
      <c r="K305" s="10" t="s">
        <v>2281</v>
      </c>
      <c r="L305" s="10" t="s">
        <v>2280</v>
      </c>
    </row>
    <row r="306" spans="1:12" ht="28.8" x14ac:dyDescent="0.3">
      <c r="A306" s="9">
        <v>346</v>
      </c>
      <c r="B306" s="4" t="s">
        <v>1880</v>
      </c>
      <c r="C306" s="4" t="s">
        <v>1897</v>
      </c>
      <c r="D306" s="9" t="s">
        <v>4</v>
      </c>
      <c r="E306" s="9" t="s">
        <v>3</v>
      </c>
      <c r="F306" s="11" t="s">
        <v>722</v>
      </c>
      <c r="G306" s="4" t="s">
        <v>2221</v>
      </c>
      <c r="H306" s="10" t="s">
        <v>75</v>
      </c>
      <c r="J306" s="13" t="str">
        <f t="shared" si="4"/>
        <v>&lt;person:placeOfDeath&gt;</v>
      </c>
      <c r="K306" s="10" t="s">
        <v>2281</v>
      </c>
      <c r="L306" s="10" t="s">
        <v>2280</v>
      </c>
    </row>
    <row r="307" spans="1:12" x14ac:dyDescent="0.3">
      <c r="A307" s="9">
        <v>348</v>
      </c>
      <c r="B307" s="4" t="s">
        <v>129</v>
      </c>
      <c r="C307" s="4" t="s">
        <v>1506</v>
      </c>
      <c r="D307" s="9" t="s">
        <v>4</v>
      </c>
      <c r="E307" s="9" t="s">
        <v>3</v>
      </c>
      <c r="F307" s="11" t="s">
        <v>722</v>
      </c>
      <c r="H307" s="10" t="s">
        <v>1381</v>
      </c>
      <c r="J307" s="13" t="str">
        <f t="shared" si="4"/>
        <v>&lt;fed-per:residenceAddress&gt;</v>
      </c>
      <c r="K307" s="10" t="s">
        <v>2281</v>
      </c>
      <c r="L307" s="10" t="s">
        <v>2280</v>
      </c>
    </row>
    <row r="308" spans="1:12" ht="28.8" x14ac:dyDescent="0.3">
      <c r="A308" s="9">
        <v>349</v>
      </c>
      <c r="B308" s="4" t="s">
        <v>100</v>
      </c>
      <c r="C308" s="4" t="s">
        <v>2233</v>
      </c>
      <c r="D308" s="9" t="s">
        <v>4</v>
      </c>
      <c r="E308" s="9" t="s">
        <v>3</v>
      </c>
      <c r="F308" s="11" t="s">
        <v>722</v>
      </c>
      <c r="G308" s="4" t="s">
        <v>2241</v>
      </c>
      <c r="H308" s="10" t="s">
        <v>1116</v>
      </c>
      <c r="I308" s="10" t="s">
        <v>1917</v>
      </c>
      <c r="J308" s="13" t="str">
        <f t="shared" si="4"/>
        <v>&lt;dcterms:identifier&gt;</v>
      </c>
      <c r="K308" s="10" t="s">
        <v>2280</v>
      </c>
      <c r="L308" s="10" t="s">
        <v>2280</v>
      </c>
    </row>
    <row r="309" spans="1:12" ht="28.8" x14ac:dyDescent="0.3">
      <c r="A309" s="9">
        <v>350</v>
      </c>
      <c r="B309" s="4" t="s">
        <v>292</v>
      </c>
      <c r="C309" s="4" t="s">
        <v>1510</v>
      </c>
      <c r="D309" s="9" t="s">
        <v>106</v>
      </c>
      <c r="E309" s="9" t="s">
        <v>2</v>
      </c>
      <c r="F309" s="11" t="s">
        <v>722</v>
      </c>
      <c r="G309" s="4" t="s">
        <v>2236</v>
      </c>
      <c r="H309" s="10" t="s">
        <v>1382</v>
      </c>
      <c r="J309" s="13" t="str">
        <f t="shared" si="4"/>
        <v>&lt;fed-temp:Period&gt;</v>
      </c>
      <c r="K309" s="10" t="s">
        <v>2281</v>
      </c>
      <c r="L309" s="10" t="s">
        <v>2280</v>
      </c>
    </row>
    <row r="310" spans="1:12" x14ac:dyDescent="0.3">
      <c r="A310" s="9">
        <v>352</v>
      </c>
      <c r="B310" s="4" t="s">
        <v>63</v>
      </c>
      <c r="C310" s="4" t="s">
        <v>1959</v>
      </c>
      <c r="D310" s="9" t="s">
        <v>106</v>
      </c>
      <c r="E310" s="9" t="s">
        <v>3</v>
      </c>
      <c r="F310" s="11" t="s">
        <v>722</v>
      </c>
      <c r="H310" s="10" t="s">
        <v>975</v>
      </c>
      <c r="J310" s="13" t="str">
        <f t="shared" si="4"/>
        <v>&lt;schema:endDate&gt;</v>
      </c>
      <c r="K310" s="10" t="s">
        <v>2281</v>
      </c>
      <c r="L310" s="10" t="s">
        <v>2280</v>
      </c>
    </row>
    <row r="311" spans="1:12" x14ac:dyDescent="0.3">
      <c r="A311" s="9">
        <v>355</v>
      </c>
      <c r="B311" s="4" t="s">
        <v>62</v>
      </c>
      <c r="C311" s="4" t="s">
        <v>1960</v>
      </c>
      <c r="D311" s="9" t="s">
        <v>106</v>
      </c>
      <c r="E311" s="9" t="s">
        <v>3</v>
      </c>
      <c r="F311" s="11" t="s">
        <v>722</v>
      </c>
      <c r="H311" s="10" t="s">
        <v>975</v>
      </c>
      <c r="J311" s="13" t="str">
        <f t="shared" si="4"/>
        <v>&lt;schema:startDate&gt;</v>
      </c>
      <c r="K311" s="10" t="s">
        <v>2281</v>
      </c>
      <c r="L311" s="10" t="s">
        <v>2280</v>
      </c>
    </row>
    <row r="312" spans="1:12" ht="43.2" x14ac:dyDescent="0.3">
      <c r="A312" s="9">
        <v>359</v>
      </c>
      <c r="B312" s="4" t="s">
        <v>172</v>
      </c>
      <c r="C312" s="4" t="s">
        <v>2010</v>
      </c>
      <c r="D312" s="9" t="s">
        <v>31</v>
      </c>
      <c r="E312" s="9" t="s">
        <v>2</v>
      </c>
      <c r="F312" s="11" t="s">
        <v>722</v>
      </c>
      <c r="G312" s="4" t="s">
        <v>1749</v>
      </c>
      <c r="H312" s="10" t="s">
        <v>1380</v>
      </c>
      <c r="J312" s="13" t="str">
        <f t="shared" si="4"/>
        <v>&lt;fed-loc:GM_Point&gt;</v>
      </c>
      <c r="K312" s="10" t="s">
        <v>2281</v>
      </c>
      <c r="L312" s="10" t="s">
        <v>2280</v>
      </c>
    </row>
    <row r="313" spans="1:12" x14ac:dyDescent="0.3">
      <c r="A313" s="9">
        <v>360</v>
      </c>
      <c r="B313" s="4" t="s">
        <v>239</v>
      </c>
      <c r="C313" s="4" t="s">
        <v>2001</v>
      </c>
      <c r="D313" s="9" t="s">
        <v>31</v>
      </c>
      <c r="E313" s="9" t="s">
        <v>8</v>
      </c>
      <c r="F313" s="11" t="s">
        <v>722</v>
      </c>
      <c r="H313" s="10" t="s">
        <v>1522</v>
      </c>
      <c r="J313" s="13" t="str">
        <f t="shared" si="4"/>
        <v>&lt;fed-thesaurus:addressstatus#id&gt;</v>
      </c>
      <c r="K313" s="10" t="s">
        <v>2281</v>
      </c>
      <c r="L313" s="10" t="s">
        <v>2280</v>
      </c>
    </row>
    <row r="314" spans="1:12" x14ac:dyDescent="0.3">
      <c r="A314" s="9">
        <v>361</v>
      </c>
      <c r="B314" s="4" t="s">
        <v>240</v>
      </c>
      <c r="C314" s="4" t="s">
        <v>2078</v>
      </c>
      <c r="D314" s="9" t="s">
        <v>4</v>
      </c>
      <c r="E314" s="9" t="s">
        <v>8</v>
      </c>
      <c r="F314" s="11" t="s">
        <v>722</v>
      </c>
      <c r="H314" s="10" t="s">
        <v>1522</v>
      </c>
      <c r="J314" s="13" t="str">
        <f t="shared" si="4"/>
        <v>&lt;fed-thesaurus:administrativestatus#id&gt;</v>
      </c>
      <c r="K314" s="10" t="s">
        <v>2281</v>
      </c>
      <c r="L314" s="10" t="s">
        <v>2280</v>
      </c>
    </row>
    <row r="315" spans="1:12" ht="43.2" x14ac:dyDescent="0.3">
      <c r="A315" s="9">
        <v>362</v>
      </c>
      <c r="B315" s="4" t="s">
        <v>2574</v>
      </c>
      <c r="C315" s="4" t="s">
        <v>2590</v>
      </c>
      <c r="D315" s="9" t="s">
        <v>4</v>
      </c>
      <c r="E315" s="9" t="s">
        <v>8</v>
      </c>
      <c r="F315" s="11" t="s">
        <v>722</v>
      </c>
      <c r="G315" s="4" t="s">
        <v>2519</v>
      </c>
      <c r="H315" s="10" t="s">
        <v>1522</v>
      </c>
      <c r="J315" s="13" t="str">
        <f t="shared" si="4"/>
        <v>&lt;fed-thesaurus:civilstatustype#id&gt;</v>
      </c>
      <c r="K315" s="10" t="s">
        <v>2281</v>
      </c>
      <c r="L315" s="10" t="s">
        <v>2280</v>
      </c>
    </row>
    <row r="316" spans="1:12" ht="86.4" x14ac:dyDescent="0.3">
      <c r="A316" s="9">
        <v>363</v>
      </c>
      <c r="B316" s="4" t="s">
        <v>114</v>
      </c>
      <c r="C316" s="4" t="s">
        <v>2075</v>
      </c>
      <c r="D316" s="9" t="s">
        <v>4</v>
      </c>
      <c r="E316" s="9" t="s">
        <v>8</v>
      </c>
      <c r="F316" s="11" t="s">
        <v>722</v>
      </c>
      <c r="G316" s="4" t="s">
        <v>1528</v>
      </c>
      <c r="H316" s="10" t="s">
        <v>1522</v>
      </c>
      <c r="J316" s="13" t="str">
        <f t="shared" si="4"/>
        <v>&lt;fed-thesaurus:descent#id&gt;</v>
      </c>
      <c r="K316" s="10" t="s">
        <v>2281</v>
      </c>
      <c r="L316" s="10" t="s">
        <v>2280</v>
      </c>
    </row>
    <row r="317" spans="1:12" ht="115.2" x14ac:dyDescent="0.3">
      <c r="A317" s="9">
        <v>364</v>
      </c>
      <c r="B317" s="4" t="s">
        <v>1856</v>
      </c>
      <c r="C317" s="4" t="s">
        <v>2017</v>
      </c>
      <c r="D317" s="9" t="s">
        <v>68</v>
      </c>
      <c r="E317" s="9" t="s">
        <v>8</v>
      </c>
      <c r="F317" s="11" t="s">
        <v>722</v>
      </c>
      <c r="G317" s="4" t="s">
        <v>2322</v>
      </c>
      <c r="H317" s="10" t="s">
        <v>1522</v>
      </c>
      <c r="J317" s="13" t="str">
        <f t="shared" si="4"/>
        <v>&lt;fed-thesaurus:nace2008#id&gt;</v>
      </c>
      <c r="K317" s="10" t="s">
        <v>2281</v>
      </c>
      <c r="L317" s="10" t="s">
        <v>2280</v>
      </c>
    </row>
    <row r="318" spans="1:12" ht="100.8" x14ac:dyDescent="0.3">
      <c r="A318" s="9">
        <v>366</v>
      </c>
      <c r="B318" s="4" t="s">
        <v>1743</v>
      </c>
      <c r="C318" s="4" t="s">
        <v>2592</v>
      </c>
      <c r="D318" s="9" t="s">
        <v>4</v>
      </c>
      <c r="E318" s="9" t="s">
        <v>8</v>
      </c>
      <c r="F318" s="11" t="s">
        <v>722</v>
      </c>
      <c r="G318" s="4" t="s">
        <v>2591</v>
      </c>
      <c r="H318" s="10" t="s">
        <v>1522</v>
      </c>
      <c r="J318" s="13" t="str">
        <f t="shared" si="4"/>
        <v>&lt;fed-thesaurus:householdrelationtype#id&gt;</v>
      </c>
      <c r="K318" s="10" t="s">
        <v>2281</v>
      </c>
      <c r="L318" s="10" t="s">
        <v>2280</v>
      </c>
    </row>
    <row r="319" spans="1:12" ht="100.8" x14ac:dyDescent="0.3">
      <c r="A319" s="9">
        <v>367</v>
      </c>
      <c r="B319" s="4" t="s">
        <v>266</v>
      </c>
      <c r="C319" s="4" t="s">
        <v>2034</v>
      </c>
      <c r="D319" s="9" t="s">
        <v>68</v>
      </c>
      <c r="E319" s="9" t="s">
        <v>8</v>
      </c>
      <c r="F319" s="11" t="s">
        <v>722</v>
      </c>
      <c r="G319" s="4" t="s">
        <v>2324</v>
      </c>
      <c r="H319" s="10" t="s">
        <v>1522</v>
      </c>
      <c r="J319" s="13" t="str">
        <f t="shared" si="4"/>
        <v>&lt;fed-thesaurus:function#id&gt;</v>
      </c>
      <c r="K319" s="10" t="s">
        <v>2281</v>
      </c>
      <c r="L319" s="10" t="s">
        <v>2280</v>
      </c>
    </row>
    <row r="320" spans="1:12" ht="28.8" x14ac:dyDescent="0.3">
      <c r="A320" s="9">
        <v>368</v>
      </c>
      <c r="B320" s="4" t="s">
        <v>2367</v>
      </c>
      <c r="C320" s="4" t="s">
        <v>2227</v>
      </c>
      <c r="D320" s="9" t="s">
        <v>4</v>
      </c>
      <c r="E320" s="9" t="s">
        <v>8</v>
      </c>
      <c r="F320" s="11" t="s">
        <v>722</v>
      </c>
      <c r="G320" s="4" t="s">
        <v>2325</v>
      </c>
      <c r="H320" s="10" t="s">
        <v>1522</v>
      </c>
      <c r="J320" s="13" t="str">
        <f t="shared" ref="J320:J381" si="5">IF(F320="FED",IF(AND(E320="ConceptScheme",LEFT(H320,7) &lt;&gt; "inspire"),CONCATENATE("&lt;",H320,":",LOWER(IF(I320="",B320,I320)),"#id&gt;"),CONCATENATE("&lt;",H320,":",IF(I320="",B320,I320),"&gt;")),CONCATENATE("&lt;",H320,":",IF(I320="",B320,I320),"&gt;"))</f>
        <v>&lt;fed-thesaurus:gendercode#id&gt;</v>
      </c>
      <c r="K320" s="10" t="s">
        <v>2280</v>
      </c>
      <c r="L320" s="10" t="s">
        <v>2280</v>
      </c>
    </row>
    <row r="321" spans="1:12" ht="144" x14ac:dyDescent="0.3">
      <c r="A321" s="9">
        <v>372</v>
      </c>
      <c r="B321" s="4" t="s">
        <v>2018</v>
      </c>
      <c r="C321" s="4" t="s">
        <v>2035</v>
      </c>
      <c r="D321" s="9" t="s">
        <v>68</v>
      </c>
      <c r="E321" s="9" t="s">
        <v>8</v>
      </c>
      <c r="F321" s="11" t="s">
        <v>722</v>
      </c>
      <c r="G321" s="4" t="s">
        <v>2327</v>
      </c>
      <c r="H321" s="10" t="s">
        <v>1522</v>
      </c>
      <c r="J321" s="13" t="str">
        <f t="shared" si="5"/>
        <v>&lt;fed-thesaurus:legalform#id&gt;</v>
      </c>
      <c r="K321" s="10" t="s">
        <v>2281</v>
      </c>
      <c r="L321" s="10" t="s">
        <v>2280</v>
      </c>
    </row>
    <row r="322" spans="1:12" ht="43.2" x14ac:dyDescent="0.3">
      <c r="A322" s="9">
        <v>373</v>
      </c>
      <c r="B322" s="4" t="s">
        <v>238</v>
      </c>
      <c r="C322" s="4" t="s">
        <v>2036</v>
      </c>
      <c r="D322" s="9" t="s">
        <v>68</v>
      </c>
      <c r="E322" s="9" t="s">
        <v>8</v>
      </c>
      <c r="F322" s="11" t="s">
        <v>722</v>
      </c>
      <c r="G322" s="4" t="s">
        <v>2328</v>
      </c>
      <c r="H322" s="10" t="s">
        <v>1522</v>
      </c>
      <c r="J322" s="13" t="str">
        <f t="shared" si="5"/>
        <v>&lt;fed-thesaurus:legalstatus#id&gt;</v>
      </c>
      <c r="K322" s="10" t="s">
        <v>2281</v>
      </c>
      <c r="L322" s="10" t="s">
        <v>2280</v>
      </c>
    </row>
    <row r="323" spans="1:12" ht="57.6" x14ac:dyDescent="0.3">
      <c r="A323" s="9">
        <v>376</v>
      </c>
      <c r="B323" s="4" t="s">
        <v>2022</v>
      </c>
      <c r="C323" s="4" t="s">
        <v>2037</v>
      </c>
      <c r="D323" s="9" t="s">
        <v>68</v>
      </c>
      <c r="E323" s="9" t="s">
        <v>8</v>
      </c>
      <c r="F323" s="11" t="s">
        <v>722</v>
      </c>
      <c r="G323" s="4" t="s">
        <v>2329</v>
      </c>
      <c r="H323" s="10" t="s">
        <v>1522</v>
      </c>
      <c r="J323" s="13" t="str">
        <f t="shared" si="5"/>
        <v>&lt;fed-thesaurus:organizationtype#id&gt;</v>
      </c>
      <c r="K323" s="10" t="s">
        <v>2281</v>
      </c>
      <c r="L323" s="10" t="s">
        <v>2280</v>
      </c>
    </row>
    <row r="324" spans="1:12" ht="57.6" x14ac:dyDescent="0.3">
      <c r="A324" s="9">
        <v>377</v>
      </c>
      <c r="B324" s="4" t="s">
        <v>2023</v>
      </c>
      <c r="C324" s="4" t="s">
        <v>2038</v>
      </c>
      <c r="D324" s="9" t="s">
        <v>68</v>
      </c>
      <c r="E324" s="9" t="s">
        <v>8</v>
      </c>
      <c r="F324" s="11" t="s">
        <v>722</v>
      </c>
      <c r="G324" s="4" t="s">
        <v>2330</v>
      </c>
      <c r="H324" s="10" t="s">
        <v>1522</v>
      </c>
      <c r="J324" s="13" t="str">
        <f t="shared" si="5"/>
        <v>&lt;fed-thesaurus:authorization#id&gt;</v>
      </c>
      <c r="K324" s="10" t="s">
        <v>2281</v>
      </c>
      <c r="L324" s="10" t="s">
        <v>2280</v>
      </c>
    </row>
    <row r="325" spans="1:12" x14ac:dyDescent="0.3">
      <c r="A325" s="9">
        <v>378</v>
      </c>
      <c r="B325" s="4" t="s">
        <v>241</v>
      </c>
      <c r="C325" s="4" t="s">
        <v>2004</v>
      </c>
      <c r="D325" s="9" t="s">
        <v>31</v>
      </c>
      <c r="E325" s="9" t="s">
        <v>8</v>
      </c>
      <c r="F325" s="11" t="s">
        <v>722</v>
      </c>
      <c r="H325" s="10" t="s">
        <v>2085</v>
      </c>
      <c r="I325" s="10" t="s">
        <v>2087</v>
      </c>
      <c r="J325" s="13" t="str">
        <f t="shared" si="5"/>
        <v>&lt;inspire-code:GeoMetryMethodValue&gt;</v>
      </c>
      <c r="K325" s="10" t="s">
        <v>2281</v>
      </c>
      <c r="L325" s="10" t="s">
        <v>2280</v>
      </c>
    </row>
    <row r="326" spans="1:12" x14ac:dyDescent="0.3">
      <c r="A326" s="9">
        <v>379</v>
      </c>
      <c r="B326" s="4" t="s">
        <v>242</v>
      </c>
      <c r="C326" s="4" t="s">
        <v>2007</v>
      </c>
      <c r="D326" s="9" t="s">
        <v>31</v>
      </c>
      <c r="E326" s="9" t="s">
        <v>8</v>
      </c>
      <c r="F326" s="11" t="s">
        <v>722</v>
      </c>
      <c r="H326" s="10" t="s">
        <v>2085</v>
      </c>
      <c r="I326" s="10" t="s">
        <v>2089</v>
      </c>
      <c r="J326" s="13" t="str">
        <f t="shared" si="5"/>
        <v>&lt;inspire-code:GeometrySpecification&gt;</v>
      </c>
      <c r="K326" s="10" t="s">
        <v>2281</v>
      </c>
      <c r="L326" s="10" t="s">
        <v>2280</v>
      </c>
    </row>
    <row r="327" spans="1:12" ht="43.2" x14ac:dyDescent="0.3">
      <c r="A327" s="9">
        <v>380</v>
      </c>
      <c r="B327" s="4" t="s">
        <v>2142</v>
      </c>
      <c r="C327" s="4" t="s">
        <v>2148</v>
      </c>
      <c r="D327" s="9" t="s">
        <v>68</v>
      </c>
      <c r="E327" s="9" t="s">
        <v>8</v>
      </c>
      <c r="F327" s="11" t="s">
        <v>722</v>
      </c>
      <c r="G327" s="4" t="s">
        <v>2331</v>
      </c>
      <c r="H327" s="10" t="s">
        <v>1522</v>
      </c>
      <c r="J327" s="13" t="str">
        <f t="shared" si="5"/>
        <v>&lt;fed-thesaurus:endreason#id&gt;</v>
      </c>
      <c r="K327" s="10" t="s">
        <v>2281</v>
      </c>
      <c r="L327" s="10" t="s">
        <v>2280</v>
      </c>
    </row>
    <row r="328" spans="1:12" ht="28.8" x14ac:dyDescent="0.3">
      <c r="A328" s="9">
        <v>384</v>
      </c>
      <c r="B328" s="4" t="s">
        <v>762</v>
      </c>
      <c r="C328" s="4" t="s">
        <v>764</v>
      </c>
      <c r="D328" s="9" t="s">
        <v>763</v>
      </c>
      <c r="E328" s="9" t="s">
        <v>2</v>
      </c>
      <c r="F328" s="11" t="s">
        <v>723</v>
      </c>
      <c r="H328" s="10" t="s">
        <v>1018</v>
      </c>
      <c r="J328" s="13" t="str">
        <f t="shared" si="5"/>
        <v>&lt;vl-generiek:Gebeurtenisdatum&gt;</v>
      </c>
      <c r="K328" s="10" t="s">
        <v>2281</v>
      </c>
      <c r="L328" s="10" t="s">
        <v>2281</v>
      </c>
    </row>
    <row r="329" spans="1:12" x14ac:dyDescent="0.3">
      <c r="A329" s="9">
        <v>385</v>
      </c>
      <c r="B329" s="4" t="s">
        <v>775</v>
      </c>
      <c r="C329" s="4" t="s">
        <v>765</v>
      </c>
      <c r="D329" s="9" t="s">
        <v>763</v>
      </c>
      <c r="E329" s="9" t="s">
        <v>2</v>
      </c>
      <c r="F329" s="11" t="s">
        <v>723</v>
      </c>
      <c r="H329" s="10" t="s">
        <v>1018</v>
      </c>
      <c r="J329" s="13" t="str">
        <f t="shared" si="5"/>
        <v>&lt;vl-generiek:GeografischePositie&gt;</v>
      </c>
      <c r="K329" s="10" t="s">
        <v>2281</v>
      </c>
      <c r="L329" s="10" t="s">
        <v>2281</v>
      </c>
    </row>
    <row r="330" spans="1:12" ht="28.8" x14ac:dyDescent="0.3">
      <c r="A330" s="9">
        <v>386</v>
      </c>
      <c r="B330" s="4" t="s">
        <v>776</v>
      </c>
      <c r="C330" s="4" t="s">
        <v>766</v>
      </c>
      <c r="D330" s="9" t="s">
        <v>763</v>
      </c>
      <c r="E330" s="9" t="s">
        <v>2</v>
      </c>
      <c r="F330" s="11" t="s">
        <v>723</v>
      </c>
      <c r="H330" s="10" t="s">
        <v>1018</v>
      </c>
      <c r="J330" s="13" t="str">
        <f t="shared" si="5"/>
        <v>&lt;vl-generiek:GestructureerdeIdentificator&gt;</v>
      </c>
      <c r="K330" s="10" t="s">
        <v>2281</v>
      </c>
      <c r="L330" s="10" t="s">
        <v>2281</v>
      </c>
    </row>
    <row r="331" spans="1:12" x14ac:dyDescent="0.3">
      <c r="A331" s="9">
        <v>387</v>
      </c>
      <c r="B331" s="4" t="s">
        <v>777</v>
      </c>
      <c r="C331" s="4" t="s">
        <v>767</v>
      </c>
      <c r="D331" s="9" t="s">
        <v>763</v>
      </c>
      <c r="E331" s="9" t="s">
        <v>3</v>
      </c>
      <c r="F331" s="11" t="s">
        <v>723</v>
      </c>
      <c r="H331" s="10" t="s">
        <v>1018</v>
      </c>
      <c r="J331" s="13" t="str">
        <f t="shared" si="5"/>
        <v>&lt;vl-generiek:Gebeurtenisdatum.begin&gt;</v>
      </c>
      <c r="K331" s="10" t="s">
        <v>2281</v>
      </c>
      <c r="L331" s="10" t="s">
        <v>2281</v>
      </c>
    </row>
    <row r="332" spans="1:12" x14ac:dyDescent="0.3">
      <c r="A332" s="9">
        <v>388</v>
      </c>
      <c r="B332" s="4" t="s">
        <v>778</v>
      </c>
      <c r="C332" s="4" t="s">
        <v>768</v>
      </c>
      <c r="D332" s="9" t="s">
        <v>763</v>
      </c>
      <c r="E332" s="9" t="s">
        <v>3</v>
      </c>
      <c r="F332" s="11" t="s">
        <v>723</v>
      </c>
      <c r="H332" s="10" t="s">
        <v>1018</v>
      </c>
      <c r="J332" s="13" t="str">
        <f t="shared" si="5"/>
        <v>&lt;vl-generiek:TijdsInterval.begin&gt;</v>
      </c>
      <c r="K332" s="10" t="s">
        <v>2281</v>
      </c>
      <c r="L332" s="10" t="s">
        <v>2281</v>
      </c>
    </row>
    <row r="333" spans="1:12" ht="72" x14ac:dyDescent="0.3">
      <c r="A333" s="9">
        <v>389</v>
      </c>
      <c r="B333" s="4" t="s">
        <v>779</v>
      </c>
      <c r="C333" s="4" t="s">
        <v>879</v>
      </c>
      <c r="D333" s="9" t="s">
        <v>763</v>
      </c>
      <c r="E333" s="9" t="s">
        <v>3</v>
      </c>
      <c r="F333" s="11" t="s">
        <v>723</v>
      </c>
      <c r="H333" s="10" t="s">
        <v>1018</v>
      </c>
      <c r="J333" s="13" t="str">
        <f t="shared" si="5"/>
        <v>&lt;vl-generiek:bewerking&gt;</v>
      </c>
      <c r="K333" s="10" t="s">
        <v>2281</v>
      </c>
      <c r="L333" s="10" t="s">
        <v>2281</v>
      </c>
    </row>
    <row r="334" spans="1:12" ht="72" x14ac:dyDescent="0.3">
      <c r="A334" s="9">
        <v>390</v>
      </c>
      <c r="B334" s="4" t="s">
        <v>780</v>
      </c>
      <c r="C334" s="4" t="s">
        <v>880</v>
      </c>
      <c r="D334" s="9" t="s">
        <v>763</v>
      </c>
      <c r="E334" s="9" t="s">
        <v>3</v>
      </c>
      <c r="F334" s="11" t="s">
        <v>723</v>
      </c>
      <c r="H334" s="10" t="s">
        <v>1018</v>
      </c>
      <c r="J334" s="13" t="str">
        <f t="shared" si="5"/>
        <v>&lt;vl-generiek:default&gt;</v>
      </c>
      <c r="K334" s="10" t="s">
        <v>2281</v>
      </c>
      <c r="L334" s="10" t="s">
        <v>2281</v>
      </c>
    </row>
    <row r="335" spans="1:12" x14ac:dyDescent="0.3">
      <c r="A335" s="9">
        <v>391</v>
      </c>
      <c r="B335" s="4" t="s">
        <v>781</v>
      </c>
      <c r="C335" s="4" t="s">
        <v>769</v>
      </c>
      <c r="D335" s="9" t="s">
        <v>763</v>
      </c>
      <c r="E335" s="9" t="s">
        <v>3</v>
      </c>
      <c r="F335" s="11" t="s">
        <v>723</v>
      </c>
      <c r="H335" s="10" t="s">
        <v>1018</v>
      </c>
      <c r="J335" s="13" t="str">
        <f t="shared" si="5"/>
        <v>&lt;vl-generiek:Gebeurtenisdatum.einde&gt;</v>
      </c>
      <c r="K335" s="10" t="s">
        <v>2281</v>
      </c>
      <c r="L335" s="10" t="s">
        <v>2281</v>
      </c>
    </row>
    <row r="336" spans="1:12" x14ac:dyDescent="0.3">
      <c r="A336" s="9">
        <v>392</v>
      </c>
      <c r="B336" s="4" t="s">
        <v>782</v>
      </c>
      <c r="C336" s="4" t="s">
        <v>770</v>
      </c>
      <c r="D336" s="9" t="s">
        <v>763</v>
      </c>
      <c r="E336" s="9" t="s">
        <v>3</v>
      </c>
      <c r="F336" s="11" t="s">
        <v>723</v>
      </c>
      <c r="H336" s="10" t="s">
        <v>1018</v>
      </c>
      <c r="J336" s="13" t="str">
        <f t="shared" si="5"/>
        <v>&lt;vl-generiek:TijdsInterval.einde&gt;</v>
      </c>
      <c r="K336" s="10" t="s">
        <v>2281</v>
      </c>
      <c r="L336" s="10" t="s">
        <v>2281</v>
      </c>
    </row>
    <row r="337" spans="1:12" ht="28.8" x14ac:dyDescent="0.3">
      <c r="A337" s="9">
        <v>393</v>
      </c>
      <c r="B337" s="4" t="s">
        <v>783</v>
      </c>
      <c r="C337" s="4" t="s">
        <v>771</v>
      </c>
      <c r="D337" s="9" t="s">
        <v>763</v>
      </c>
      <c r="E337" s="9" t="s">
        <v>3</v>
      </c>
      <c r="F337" s="11" t="s">
        <v>723</v>
      </c>
      <c r="H337" s="10" t="s">
        <v>1018</v>
      </c>
      <c r="J337" s="13" t="str">
        <f t="shared" si="5"/>
        <v>&lt;vl-generiek:gestructureerdeIdentificator&gt;</v>
      </c>
      <c r="K337" s="10" t="s">
        <v>2281</v>
      </c>
      <c r="L337" s="10" t="s">
        <v>2281</v>
      </c>
    </row>
    <row r="338" spans="1:12" ht="100.8" x14ac:dyDescent="0.3">
      <c r="A338" s="9">
        <v>394</v>
      </c>
      <c r="B338" s="4" t="s">
        <v>784</v>
      </c>
      <c r="C338" s="4" t="s">
        <v>881</v>
      </c>
      <c r="D338" s="9" t="s">
        <v>763</v>
      </c>
      <c r="E338" s="9" t="s">
        <v>3</v>
      </c>
      <c r="F338" s="11" t="s">
        <v>723</v>
      </c>
      <c r="H338" s="10" t="s">
        <v>1018</v>
      </c>
      <c r="J338" s="13" t="str">
        <f t="shared" si="5"/>
        <v>&lt;vl-generiek:handeldeInOpdrachtVan&gt;</v>
      </c>
      <c r="K338" s="10" t="s">
        <v>2281</v>
      </c>
      <c r="L338" s="10" t="s">
        <v>2281</v>
      </c>
    </row>
    <row r="339" spans="1:12" ht="28.8" x14ac:dyDescent="0.3">
      <c r="A339" s="9">
        <v>395</v>
      </c>
      <c r="B339" s="4" t="s">
        <v>785</v>
      </c>
      <c r="C339" s="4" t="s">
        <v>772</v>
      </c>
      <c r="D339" s="9" t="s">
        <v>763</v>
      </c>
      <c r="E339" s="9" t="s">
        <v>3</v>
      </c>
      <c r="F339" s="11" t="s">
        <v>723</v>
      </c>
      <c r="H339" s="10" t="s">
        <v>1018</v>
      </c>
      <c r="J339" s="13" t="str">
        <f t="shared" si="5"/>
        <v>&lt;vl-generiek:lokaleIdentificator&gt;</v>
      </c>
      <c r="K339" s="10" t="s">
        <v>2281</v>
      </c>
      <c r="L339" s="10" t="s">
        <v>2281</v>
      </c>
    </row>
    <row r="340" spans="1:12" ht="72" x14ac:dyDescent="0.3">
      <c r="A340" s="9">
        <v>396</v>
      </c>
      <c r="B340" s="4" t="s">
        <v>786</v>
      </c>
      <c r="C340" s="4" t="s">
        <v>882</v>
      </c>
      <c r="D340" s="9" t="s">
        <v>763</v>
      </c>
      <c r="E340" s="9" t="s">
        <v>3</v>
      </c>
      <c r="F340" s="11" t="s">
        <v>723</v>
      </c>
      <c r="H340" s="10" t="s">
        <v>1018</v>
      </c>
      <c r="J340" s="13" t="str">
        <f t="shared" si="5"/>
        <v>&lt;vl-generiek:methode&gt;</v>
      </c>
      <c r="K340" s="10" t="s">
        <v>2281</v>
      </c>
      <c r="L340" s="10" t="s">
        <v>2281</v>
      </c>
    </row>
    <row r="341" spans="1:12" ht="129.6" x14ac:dyDescent="0.3">
      <c r="A341" s="9">
        <v>397</v>
      </c>
      <c r="B341" s="4" t="s">
        <v>787</v>
      </c>
      <c r="C341" s="4" t="s">
        <v>883</v>
      </c>
      <c r="D341" s="9" t="s">
        <v>763</v>
      </c>
      <c r="E341" s="9" t="s">
        <v>3</v>
      </c>
      <c r="F341" s="11" t="s">
        <v>723</v>
      </c>
      <c r="H341" s="10" t="s">
        <v>1018</v>
      </c>
      <c r="J341" s="13" t="str">
        <f t="shared" si="5"/>
        <v>&lt;vl-generiek:naamruimte&gt;</v>
      </c>
      <c r="K341" s="10" t="s">
        <v>2281</v>
      </c>
      <c r="L341" s="10" t="s">
        <v>2281</v>
      </c>
    </row>
    <row r="342" spans="1:12" ht="57.6" x14ac:dyDescent="0.3">
      <c r="A342" s="9">
        <v>398</v>
      </c>
      <c r="B342" s="4" t="s">
        <v>788</v>
      </c>
      <c r="C342" s="4" t="s">
        <v>884</v>
      </c>
      <c r="D342" s="9" t="s">
        <v>763</v>
      </c>
      <c r="E342" s="9" t="s">
        <v>3</v>
      </c>
      <c r="F342" s="11" t="s">
        <v>723</v>
      </c>
      <c r="H342" s="10" t="s">
        <v>1018</v>
      </c>
      <c r="J342" s="13" t="str">
        <f t="shared" si="5"/>
        <v>&lt;vl-generiek:plaats&gt;</v>
      </c>
      <c r="K342" s="10" t="s">
        <v>2281</v>
      </c>
      <c r="L342" s="10" t="s">
        <v>2281</v>
      </c>
    </row>
    <row r="343" spans="1:12" ht="57.6" x14ac:dyDescent="0.3">
      <c r="A343" s="9">
        <v>399</v>
      </c>
      <c r="B343" s="4" t="s">
        <v>789</v>
      </c>
      <c r="C343" s="4" t="s">
        <v>885</v>
      </c>
      <c r="D343" s="9" t="s">
        <v>763</v>
      </c>
      <c r="E343" s="9" t="s">
        <v>3</v>
      </c>
      <c r="F343" s="11" t="s">
        <v>723</v>
      </c>
      <c r="H343" s="10" t="s">
        <v>1018</v>
      </c>
      <c r="J343" s="13" t="str">
        <f t="shared" si="5"/>
        <v>&lt;vl-generiek:specificatie&gt;</v>
      </c>
      <c r="K343" s="10" t="s">
        <v>2281</v>
      </c>
      <c r="L343" s="10" t="s">
        <v>2281</v>
      </c>
    </row>
    <row r="344" spans="1:12" x14ac:dyDescent="0.3">
      <c r="A344" s="9">
        <v>400</v>
      </c>
      <c r="B344" s="4" t="s">
        <v>790</v>
      </c>
      <c r="C344" s="4" t="s">
        <v>773</v>
      </c>
      <c r="D344" s="9" t="s">
        <v>763</v>
      </c>
      <c r="E344" s="9" t="s">
        <v>3</v>
      </c>
      <c r="F344" s="11" t="s">
        <v>723</v>
      </c>
      <c r="H344" s="10" t="s">
        <v>1018</v>
      </c>
      <c r="J344" s="13" t="str">
        <f t="shared" si="5"/>
        <v>&lt;vl-generiek:tussentijdstip&gt;</v>
      </c>
      <c r="K344" s="10" t="s">
        <v>2281</v>
      </c>
      <c r="L344" s="10" t="s">
        <v>2281</v>
      </c>
    </row>
    <row r="345" spans="1:12" x14ac:dyDescent="0.3">
      <c r="A345" s="9">
        <v>401</v>
      </c>
      <c r="B345" s="4" t="s">
        <v>791</v>
      </c>
      <c r="C345" s="4" t="s">
        <v>774</v>
      </c>
      <c r="D345" s="9" t="s">
        <v>763</v>
      </c>
      <c r="E345" s="9" t="s">
        <v>3</v>
      </c>
      <c r="F345" s="11" t="s">
        <v>723</v>
      </c>
      <c r="H345" s="10" t="s">
        <v>1018</v>
      </c>
      <c r="J345" s="13" t="str">
        <f t="shared" si="5"/>
        <v>&lt;vl-generiek:versieIdentificator&gt;</v>
      </c>
      <c r="K345" s="10" t="s">
        <v>2281</v>
      </c>
      <c r="L345" s="10" t="s">
        <v>2281</v>
      </c>
    </row>
    <row r="346" spans="1:12" ht="57.6" x14ac:dyDescent="0.3">
      <c r="A346" s="9">
        <v>402</v>
      </c>
      <c r="B346" s="4" t="s">
        <v>792</v>
      </c>
      <c r="C346" s="4" t="s">
        <v>844</v>
      </c>
      <c r="D346" s="9" t="s">
        <v>31</v>
      </c>
      <c r="E346" s="9" t="s">
        <v>2</v>
      </c>
      <c r="F346" s="11" t="s">
        <v>723</v>
      </c>
      <c r="H346" s="10" t="s">
        <v>814</v>
      </c>
      <c r="J346" s="13" t="str">
        <f t="shared" si="5"/>
        <v>&lt;vl-adres:Adreslocator&gt;</v>
      </c>
      <c r="K346" s="10" t="s">
        <v>2281</v>
      </c>
      <c r="L346" s="10" t="s">
        <v>2281</v>
      </c>
    </row>
    <row r="347" spans="1:12" ht="72" x14ac:dyDescent="0.3">
      <c r="A347" s="9">
        <v>403</v>
      </c>
      <c r="B347" s="4" t="s">
        <v>817</v>
      </c>
      <c r="C347" s="4" t="s">
        <v>878</v>
      </c>
      <c r="D347" s="9" t="s">
        <v>31</v>
      </c>
      <c r="E347" s="9" t="s">
        <v>2</v>
      </c>
      <c r="F347" s="11" t="s">
        <v>723</v>
      </c>
      <c r="H347" s="10" t="s">
        <v>814</v>
      </c>
      <c r="J347" s="13" t="str">
        <f t="shared" si="5"/>
        <v>&lt;vl-adres:AdresseerbaarObject&gt;</v>
      </c>
      <c r="K347" s="10" t="s">
        <v>2281</v>
      </c>
      <c r="L347" s="10" t="s">
        <v>2281</v>
      </c>
    </row>
    <row r="348" spans="1:12" ht="72" x14ac:dyDescent="0.3">
      <c r="A348" s="9">
        <v>404</v>
      </c>
      <c r="B348" s="4" t="s">
        <v>793</v>
      </c>
      <c r="C348" s="4" t="s">
        <v>877</v>
      </c>
      <c r="D348" s="9" t="s">
        <v>31</v>
      </c>
      <c r="E348" s="9" t="s">
        <v>2</v>
      </c>
      <c r="F348" s="11" t="s">
        <v>723</v>
      </c>
      <c r="H348" s="10" t="s">
        <v>814</v>
      </c>
      <c r="J348" s="13" t="str">
        <f t="shared" si="5"/>
        <v>&lt;vl-adres:Adresuitbreiding&gt;</v>
      </c>
      <c r="K348" s="10" t="s">
        <v>2281</v>
      </c>
      <c r="L348" s="10" t="s">
        <v>2281</v>
      </c>
    </row>
    <row r="349" spans="1:12" ht="259.2" x14ac:dyDescent="0.3">
      <c r="A349" s="9">
        <v>405</v>
      </c>
      <c r="B349" s="4" t="s">
        <v>26</v>
      </c>
      <c r="C349" s="4" t="s">
        <v>876</v>
      </c>
      <c r="D349" s="9" t="s">
        <v>31</v>
      </c>
      <c r="E349" s="9" t="s">
        <v>2</v>
      </c>
      <c r="F349" s="11" t="s">
        <v>723</v>
      </c>
      <c r="H349" s="10" t="s">
        <v>814</v>
      </c>
      <c r="J349" s="13" t="str">
        <f t="shared" si="5"/>
        <v>&lt;vl-adres:Adres&gt;</v>
      </c>
      <c r="K349" s="10" t="s">
        <v>2281</v>
      </c>
      <c r="L349" s="10" t="s">
        <v>2281</v>
      </c>
    </row>
    <row r="350" spans="1:12" ht="43.2" x14ac:dyDescent="0.3">
      <c r="A350" s="9">
        <v>406</v>
      </c>
      <c r="B350" s="4" t="s">
        <v>794</v>
      </c>
      <c r="C350" s="4" t="s">
        <v>845</v>
      </c>
      <c r="D350" s="9" t="s">
        <v>31</v>
      </c>
      <c r="E350" s="9" t="s">
        <v>2</v>
      </c>
      <c r="F350" s="11" t="s">
        <v>723</v>
      </c>
      <c r="H350" s="10" t="s">
        <v>814</v>
      </c>
      <c r="J350" s="13" t="str">
        <f t="shared" si="5"/>
        <v>&lt;vl-adres:Gemeentenaam&gt;</v>
      </c>
      <c r="K350" s="10" t="s">
        <v>2281</v>
      </c>
      <c r="L350" s="10" t="s">
        <v>2281</v>
      </c>
    </row>
    <row r="351" spans="1:12" ht="28.8" x14ac:dyDescent="0.3">
      <c r="A351" s="9">
        <v>407</v>
      </c>
      <c r="B351" s="4" t="s">
        <v>795</v>
      </c>
      <c r="C351" s="4" t="s">
        <v>846</v>
      </c>
      <c r="D351" s="9" t="s">
        <v>31</v>
      </c>
      <c r="E351" s="9" t="s">
        <v>2</v>
      </c>
      <c r="F351" s="11" t="s">
        <v>723</v>
      </c>
      <c r="H351" s="10" t="s">
        <v>814</v>
      </c>
      <c r="J351" s="13" t="str">
        <f t="shared" si="5"/>
        <v>&lt;vl-adres:Locatieaanduiding&gt;</v>
      </c>
      <c r="K351" s="10" t="s">
        <v>2281</v>
      </c>
      <c r="L351" s="10" t="s">
        <v>2281</v>
      </c>
    </row>
    <row r="352" spans="1:12" ht="86.4" x14ac:dyDescent="0.3">
      <c r="A352" s="9">
        <v>408</v>
      </c>
      <c r="B352" s="4" t="s">
        <v>796</v>
      </c>
      <c r="C352" s="4" t="s">
        <v>875</v>
      </c>
      <c r="D352" s="9" t="s">
        <v>31</v>
      </c>
      <c r="E352" s="9" t="s">
        <v>2</v>
      </c>
      <c r="F352" s="11" t="s">
        <v>723</v>
      </c>
      <c r="H352" s="10" t="s">
        <v>814</v>
      </c>
      <c r="J352" s="13" t="str">
        <f t="shared" si="5"/>
        <v>&lt;vl-adres:Locatienaam&gt;</v>
      </c>
      <c r="K352" s="10" t="s">
        <v>2281</v>
      </c>
      <c r="L352" s="10" t="s">
        <v>2281</v>
      </c>
    </row>
    <row r="353" spans="1:12" ht="57.6" x14ac:dyDescent="0.3">
      <c r="A353" s="9">
        <v>409</v>
      </c>
      <c r="B353" s="4" t="s">
        <v>797</v>
      </c>
      <c r="C353" s="4" t="s">
        <v>847</v>
      </c>
      <c r="D353" s="9" t="s">
        <v>31</v>
      </c>
      <c r="E353" s="9" t="s">
        <v>2</v>
      </c>
      <c r="F353" s="11" t="s">
        <v>723</v>
      </c>
      <c r="H353" s="10" t="s">
        <v>814</v>
      </c>
      <c r="J353" s="13" t="str">
        <f t="shared" si="5"/>
        <v>&lt;vl-adres:Postinfo&gt;</v>
      </c>
      <c r="K353" s="10" t="s">
        <v>2281</v>
      </c>
      <c r="L353" s="10" t="s">
        <v>2281</v>
      </c>
    </row>
    <row r="354" spans="1:12" ht="43.2" x14ac:dyDescent="0.3">
      <c r="A354" s="9">
        <v>410</v>
      </c>
      <c r="B354" s="4" t="s">
        <v>141</v>
      </c>
      <c r="C354" s="4" t="s">
        <v>848</v>
      </c>
      <c r="D354" s="9" t="s">
        <v>31</v>
      </c>
      <c r="E354" s="9" t="s">
        <v>2</v>
      </c>
      <c r="F354" s="11" t="s">
        <v>723</v>
      </c>
      <c r="H354" s="10" t="s">
        <v>814</v>
      </c>
      <c r="J354" s="13" t="str">
        <f t="shared" si="5"/>
        <v>&lt;vl-adres:Straatnaam&gt;</v>
      </c>
      <c r="K354" s="10" t="s">
        <v>2281</v>
      </c>
      <c r="L354" s="10" t="s">
        <v>2281</v>
      </c>
    </row>
    <row r="355" spans="1:12" ht="28.8" x14ac:dyDescent="0.3">
      <c r="A355" s="9">
        <v>411</v>
      </c>
      <c r="B355" s="4" t="s">
        <v>818</v>
      </c>
      <c r="C355" s="4" t="s">
        <v>849</v>
      </c>
      <c r="D355" s="9" t="s">
        <v>31</v>
      </c>
      <c r="E355" s="9" t="s">
        <v>3</v>
      </c>
      <c r="F355" s="11" t="s">
        <v>723</v>
      </c>
      <c r="H355" s="10" t="s">
        <v>814</v>
      </c>
      <c r="J355" s="13" t="str">
        <f t="shared" si="5"/>
        <v>&lt;vl-adres:aanduiding&gt;</v>
      </c>
      <c r="K355" s="10" t="s">
        <v>2281</v>
      </c>
      <c r="L355" s="10" t="s">
        <v>2281</v>
      </c>
    </row>
    <row r="356" spans="1:12" ht="28.8" x14ac:dyDescent="0.3">
      <c r="A356" s="9">
        <v>412</v>
      </c>
      <c r="B356" s="4" t="s">
        <v>819</v>
      </c>
      <c r="C356" s="4" t="s">
        <v>850</v>
      </c>
      <c r="D356" s="9" t="s">
        <v>31</v>
      </c>
      <c r="E356" s="9" t="s">
        <v>3</v>
      </c>
      <c r="F356" s="11" t="s">
        <v>723</v>
      </c>
      <c r="H356" s="10" t="s">
        <v>814</v>
      </c>
      <c r="J356" s="13" t="str">
        <f t="shared" si="5"/>
        <v>&lt;vl-adres:Locatieaanduiding.aanduiding&gt;</v>
      </c>
      <c r="K356" s="10" t="s">
        <v>2281</v>
      </c>
      <c r="L356" s="10" t="s">
        <v>2281</v>
      </c>
    </row>
    <row r="357" spans="1:12" x14ac:dyDescent="0.3">
      <c r="A357" s="9">
        <v>413</v>
      </c>
      <c r="B357" s="4" t="s">
        <v>820</v>
      </c>
      <c r="C357" s="4" t="s">
        <v>851</v>
      </c>
      <c r="D357" s="9" t="s">
        <v>31</v>
      </c>
      <c r="E357" s="9" t="s">
        <v>3</v>
      </c>
      <c r="F357" s="11" t="s">
        <v>723</v>
      </c>
      <c r="H357" s="10" t="s">
        <v>814</v>
      </c>
      <c r="J357" s="13" t="str">
        <f t="shared" si="5"/>
        <v>&lt;vl-adres:adreslocator&gt;</v>
      </c>
      <c r="K357" s="10" t="s">
        <v>2281</v>
      </c>
      <c r="L357" s="10" t="s">
        <v>2281</v>
      </c>
    </row>
    <row r="358" spans="1:12" ht="57.6" x14ac:dyDescent="0.3">
      <c r="A358" s="9">
        <v>414</v>
      </c>
      <c r="B358" s="4" t="s">
        <v>821</v>
      </c>
      <c r="C358" s="4" t="s">
        <v>852</v>
      </c>
      <c r="D358" s="9" t="s">
        <v>31</v>
      </c>
      <c r="E358" s="9" t="s">
        <v>3</v>
      </c>
      <c r="F358" s="11" t="s">
        <v>723</v>
      </c>
      <c r="H358" s="10" t="s">
        <v>814</v>
      </c>
      <c r="J358" s="13" t="str">
        <f t="shared" si="5"/>
        <v>&lt;vl-adres:busnummer&gt;</v>
      </c>
      <c r="K358" s="10" t="s">
        <v>2281</v>
      </c>
      <c r="L358" s="10" t="s">
        <v>2281</v>
      </c>
    </row>
    <row r="359" spans="1:12" ht="115.2" x14ac:dyDescent="0.3">
      <c r="A359" s="9">
        <v>415</v>
      </c>
      <c r="B359" s="4" t="s">
        <v>822</v>
      </c>
      <c r="C359" s="4" t="s">
        <v>874</v>
      </c>
      <c r="D359" s="9" t="s">
        <v>31</v>
      </c>
      <c r="E359" s="9" t="s">
        <v>3</v>
      </c>
      <c r="F359" s="11" t="s">
        <v>723</v>
      </c>
      <c r="H359" s="10" t="s">
        <v>814</v>
      </c>
      <c r="J359" s="13" t="str">
        <f t="shared" si="5"/>
        <v>&lt;vl-adres:Adresvoorstelling.busnummer&gt;</v>
      </c>
      <c r="K359" s="10" t="s">
        <v>2281</v>
      </c>
      <c r="L359" s="10" t="s">
        <v>2281</v>
      </c>
    </row>
    <row r="360" spans="1:12" x14ac:dyDescent="0.3">
      <c r="A360" s="9">
        <v>416</v>
      </c>
      <c r="B360" s="4" t="s">
        <v>823</v>
      </c>
      <c r="C360" s="4" t="s">
        <v>853</v>
      </c>
      <c r="D360" s="9" t="s">
        <v>31</v>
      </c>
      <c r="E360" s="9" t="s">
        <v>3</v>
      </c>
      <c r="F360" s="11" t="s">
        <v>723</v>
      </c>
      <c r="H360" s="10" t="s">
        <v>814</v>
      </c>
      <c r="J360" s="13" t="str">
        <f t="shared" si="5"/>
        <v>&lt;vl-adres:gemeentenaam&gt;</v>
      </c>
      <c r="K360" s="10" t="s">
        <v>2281</v>
      </c>
      <c r="L360" s="10" t="s">
        <v>2281</v>
      </c>
    </row>
    <row r="361" spans="1:12" x14ac:dyDescent="0.3">
      <c r="A361" s="9">
        <v>417</v>
      </c>
      <c r="B361" s="4" t="s">
        <v>824</v>
      </c>
      <c r="C361" s="4" t="s">
        <v>854</v>
      </c>
      <c r="D361" s="9" t="s">
        <v>31</v>
      </c>
      <c r="E361" s="9" t="s">
        <v>3</v>
      </c>
      <c r="F361" s="11" t="s">
        <v>723</v>
      </c>
      <c r="H361" s="10" t="s">
        <v>814</v>
      </c>
      <c r="J361" s="13" t="str">
        <f t="shared" si="5"/>
        <v>&lt;vl-adres:heeftGemeentenaam&gt;</v>
      </c>
      <c r="K361" s="10" t="s">
        <v>2281</v>
      </c>
      <c r="L361" s="10" t="s">
        <v>2281</v>
      </c>
    </row>
    <row r="362" spans="1:12" x14ac:dyDescent="0.3">
      <c r="A362" s="9">
        <v>418</v>
      </c>
      <c r="B362" s="4" t="s">
        <v>825</v>
      </c>
      <c r="C362" s="4" t="s">
        <v>855</v>
      </c>
      <c r="D362" s="9" t="s">
        <v>31</v>
      </c>
      <c r="E362" s="9" t="s">
        <v>3</v>
      </c>
      <c r="F362" s="11" t="s">
        <v>723</v>
      </c>
      <c r="H362" s="10" t="s">
        <v>814</v>
      </c>
      <c r="J362" s="13" t="str">
        <f t="shared" si="5"/>
        <v>&lt;vl-adres:heeftPostinfo&gt;</v>
      </c>
      <c r="K362" s="10" t="s">
        <v>2281</v>
      </c>
      <c r="L362" s="10" t="s">
        <v>2281</v>
      </c>
    </row>
    <row r="363" spans="1:12" x14ac:dyDescent="0.3">
      <c r="A363" s="9">
        <v>419</v>
      </c>
      <c r="B363" s="4" t="s">
        <v>826</v>
      </c>
      <c r="C363" s="4" t="s">
        <v>856</v>
      </c>
      <c r="D363" s="9" t="s">
        <v>31</v>
      </c>
      <c r="E363" s="9" t="s">
        <v>3</v>
      </c>
      <c r="F363" s="11" t="s">
        <v>723</v>
      </c>
      <c r="H363" s="10" t="s">
        <v>814</v>
      </c>
      <c r="J363" s="13" t="str">
        <f t="shared" si="5"/>
        <v>&lt;vl-adres:heeftStraatnaam&gt;</v>
      </c>
      <c r="K363" s="10" t="s">
        <v>2281</v>
      </c>
      <c r="L363" s="10" t="s">
        <v>2281</v>
      </c>
    </row>
    <row r="364" spans="1:12" ht="43.2" x14ac:dyDescent="0.3">
      <c r="A364" s="9">
        <v>420</v>
      </c>
      <c r="B364" s="4" t="s">
        <v>827</v>
      </c>
      <c r="C364" s="4" t="s">
        <v>857</v>
      </c>
      <c r="D364" s="9" t="s">
        <v>31</v>
      </c>
      <c r="E364" s="9" t="s">
        <v>3</v>
      </c>
      <c r="F364" s="11" t="s">
        <v>723</v>
      </c>
      <c r="H364" s="10" t="s">
        <v>814</v>
      </c>
      <c r="J364" s="13" t="str">
        <f t="shared" si="5"/>
        <v>&lt;vl-adres:homoniemToevoeging&gt;</v>
      </c>
      <c r="K364" s="10" t="s">
        <v>2281</v>
      </c>
      <c r="L364" s="10" t="s">
        <v>2281</v>
      </c>
    </row>
    <row r="365" spans="1:12" ht="86.4" x14ac:dyDescent="0.3">
      <c r="A365" s="9">
        <v>421</v>
      </c>
      <c r="B365" s="4" t="s">
        <v>828</v>
      </c>
      <c r="C365" s="4" t="s">
        <v>873</v>
      </c>
      <c r="D365" s="9" t="s">
        <v>31</v>
      </c>
      <c r="E365" s="9" t="s">
        <v>3</v>
      </c>
      <c r="F365" s="11" t="s">
        <v>723</v>
      </c>
      <c r="H365" s="10" t="s">
        <v>814</v>
      </c>
      <c r="J365" s="13" t="str">
        <f t="shared" si="5"/>
        <v>&lt;vl-adres:Adresvoorstelling.huisnummer&gt;</v>
      </c>
      <c r="K365" s="10" t="s">
        <v>2281</v>
      </c>
      <c r="L365" s="10" t="s">
        <v>2281</v>
      </c>
    </row>
    <row r="366" spans="1:12" ht="28.8" x14ac:dyDescent="0.3">
      <c r="A366" s="9">
        <v>422</v>
      </c>
      <c r="B366" s="4" t="s">
        <v>829</v>
      </c>
      <c r="C366" s="4" t="s">
        <v>858</v>
      </c>
      <c r="D366" s="9" t="s">
        <v>31</v>
      </c>
      <c r="E366" s="9" t="s">
        <v>3</v>
      </c>
      <c r="F366" s="11" t="s">
        <v>723</v>
      </c>
      <c r="H366" s="10" t="s">
        <v>814</v>
      </c>
      <c r="J366" s="13" t="str">
        <f t="shared" si="5"/>
        <v>&lt;vl-adres:huisnummer&gt;</v>
      </c>
      <c r="K366" s="10" t="s">
        <v>2281</v>
      </c>
      <c r="L366" s="10" t="s">
        <v>2281</v>
      </c>
    </row>
    <row r="367" spans="1:12" x14ac:dyDescent="0.3">
      <c r="A367" s="9">
        <v>423</v>
      </c>
      <c r="B367" s="4" t="s">
        <v>830</v>
      </c>
      <c r="C367" s="4" t="s">
        <v>859</v>
      </c>
      <c r="D367" s="9" t="s">
        <v>31</v>
      </c>
      <c r="E367" s="9" t="s">
        <v>3</v>
      </c>
      <c r="F367" s="11" t="s">
        <v>723</v>
      </c>
      <c r="H367" s="10" t="s">
        <v>814</v>
      </c>
      <c r="J367" s="13" t="str">
        <f t="shared" si="5"/>
        <v>&lt;vl-adres:isToegekendAan&gt;</v>
      </c>
      <c r="K367" s="10" t="s">
        <v>2281</v>
      </c>
      <c r="L367" s="10" t="s">
        <v>2281</v>
      </c>
    </row>
    <row r="368" spans="1:12" x14ac:dyDescent="0.3">
      <c r="A368" s="9">
        <v>424</v>
      </c>
      <c r="B368" s="4" t="s">
        <v>831</v>
      </c>
      <c r="C368" s="4" t="s">
        <v>860</v>
      </c>
      <c r="D368" s="9" t="s">
        <v>31</v>
      </c>
      <c r="E368" s="9" t="s">
        <v>3</v>
      </c>
      <c r="F368" s="11" t="s">
        <v>723</v>
      </c>
      <c r="H368" s="10" t="s">
        <v>814</v>
      </c>
      <c r="J368" s="13" t="str">
        <f t="shared" si="5"/>
        <v>&lt;vl-adres:isVerrijktMet&gt;</v>
      </c>
      <c r="K368" s="10" t="s">
        <v>2281</v>
      </c>
      <c r="L368" s="10" t="s">
        <v>2281</v>
      </c>
    </row>
    <row r="369" spans="1:12" x14ac:dyDescent="0.3">
      <c r="A369" s="9">
        <v>425</v>
      </c>
      <c r="B369" s="4" t="s">
        <v>832</v>
      </c>
      <c r="C369" s="4" t="s">
        <v>861</v>
      </c>
      <c r="D369" s="9" t="s">
        <v>31</v>
      </c>
      <c r="E369" s="9" t="s">
        <v>3</v>
      </c>
      <c r="F369" s="11" t="s">
        <v>723</v>
      </c>
      <c r="H369" s="10" t="s">
        <v>814</v>
      </c>
      <c r="J369" s="13" t="str">
        <f t="shared" si="5"/>
        <v>&lt;vl-adres:land&gt;</v>
      </c>
      <c r="K369" s="10" t="s">
        <v>2281</v>
      </c>
      <c r="L369" s="10" t="s">
        <v>2281</v>
      </c>
    </row>
    <row r="370" spans="1:12" ht="100.8" x14ac:dyDescent="0.3">
      <c r="A370" s="9">
        <v>426</v>
      </c>
      <c r="B370" s="4" t="s">
        <v>833</v>
      </c>
      <c r="C370" s="4" t="s">
        <v>872</v>
      </c>
      <c r="D370" s="9" t="s">
        <v>31</v>
      </c>
      <c r="E370" s="9" t="s">
        <v>3</v>
      </c>
      <c r="F370" s="11" t="s">
        <v>723</v>
      </c>
      <c r="H370" s="10" t="s">
        <v>814</v>
      </c>
      <c r="J370" s="13" t="str">
        <f t="shared" si="5"/>
        <v>&lt;vl-adres:niveau&gt;</v>
      </c>
      <c r="K370" s="10" t="s">
        <v>2281</v>
      </c>
      <c r="L370" s="10" t="s">
        <v>2281</v>
      </c>
    </row>
    <row r="371" spans="1:12" ht="100.8" x14ac:dyDescent="0.3">
      <c r="A371" s="9">
        <v>427</v>
      </c>
      <c r="B371" s="4" t="s">
        <v>834</v>
      </c>
      <c r="C371" s="4" t="s">
        <v>871</v>
      </c>
      <c r="D371" s="9" t="s">
        <v>31</v>
      </c>
      <c r="E371" s="9" t="s">
        <v>3</v>
      </c>
      <c r="F371" s="11" t="s">
        <v>723</v>
      </c>
      <c r="H371" s="10" t="s">
        <v>814</v>
      </c>
      <c r="J371" s="13" t="str">
        <f t="shared" si="5"/>
        <v>&lt;vl-adres:officieelToegekend&gt;</v>
      </c>
      <c r="K371" s="10" t="s">
        <v>2281</v>
      </c>
      <c r="L371" s="10" t="s">
        <v>2281</v>
      </c>
    </row>
    <row r="372" spans="1:12" ht="86.4" x14ac:dyDescent="0.3">
      <c r="A372" s="9">
        <v>428</v>
      </c>
      <c r="B372" s="4" t="s">
        <v>835</v>
      </c>
      <c r="C372" s="4" t="s">
        <v>870</v>
      </c>
      <c r="D372" s="9" t="s">
        <v>31</v>
      </c>
      <c r="E372" s="9" t="s">
        <v>3</v>
      </c>
      <c r="F372" s="11" t="s">
        <v>723</v>
      </c>
      <c r="H372" s="10" t="s">
        <v>814</v>
      </c>
      <c r="J372" s="13" t="str">
        <f t="shared" si="5"/>
        <v>&lt;vl-adres:positie&gt;</v>
      </c>
      <c r="K372" s="10" t="s">
        <v>2281</v>
      </c>
      <c r="L372" s="10" t="s">
        <v>2281</v>
      </c>
    </row>
    <row r="373" spans="1:12" ht="28.8" x14ac:dyDescent="0.3">
      <c r="A373" s="9">
        <v>429</v>
      </c>
      <c r="B373" s="4" t="s">
        <v>836</v>
      </c>
      <c r="C373" s="4" t="s">
        <v>862</v>
      </c>
      <c r="D373" s="9" t="s">
        <v>31</v>
      </c>
      <c r="E373" s="9" t="s">
        <v>3</v>
      </c>
      <c r="F373" s="11" t="s">
        <v>723</v>
      </c>
      <c r="G373" s="4" t="s">
        <v>1229</v>
      </c>
      <c r="H373" s="10" t="s">
        <v>814</v>
      </c>
      <c r="J373" s="13" t="str">
        <f t="shared" si="5"/>
        <v>&lt;vl-adres:postcode&gt;</v>
      </c>
      <c r="K373" s="10" t="s">
        <v>2281</v>
      </c>
      <c r="L373" s="10" t="s">
        <v>2281</v>
      </c>
    </row>
    <row r="374" spans="1:12" ht="86.4" x14ac:dyDescent="0.3">
      <c r="A374" s="9">
        <v>430</v>
      </c>
      <c r="B374" s="4" t="s">
        <v>837</v>
      </c>
      <c r="C374" s="4" t="s">
        <v>869</v>
      </c>
      <c r="D374" s="9" t="s">
        <v>31</v>
      </c>
      <c r="E374" s="9" t="s">
        <v>3</v>
      </c>
      <c r="F374" s="11" t="s">
        <v>723</v>
      </c>
      <c r="G374" s="4" t="s">
        <v>1230</v>
      </c>
      <c r="H374" s="10" t="s">
        <v>814</v>
      </c>
      <c r="J374" s="13" t="str">
        <f t="shared" si="5"/>
        <v>&lt;vl-adres:postnaam&gt;</v>
      </c>
      <c r="K374" s="10" t="s">
        <v>2281</v>
      </c>
      <c r="L374" s="10" t="s">
        <v>2281</v>
      </c>
    </row>
    <row r="375" spans="1:12" x14ac:dyDescent="0.3">
      <c r="A375" s="9">
        <v>431</v>
      </c>
      <c r="B375" s="4" t="s">
        <v>838</v>
      </c>
      <c r="C375" s="4" t="s">
        <v>863</v>
      </c>
      <c r="D375" s="9" t="s">
        <v>31</v>
      </c>
      <c r="E375" s="9" t="s">
        <v>3</v>
      </c>
      <c r="F375" s="11" t="s">
        <v>723</v>
      </c>
      <c r="H375" s="10" t="s">
        <v>814</v>
      </c>
      <c r="J375" s="13" t="str">
        <f t="shared" si="5"/>
        <v>&lt;vl-adres:Straatnaam.status&gt;</v>
      </c>
      <c r="K375" s="10" t="s">
        <v>2281</v>
      </c>
      <c r="L375" s="10" t="s">
        <v>2281</v>
      </c>
    </row>
    <row r="376" spans="1:12" x14ac:dyDescent="0.3">
      <c r="A376" s="9">
        <v>432</v>
      </c>
      <c r="B376" s="4" t="s">
        <v>839</v>
      </c>
      <c r="C376" s="4" t="s">
        <v>864</v>
      </c>
      <c r="D376" s="9" t="s">
        <v>31</v>
      </c>
      <c r="E376" s="9" t="s">
        <v>3</v>
      </c>
      <c r="F376" s="11" t="s">
        <v>723</v>
      </c>
      <c r="H376" s="10" t="s">
        <v>814</v>
      </c>
      <c r="J376" s="13" t="str">
        <f t="shared" si="5"/>
        <v>&lt;vl-adres:Adres.status&gt;</v>
      </c>
      <c r="K376" s="10" t="s">
        <v>2281</v>
      </c>
      <c r="L376" s="10" t="s">
        <v>2281</v>
      </c>
    </row>
    <row r="377" spans="1:12" x14ac:dyDescent="0.3">
      <c r="A377" s="9">
        <v>433</v>
      </c>
      <c r="B377" s="4" t="s">
        <v>840</v>
      </c>
      <c r="C377" s="4" t="s">
        <v>865</v>
      </c>
      <c r="D377" s="9" t="s">
        <v>31</v>
      </c>
      <c r="E377" s="9" t="s">
        <v>3</v>
      </c>
      <c r="F377" s="11" t="s">
        <v>723</v>
      </c>
      <c r="H377" s="10" t="s">
        <v>814</v>
      </c>
      <c r="J377" s="13" t="str">
        <f t="shared" si="5"/>
        <v>&lt;vl-adres:Locatienaam.type&gt;</v>
      </c>
      <c r="K377" s="10" t="s">
        <v>2281</v>
      </c>
      <c r="L377" s="10" t="s">
        <v>2281</v>
      </c>
    </row>
    <row r="378" spans="1:12" x14ac:dyDescent="0.3">
      <c r="A378" s="9">
        <v>434</v>
      </c>
      <c r="B378" s="4" t="s">
        <v>841</v>
      </c>
      <c r="C378" s="4" t="s">
        <v>866</v>
      </c>
      <c r="D378" s="9" t="s">
        <v>31</v>
      </c>
      <c r="E378" s="9" t="s">
        <v>3</v>
      </c>
      <c r="F378" s="11" t="s">
        <v>723</v>
      </c>
      <c r="H378" s="10" t="s">
        <v>814</v>
      </c>
      <c r="J378" s="13" t="str">
        <f t="shared" si="5"/>
        <v>&lt;vl-adres:Locatieaanduiding.type&gt;</v>
      </c>
      <c r="K378" s="10" t="s">
        <v>2281</v>
      </c>
      <c r="L378" s="10" t="s">
        <v>2281</v>
      </c>
    </row>
    <row r="379" spans="1:12" ht="72" x14ac:dyDescent="0.3">
      <c r="A379" s="9">
        <v>435</v>
      </c>
      <c r="B379" s="4" t="s">
        <v>842</v>
      </c>
      <c r="C379" s="4" t="s">
        <v>868</v>
      </c>
      <c r="D379" s="9" t="s">
        <v>31</v>
      </c>
      <c r="E379" s="9" t="s">
        <v>3</v>
      </c>
      <c r="F379" s="11" t="s">
        <v>723</v>
      </c>
      <c r="H379" s="10" t="s">
        <v>814</v>
      </c>
      <c r="J379" s="13" t="str">
        <f t="shared" si="5"/>
        <v>&lt;vl-adres:verwijstNaar&gt;</v>
      </c>
      <c r="K379" s="10" t="s">
        <v>2281</v>
      </c>
      <c r="L379" s="10" t="s">
        <v>2281</v>
      </c>
    </row>
    <row r="380" spans="1:12" ht="86.4" x14ac:dyDescent="0.3">
      <c r="A380" s="9">
        <v>436</v>
      </c>
      <c r="B380" s="4" t="s">
        <v>843</v>
      </c>
      <c r="C380" s="4" t="s">
        <v>867</v>
      </c>
      <c r="D380" s="9" t="s">
        <v>31</v>
      </c>
      <c r="E380" s="9" t="s">
        <v>3</v>
      </c>
      <c r="F380" s="11" t="s">
        <v>723</v>
      </c>
      <c r="G380" s="4" t="s">
        <v>1232</v>
      </c>
      <c r="H380" s="10" t="s">
        <v>814</v>
      </c>
      <c r="J380" s="13" t="str">
        <f t="shared" si="5"/>
        <v>&lt;vl-adres:volledigAdres&gt;</v>
      </c>
      <c r="K380" s="10" t="s">
        <v>2281</v>
      </c>
      <c r="L380" s="10" t="s">
        <v>2281</v>
      </c>
    </row>
    <row r="381" spans="1:12" ht="100.8" x14ac:dyDescent="0.3">
      <c r="A381" s="9">
        <v>437</v>
      </c>
      <c r="B381" s="4" t="s">
        <v>115</v>
      </c>
      <c r="C381" s="4" t="s">
        <v>1052</v>
      </c>
      <c r="D381" s="9" t="s">
        <v>4</v>
      </c>
      <c r="E381" s="9" t="s">
        <v>2</v>
      </c>
      <c r="F381" s="11" t="s">
        <v>723</v>
      </c>
      <c r="H381" s="10" t="s">
        <v>815</v>
      </c>
      <c r="J381" s="13" t="str">
        <f t="shared" si="5"/>
        <v>&lt;vl-persoon:Afstamming&gt;</v>
      </c>
      <c r="K381" s="10" t="s">
        <v>2281</v>
      </c>
      <c r="L381" s="10" t="s">
        <v>2281</v>
      </c>
    </row>
    <row r="382" spans="1:12" ht="72" x14ac:dyDescent="0.3">
      <c r="A382" s="9">
        <v>438</v>
      </c>
      <c r="B382" s="4" t="s">
        <v>1022</v>
      </c>
      <c r="C382" s="4" t="s">
        <v>1051</v>
      </c>
      <c r="D382" s="9" t="s">
        <v>4</v>
      </c>
      <c r="E382" s="9" t="s">
        <v>2</v>
      </c>
      <c r="F382" s="11" t="s">
        <v>723</v>
      </c>
      <c r="H382" s="10" t="s">
        <v>815</v>
      </c>
      <c r="J382" s="13" t="str">
        <f t="shared" ref="J382:J445" si="6">IF(F382="FED",IF(AND(E382="ConceptScheme",LEFT(H382,7) &lt;&gt; "inspire"),CONCATENATE("&lt;",H382,":",LOWER(IF(I382="",B382,I382)),"#id&gt;"),CONCATENATE("&lt;",H382,":",IF(I382="",B382,I382),"&gt;")),CONCATENATE("&lt;",H382,":",IF(I382="",B382,I382),"&gt;"))</f>
        <v>&lt;vl-persoon:BurgerlijkeStaat&gt;</v>
      </c>
      <c r="K382" s="10" t="s">
        <v>2281</v>
      </c>
      <c r="L382" s="10" t="s">
        <v>2281</v>
      </c>
    </row>
    <row r="383" spans="1:12" ht="100.8" x14ac:dyDescent="0.3">
      <c r="A383" s="9">
        <v>439</v>
      </c>
      <c r="B383" s="4" t="s">
        <v>798</v>
      </c>
      <c r="C383" s="4" t="s">
        <v>1053</v>
      </c>
      <c r="D383" s="9" t="s">
        <v>4</v>
      </c>
      <c r="E383" s="9" t="s">
        <v>2</v>
      </c>
      <c r="F383" s="11" t="s">
        <v>723</v>
      </c>
      <c r="H383" s="10" t="s">
        <v>815</v>
      </c>
      <c r="J383" s="13" t="str">
        <f t="shared" si="6"/>
        <v>&lt;vl-persoon:Domicilie&gt;</v>
      </c>
      <c r="K383" s="10" t="s">
        <v>2281</v>
      </c>
      <c r="L383" s="10" t="s">
        <v>2281</v>
      </c>
    </row>
    <row r="384" spans="1:12" x14ac:dyDescent="0.3">
      <c r="A384" s="9">
        <v>440</v>
      </c>
      <c r="B384" s="4" t="s">
        <v>799</v>
      </c>
      <c r="C384" s="4" t="s">
        <v>1054</v>
      </c>
      <c r="D384" s="9" t="s">
        <v>4</v>
      </c>
      <c r="E384" s="9" t="s">
        <v>2</v>
      </c>
      <c r="F384" s="11" t="s">
        <v>723</v>
      </c>
      <c r="H384" s="10" t="s">
        <v>815</v>
      </c>
      <c r="J384" s="13" t="str">
        <f t="shared" si="6"/>
        <v>&lt;vl-persoon:Geboorte&gt;</v>
      </c>
      <c r="K384" s="10" t="s">
        <v>2281</v>
      </c>
      <c r="L384" s="10" t="s">
        <v>2281</v>
      </c>
    </row>
    <row r="385" spans="1:12" ht="72" x14ac:dyDescent="0.3">
      <c r="A385" s="9">
        <v>441</v>
      </c>
      <c r="B385" s="4" t="s">
        <v>1023</v>
      </c>
      <c r="C385" s="4" t="s">
        <v>1055</v>
      </c>
      <c r="D385" s="9" t="s">
        <v>4</v>
      </c>
      <c r="E385" s="9" t="s">
        <v>2</v>
      </c>
      <c r="F385" s="11" t="s">
        <v>723</v>
      </c>
      <c r="H385" s="10" t="s">
        <v>815</v>
      </c>
      <c r="J385" s="13" t="str">
        <f t="shared" si="6"/>
        <v>&lt;vl-persoon:GeenInwoner&gt;</v>
      </c>
      <c r="K385" s="10" t="s">
        <v>2281</v>
      </c>
      <c r="L385" s="10" t="s">
        <v>2281</v>
      </c>
    </row>
    <row r="386" spans="1:12" ht="158.4" x14ac:dyDescent="0.3">
      <c r="A386" s="9">
        <v>442</v>
      </c>
      <c r="B386" s="4" t="s">
        <v>1024</v>
      </c>
      <c r="C386" s="4" t="s">
        <v>1056</v>
      </c>
      <c r="D386" s="9" t="s">
        <v>4</v>
      </c>
      <c r="E386" s="9" t="s">
        <v>2</v>
      </c>
      <c r="F386" s="11" t="s">
        <v>723</v>
      </c>
      <c r="H386" s="10" t="s">
        <v>815</v>
      </c>
      <c r="J386" s="13" t="str">
        <f t="shared" si="6"/>
        <v>&lt;vl-persoon:GeregistreerdPersoon&gt;</v>
      </c>
      <c r="K386" s="10" t="s">
        <v>2281</v>
      </c>
      <c r="L386" s="10" t="s">
        <v>2281</v>
      </c>
    </row>
    <row r="387" spans="1:12" ht="115.2" x14ac:dyDescent="0.3">
      <c r="A387" s="9">
        <v>443</v>
      </c>
      <c r="B387" s="4" t="s">
        <v>117</v>
      </c>
      <c r="C387" s="4" t="s">
        <v>1057</v>
      </c>
      <c r="D387" s="9" t="s">
        <v>4</v>
      </c>
      <c r="E387" s="9" t="s">
        <v>2</v>
      </c>
      <c r="F387" s="11" t="s">
        <v>723</v>
      </c>
      <c r="H387" s="10" t="s">
        <v>815</v>
      </c>
      <c r="J387" s="13" t="str">
        <f t="shared" si="6"/>
        <v>&lt;vl-persoon:Gezin&gt;</v>
      </c>
      <c r="K387" s="10" t="s">
        <v>2281</v>
      </c>
      <c r="L387" s="10" t="s">
        <v>2281</v>
      </c>
    </row>
    <row r="388" spans="1:12" ht="57.6" x14ac:dyDescent="0.3">
      <c r="A388" s="9">
        <v>444</v>
      </c>
      <c r="B388" s="4" t="s">
        <v>118</v>
      </c>
      <c r="C388" s="4" t="s">
        <v>1058</v>
      </c>
      <c r="D388" s="9" t="s">
        <v>4</v>
      </c>
      <c r="E388" s="9" t="s">
        <v>2</v>
      </c>
      <c r="F388" s="11" t="s">
        <v>723</v>
      </c>
      <c r="H388" s="10" t="s">
        <v>815</v>
      </c>
      <c r="J388" s="13" t="str">
        <f t="shared" si="6"/>
        <v>&lt;vl-persoon:Gezinsrelatie&gt;</v>
      </c>
      <c r="K388" s="10" t="s">
        <v>2281</v>
      </c>
      <c r="L388" s="10" t="s">
        <v>2281</v>
      </c>
    </row>
    <row r="389" spans="1:12" ht="72" x14ac:dyDescent="0.3">
      <c r="A389" s="9">
        <v>445</v>
      </c>
      <c r="B389" s="4" t="s">
        <v>120</v>
      </c>
      <c r="C389" s="4" t="s">
        <v>1059</v>
      </c>
      <c r="D389" s="9" t="s">
        <v>4</v>
      </c>
      <c r="E389" s="9" t="s">
        <v>2</v>
      </c>
      <c r="F389" s="11" t="s">
        <v>723</v>
      </c>
      <c r="H389" s="10" t="s">
        <v>815</v>
      </c>
      <c r="J389" s="13" t="str">
        <f t="shared" si="6"/>
        <v>&lt;vl-persoon:Huwelijk&gt;</v>
      </c>
      <c r="K389" s="10" t="s">
        <v>2281</v>
      </c>
      <c r="L389" s="10" t="s">
        <v>2281</v>
      </c>
    </row>
    <row r="390" spans="1:12" ht="72" x14ac:dyDescent="0.3">
      <c r="A390" s="9">
        <v>446</v>
      </c>
      <c r="B390" s="4" t="s">
        <v>800</v>
      </c>
      <c r="C390" s="4" t="s">
        <v>1060</v>
      </c>
      <c r="D390" s="9" t="s">
        <v>4</v>
      </c>
      <c r="E390" s="9" t="s">
        <v>2</v>
      </c>
      <c r="F390" s="11" t="s">
        <v>723</v>
      </c>
      <c r="H390" s="10" t="s">
        <v>815</v>
      </c>
      <c r="J390" s="13" t="str">
        <f t="shared" si="6"/>
        <v>&lt;vl-persoon:Inwoner&gt;</v>
      </c>
      <c r="K390" s="10" t="s">
        <v>2281</v>
      </c>
      <c r="L390" s="10" t="s">
        <v>2281</v>
      </c>
    </row>
    <row r="391" spans="1:12" x14ac:dyDescent="0.3">
      <c r="A391" s="9">
        <v>447</v>
      </c>
      <c r="B391" s="4" t="s">
        <v>801</v>
      </c>
      <c r="C391" s="4" t="s">
        <v>1061</v>
      </c>
      <c r="D391" s="9" t="s">
        <v>4</v>
      </c>
      <c r="E391" s="9" t="s">
        <v>2</v>
      </c>
      <c r="F391" s="11" t="s">
        <v>723</v>
      </c>
      <c r="H391" s="10" t="s">
        <v>815</v>
      </c>
      <c r="J391" s="13" t="str">
        <f t="shared" si="6"/>
        <v>&lt;vl-persoon:Inwonerschap&gt;</v>
      </c>
      <c r="K391" s="10" t="s">
        <v>2281</v>
      </c>
      <c r="L391" s="10" t="s">
        <v>2281</v>
      </c>
    </row>
    <row r="392" spans="1:12" ht="172.8" x14ac:dyDescent="0.3">
      <c r="A392" s="9">
        <v>448</v>
      </c>
      <c r="B392" s="4" t="s">
        <v>60</v>
      </c>
      <c r="C392" s="4" t="s">
        <v>1062</v>
      </c>
      <c r="D392" s="9" t="s">
        <v>4</v>
      </c>
      <c r="E392" s="9" t="s">
        <v>2</v>
      </c>
      <c r="F392" s="11" t="s">
        <v>723</v>
      </c>
      <c r="H392" s="10" t="s">
        <v>815</v>
      </c>
      <c r="J392" s="13" t="str">
        <f t="shared" si="6"/>
        <v>&lt;vl-persoon:Nationaliteit&gt;</v>
      </c>
      <c r="K392" s="10" t="s">
        <v>2281</v>
      </c>
      <c r="L392" s="10" t="s">
        <v>2281</v>
      </c>
    </row>
    <row r="393" spans="1:12" x14ac:dyDescent="0.3">
      <c r="A393" s="9">
        <v>449</v>
      </c>
      <c r="B393" s="4" t="s">
        <v>802</v>
      </c>
      <c r="C393" s="4" t="s">
        <v>1063</v>
      </c>
      <c r="D393" s="9" t="s">
        <v>4</v>
      </c>
      <c r="E393" s="9" t="s">
        <v>2</v>
      </c>
      <c r="F393" s="11" t="s">
        <v>723</v>
      </c>
      <c r="H393" s="10" t="s">
        <v>815</v>
      </c>
      <c r="J393" s="13" t="str">
        <f t="shared" si="6"/>
        <v>&lt;vl-persoon:Overlijden&gt;</v>
      </c>
      <c r="K393" s="10" t="s">
        <v>2281</v>
      </c>
      <c r="L393" s="10" t="s">
        <v>2281</v>
      </c>
    </row>
    <row r="394" spans="1:12" ht="72" x14ac:dyDescent="0.3">
      <c r="A394" s="9">
        <v>450</v>
      </c>
      <c r="B394" s="4" t="s">
        <v>1025</v>
      </c>
      <c r="C394" s="4" t="s">
        <v>1064</v>
      </c>
      <c r="D394" s="9" t="s">
        <v>4</v>
      </c>
      <c r="E394" s="9" t="s">
        <v>2</v>
      </c>
      <c r="F394" s="11" t="s">
        <v>723</v>
      </c>
      <c r="H394" s="10" t="s">
        <v>815</v>
      </c>
      <c r="J394" s="13" t="str">
        <f t="shared" si="6"/>
        <v>&lt;vl-persoon:PermanentInwoner&gt;</v>
      </c>
      <c r="K394" s="10" t="s">
        <v>2281</v>
      </c>
      <c r="L394" s="10" t="s">
        <v>2281</v>
      </c>
    </row>
    <row r="395" spans="1:12" x14ac:dyDescent="0.3">
      <c r="A395" s="9">
        <v>451</v>
      </c>
      <c r="B395" s="4" t="s">
        <v>803</v>
      </c>
      <c r="C395" s="4" t="s">
        <v>1065</v>
      </c>
      <c r="D395" s="9" t="s">
        <v>4</v>
      </c>
      <c r="E395" s="9" t="s">
        <v>2</v>
      </c>
      <c r="F395" s="11" t="s">
        <v>723</v>
      </c>
      <c r="H395" s="10" t="s">
        <v>815</v>
      </c>
      <c r="J395" s="13" t="str">
        <f t="shared" si="6"/>
        <v>&lt;vl-persoon:Persoonsgebeurtenis&gt;</v>
      </c>
      <c r="K395" s="10" t="s">
        <v>2281</v>
      </c>
      <c r="L395" s="10" t="s">
        <v>2281</v>
      </c>
    </row>
    <row r="396" spans="1:12" ht="72" x14ac:dyDescent="0.3">
      <c r="A396" s="9">
        <v>452</v>
      </c>
      <c r="B396" s="4" t="s">
        <v>121</v>
      </c>
      <c r="C396" s="4" t="s">
        <v>1066</v>
      </c>
      <c r="D396" s="9" t="s">
        <v>4</v>
      </c>
      <c r="E396" s="9" t="s">
        <v>2</v>
      </c>
      <c r="F396" s="11" t="s">
        <v>723</v>
      </c>
      <c r="H396" s="10" t="s">
        <v>815</v>
      </c>
      <c r="J396" s="13" t="str">
        <f t="shared" si="6"/>
        <v>&lt;vl-persoon:Persoonsrelatie&gt;</v>
      </c>
      <c r="K396" s="10" t="s">
        <v>2281</v>
      </c>
      <c r="L396" s="10" t="s">
        <v>2281</v>
      </c>
    </row>
    <row r="397" spans="1:12" ht="57.6" x14ac:dyDescent="0.3">
      <c r="A397" s="9">
        <v>453</v>
      </c>
      <c r="B397" s="4" t="s">
        <v>804</v>
      </c>
      <c r="C397" s="4" t="s">
        <v>1067</v>
      </c>
      <c r="D397" s="9" t="s">
        <v>4</v>
      </c>
      <c r="E397" s="9" t="s">
        <v>2</v>
      </c>
      <c r="F397" s="11" t="s">
        <v>723</v>
      </c>
      <c r="H397" s="10" t="s">
        <v>815</v>
      </c>
      <c r="J397" s="13" t="str">
        <f t="shared" si="6"/>
        <v>&lt;vl-persoon:Samenwonen&gt;</v>
      </c>
      <c r="K397" s="10" t="s">
        <v>2281</v>
      </c>
      <c r="L397" s="10" t="s">
        <v>2281</v>
      </c>
    </row>
    <row r="398" spans="1:12" ht="115.2" x14ac:dyDescent="0.3">
      <c r="A398" s="9">
        <v>454</v>
      </c>
      <c r="B398" s="4" t="s">
        <v>805</v>
      </c>
      <c r="C398" s="4" t="s">
        <v>1068</v>
      </c>
      <c r="D398" s="9" t="s">
        <v>4</v>
      </c>
      <c r="E398" s="9" t="s">
        <v>2</v>
      </c>
      <c r="F398" s="11" t="s">
        <v>723</v>
      </c>
      <c r="H398" s="10" t="s">
        <v>815</v>
      </c>
      <c r="J398" s="13" t="str">
        <f t="shared" si="6"/>
        <v>&lt;vl-persoon:Staatburgerschap&gt;</v>
      </c>
      <c r="K398" s="10" t="s">
        <v>2281</v>
      </c>
      <c r="L398" s="10" t="s">
        <v>2281</v>
      </c>
    </row>
    <row r="399" spans="1:12" x14ac:dyDescent="0.3">
      <c r="A399" s="9">
        <v>455</v>
      </c>
      <c r="B399" s="4" t="s">
        <v>806</v>
      </c>
      <c r="C399" s="4" t="s">
        <v>1069</v>
      </c>
      <c r="D399" s="9" t="s">
        <v>4</v>
      </c>
      <c r="E399" s="9" t="s">
        <v>2</v>
      </c>
      <c r="F399" s="11" t="s">
        <v>723</v>
      </c>
      <c r="H399" s="10" t="s">
        <v>815</v>
      </c>
      <c r="J399" s="13" t="str">
        <f t="shared" si="6"/>
        <v>&lt;vl-persoon:Staatsburger&gt;</v>
      </c>
      <c r="K399" s="10" t="s">
        <v>2281</v>
      </c>
      <c r="L399" s="10" t="s">
        <v>2281</v>
      </c>
    </row>
    <row r="400" spans="1:12" ht="86.4" x14ac:dyDescent="0.3">
      <c r="A400" s="9">
        <v>456</v>
      </c>
      <c r="B400" s="4" t="s">
        <v>1026</v>
      </c>
      <c r="C400" s="4" t="s">
        <v>1070</v>
      </c>
      <c r="D400" s="9" t="s">
        <v>4</v>
      </c>
      <c r="E400" s="9" t="s">
        <v>2</v>
      </c>
      <c r="F400" s="11" t="s">
        <v>723</v>
      </c>
      <c r="H400" s="10" t="s">
        <v>815</v>
      </c>
      <c r="J400" s="13" t="str">
        <f t="shared" si="6"/>
        <v>&lt;vl-persoon:TijdelijkInwoner&gt;</v>
      </c>
      <c r="K400" s="10" t="s">
        <v>2281</v>
      </c>
      <c r="L400" s="10" t="s">
        <v>2281</v>
      </c>
    </row>
    <row r="401" spans="1:12" x14ac:dyDescent="0.3">
      <c r="A401" s="9">
        <v>457</v>
      </c>
      <c r="B401" s="4" t="s">
        <v>807</v>
      </c>
      <c r="C401" s="4" t="s">
        <v>1071</v>
      </c>
      <c r="D401" s="9" t="s">
        <v>4</v>
      </c>
      <c r="E401" s="9" t="s">
        <v>2</v>
      </c>
      <c r="F401" s="11" t="s">
        <v>723</v>
      </c>
      <c r="H401" s="10" t="s">
        <v>815</v>
      </c>
      <c r="J401" s="13" t="str">
        <f t="shared" si="6"/>
        <v>&lt;vl-persoon:Verblijfplaats&gt;</v>
      </c>
      <c r="K401" s="10" t="s">
        <v>2281</v>
      </c>
      <c r="L401" s="10" t="s">
        <v>2281</v>
      </c>
    </row>
    <row r="402" spans="1:12" ht="115.2" x14ac:dyDescent="0.3">
      <c r="A402" s="9">
        <v>458</v>
      </c>
      <c r="B402" s="4" t="s">
        <v>119</v>
      </c>
      <c r="C402" s="4" t="s">
        <v>1072</v>
      </c>
      <c r="D402" s="9" t="s">
        <v>4</v>
      </c>
      <c r="E402" s="9" t="s">
        <v>2</v>
      </c>
      <c r="F402" s="11" t="s">
        <v>723</v>
      </c>
      <c r="H402" s="10" t="s">
        <v>815</v>
      </c>
      <c r="J402" s="13" t="str">
        <f t="shared" si="6"/>
        <v>&lt;vl-persoon:Voogdij&gt;</v>
      </c>
      <c r="K402" s="10" t="s">
        <v>2281</v>
      </c>
      <c r="L402" s="10" t="s">
        <v>2281</v>
      </c>
    </row>
    <row r="403" spans="1:12" ht="100.8" x14ac:dyDescent="0.3">
      <c r="A403" s="9">
        <v>459</v>
      </c>
      <c r="B403" s="4" t="s">
        <v>808</v>
      </c>
      <c r="C403" s="4" t="s">
        <v>1073</v>
      </c>
      <c r="D403" s="9" t="s">
        <v>4</v>
      </c>
      <c r="E403" s="9" t="s">
        <v>2</v>
      </c>
      <c r="F403" s="11" t="s">
        <v>723</v>
      </c>
      <c r="H403" s="10" t="s">
        <v>815</v>
      </c>
      <c r="J403" s="13" t="str">
        <f t="shared" si="6"/>
        <v>&lt;vl-persoon:Vreemdeling&gt;</v>
      </c>
      <c r="K403" s="10" t="s">
        <v>2281</v>
      </c>
      <c r="L403" s="10" t="s">
        <v>2281</v>
      </c>
    </row>
    <row r="404" spans="1:12" ht="57.6" x14ac:dyDescent="0.3">
      <c r="A404" s="9">
        <v>460</v>
      </c>
      <c r="B404" s="4" t="s">
        <v>1027</v>
      </c>
      <c r="C404" s="4" t="s">
        <v>1074</v>
      </c>
      <c r="D404" s="9" t="s">
        <v>4</v>
      </c>
      <c r="E404" s="9" t="s">
        <v>3</v>
      </c>
      <c r="F404" s="11" t="s">
        <v>723</v>
      </c>
      <c r="H404" s="10" t="s">
        <v>815</v>
      </c>
      <c r="J404" s="13" t="str">
        <f t="shared" si="6"/>
        <v>&lt;vl-persoon:afstammingstype&gt;</v>
      </c>
      <c r="K404" s="10" t="s">
        <v>2281</v>
      </c>
      <c r="L404" s="10" t="s">
        <v>2281</v>
      </c>
    </row>
    <row r="405" spans="1:12" ht="43.2" x14ac:dyDescent="0.3">
      <c r="A405" s="9">
        <v>461</v>
      </c>
      <c r="B405" s="4" t="s">
        <v>1028</v>
      </c>
      <c r="C405" s="4" t="s">
        <v>1075</v>
      </c>
      <c r="D405" s="9" t="s">
        <v>4</v>
      </c>
      <c r="E405" s="9" t="s">
        <v>3</v>
      </c>
      <c r="F405" s="11" t="s">
        <v>723</v>
      </c>
      <c r="H405" s="10" t="s">
        <v>815</v>
      </c>
      <c r="J405" s="13" t="str">
        <f t="shared" si="6"/>
        <v>&lt;vl-persoon:Staatburgerschap.binnenJurisdictie&gt;</v>
      </c>
      <c r="K405" s="10" t="s">
        <v>2281</v>
      </c>
      <c r="L405" s="10" t="s">
        <v>2281</v>
      </c>
    </row>
    <row r="406" spans="1:12" ht="28.8" x14ac:dyDescent="0.3">
      <c r="A406" s="9">
        <v>462</v>
      </c>
      <c r="B406" s="4" t="s">
        <v>1029</v>
      </c>
      <c r="C406" s="4" t="s">
        <v>1076</v>
      </c>
      <c r="D406" s="9" t="s">
        <v>4</v>
      </c>
      <c r="E406" s="9" t="s">
        <v>3</v>
      </c>
      <c r="F406" s="11" t="s">
        <v>723</v>
      </c>
      <c r="H406" s="10" t="s">
        <v>815</v>
      </c>
      <c r="J406" s="13" t="str">
        <f t="shared" si="6"/>
        <v>&lt;vl-persoon:Inwonerschap.binnenJurisdictie&gt;</v>
      </c>
      <c r="K406" s="10" t="s">
        <v>2281</v>
      </c>
      <c r="L406" s="10" t="s">
        <v>2281</v>
      </c>
    </row>
    <row r="407" spans="1:12" x14ac:dyDescent="0.3">
      <c r="A407" s="9">
        <v>463</v>
      </c>
      <c r="B407" s="4" t="s">
        <v>1030</v>
      </c>
      <c r="C407" s="4" t="s">
        <v>1077</v>
      </c>
      <c r="D407" s="9" t="s">
        <v>4</v>
      </c>
      <c r="E407" s="9" t="s">
        <v>3</v>
      </c>
      <c r="F407" s="11" t="s">
        <v>723</v>
      </c>
      <c r="H407" s="10" t="s">
        <v>815</v>
      </c>
      <c r="J407" s="13" t="str">
        <f t="shared" si="6"/>
        <v>&lt;vl-persoon:datum&gt;</v>
      </c>
      <c r="K407" s="10" t="s">
        <v>2281</v>
      </c>
      <c r="L407" s="10" t="s">
        <v>2281</v>
      </c>
    </row>
    <row r="408" spans="1:12" x14ac:dyDescent="0.3">
      <c r="A408" s="9">
        <v>464</v>
      </c>
      <c r="B408" s="4" t="s">
        <v>1031</v>
      </c>
      <c r="C408" s="4" t="s">
        <v>1078</v>
      </c>
      <c r="D408" s="9" t="s">
        <v>4</v>
      </c>
      <c r="E408" s="9" t="s">
        <v>3</v>
      </c>
      <c r="F408" s="11" t="s">
        <v>723</v>
      </c>
      <c r="H408" s="10" t="s">
        <v>815</v>
      </c>
      <c r="J408" s="13" t="str">
        <f t="shared" si="6"/>
        <v>&lt;vl-persoon:datumVanAfstamming&gt;</v>
      </c>
      <c r="K408" s="10" t="s">
        <v>2281</v>
      </c>
      <c r="L408" s="10" t="s">
        <v>2281</v>
      </c>
    </row>
    <row r="409" spans="1:12" x14ac:dyDescent="0.3">
      <c r="A409" s="9">
        <v>465</v>
      </c>
      <c r="B409" s="4" t="s">
        <v>1032</v>
      </c>
      <c r="C409" s="4" t="s">
        <v>1079</v>
      </c>
      <c r="D409" s="9" t="s">
        <v>4</v>
      </c>
      <c r="E409" s="9" t="s">
        <v>3</v>
      </c>
      <c r="F409" s="11" t="s">
        <v>723</v>
      </c>
      <c r="H409" s="10" t="s">
        <v>815</v>
      </c>
      <c r="J409" s="13" t="str">
        <f t="shared" si="6"/>
        <v>&lt;vl-persoon:gebruikteVoornaam&gt;</v>
      </c>
      <c r="K409" s="10" t="s">
        <v>2281</v>
      </c>
      <c r="L409" s="10" t="s">
        <v>2281</v>
      </c>
    </row>
    <row r="410" spans="1:12" x14ac:dyDescent="0.3">
      <c r="A410" s="9">
        <v>466</v>
      </c>
      <c r="B410" s="4" t="s">
        <v>1033</v>
      </c>
      <c r="C410" s="4" t="s">
        <v>1080</v>
      </c>
      <c r="D410" s="9" t="s">
        <v>4</v>
      </c>
      <c r="E410" s="9" t="s">
        <v>3</v>
      </c>
      <c r="F410" s="11" t="s">
        <v>723</v>
      </c>
      <c r="H410" s="10" t="s">
        <v>815</v>
      </c>
      <c r="J410" s="13" t="str">
        <f t="shared" si="6"/>
        <v>&lt;vl-persoon:geslacht&gt;</v>
      </c>
      <c r="K410" s="10" t="s">
        <v>2281</v>
      </c>
      <c r="L410" s="10" t="s">
        <v>2281</v>
      </c>
    </row>
    <row r="411" spans="1:12" ht="72" x14ac:dyDescent="0.3">
      <c r="A411" s="9">
        <v>467</v>
      </c>
      <c r="B411" s="4" t="s">
        <v>1034</v>
      </c>
      <c r="C411" s="4" t="s">
        <v>1081</v>
      </c>
      <c r="D411" s="9" t="s">
        <v>4</v>
      </c>
      <c r="E411" s="9" t="s">
        <v>3</v>
      </c>
      <c r="F411" s="11" t="s">
        <v>723</v>
      </c>
      <c r="H411" s="10" t="s">
        <v>815</v>
      </c>
      <c r="J411" s="13" t="str">
        <f t="shared" si="6"/>
        <v>&lt;vl-persoon:gezinsadres&gt;</v>
      </c>
      <c r="K411" s="10" t="s">
        <v>2281</v>
      </c>
      <c r="L411" s="10" t="s">
        <v>2281</v>
      </c>
    </row>
    <row r="412" spans="1:12" ht="86.4" x14ac:dyDescent="0.3">
      <c r="A412" s="9">
        <v>468</v>
      </c>
      <c r="B412" s="4" t="s">
        <v>1035</v>
      </c>
      <c r="C412" s="4" t="s">
        <v>1082</v>
      </c>
      <c r="D412" s="9" t="s">
        <v>4</v>
      </c>
      <c r="E412" s="9" t="s">
        <v>3</v>
      </c>
      <c r="F412" s="11" t="s">
        <v>723</v>
      </c>
      <c r="H412" s="10" t="s">
        <v>815</v>
      </c>
      <c r="J412" s="13" t="str">
        <f t="shared" si="6"/>
        <v>&lt;vl-persoon:gezinsrelatietype&gt;</v>
      </c>
      <c r="K412" s="10" t="s">
        <v>2281</v>
      </c>
      <c r="L412" s="10" t="s">
        <v>2281</v>
      </c>
    </row>
    <row r="413" spans="1:12" x14ac:dyDescent="0.3">
      <c r="A413" s="9">
        <v>469</v>
      </c>
      <c r="B413" s="4" t="s">
        <v>1036</v>
      </c>
      <c r="C413" s="4" t="s">
        <v>1083</v>
      </c>
      <c r="D413" s="9" t="s">
        <v>4</v>
      </c>
      <c r="E413" s="9" t="s">
        <v>3</v>
      </c>
      <c r="F413" s="11" t="s">
        <v>723</v>
      </c>
      <c r="H413" s="10" t="s">
        <v>815</v>
      </c>
      <c r="J413" s="13" t="str">
        <f t="shared" si="6"/>
        <v>&lt;vl-persoon:heeftBurgerlijkeStaat&gt;</v>
      </c>
      <c r="K413" s="10" t="s">
        <v>2281</v>
      </c>
      <c r="L413" s="10" t="s">
        <v>2281</v>
      </c>
    </row>
    <row r="414" spans="1:12" x14ac:dyDescent="0.3">
      <c r="A414" s="9">
        <v>470</v>
      </c>
      <c r="B414" s="4" t="s">
        <v>1037</v>
      </c>
      <c r="C414" s="4" t="s">
        <v>1084</v>
      </c>
      <c r="D414" s="9" t="s">
        <v>4</v>
      </c>
      <c r="E414" s="9" t="s">
        <v>3</v>
      </c>
      <c r="F414" s="11" t="s">
        <v>723</v>
      </c>
      <c r="H414" s="10" t="s">
        <v>815</v>
      </c>
      <c r="J414" s="13" t="str">
        <f t="shared" si="6"/>
        <v>&lt;vl-persoon:heeftGeboorte&gt;</v>
      </c>
      <c r="K414" s="10" t="s">
        <v>2281</v>
      </c>
      <c r="L414" s="10" t="s">
        <v>2281</v>
      </c>
    </row>
    <row r="415" spans="1:12" ht="72" x14ac:dyDescent="0.3">
      <c r="A415" s="9">
        <v>471</v>
      </c>
      <c r="B415" s="4" t="s">
        <v>1038</v>
      </c>
      <c r="C415" s="4" t="s">
        <v>1085</v>
      </c>
      <c r="D415" s="9" t="s">
        <v>4</v>
      </c>
      <c r="E415" s="9" t="s">
        <v>3</v>
      </c>
      <c r="F415" s="11" t="s">
        <v>723</v>
      </c>
      <c r="H415" s="10" t="s">
        <v>815</v>
      </c>
      <c r="J415" s="13" t="str">
        <f t="shared" si="6"/>
        <v>&lt;vl-persoon:heeftInwonerschap&gt;</v>
      </c>
      <c r="K415" s="10" t="s">
        <v>2281</v>
      </c>
      <c r="L415" s="10" t="s">
        <v>2281</v>
      </c>
    </row>
    <row r="416" spans="1:12" x14ac:dyDescent="0.3">
      <c r="A416" s="9">
        <v>472</v>
      </c>
      <c r="B416" s="4" t="s">
        <v>1039</v>
      </c>
      <c r="C416" s="4" t="s">
        <v>1086</v>
      </c>
      <c r="D416" s="9" t="s">
        <v>4</v>
      </c>
      <c r="E416" s="9" t="s">
        <v>3</v>
      </c>
      <c r="F416" s="11" t="s">
        <v>723</v>
      </c>
      <c r="H416" s="10" t="s">
        <v>815</v>
      </c>
      <c r="J416" s="13" t="str">
        <f t="shared" si="6"/>
        <v>&lt;vl-persoon:heeftNationaliteit&gt;</v>
      </c>
      <c r="K416" s="10" t="s">
        <v>2281</v>
      </c>
      <c r="L416" s="10" t="s">
        <v>2281</v>
      </c>
    </row>
    <row r="417" spans="1:12" x14ac:dyDescent="0.3">
      <c r="A417" s="9">
        <v>473</v>
      </c>
      <c r="B417" s="4" t="s">
        <v>1040</v>
      </c>
      <c r="C417" s="4" t="s">
        <v>1087</v>
      </c>
      <c r="D417" s="9" t="s">
        <v>4</v>
      </c>
      <c r="E417" s="9" t="s">
        <v>3</v>
      </c>
      <c r="F417" s="11" t="s">
        <v>723</v>
      </c>
      <c r="H417" s="10" t="s">
        <v>815</v>
      </c>
      <c r="J417" s="13" t="str">
        <f t="shared" si="6"/>
        <v>&lt;vl-persoon:heeftOverlijden&gt;</v>
      </c>
      <c r="K417" s="10" t="s">
        <v>2281</v>
      </c>
      <c r="L417" s="10" t="s">
        <v>2281</v>
      </c>
    </row>
    <row r="418" spans="1:12" x14ac:dyDescent="0.3">
      <c r="A418" s="9">
        <v>474</v>
      </c>
      <c r="B418" s="4" t="s">
        <v>1041</v>
      </c>
      <c r="C418" s="4" t="s">
        <v>1088</v>
      </c>
      <c r="D418" s="9" t="s">
        <v>4</v>
      </c>
      <c r="E418" s="9" t="s">
        <v>3</v>
      </c>
      <c r="F418" s="11" t="s">
        <v>723</v>
      </c>
      <c r="H418" s="10" t="s">
        <v>815</v>
      </c>
      <c r="J418" s="13" t="str">
        <f t="shared" si="6"/>
        <v>&lt;vl-persoon:heeftPersoonsrelatie&gt;</v>
      </c>
      <c r="K418" s="10" t="s">
        <v>2281</v>
      </c>
      <c r="L418" s="10" t="s">
        <v>2281</v>
      </c>
    </row>
    <row r="419" spans="1:12" ht="72" x14ac:dyDescent="0.3">
      <c r="A419" s="9">
        <v>475</v>
      </c>
      <c r="B419" s="4" t="s">
        <v>1042</v>
      </c>
      <c r="C419" s="4" t="s">
        <v>1089</v>
      </c>
      <c r="D419" s="9" t="s">
        <v>4</v>
      </c>
      <c r="E419" s="9" t="s">
        <v>3</v>
      </c>
      <c r="F419" s="11" t="s">
        <v>723</v>
      </c>
      <c r="H419" s="10" t="s">
        <v>815</v>
      </c>
      <c r="J419" s="13" t="str">
        <f t="shared" si="6"/>
        <v>&lt;vl-persoon:heeftStaatsburgerschap&gt;</v>
      </c>
      <c r="K419" s="10" t="s">
        <v>2281</v>
      </c>
      <c r="L419" s="10" t="s">
        <v>2281</v>
      </c>
    </row>
    <row r="420" spans="1:12" x14ac:dyDescent="0.3">
      <c r="A420" s="9">
        <v>476</v>
      </c>
      <c r="B420" s="4" t="s">
        <v>1043</v>
      </c>
      <c r="C420" s="4" t="s">
        <v>1090</v>
      </c>
      <c r="D420" s="9" t="s">
        <v>4</v>
      </c>
      <c r="E420" s="9" t="s">
        <v>3</v>
      </c>
      <c r="F420" s="11" t="s">
        <v>723</v>
      </c>
      <c r="H420" s="10" t="s">
        <v>815</v>
      </c>
      <c r="J420" s="13" t="str">
        <f t="shared" si="6"/>
        <v>&lt;vl-persoon:heeftVerblijfplaats&gt;</v>
      </c>
      <c r="K420" s="10" t="s">
        <v>2281</v>
      </c>
      <c r="L420" s="10" t="s">
        <v>2281</v>
      </c>
    </row>
    <row r="421" spans="1:12" x14ac:dyDescent="0.3">
      <c r="A421" s="9">
        <v>477</v>
      </c>
      <c r="B421" s="4" t="s">
        <v>1044</v>
      </c>
      <c r="C421" s="4" t="s">
        <v>1091</v>
      </c>
      <c r="D421" s="9" t="s">
        <v>4</v>
      </c>
      <c r="E421" s="9" t="s">
        <v>3</v>
      </c>
      <c r="F421" s="11" t="s">
        <v>723</v>
      </c>
      <c r="H421" s="10" t="s">
        <v>815</v>
      </c>
      <c r="J421" s="13" t="str">
        <f t="shared" si="6"/>
        <v>&lt;vl-persoon:isHoofdVan&gt;</v>
      </c>
      <c r="K421" s="10" t="s">
        <v>2281</v>
      </c>
      <c r="L421" s="10" t="s">
        <v>2281</v>
      </c>
    </row>
    <row r="422" spans="1:12" x14ac:dyDescent="0.3">
      <c r="A422" s="9">
        <v>478</v>
      </c>
      <c r="B422" s="4" t="s">
        <v>1045</v>
      </c>
      <c r="C422" s="4" t="s">
        <v>1092</v>
      </c>
      <c r="D422" s="9" t="s">
        <v>4</v>
      </c>
      <c r="E422" s="9" t="s">
        <v>3</v>
      </c>
      <c r="F422" s="11" t="s">
        <v>723</v>
      </c>
      <c r="H422" s="10" t="s">
        <v>815</v>
      </c>
      <c r="J422" s="13" t="str">
        <f t="shared" si="6"/>
        <v>&lt;vl-persoon:isLidVan&gt;</v>
      </c>
      <c r="K422" s="10" t="s">
        <v>2281</v>
      </c>
      <c r="L422" s="10" t="s">
        <v>2281</v>
      </c>
    </row>
    <row r="423" spans="1:12" x14ac:dyDescent="0.3">
      <c r="A423" s="9">
        <v>479</v>
      </c>
      <c r="B423" s="4" t="s">
        <v>1046</v>
      </c>
      <c r="C423" s="4" t="s">
        <v>1093</v>
      </c>
      <c r="D423" s="9" t="s">
        <v>4</v>
      </c>
      <c r="E423" s="9" t="s">
        <v>3</v>
      </c>
      <c r="F423" s="11" t="s">
        <v>723</v>
      </c>
      <c r="H423" s="10" t="s">
        <v>815</v>
      </c>
      <c r="J423" s="13" t="str">
        <f t="shared" si="6"/>
        <v>&lt;vl-persoon:isRelatieMet&gt;</v>
      </c>
      <c r="K423" s="10" t="s">
        <v>2281</v>
      </c>
      <c r="L423" s="10" t="s">
        <v>2281</v>
      </c>
    </row>
    <row r="424" spans="1:12" x14ac:dyDescent="0.3">
      <c r="A424" s="9">
        <v>480</v>
      </c>
      <c r="B424" s="4" t="s">
        <v>1047</v>
      </c>
      <c r="C424" s="4" t="s">
        <v>1094</v>
      </c>
      <c r="D424" s="9" t="s">
        <v>4</v>
      </c>
      <c r="E424" s="9" t="s">
        <v>3</v>
      </c>
      <c r="F424" s="11" t="s">
        <v>723</v>
      </c>
      <c r="H424" s="10" t="s">
        <v>815</v>
      </c>
      <c r="J424" s="13" t="str">
        <f t="shared" si="6"/>
        <v>&lt;vl-persoon:nationaliteit&gt;</v>
      </c>
      <c r="K424" s="10" t="s">
        <v>2281</v>
      </c>
      <c r="L424" s="10" t="s">
        <v>2281</v>
      </c>
    </row>
    <row r="425" spans="1:12" x14ac:dyDescent="0.3">
      <c r="A425" s="9">
        <v>481</v>
      </c>
      <c r="B425" s="4" t="s">
        <v>788</v>
      </c>
      <c r="C425" s="4" t="s">
        <v>1095</v>
      </c>
      <c r="D425" s="9" t="s">
        <v>4</v>
      </c>
      <c r="E425" s="9" t="s">
        <v>3</v>
      </c>
      <c r="F425" s="11" t="s">
        <v>723</v>
      </c>
      <c r="H425" s="10" t="s">
        <v>815</v>
      </c>
      <c r="J425" s="13" t="str">
        <f t="shared" si="6"/>
        <v>&lt;vl-persoon:plaats&gt;</v>
      </c>
      <c r="K425" s="10" t="s">
        <v>2281</v>
      </c>
      <c r="L425" s="10" t="s">
        <v>2281</v>
      </c>
    </row>
    <row r="426" spans="1:12" x14ac:dyDescent="0.3">
      <c r="A426" s="9">
        <v>482</v>
      </c>
      <c r="B426" s="4" t="s">
        <v>1048</v>
      </c>
      <c r="C426" s="4" t="s">
        <v>1096</v>
      </c>
      <c r="D426" s="9" t="s">
        <v>4</v>
      </c>
      <c r="E426" s="9" t="s">
        <v>3</v>
      </c>
      <c r="F426" s="11" t="s">
        <v>723</v>
      </c>
      <c r="H426" s="10" t="s">
        <v>815</v>
      </c>
      <c r="J426" s="13" t="str">
        <f t="shared" si="6"/>
        <v>&lt;vl-persoon:registratie&gt;</v>
      </c>
      <c r="K426" s="10" t="s">
        <v>2281</v>
      </c>
      <c r="L426" s="10" t="s">
        <v>2281</v>
      </c>
    </row>
    <row r="427" spans="1:12" x14ac:dyDescent="0.3">
      <c r="A427" s="9">
        <v>483</v>
      </c>
      <c r="B427" s="4" t="s">
        <v>7</v>
      </c>
      <c r="C427" s="4" t="s">
        <v>1097</v>
      </c>
      <c r="D427" s="9" t="s">
        <v>4</v>
      </c>
      <c r="E427" s="9" t="s">
        <v>3</v>
      </c>
      <c r="F427" s="11" t="s">
        <v>723</v>
      </c>
      <c r="H427" s="10" t="s">
        <v>815</v>
      </c>
      <c r="J427" s="13" t="str">
        <f t="shared" si="6"/>
        <v>&lt;vl-persoon:type&gt;</v>
      </c>
      <c r="K427" s="10" t="s">
        <v>2281</v>
      </c>
      <c r="L427" s="10" t="s">
        <v>2281</v>
      </c>
    </row>
    <row r="428" spans="1:12" x14ac:dyDescent="0.3">
      <c r="A428" s="9">
        <v>484</v>
      </c>
      <c r="B428" s="4" t="s">
        <v>1049</v>
      </c>
      <c r="C428" s="4" t="s">
        <v>1071</v>
      </c>
      <c r="D428" s="9" t="s">
        <v>4</v>
      </c>
      <c r="E428" s="9" t="s">
        <v>3</v>
      </c>
      <c r="F428" s="11" t="s">
        <v>723</v>
      </c>
      <c r="H428" s="10" t="s">
        <v>815</v>
      </c>
      <c r="J428" s="13" t="str">
        <f t="shared" si="6"/>
        <v>&lt;vl-persoon:verblijfsadres&gt;</v>
      </c>
      <c r="K428" s="10" t="s">
        <v>2281</v>
      </c>
      <c r="L428" s="10" t="s">
        <v>2281</v>
      </c>
    </row>
    <row r="429" spans="1:12" ht="28.8" x14ac:dyDescent="0.3">
      <c r="A429" s="9">
        <v>485</v>
      </c>
      <c r="B429" s="4" t="s">
        <v>1050</v>
      </c>
      <c r="C429" s="4" t="s">
        <v>1098</v>
      </c>
      <c r="D429" s="9" t="s">
        <v>4</v>
      </c>
      <c r="E429" s="9" t="s">
        <v>3</v>
      </c>
      <c r="F429" s="11" t="s">
        <v>723</v>
      </c>
      <c r="H429" s="10" t="s">
        <v>815</v>
      </c>
      <c r="J429" s="13" t="str">
        <f t="shared" si="6"/>
        <v>&lt;vl-persoon:volledigeNaam&gt;</v>
      </c>
      <c r="K429" s="10" t="s">
        <v>2281</v>
      </c>
      <c r="L429" s="10" t="s">
        <v>2281</v>
      </c>
    </row>
    <row r="430" spans="1:12" ht="28.8" x14ac:dyDescent="0.3">
      <c r="A430" s="9">
        <v>486</v>
      </c>
      <c r="B430" s="4" t="s">
        <v>809</v>
      </c>
      <c r="C430" s="4" t="s">
        <v>1105</v>
      </c>
      <c r="D430" s="9" t="s">
        <v>68</v>
      </c>
      <c r="E430" s="9" t="s">
        <v>2</v>
      </c>
      <c r="F430" s="11" t="s">
        <v>723</v>
      </c>
      <c r="H430" s="10" t="s">
        <v>816</v>
      </c>
      <c r="J430" s="13" t="str">
        <f t="shared" si="6"/>
        <v>&lt;vl-organisatie:Fusie&gt;</v>
      </c>
      <c r="K430" s="10" t="s">
        <v>2281</v>
      </c>
      <c r="L430" s="10" t="s">
        <v>2281</v>
      </c>
    </row>
    <row r="431" spans="1:12" ht="72" x14ac:dyDescent="0.3">
      <c r="A431" s="9">
        <v>487</v>
      </c>
      <c r="B431" s="4" t="s">
        <v>810</v>
      </c>
      <c r="C431" s="4" t="s">
        <v>1106</v>
      </c>
      <c r="D431" s="9" t="s">
        <v>68</v>
      </c>
      <c r="E431" s="9" t="s">
        <v>2</v>
      </c>
      <c r="F431" s="11" t="s">
        <v>723</v>
      </c>
      <c r="H431" s="10" t="s">
        <v>816</v>
      </c>
      <c r="J431" s="13" t="str">
        <f t="shared" si="6"/>
        <v>&lt;vl-organisatie:Hoedanigheid&gt;</v>
      </c>
      <c r="K431" s="10" t="s">
        <v>2281</v>
      </c>
      <c r="L431" s="10" t="s">
        <v>2281</v>
      </c>
    </row>
    <row r="432" spans="1:12" ht="28.8" x14ac:dyDescent="0.3">
      <c r="A432" s="9">
        <v>488</v>
      </c>
      <c r="B432" s="4" t="s">
        <v>811</v>
      </c>
      <c r="C432" s="4" t="s">
        <v>1107</v>
      </c>
      <c r="D432" s="9" t="s">
        <v>68</v>
      </c>
      <c r="E432" s="9" t="s">
        <v>2</v>
      </c>
      <c r="F432" s="11" t="s">
        <v>723</v>
      </c>
      <c r="H432" s="10" t="s">
        <v>816</v>
      </c>
      <c r="J432" s="13" t="str">
        <f t="shared" si="6"/>
        <v>&lt;vl-organisatie:Splitsing&gt;</v>
      </c>
      <c r="K432" s="10" t="s">
        <v>2281</v>
      </c>
      <c r="L432" s="10" t="s">
        <v>2281</v>
      </c>
    </row>
    <row r="433" spans="1:12" x14ac:dyDescent="0.3">
      <c r="A433" s="9">
        <v>489</v>
      </c>
      <c r="B433" s="4" t="s">
        <v>812</v>
      </c>
      <c r="C433" s="4" t="s">
        <v>1108</v>
      </c>
      <c r="D433" s="9" t="s">
        <v>68</v>
      </c>
      <c r="E433" s="9" t="s">
        <v>2</v>
      </c>
      <c r="F433" s="11" t="s">
        <v>723</v>
      </c>
      <c r="H433" s="10" t="s">
        <v>816</v>
      </c>
      <c r="J433" s="13" t="str">
        <f t="shared" si="6"/>
        <v>&lt;vl-organisatie:Stopzetting&gt;</v>
      </c>
      <c r="K433" s="10" t="s">
        <v>2281</v>
      </c>
      <c r="L433" s="10" t="s">
        <v>2281</v>
      </c>
    </row>
    <row r="434" spans="1:12" ht="72" x14ac:dyDescent="0.3">
      <c r="A434" s="9">
        <v>490</v>
      </c>
      <c r="B434" s="4" t="s">
        <v>813</v>
      </c>
      <c r="C434" s="4" t="s">
        <v>1109</v>
      </c>
      <c r="D434" s="9" t="s">
        <v>68</v>
      </c>
      <c r="E434" s="9" t="s">
        <v>2</v>
      </c>
      <c r="F434" s="11" t="s">
        <v>723</v>
      </c>
      <c r="H434" s="10" t="s">
        <v>816</v>
      </c>
      <c r="J434" s="13" t="str">
        <f t="shared" si="6"/>
        <v>&lt;vl-organisatie:Vervanging&gt;</v>
      </c>
      <c r="K434" s="10" t="s">
        <v>2281</v>
      </c>
      <c r="L434" s="10" t="s">
        <v>2281</v>
      </c>
    </row>
    <row r="435" spans="1:12" x14ac:dyDescent="0.3">
      <c r="A435" s="9">
        <v>491</v>
      </c>
      <c r="B435" s="4" t="s">
        <v>1099</v>
      </c>
      <c r="C435" s="4" t="s">
        <v>1110</v>
      </c>
      <c r="D435" s="9" t="s">
        <v>68</v>
      </c>
      <c r="E435" s="9" t="s">
        <v>3</v>
      </c>
      <c r="F435" s="11" t="s">
        <v>723</v>
      </c>
      <c r="H435" s="10" t="s">
        <v>816</v>
      </c>
      <c r="J435" s="13" t="str">
        <f t="shared" si="6"/>
        <v>&lt;vl-organisatie:bestaatUit&gt;</v>
      </c>
      <c r="K435" s="10" t="s">
        <v>2281</v>
      </c>
      <c r="L435" s="10" t="s">
        <v>2281</v>
      </c>
    </row>
    <row r="436" spans="1:12" ht="28.8" x14ac:dyDescent="0.3">
      <c r="A436" s="9">
        <v>492</v>
      </c>
      <c r="B436" s="4" t="s">
        <v>1100</v>
      </c>
      <c r="C436" s="4" t="s">
        <v>1111</v>
      </c>
      <c r="D436" s="9" t="s">
        <v>68</v>
      </c>
      <c r="E436" s="9" t="s">
        <v>3</v>
      </c>
      <c r="F436" s="11" t="s">
        <v>723</v>
      </c>
      <c r="H436" s="10" t="s">
        <v>816</v>
      </c>
      <c r="J436" s="13" t="str">
        <f t="shared" si="6"/>
        <v>&lt;vl-organisatie:contactinfo&gt;</v>
      </c>
      <c r="K436" s="10" t="s">
        <v>2281</v>
      </c>
      <c r="L436" s="10" t="s">
        <v>2281</v>
      </c>
    </row>
    <row r="437" spans="1:12" ht="187.2" x14ac:dyDescent="0.3">
      <c r="A437" s="9">
        <v>493</v>
      </c>
      <c r="B437" s="4" t="s">
        <v>1101</v>
      </c>
      <c r="C437" s="4" t="s">
        <v>1112</v>
      </c>
      <c r="D437" s="9" t="s">
        <v>68</v>
      </c>
      <c r="E437" s="9" t="s">
        <v>3</v>
      </c>
      <c r="F437" s="11" t="s">
        <v>723</v>
      </c>
      <c r="H437" s="10" t="s">
        <v>816</v>
      </c>
      <c r="J437" s="13" t="str">
        <f t="shared" si="6"/>
        <v>&lt;vl-organisatie:rechtspersoonlijkheid&gt;</v>
      </c>
      <c r="K437" s="10" t="s">
        <v>2281</v>
      </c>
      <c r="L437" s="10" t="s">
        <v>2281</v>
      </c>
    </row>
    <row r="438" spans="1:12" ht="72" x14ac:dyDescent="0.3">
      <c r="A438" s="9">
        <v>494</v>
      </c>
      <c r="B438" s="4" t="s">
        <v>1102</v>
      </c>
      <c r="C438" s="4" t="s">
        <v>1113</v>
      </c>
      <c r="D438" s="9" t="s">
        <v>68</v>
      </c>
      <c r="E438" s="9" t="s">
        <v>3</v>
      </c>
      <c r="F438" s="11" t="s">
        <v>723</v>
      </c>
      <c r="H438" s="10" t="s">
        <v>816</v>
      </c>
      <c r="J438" s="13" t="str">
        <f t="shared" si="6"/>
        <v>&lt;vl-organisatie:rechtstoestand&gt;</v>
      </c>
      <c r="K438" s="10" t="s">
        <v>2281</v>
      </c>
      <c r="L438" s="10" t="s">
        <v>2281</v>
      </c>
    </row>
    <row r="439" spans="1:12" ht="72" x14ac:dyDescent="0.3">
      <c r="A439" s="9">
        <v>495</v>
      </c>
      <c r="B439" s="4" t="s">
        <v>1103</v>
      </c>
      <c r="C439" s="4" t="s">
        <v>1114</v>
      </c>
      <c r="D439" s="9" t="s">
        <v>68</v>
      </c>
      <c r="E439" s="9" t="s">
        <v>3</v>
      </c>
      <c r="F439" s="11" t="s">
        <v>723</v>
      </c>
      <c r="H439" s="10" t="s">
        <v>816</v>
      </c>
      <c r="J439" s="13" t="str">
        <f t="shared" si="6"/>
        <v>&lt;vl-organisatie:rechtsvorm&gt;</v>
      </c>
      <c r="K439" s="10" t="s">
        <v>2281</v>
      </c>
      <c r="L439" s="10" t="s">
        <v>2281</v>
      </c>
    </row>
    <row r="440" spans="1:12" ht="57.6" x14ac:dyDescent="0.3">
      <c r="A440" s="9">
        <v>496</v>
      </c>
      <c r="B440" s="4" t="s">
        <v>1104</v>
      </c>
      <c r="C440" s="4" t="s">
        <v>1115</v>
      </c>
      <c r="D440" s="9" t="s">
        <v>68</v>
      </c>
      <c r="E440" s="9" t="s">
        <v>3</v>
      </c>
      <c r="F440" s="11" t="s">
        <v>723</v>
      </c>
      <c r="H440" s="10" t="s">
        <v>816</v>
      </c>
      <c r="J440" s="13" t="str">
        <f t="shared" si="6"/>
        <v>&lt;vl-organisatie:redenStopzetting&gt;</v>
      </c>
      <c r="K440" s="10" t="s">
        <v>2281</v>
      </c>
      <c r="L440" s="10" t="s">
        <v>2281</v>
      </c>
    </row>
    <row r="441" spans="1:12" ht="28.8" x14ac:dyDescent="0.3">
      <c r="A441" s="9">
        <v>497</v>
      </c>
      <c r="B441" s="4" t="s">
        <v>1121</v>
      </c>
      <c r="D441" s="9" t="s">
        <v>763</v>
      </c>
      <c r="E441" s="9" t="s">
        <v>3</v>
      </c>
      <c r="F441" s="11" t="s">
        <v>723</v>
      </c>
      <c r="G441" s="4" t="s">
        <v>1164</v>
      </c>
      <c r="H441" s="10" t="s">
        <v>1221</v>
      </c>
      <c r="J441" s="13" t="str">
        <f t="shared" si="6"/>
        <v>&lt;vl-generiek-ext:aanschrijfprefix&gt;</v>
      </c>
      <c r="K441" s="10" t="s">
        <v>2281</v>
      </c>
      <c r="L441" s="10" t="s">
        <v>2281</v>
      </c>
    </row>
    <row r="442" spans="1:12" ht="28.8" x14ac:dyDescent="0.3">
      <c r="A442" s="9">
        <v>498</v>
      </c>
      <c r="B442" s="4" t="s">
        <v>1122</v>
      </c>
      <c r="D442" s="9" t="s">
        <v>763</v>
      </c>
      <c r="E442" s="9" t="s">
        <v>2</v>
      </c>
      <c r="F442" s="11" t="s">
        <v>723</v>
      </c>
      <c r="G442" s="4" t="s">
        <v>1165</v>
      </c>
      <c r="H442" s="10" t="s">
        <v>1221</v>
      </c>
      <c r="J442" s="13" t="str">
        <f t="shared" si="6"/>
        <v>&lt;vl-generiek-ext:Activiteit&gt;</v>
      </c>
      <c r="K442" s="10" t="s">
        <v>2281</v>
      </c>
      <c r="L442" s="10" t="s">
        <v>2281</v>
      </c>
    </row>
    <row r="443" spans="1:12" ht="28.8" x14ac:dyDescent="0.3">
      <c r="A443" s="9">
        <v>499</v>
      </c>
      <c r="B443" s="4" t="s">
        <v>1123</v>
      </c>
      <c r="D443" s="9" t="s">
        <v>763</v>
      </c>
      <c r="E443" s="9" t="s">
        <v>3</v>
      </c>
      <c r="F443" s="11" t="s">
        <v>723</v>
      </c>
      <c r="G443" s="4" t="s">
        <v>1166</v>
      </c>
      <c r="H443" s="10" t="s">
        <v>1221</v>
      </c>
      <c r="J443" s="13" t="str">
        <f t="shared" si="6"/>
        <v>&lt;vl-generiek-ext:activiteit&gt;</v>
      </c>
      <c r="K443" s="10" t="s">
        <v>2281</v>
      </c>
      <c r="L443" s="10" t="s">
        <v>2281</v>
      </c>
    </row>
    <row r="444" spans="1:12" ht="28.8" x14ac:dyDescent="0.3">
      <c r="A444" s="9">
        <v>500</v>
      </c>
      <c r="B444" s="4" t="s">
        <v>1124</v>
      </c>
      <c r="D444" s="9" t="s">
        <v>763</v>
      </c>
      <c r="E444" s="9" t="s">
        <v>3</v>
      </c>
      <c r="F444" s="11" t="s">
        <v>723</v>
      </c>
      <c r="G444" s="4" t="s">
        <v>1167</v>
      </c>
      <c r="H444" s="10" t="s">
        <v>1221</v>
      </c>
      <c r="J444" s="13" t="str">
        <f t="shared" si="6"/>
        <v>&lt;vl-generiek-ext:adres&gt;</v>
      </c>
      <c r="K444" s="10" t="s">
        <v>2281</v>
      </c>
      <c r="L444" s="10" t="s">
        <v>2281</v>
      </c>
    </row>
    <row r="445" spans="1:12" ht="43.2" x14ac:dyDescent="0.3">
      <c r="A445" s="9">
        <v>501</v>
      </c>
      <c r="B445" s="4" t="s">
        <v>309</v>
      </c>
      <c r="C445" s="4" t="s">
        <v>1353</v>
      </c>
      <c r="D445" s="9" t="s">
        <v>763</v>
      </c>
      <c r="E445" s="9" t="s">
        <v>2</v>
      </c>
      <c r="F445" s="11" t="s">
        <v>723</v>
      </c>
      <c r="G445" s="4" t="s">
        <v>1168</v>
      </c>
      <c r="H445" s="10" t="s">
        <v>1221</v>
      </c>
      <c r="J445" s="13" t="str">
        <f t="shared" si="6"/>
        <v>&lt;vl-generiek-ext:Agent&gt;</v>
      </c>
      <c r="K445" s="10" t="s">
        <v>2281</v>
      </c>
      <c r="L445" s="10" t="s">
        <v>2281</v>
      </c>
    </row>
    <row r="446" spans="1:12" ht="43.2" x14ac:dyDescent="0.3">
      <c r="A446" s="9">
        <v>502</v>
      </c>
      <c r="B446" s="4" t="s">
        <v>309</v>
      </c>
      <c r="C446" s="4" t="s">
        <v>1354</v>
      </c>
      <c r="D446" s="9" t="s">
        <v>763</v>
      </c>
      <c r="E446" s="9" t="s">
        <v>2</v>
      </c>
      <c r="F446" s="11" t="s">
        <v>723</v>
      </c>
      <c r="G446" s="4" t="s">
        <v>1169</v>
      </c>
      <c r="H446" s="10" t="s">
        <v>1221</v>
      </c>
      <c r="J446" s="13" t="str">
        <f t="shared" ref="J446:J509" si="7">IF(F446="FED",IF(AND(E446="ConceptScheme",LEFT(H446,7) &lt;&gt; "inspire"),CONCATENATE("&lt;",H446,":",LOWER(IF(I446="",B446,I446)),"#id&gt;"),CONCATENATE("&lt;",H446,":",IF(I446="",B446,I446),"&gt;")),CONCATENATE("&lt;",H446,":",IF(I446="",B446,I446),"&gt;"))</f>
        <v>&lt;vl-generiek-ext:Agent&gt;</v>
      </c>
      <c r="K446" s="10" t="s">
        <v>2281</v>
      </c>
      <c r="L446" s="10" t="s">
        <v>2281</v>
      </c>
    </row>
    <row r="447" spans="1:12" ht="28.8" x14ac:dyDescent="0.3">
      <c r="A447" s="9">
        <v>503</v>
      </c>
      <c r="B447" s="4" t="s">
        <v>1125</v>
      </c>
      <c r="D447" s="9" t="s">
        <v>763</v>
      </c>
      <c r="E447" s="9" t="s">
        <v>3</v>
      </c>
      <c r="F447" s="11" t="s">
        <v>723</v>
      </c>
      <c r="G447" s="4" t="s">
        <v>1170</v>
      </c>
      <c r="H447" s="10" t="s">
        <v>1221</v>
      </c>
      <c r="J447" s="13" t="str">
        <f t="shared" si="7"/>
        <v>&lt;vl-generiek-ext:alsGML&gt;</v>
      </c>
      <c r="K447" s="10" t="s">
        <v>2281</v>
      </c>
      <c r="L447" s="10" t="s">
        <v>2281</v>
      </c>
    </row>
    <row r="448" spans="1:12" ht="28.8" x14ac:dyDescent="0.3">
      <c r="A448" s="9">
        <v>504</v>
      </c>
      <c r="B448" s="4" t="s">
        <v>1126</v>
      </c>
      <c r="D448" s="9" t="s">
        <v>763</v>
      </c>
      <c r="E448" s="9" t="s">
        <v>3</v>
      </c>
      <c r="F448" s="11" t="s">
        <v>723</v>
      </c>
      <c r="G448" s="4" t="s">
        <v>1171</v>
      </c>
      <c r="H448" s="10" t="s">
        <v>1221</v>
      </c>
      <c r="J448" s="13" t="str">
        <f t="shared" si="7"/>
        <v>&lt;vl-generiek-ext:alsWKT&gt;</v>
      </c>
      <c r="K448" s="10" t="s">
        <v>2281</v>
      </c>
      <c r="L448" s="10" t="s">
        <v>2281</v>
      </c>
    </row>
    <row r="449" spans="1:12" ht="28.8" x14ac:dyDescent="0.3">
      <c r="A449" s="9">
        <v>505</v>
      </c>
      <c r="B449" s="4" t="s">
        <v>1127</v>
      </c>
      <c r="D449" s="9" t="s">
        <v>763</v>
      </c>
      <c r="E449" s="9" t="s">
        <v>3</v>
      </c>
      <c r="F449" s="11" t="s">
        <v>723</v>
      </c>
      <c r="G449" s="4" t="s">
        <v>1172</v>
      </c>
      <c r="H449" s="10" t="s">
        <v>1221</v>
      </c>
      <c r="J449" s="13" t="str">
        <f t="shared" si="7"/>
        <v>&lt;vl-generiek-ext:beschrijving&gt;</v>
      </c>
      <c r="K449" s="10" t="s">
        <v>2281</v>
      </c>
      <c r="L449" s="10" t="s">
        <v>2281</v>
      </c>
    </row>
    <row r="450" spans="1:12" ht="28.8" x14ac:dyDescent="0.3">
      <c r="A450" s="9">
        <v>506</v>
      </c>
      <c r="B450" s="4" t="s">
        <v>1128</v>
      </c>
      <c r="C450" s="4" t="s">
        <v>1364</v>
      </c>
      <c r="D450" s="9" t="s">
        <v>763</v>
      </c>
      <c r="E450" s="9" t="s">
        <v>2</v>
      </c>
      <c r="F450" s="11" t="s">
        <v>723</v>
      </c>
      <c r="G450" s="4" t="s">
        <v>1173</v>
      </c>
      <c r="H450" s="10" t="s">
        <v>1221</v>
      </c>
      <c r="J450" s="13" t="str">
        <f t="shared" si="7"/>
        <v>&lt;vl-generiek-ext:Contactpunt&gt;</v>
      </c>
      <c r="K450" s="10" t="s">
        <v>2281</v>
      </c>
      <c r="L450" s="10" t="s">
        <v>2281</v>
      </c>
    </row>
    <row r="451" spans="1:12" ht="28.8" x14ac:dyDescent="0.3">
      <c r="A451" s="9">
        <v>507</v>
      </c>
      <c r="B451" s="4" t="s">
        <v>1129</v>
      </c>
      <c r="D451" s="9" t="s">
        <v>763</v>
      </c>
      <c r="E451" s="9" t="s">
        <v>2</v>
      </c>
      <c r="F451" s="11" t="s">
        <v>723</v>
      </c>
      <c r="G451" s="4" t="s">
        <v>1174</v>
      </c>
      <c r="H451" s="10" t="s">
        <v>1221</v>
      </c>
      <c r="J451" s="13" t="str">
        <f t="shared" si="7"/>
        <v>&lt;vl-generiek-ext:Document&gt;</v>
      </c>
      <c r="K451" s="10" t="s">
        <v>2281</v>
      </c>
      <c r="L451" s="10" t="s">
        <v>2281</v>
      </c>
    </row>
    <row r="452" spans="1:12" ht="28.8" x14ac:dyDescent="0.3">
      <c r="A452" s="9">
        <v>508</v>
      </c>
      <c r="B452" s="4" t="s">
        <v>77</v>
      </c>
      <c r="D452" s="9" t="s">
        <v>763</v>
      </c>
      <c r="E452" s="9" t="s">
        <v>3</v>
      </c>
      <c r="F452" s="11" t="s">
        <v>723</v>
      </c>
      <c r="G452" s="4" t="s">
        <v>1175</v>
      </c>
      <c r="H452" s="10" t="s">
        <v>1221</v>
      </c>
      <c r="J452" s="13" t="str">
        <f t="shared" si="7"/>
        <v>&lt;vl-generiek-ext:email&gt;</v>
      </c>
      <c r="K452" s="10" t="s">
        <v>2281</v>
      </c>
      <c r="L452" s="10" t="s">
        <v>2281</v>
      </c>
    </row>
    <row r="453" spans="1:12" ht="28.8" x14ac:dyDescent="0.3">
      <c r="A453" s="9">
        <v>509</v>
      </c>
      <c r="B453" s="4" t="s">
        <v>1130</v>
      </c>
      <c r="D453" s="9" t="s">
        <v>763</v>
      </c>
      <c r="E453" s="9" t="s">
        <v>2</v>
      </c>
      <c r="F453" s="11" t="s">
        <v>723</v>
      </c>
      <c r="G453" s="4" t="s">
        <v>1176</v>
      </c>
      <c r="H453" s="10" t="s">
        <v>1221</v>
      </c>
      <c r="J453" s="13" t="str">
        <f t="shared" si="7"/>
        <v>&lt;vl-generiek-ext:Entiteit&gt;</v>
      </c>
      <c r="K453" s="10" t="s">
        <v>2281</v>
      </c>
      <c r="L453" s="10" t="s">
        <v>2281</v>
      </c>
    </row>
    <row r="454" spans="1:12" ht="28.8" x14ac:dyDescent="0.3">
      <c r="A454" s="9">
        <v>510</v>
      </c>
      <c r="B454" s="4" t="s">
        <v>1131</v>
      </c>
      <c r="D454" s="9" t="s">
        <v>763</v>
      </c>
      <c r="E454" s="9" t="s">
        <v>3</v>
      </c>
      <c r="F454" s="11" t="s">
        <v>723</v>
      </c>
      <c r="G454" s="4" t="s">
        <v>1177</v>
      </c>
      <c r="H454" s="10" t="s">
        <v>1221</v>
      </c>
      <c r="J454" s="13" t="str">
        <f t="shared" si="7"/>
        <v>&lt;vl-generiek-ext:faxnummer&gt;</v>
      </c>
      <c r="K454" s="10" t="s">
        <v>2281</v>
      </c>
      <c r="L454" s="10" t="s">
        <v>2281</v>
      </c>
    </row>
    <row r="455" spans="1:12" ht="72" x14ac:dyDescent="0.3">
      <c r="A455" s="9">
        <v>511</v>
      </c>
      <c r="B455" s="4" t="s">
        <v>1132</v>
      </c>
      <c r="C455" s="4" t="s">
        <v>1361</v>
      </c>
      <c r="D455" s="9" t="s">
        <v>763</v>
      </c>
      <c r="E455" s="9" t="s">
        <v>2</v>
      </c>
      <c r="F455" s="11" t="s">
        <v>723</v>
      </c>
      <c r="G455" s="4" t="s">
        <v>1178</v>
      </c>
      <c r="H455" s="10" t="s">
        <v>1221</v>
      </c>
      <c r="J455" s="13" t="str">
        <f t="shared" si="7"/>
        <v>&lt;vl-generiek-ext:FormeelKader&gt;</v>
      </c>
      <c r="K455" s="10" t="s">
        <v>2281</v>
      </c>
      <c r="L455" s="10" t="s">
        <v>2281</v>
      </c>
    </row>
    <row r="456" spans="1:12" ht="28.8" x14ac:dyDescent="0.3">
      <c r="A456" s="9">
        <v>512</v>
      </c>
      <c r="B456" s="4" t="s">
        <v>1133</v>
      </c>
      <c r="D456" s="9" t="s">
        <v>763</v>
      </c>
      <c r="E456" s="9" t="s">
        <v>3</v>
      </c>
      <c r="F456" s="11" t="s">
        <v>723</v>
      </c>
      <c r="G456" s="4" t="s">
        <v>1179</v>
      </c>
      <c r="H456" s="10" t="s">
        <v>1221</v>
      </c>
      <c r="J456" s="13" t="str">
        <f t="shared" si="7"/>
        <v>&lt;vl-generiek-ext:gebruikt&gt;</v>
      </c>
      <c r="K456" s="10" t="s">
        <v>2281</v>
      </c>
      <c r="L456" s="10" t="s">
        <v>2281</v>
      </c>
    </row>
    <row r="457" spans="1:12" ht="28.8" x14ac:dyDescent="0.3">
      <c r="A457" s="9">
        <v>513</v>
      </c>
      <c r="B457" s="4" t="s">
        <v>1134</v>
      </c>
      <c r="D457" s="9" t="s">
        <v>763</v>
      </c>
      <c r="E457" s="9" t="s">
        <v>3</v>
      </c>
      <c r="F457" s="11" t="s">
        <v>723</v>
      </c>
      <c r="G457" s="4" t="s">
        <v>1180</v>
      </c>
      <c r="H457" s="10" t="s">
        <v>1221</v>
      </c>
      <c r="J457" s="13" t="str">
        <f t="shared" si="7"/>
        <v>&lt;vl-generiek-ext:gekwalificeerdeGeneratie&gt;</v>
      </c>
      <c r="K457" s="10" t="s">
        <v>2281</v>
      </c>
      <c r="L457" s="10" t="s">
        <v>2281</v>
      </c>
    </row>
    <row r="458" spans="1:12" ht="28.8" x14ac:dyDescent="0.3">
      <c r="A458" s="9">
        <v>514</v>
      </c>
      <c r="B458" s="4" t="s">
        <v>1135</v>
      </c>
      <c r="D458" s="9" t="s">
        <v>763</v>
      </c>
      <c r="E458" s="9" t="s">
        <v>3</v>
      </c>
      <c r="F458" s="11" t="s">
        <v>723</v>
      </c>
      <c r="G458" s="4" t="s">
        <v>1181</v>
      </c>
      <c r="H458" s="10" t="s">
        <v>1221</v>
      </c>
      <c r="J458" s="13" t="str">
        <f t="shared" si="7"/>
        <v>&lt;vl-generiek-ext:gekwalificeerdeInvalidatie&gt;</v>
      </c>
      <c r="K458" s="10" t="s">
        <v>2281</v>
      </c>
      <c r="L458" s="10" t="s">
        <v>2281</v>
      </c>
    </row>
    <row r="459" spans="1:12" ht="28.8" x14ac:dyDescent="0.3">
      <c r="A459" s="9">
        <v>515</v>
      </c>
      <c r="B459" s="4" t="s">
        <v>1136</v>
      </c>
      <c r="D459" s="9" t="s">
        <v>763</v>
      </c>
      <c r="E459" s="9" t="s">
        <v>2</v>
      </c>
      <c r="F459" s="11" t="s">
        <v>723</v>
      </c>
      <c r="G459" s="4" t="s">
        <v>1182</v>
      </c>
      <c r="H459" s="10" t="s">
        <v>1221</v>
      </c>
      <c r="J459" s="13" t="str">
        <f t="shared" si="7"/>
        <v>&lt;vl-generiek-ext:Generatie&gt;</v>
      </c>
      <c r="K459" s="10" t="s">
        <v>2281</v>
      </c>
      <c r="L459" s="10" t="s">
        <v>2281</v>
      </c>
    </row>
    <row r="460" spans="1:12" ht="43.2" x14ac:dyDescent="0.3">
      <c r="A460" s="9">
        <v>516</v>
      </c>
      <c r="B460" s="4" t="s">
        <v>1137</v>
      </c>
      <c r="C460" s="4" t="s">
        <v>1365</v>
      </c>
      <c r="D460" s="9" t="s">
        <v>763</v>
      </c>
      <c r="E460" s="9" t="s">
        <v>2</v>
      </c>
      <c r="F460" s="11" t="s">
        <v>723</v>
      </c>
      <c r="G460" s="4" t="s">
        <v>1183</v>
      </c>
      <c r="H460" s="10" t="s">
        <v>1221</v>
      </c>
      <c r="J460" s="13" t="str">
        <f t="shared" si="7"/>
        <v>&lt;vl-generiek-ext:Geometrie&gt;</v>
      </c>
      <c r="K460" s="10" t="s">
        <v>2281</v>
      </c>
      <c r="L460" s="10" t="s">
        <v>2281</v>
      </c>
    </row>
    <row r="461" spans="1:12" ht="28.8" x14ac:dyDescent="0.3">
      <c r="A461" s="9">
        <v>517</v>
      </c>
      <c r="B461" s="4" t="s">
        <v>1138</v>
      </c>
      <c r="D461" s="9" t="s">
        <v>763</v>
      </c>
      <c r="E461" s="9" t="s">
        <v>3</v>
      </c>
      <c r="F461" s="11" t="s">
        <v>723</v>
      </c>
      <c r="G461" s="4" t="s">
        <v>1184</v>
      </c>
      <c r="H461" s="10" t="s">
        <v>1221</v>
      </c>
      <c r="J461" s="13" t="str">
        <f t="shared" si="7"/>
        <v>&lt;vl-generiek-ext:geometrie&gt;</v>
      </c>
      <c r="K461" s="10" t="s">
        <v>2281</v>
      </c>
      <c r="L461" s="10" t="s">
        <v>2281</v>
      </c>
    </row>
    <row r="462" spans="1:12" ht="28.8" x14ac:dyDescent="0.3">
      <c r="A462" s="9">
        <v>518</v>
      </c>
      <c r="B462" s="4" t="s">
        <v>140</v>
      </c>
      <c r="D462" s="9" t="s">
        <v>763</v>
      </c>
      <c r="E462" s="9" t="s">
        <v>2</v>
      </c>
      <c r="F462" s="11" t="s">
        <v>723</v>
      </c>
      <c r="G462" s="4" t="s">
        <v>1185</v>
      </c>
      <c r="H462" s="10" t="s">
        <v>1221</v>
      </c>
      <c r="J462" s="13" t="str">
        <f t="shared" si="7"/>
        <v>&lt;vl-generiek-ext:Identificator&gt;</v>
      </c>
      <c r="K462" s="10" t="s">
        <v>2281</v>
      </c>
      <c r="L462" s="10" t="s">
        <v>2281</v>
      </c>
    </row>
    <row r="463" spans="1:12" ht="28.8" x14ac:dyDescent="0.3">
      <c r="A463" s="9">
        <v>519</v>
      </c>
      <c r="B463" s="4" t="s">
        <v>1139</v>
      </c>
      <c r="D463" s="9" t="s">
        <v>763</v>
      </c>
      <c r="E463" s="9" t="s">
        <v>3</v>
      </c>
      <c r="F463" s="11" t="s">
        <v>723</v>
      </c>
      <c r="G463" s="4" t="s">
        <v>1186</v>
      </c>
      <c r="H463" s="10" t="s">
        <v>1221</v>
      </c>
      <c r="J463" s="13" t="str">
        <f t="shared" si="7"/>
        <v>&lt;vl-generiek-ext:identificator&gt;</v>
      </c>
      <c r="K463" s="10" t="s">
        <v>2281</v>
      </c>
      <c r="L463" s="10" t="s">
        <v>2281</v>
      </c>
    </row>
    <row r="464" spans="1:12" ht="28.8" x14ac:dyDescent="0.3">
      <c r="A464" s="9">
        <v>520</v>
      </c>
      <c r="B464" s="4" t="s">
        <v>1140</v>
      </c>
      <c r="D464" s="9" t="s">
        <v>763</v>
      </c>
      <c r="E464" s="9" t="s">
        <v>2</v>
      </c>
      <c r="F464" s="11" t="s">
        <v>723</v>
      </c>
      <c r="G464" s="4" t="s">
        <v>1187</v>
      </c>
      <c r="H464" s="10" t="s">
        <v>1221</v>
      </c>
      <c r="J464" s="13" t="str">
        <f t="shared" si="7"/>
        <v>&lt;vl-generiek-ext:Invalidatie&gt;</v>
      </c>
      <c r="K464" s="10" t="s">
        <v>2281</v>
      </c>
      <c r="L464" s="10" t="s">
        <v>2281</v>
      </c>
    </row>
    <row r="465" spans="1:12" ht="28.8" x14ac:dyDescent="0.3">
      <c r="A465" s="9">
        <v>521</v>
      </c>
      <c r="B465" s="4" t="s">
        <v>1141</v>
      </c>
      <c r="D465" s="9" t="s">
        <v>763</v>
      </c>
      <c r="E465" s="9" t="s">
        <v>3</v>
      </c>
      <c r="F465" s="11" t="s">
        <v>723</v>
      </c>
      <c r="G465" s="4" t="s">
        <v>1188</v>
      </c>
      <c r="H465" s="10" t="s">
        <v>1221</v>
      </c>
      <c r="J465" s="13" t="str">
        <f t="shared" si="7"/>
        <v>&lt;vl-generiek-ext:isPrimairOnderwerpVan&gt;</v>
      </c>
      <c r="K465" s="10" t="s">
        <v>2281</v>
      </c>
      <c r="L465" s="10" t="s">
        <v>2281</v>
      </c>
    </row>
    <row r="466" spans="1:12" ht="28.8" x14ac:dyDescent="0.3">
      <c r="A466" s="9">
        <v>522</v>
      </c>
      <c r="B466" s="4" t="s">
        <v>1119</v>
      </c>
      <c r="D466" s="9" t="s">
        <v>763</v>
      </c>
      <c r="E466" s="9" t="s">
        <v>2</v>
      </c>
      <c r="F466" s="11" t="s">
        <v>723</v>
      </c>
      <c r="G466" s="4" t="s">
        <v>1120</v>
      </c>
      <c r="H466" s="10" t="s">
        <v>1221</v>
      </c>
      <c r="J466" s="13" t="str">
        <f t="shared" si="7"/>
        <v>&lt;vl-generiek-ext:Jurisdictie&gt;</v>
      </c>
      <c r="K466" s="10" t="s">
        <v>2281</v>
      </c>
      <c r="L466" s="10" t="s">
        <v>2281</v>
      </c>
    </row>
    <row r="467" spans="1:12" ht="28.8" x14ac:dyDescent="0.3">
      <c r="A467" s="9">
        <v>523</v>
      </c>
      <c r="B467" s="4" t="s">
        <v>1142</v>
      </c>
      <c r="D467" s="9" t="s">
        <v>763</v>
      </c>
      <c r="E467" s="9" t="s">
        <v>3</v>
      </c>
      <c r="F467" s="11" t="s">
        <v>723</v>
      </c>
      <c r="G467" s="4" t="s">
        <v>1189</v>
      </c>
      <c r="H467" s="10" t="s">
        <v>1221</v>
      </c>
      <c r="J467" s="13" t="str">
        <f t="shared" si="7"/>
        <v>&lt;vl-generiek-ext:label&gt;</v>
      </c>
      <c r="K467" s="10" t="s">
        <v>2281</v>
      </c>
      <c r="L467" s="10" t="s">
        <v>2281</v>
      </c>
    </row>
    <row r="468" spans="1:12" ht="28.8" x14ac:dyDescent="0.3">
      <c r="A468" s="9">
        <v>524</v>
      </c>
      <c r="B468" s="4" t="s">
        <v>1143</v>
      </c>
      <c r="D468" s="9" t="s">
        <v>763</v>
      </c>
      <c r="E468" s="9" t="s">
        <v>2</v>
      </c>
      <c r="F468" s="11" t="s">
        <v>723</v>
      </c>
      <c r="G468" s="4" t="s">
        <v>1190</v>
      </c>
      <c r="H468" s="10" t="s">
        <v>1221</v>
      </c>
      <c r="J468" s="13" t="str">
        <f t="shared" si="7"/>
        <v>&lt;vl-generiek-ext:Lijnstring&gt;</v>
      </c>
      <c r="K468" s="10" t="s">
        <v>2281</v>
      </c>
      <c r="L468" s="10" t="s">
        <v>2281</v>
      </c>
    </row>
    <row r="469" spans="1:12" ht="28.8" x14ac:dyDescent="0.3">
      <c r="A469" s="9">
        <v>525</v>
      </c>
      <c r="B469" s="4" t="s">
        <v>1144</v>
      </c>
      <c r="D469" s="9" t="s">
        <v>763</v>
      </c>
      <c r="E469" s="9" t="s">
        <v>3</v>
      </c>
      <c r="F469" s="11" t="s">
        <v>723</v>
      </c>
      <c r="G469" s="4" t="s">
        <v>1191</v>
      </c>
      <c r="H469" s="10" t="s">
        <v>1221</v>
      </c>
      <c r="J469" s="13" t="str">
        <f t="shared" si="7"/>
        <v>&lt;vl-generiek-ext:maker&gt;</v>
      </c>
      <c r="K469" s="10" t="s">
        <v>2281</v>
      </c>
      <c r="L469" s="10" t="s">
        <v>2281</v>
      </c>
    </row>
    <row r="470" spans="1:12" ht="28.8" x14ac:dyDescent="0.3">
      <c r="A470" s="9">
        <v>526</v>
      </c>
      <c r="B470" s="4" t="s">
        <v>1145</v>
      </c>
      <c r="D470" s="9" t="s">
        <v>763</v>
      </c>
      <c r="E470" s="9" t="s">
        <v>3</v>
      </c>
      <c r="F470" s="11" t="s">
        <v>723</v>
      </c>
      <c r="G470" s="4" t="s">
        <v>1192</v>
      </c>
      <c r="H470" s="10" t="s">
        <v>1221</v>
      </c>
      <c r="J470" s="13" t="str">
        <f t="shared" si="7"/>
        <v>&lt;vl-generiek-ext:naam&gt;</v>
      </c>
      <c r="K470" s="10" t="s">
        <v>2281</v>
      </c>
      <c r="L470" s="10" t="s">
        <v>2281</v>
      </c>
    </row>
    <row r="471" spans="1:12" ht="28.8" x14ac:dyDescent="0.3">
      <c r="A471" s="9">
        <v>527</v>
      </c>
      <c r="B471" s="4" t="s">
        <v>1146</v>
      </c>
      <c r="D471" s="9" t="s">
        <v>763</v>
      </c>
      <c r="E471" s="9" t="s">
        <v>3</v>
      </c>
      <c r="F471" s="11" t="s">
        <v>723</v>
      </c>
      <c r="G471" s="4" t="s">
        <v>1193</v>
      </c>
      <c r="H471" s="10" t="s">
        <v>1221</v>
      </c>
      <c r="J471" s="13" t="str">
        <f t="shared" si="7"/>
        <v>&lt;vl-generiek-ext:notatie&gt;</v>
      </c>
      <c r="K471" s="10" t="s">
        <v>2281</v>
      </c>
      <c r="L471" s="10" t="s">
        <v>2281</v>
      </c>
    </row>
    <row r="472" spans="1:12" ht="28.8" x14ac:dyDescent="0.3">
      <c r="A472" s="9">
        <v>528</v>
      </c>
      <c r="B472" s="4" t="s">
        <v>1147</v>
      </c>
      <c r="D472" s="9" t="s">
        <v>763</v>
      </c>
      <c r="E472" s="9" t="s">
        <v>3</v>
      </c>
      <c r="F472" s="11" t="s">
        <v>723</v>
      </c>
      <c r="G472" s="4" t="s">
        <v>1194</v>
      </c>
      <c r="H472" s="10" t="s">
        <v>1221</v>
      </c>
      <c r="J472" s="13" t="str">
        <f t="shared" si="7"/>
        <v>&lt;vl-generiek-ext:onderwerp&gt;</v>
      </c>
      <c r="K472" s="10" t="s">
        <v>2281</v>
      </c>
      <c r="L472" s="10" t="s">
        <v>2281</v>
      </c>
    </row>
    <row r="473" spans="1:12" ht="28.8" x14ac:dyDescent="0.3">
      <c r="A473" s="9">
        <v>529</v>
      </c>
      <c r="B473" s="4" t="s">
        <v>1213</v>
      </c>
      <c r="D473" s="9" t="s">
        <v>763</v>
      </c>
      <c r="E473" s="9" t="s">
        <v>3</v>
      </c>
      <c r="F473" s="11" t="s">
        <v>723</v>
      </c>
      <c r="G473" s="4" t="s">
        <v>1195</v>
      </c>
      <c r="H473" s="10" t="s">
        <v>1221</v>
      </c>
      <c r="J473" s="13" t="str">
        <f t="shared" si="7"/>
        <v>&lt;vl-generiek-ext:opTijdstip&gt;</v>
      </c>
      <c r="K473" s="10" t="s">
        <v>2281</v>
      </c>
      <c r="L473" s="10" t="s">
        <v>2281</v>
      </c>
    </row>
    <row r="474" spans="1:12" ht="28.8" x14ac:dyDescent="0.3">
      <c r="A474" s="9">
        <v>530</v>
      </c>
      <c r="B474" s="4" t="s">
        <v>1148</v>
      </c>
      <c r="D474" s="9" t="s">
        <v>763</v>
      </c>
      <c r="E474" s="9" t="s">
        <v>3</v>
      </c>
      <c r="F474" s="11" t="s">
        <v>723</v>
      </c>
      <c r="G474" s="4" t="s">
        <v>1196</v>
      </c>
      <c r="H474" s="10" t="s">
        <v>1221</v>
      </c>
      <c r="J474" s="13" t="str">
        <f t="shared" si="7"/>
        <v>&lt;vl-generiek-ext:openingsuren&gt;</v>
      </c>
      <c r="K474" s="10" t="s">
        <v>2281</v>
      </c>
      <c r="L474" s="10" t="s">
        <v>2281</v>
      </c>
    </row>
    <row r="475" spans="1:12" ht="28.8" x14ac:dyDescent="0.3">
      <c r="A475" s="9">
        <v>531</v>
      </c>
      <c r="B475" s="4" t="s">
        <v>1149</v>
      </c>
      <c r="D475" s="9" t="s">
        <v>763</v>
      </c>
      <c r="E475" s="9" t="s">
        <v>3</v>
      </c>
      <c r="F475" s="11" t="s">
        <v>723</v>
      </c>
      <c r="G475" s="4" t="s">
        <v>1197</v>
      </c>
      <c r="H475" s="10" t="s">
        <v>1221</v>
      </c>
      <c r="J475" s="13" t="str">
        <f t="shared" si="7"/>
        <v>&lt;vl-generiek-ext:pagina&gt;</v>
      </c>
      <c r="K475" s="10" t="s">
        <v>2281</v>
      </c>
      <c r="L475" s="10" t="s">
        <v>2281</v>
      </c>
    </row>
    <row r="476" spans="1:12" ht="28.8" x14ac:dyDescent="0.3">
      <c r="A476" s="9">
        <v>532</v>
      </c>
      <c r="B476" s="4" t="s">
        <v>1150</v>
      </c>
      <c r="D476" s="9" t="s">
        <v>763</v>
      </c>
      <c r="E476" s="9" t="s">
        <v>2</v>
      </c>
      <c r="F476" s="11" t="s">
        <v>723</v>
      </c>
      <c r="G476" s="4" t="s">
        <v>1198</v>
      </c>
      <c r="H476" s="10" t="s">
        <v>1221</v>
      </c>
      <c r="J476" s="13" t="str">
        <f t="shared" si="7"/>
        <v>&lt;vl-generiek-ext:Polygoon&gt;</v>
      </c>
      <c r="K476" s="10" t="s">
        <v>2281</v>
      </c>
      <c r="L476" s="10" t="s">
        <v>2281</v>
      </c>
    </row>
    <row r="477" spans="1:12" ht="28.8" x14ac:dyDescent="0.3">
      <c r="A477" s="9">
        <v>533</v>
      </c>
      <c r="B477" s="4" t="s">
        <v>1151</v>
      </c>
      <c r="D477" s="9" t="s">
        <v>763</v>
      </c>
      <c r="E477" s="9" t="s">
        <v>2</v>
      </c>
      <c r="F477" s="11" t="s">
        <v>723</v>
      </c>
      <c r="G477" s="4" t="s">
        <v>1199</v>
      </c>
      <c r="H477" s="10" t="s">
        <v>1221</v>
      </c>
      <c r="J477" s="13" t="str">
        <f t="shared" si="7"/>
        <v>&lt;vl-generiek-ext:Punt&gt;</v>
      </c>
      <c r="K477" s="10" t="s">
        <v>2281</v>
      </c>
      <c r="L477" s="10" t="s">
        <v>2281</v>
      </c>
    </row>
    <row r="478" spans="1:12" ht="28.8" x14ac:dyDescent="0.3">
      <c r="A478" s="9">
        <v>534</v>
      </c>
      <c r="B478" s="4" t="s">
        <v>1152</v>
      </c>
      <c r="D478" s="9" t="s">
        <v>763</v>
      </c>
      <c r="E478" s="9" t="s">
        <v>3</v>
      </c>
      <c r="F478" s="11" t="s">
        <v>723</v>
      </c>
      <c r="G478" s="4" t="s">
        <v>1200</v>
      </c>
      <c r="H478" s="10" t="s">
        <v>1221</v>
      </c>
      <c r="J478" s="13" t="str">
        <f t="shared" si="7"/>
        <v>&lt;vl-generiek-ext:relatie&gt;</v>
      </c>
      <c r="K478" s="10" t="s">
        <v>2281</v>
      </c>
      <c r="L478" s="10" t="s">
        <v>2281</v>
      </c>
    </row>
    <row r="479" spans="1:12" ht="28.8" x14ac:dyDescent="0.3">
      <c r="A479" s="9">
        <v>535</v>
      </c>
      <c r="B479" s="4" t="s">
        <v>1153</v>
      </c>
      <c r="D479" s="9" t="s">
        <v>763</v>
      </c>
      <c r="E479" s="9" t="s">
        <v>2</v>
      </c>
      <c r="F479" s="11" t="s">
        <v>723</v>
      </c>
      <c r="G479" s="4" t="s">
        <v>1201</v>
      </c>
      <c r="H479" s="10" t="s">
        <v>1221</v>
      </c>
      <c r="J479" s="13" t="str">
        <f t="shared" si="7"/>
        <v>&lt;vl-generiek-ext:Resource&gt;</v>
      </c>
      <c r="K479" s="10" t="s">
        <v>2281</v>
      </c>
      <c r="L479" s="10" t="s">
        <v>2281</v>
      </c>
    </row>
    <row r="480" spans="1:12" ht="28.8" x14ac:dyDescent="0.3">
      <c r="A480" s="9">
        <v>536</v>
      </c>
      <c r="B480" s="4" t="s">
        <v>1154</v>
      </c>
      <c r="D480" s="9" t="s">
        <v>763</v>
      </c>
      <c r="E480" s="9" t="s">
        <v>3</v>
      </c>
      <c r="F480" s="11" t="s">
        <v>723</v>
      </c>
      <c r="G480" s="4" t="s">
        <v>1202</v>
      </c>
      <c r="H480" s="10" t="s">
        <v>1221</v>
      </c>
      <c r="J480" s="13" t="str">
        <f t="shared" si="7"/>
        <v>&lt;vl-generiek-ext:schemaAgentschap&gt;</v>
      </c>
      <c r="K480" s="10" t="s">
        <v>2281</v>
      </c>
      <c r="L480" s="10" t="s">
        <v>2281</v>
      </c>
    </row>
    <row r="481" spans="1:12" ht="28.8" x14ac:dyDescent="0.3">
      <c r="A481" s="9">
        <v>537</v>
      </c>
      <c r="B481" s="4" t="s">
        <v>1155</v>
      </c>
      <c r="D481" s="9" t="s">
        <v>763</v>
      </c>
      <c r="E481" s="9" t="s">
        <v>3</v>
      </c>
      <c r="F481" s="11" t="s">
        <v>723</v>
      </c>
      <c r="G481" s="4" t="s">
        <v>1203</v>
      </c>
      <c r="H481" s="10" t="s">
        <v>1221</v>
      </c>
      <c r="J481" s="13" t="str">
        <f t="shared" si="7"/>
        <v>&lt;vl-generiek-ext:status&gt;</v>
      </c>
      <c r="K481" s="10" t="s">
        <v>2281</v>
      </c>
      <c r="L481" s="10" t="s">
        <v>2281</v>
      </c>
    </row>
    <row r="482" spans="1:12" ht="28.8" x14ac:dyDescent="0.3">
      <c r="A482" s="9">
        <v>538</v>
      </c>
      <c r="B482" s="4" t="s">
        <v>1156</v>
      </c>
      <c r="D482" s="9" t="s">
        <v>763</v>
      </c>
      <c r="E482" s="9" t="s">
        <v>3</v>
      </c>
      <c r="F482" s="11" t="s">
        <v>723</v>
      </c>
      <c r="G482" s="4" t="s">
        <v>1204</v>
      </c>
      <c r="H482" s="10" t="s">
        <v>1221</v>
      </c>
      <c r="J482" s="13" t="str">
        <f t="shared" si="7"/>
        <v>&lt;vl-generiek-ext:taal&gt;</v>
      </c>
      <c r="K482" s="10" t="s">
        <v>2281</v>
      </c>
      <c r="L482" s="10" t="s">
        <v>2281</v>
      </c>
    </row>
    <row r="483" spans="1:12" ht="28.8" x14ac:dyDescent="0.3">
      <c r="A483" s="9">
        <v>539</v>
      </c>
      <c r="B483" s="4" t="s">
        <v>1157</v>
      </c>
      <c r="D483" s="9" t="s">
        <v>763</v>
      </c>
      <c r="E483" s="9" t="s">
        <v>3</v>
      </c>
      <c r="F483" s="11" t="s">
        <v>723</v>
      </c>
      <c r="G483" s="4" t="s">
        <v>1205</v>
      </c>
      <c r="H483" s="10" t="s">
        <v>1221</v>
      </c>
      <c r="J483" s="13" t="str">
        <f t="shared" si="7"/>
        <v>&lt;vl-generiek-ext:telefoon&gt;</v>
      </c>
      <c r="K483" s="10" t="s">
        <v>2281</v>
      </c>
      <c r="L483" s="10" t="s">
        <v>2281</v>
      </c>
    </row>
    <row r="484" spans="1:12" ht="28.8" x14ac:dyDescent="0.3">
      <c r="A484" s="9">
        <v>540</v>
      </c>
      <c r="B484" s="4" t="s">
        <v>1158</v>
      </c>
      <c r="D484" s="9" t="s">
        <v>763</v>
      </c>
      <c r="E484" s="9" t="s">
        <v>3</v>
      </c>
      <c r="F484" s="11" t="s">
        <v>723</v>
      </c>
      <c r="G484" s="4" t="s">
        <v>1206</v>
      </c>
      <c r="H484" s="10" t="s">
        <v>1221</v>
      </c>
      <c r="J484" s="13" t="str">
        <f t="shared" si="7"/>
        <v>&lt;vl-generiek-ext:territorialeToepassing&gt;</v>
      </c>
      <c r="K484" s="10" t="s">
        <v>2281</v>
      </c>
      <c r="L484" s="10" t="s">
        <v>2281</v>
      </c>
    </row>
    <row r="485" spans="1:12" ht="28.8" x14ac:dyDescent="0.3">
      <c r="A485" s="9">
        <v>541</v>
      </c>
      <c r="B485" s="4" t="s">
        <v>1159</v>
      </c>
      <c r="D485" s="9" t="s">
        <v>763</v>
      </c>
      <c r="E485" s="9" t="s">
        <v>2</v>
      </c>
      <c r="F485" s="11" t="s">
        <v>723</v>
      </c>
      <c r="G485" s="4" t="s">
        <v>1207</v>
      </c>
      <c r="H485" s="10" t="s">
        <v>1221</v>
      </c>
      <c r="J485" s="13" t="str">
        <f t="shared" si="7"/>
        <v>&lt;vl-generiek-ext:TijdsInterval&gt;</v>
      </c>
      <c r="K485" s="10" t="s">
        <v>2281</v>
      </c>
      <c r="L485" s="10" t="s">
        <v>2281</v>
      </c>
    </row>
    <row r="486" spans="1:12" ht="28.8" x14ac:dyDescent="0.3">
      <c r="A486" s="9">
        <v>542</v>
      </c>
      <c r="B486" s="4" t="s">
        <v>1160</v>
      </c>
      <c r="D486" s="9" t="s">
        <v>763</v>
      </c>
      <c r="E486" s="9" t="s">
        <v>3</v>
      </c>
      <c r="F486" s="11" t="s">
        <v>723</v>
      </c>
      <c r="G486" s="4" t="s">
        <v>1208</v>
      </c>
      <c r="H486" s="10" t="s">
        <v>1221</v>
      </c>
      <c r="J486" s="13" t="str">
        <f t="shared" si="7"/>
        <v>&lt;vl-generiek-ext:titel&gt;</v>
      </c>
      <c r="K486" s="10" t="s">
        <v>2281</v>
      </c>
      <c r="L486" s="10" t="s">
        <v>2281</v>
      </c>
    </row>
    <row r="487" spans="1:12" ht="28.8" x14ac:dyDescent="0.3">
      <c r="A487" s="9">
        <v>543</v>
      </c>
      <c r="B487" s="4" t="s">
        <v>7</v>
      </c>
      <c r="D487" s="9" t="s">
        <v>763</v>
      </c>
      <c r="E487" s="9" t="s">
        <v>3</v>
      </c>
      <c r="F487" s="11" t="s">
        <v>723</v>
      </c>
      <c r="G487" s="4" t="s">
        <v>1209</v>
      </c>
      <c r="H487" s="10" t="s">
        <v>1221</v>
      </c>
      <c r="J487" s="13" t="str">
        <f t="shared" si="7"/>
        <v>&lt;vl-generiek-ext:type&gt;</v>
      </c>
      <c r="K487" s="10" t="s">
        <v>2281</v>
      </c>
      <c r="L487" s="10" t="s">
        <v>2281</v>
      </c>
    </row>
    <row r="488" spans="1:12" ht="28.8" x14ac:dyDescent="0.3">
      <c r="A488" s="9">
        <v>544</v>
      </c>
      <c r="B488" s="4" t="s">
        <v>1161</v>
      </c>
      <c r="D488" s="9" t="s">
        <v>763</v>
      </c>
      <c r="E488" s="9" t="s">
        <v>3</v>
      </c>
      <c r="F488" s="11" t="s">
        <v>723</v>
      </c>
      <c r="G488" s="4" t="s">
        <v>1210</v>
      </c>
      <c r="H488" s="10" t="s">
        <v>1221</v>
      </c>
      <c r="J488" s="13" t="str">
        <f t="shared" si="7"/>
        <v>&lt;vl-generiek-ext:uitgegeven&gt;</v>
      </c>
      <c r="K488" s="10" t="s">
        <v>2281</v>
      </c>
      <c r="L488" s="10" t="s">
        <v>2281</v>
      </c>
    </row>
    <row r="489" spans="1:12" ht="28.8" x14ac:dyDescent="0.3">
      <c r="A489" s="9">
        <v>545</v>
      </c>
      <c r="B489" s="4" t="s">
        <v>1162</v>
      </c>
      <c r="D489" s="9" t="s">
        <v>763</v>
      </c>
      <c r="E489" s="9" t="s">
        <v>3</v>
      </c>
      <c r="F489" s="11" t="s">
        <v>723</v>
      </c>
      <c r="G489" s="4" t="s">
        <v>1211</v>
      </c>
      <c r="H489" s="10" t="s">
        <v>1221</v>
      </c>
      <c r="J489" s="13" t="str">
        <f t="shared" si="7"/>
        <v>&lt;vl-generiek-ext:urenBeschikbaarheid&gt;</v>
      </c>
      <c r="K489" s="10" t="s">
        <v>2281</v>
      </c>
      <c r="L489" s="10" t="s">
        <v>2281</v>
      </c>
    </row>
    <row r="490" spans="1:12" ht="28.8" x14ac:dyDescent="0.3">
      <c r="A490" s="9">
        <v>546</v>
      </c>
      <c r="B490" s="4" t="s">
        <v>1163</v>
      </c>
      <c r="D490" s="9" t="s">
        <v>763</v>
      </c>
      <c r="E490" s="9" t="s">
        <v>3</v>
      </c>
      <c r="F490" s="11" t="s">
        <v>723</v>
      </c>
      <c r="G490" s="4" t="s">
        <v>1212</v>
      </c>
      <c r="H490" s="10" t="s">
        <v>1221</v>
      </c>
      <c r="J490" s="13" t="str">
        <f t="shared" si="7"/>
        <v>&lt;vl-generiek-ext:wasGeassocieerdMet&gt;</v>
      </c>
      <c r="K490" s="10" t="s">
        <v>2281</v>
      </c>
      <c r="L490" s="10" t="s">
        <v>2281</v>
      </c>
    </row>
    <row r="491" spans="1:12" ht="28.8" x14ac:dyDescent="0.3">
      <c r="A491" s="9">
        <v>547</v>
      </c>
      <c r="B491" s="4" t="s">
        <v>1214</v>
      </c>
      <c r="C491" s="4" t="s">
        <v>523</v>
      </c>
      <c r="D491" s="9" t="s">
        <v>31</v>
      </c>
      <c r="E491" s="9" t="s">
        <v>3</v>
      </c>
      <c r="F491" s="11" t="s">
        <v>723</v>
      </c>
      <c r="G491" s="4" t="s">
        <v>1222</v>
      </c>
      <c r="H491" s="10" t="s">
        <v>1249</v>
      </c>
      <c r="J491" s="13" t="str">
        <f t="shared" si="7"/>
        <v>&lt;vl-adres-ext:administratieveEenheidNiveau1&gt;</v>
      </c>
      <c r="K491" s="10" t="s">
        <v>2281</v>
      </c>
      <c r="L491" s="10" t="s">
        <v>2281</v>
      </c>
    </row>
    <row r="492" spans="1:12" ht="28.8" x14ac:dyDescent="0.3">
      <c r="A492" s="9">
        <v>548</v>
      </c>
      <c r="B492" s="4" t="s">
        <v>1215</v>
      </c>
      <c r="C492" s="4" t="s">
        <v>522</v>
      </c>
      <c r="D492" s="9" t="s">
        <v>31</v>
      </c>
      <c r="E492" s="9" t="s">
        <v>3</v>
      </c>
      <c r="F492" s="11" t="s">
        <v>723</v>
      </c>
      <c r="G492" s="4" t="s">
        <v>1223</v>
      </c>
      <c r="H492" s="10" t="s">
        <v>1249</v>
      </c>
      <c r="J492" s="13" t="str">
        <f t="shared" si="7"/>
        <v>&lt;vl-adres-ext:administratieveEenheidNiveau2&gt;</v>
      </c>
      <c r="K492" s="10" t="s">
        <v>2281</v>
      </c>
      <c r="L492" s="10" t="s">
        <v>2281</v>
      </c>
    </row>
    <row r="493" spans="1:12" ht="28.8" x14ac:dyDescent="0.3">
      <c r="A493" s="9">
        <v>549</v>
      </c>
      <c r="B493" s="4" t="s">
        <v>1216</v>
      </c>
      <c r="D493" s="9" t="s">
        <v>31</v>
      </c>
      <c r="E493" s="9" t="s">
        <v>3</v>
      </c>
      <c r="F493" s="11" t="s">
        <v>723</v>
      </c>
      <c r="G493" s="4" t="s">
        <v>1224</v>
      </c>
      <c r="H493" s="10" t="s">
        <v>1249</v>
      </c>
      <c r="J493" s="13" t="str">
        <f t="shared" si="7"/>
        <v>&lt;vl-adres-ext:adresgebied&gt;</v>
      </c>
      <c r="K493" s="10" t="s">
        <v>2281</v>
      </c>
      <c r="L493" s="10" t="s">
        <v>2281</v>
      </c>
    </row>
    <row r="494" spans="1:12" ht="28.8" x14ac:dyDescent="0.3">
      <c r="A494" s="9">
        <v>550</v>
      </c>
      <c r="B494" s="4" t="s">
        <v>145</v>
      </c>
      <c r="D494" s="9" t="s">
        <v>31</v>
      </c>
      <c r="E494" s="9" t="s">
        <v>2</v>
      </c>
      <c r="F494" s="11" t="s">
        <v>723</v>
      </c>
      <c r="G494" s="4" t="s">
        <v>1225</v>
      </c>
      <c r="H494" s="10" t="s">
        <v>1249</v>
      </c>
      <c r="J494" s="13" t="str">
        <f t="shared" si="7"/>
        <v>&lt;vl-adres-ext:Adresvoorstelling&gt;</v>
      </c>
      <c r="K494" s="10" t="s">
        <v>2281</v>
      </c>
      <c r="L494" s="10" t="s">
        <v>2281</v>
      </c>
    </row>
    <row r="495" spans="1:12" ht="28.8" x14ac:dyDescent="0.3">
      <c r="A495" s="9">
        <v>551</v>
      </c>
      <c r="B495" s="4" t="s">
        <v>1142</v>
      </c>
      <c r="D495" s="9" t="s">
        <v>31</v>
      </c>
      <c r="E495" s="9" t="s">
        <v>3</v>
      </c>
      <c r="F495" s="11" t="s">
        <v>723</v>
      </c>
      <c r="G495" s="4" t="s">
        <v>1189</v>
      </c>
      <c r="H495" s="10" t="s">
        <v>1249</v>
      </c>
      <c r="J495" s="13" t="str">
        <f t="shared" si="7"/>
        <v>&lt;vl-adres-ext:label&gt;</v>
      </c>
      <c r="K495" s="10" t="s">
        <v>2281</v>
      </c>
      <c r="L495" s="10" t="s">
        <v>2281</v>
      </c>
    </row>
    <row r="496" spans="1:12" ht="28.8" x14ac:dyDescent="0.3">
      <c r="A496" s="9">
        <v>552</v>
      </c>
      <c r="B496" s="4" t="s">
        <v>1217</v>
      </c>
      <c r="D496" s="9" t="s">
        <v>31</v>
      </c>
      <c r="E496" s="9" t="s">
        <v>3</v>
      </c>
      <c r="F496" s="11" t="s">
        <v>723</v>
      </c>
      <c r="G496" s="4" t="s">
        <v>1226</v>
      </c>
      <c r="H496" s="10" t="s">
        <v>1249</v>
      </c>
      <c r="J496" s="13" t="str">
        <f t="shared" si="7"/>
        <v>&lt;vl-adres-ext:locatieaanduiding&gt;</v>
      </c>
      <c r="K496" s="10" t="s">
        <v>2281</v>
      </c>
      <c r="L496" s="10" t="s">
        <v>2281</v>
      </c>
    </row>
    <row r="497" spans="1:12" ht="57.6" x14ac:dyDescent="0.3">
      <c r="A497" s="9">
        <v>553</v>
      </c>
      <c r="B497" s="4" t="s">
        <v>1218</v>
      </c>
      <c r="C497" s="4" t="s">
        <v>1366</v>
      </c>
      <c r="D497" s="9" t="s">
        <v>31</v>
      </c>
      <c r="E497" s="9" t="s">
        <v>3</v>
      </c>
      <c r="F497" s="11" t="s">
        <v>723</v>
      </c>
      <c r="G497" s="4" t="s">
        <v>1227</v>
      </c>
      <c r="H497" s="10" t="s">
        <v>1249</v>
      </c>
      <c r="J497" s="13" t="str">
        <f t="shared" si="7"/>
        <v>&lt;vl-adres-ext:locatienaam&gt;</v>
      </c>
      <c r="K497" s="10" t="s">
        <v>2281</v>
      </c>
      <c r="L497" s="10" t="s">
        <v>2281</v>
      </c>
    </row>
    <row r="498" spans="1:12" ht="28.8" x14ac:dyDescent="0.3">
      <c r="A498" s="9">
        <v>554</v>
      </c>
      <c r="B498" s="4" t="s">
        <v>1219</v>
      </c>
      <c r="D498" s="9" t="s">
        <v>31</v>
      </c>
      <c r="E498" s="9" t="s">
        <v>3</v>
      </c>
      <c r="F498" s="11" t="s">
        <v>723</v>
      </c>
      <c r="G498" s="4" t="s">
        <v>1228</v>
      </c>
      <c r="H498" s="10" t="s">
        <v>1249</v>
      </c>
      <c r="J498" s="13" t="str">
        <f t="shared" si="7"/>
        <v>&lt;vl-adres-ext:postbus&gt;</v>
      </c>
      <c r="K498" s="10" t="s">
        <v>2281</v>
      </c>
      <c r="L498" s="10" t="s">
        <v>2281</v>
      </c>
    </row>
    <row r="499" spans="1:12" ht="28.8" x14ac:dyDescent="0.3">
      <c r="A499" s="9">
        <v>557</v>
      </c>
      <c r="B499" s="4" t="s">
        <v>1220</v>
      </c>
      <c r="D499" s="9" t="s">
        <v>31</v>
      </c>
      <c r="E499" s="9" t="s">
        <v>3</v>
      </c>
      <c r="F499" s="11" t="s">
        <v>723</v>
      </c>
      <c r="G499" s="4" t="s">
        <v>1231</v>
      </c>
      <c r="H499" s="10" t="s">
        <v>1249</v>
      </c>
      <c r="J499" s="13" t="str">
        <f t="shared" si="7"/>
        <v>&lt;vl-adres-ext:straatnaam&gt;</v>
      </c>
      <c r="K499" s="10" t="s">
        <v>2281</v>
      </c>
      <c r="L499" s="10" t="s">
        <v>2281</v>
      </c>
    </row>
    <row r="500" spans="1:12" ht="28.8" x14ac:dyDescent="0.3">
      <c r="A500" s="9">
        <v>559</v>
      </c>
      <c r="B500" s="4" t="s">
        <v>1233</v>
      </c>
      <c r="C500" s="4" t="s">
        <v>1364</v>
      </c>
      <c r="D500" s="9" t="s">
        <v>4</v>
      </c>
      <c r="E500" s="9" t="s">
        <v>3</v>
      </c>
      <c r="F500" s="11" t="s">
        <v>723</v>
      </c>
      <c r="G500" s="4" t="s">
        <v>1240</v>
      </c>
      <c r="H500" s="10" t="s">
        <v>1248</v>
      </c>
      <c r="J500" s="13" t="str">
        <f t="shared" si="7"/>
        <v>&lt;vl-persoon-ext:contactpunt&gt;</v>
      </c>
      <c r="K500" s="10" t="s">
        <v>2281</v>
      </c>
      <c r="L500" s="10" t="s">
        <v>2281</v>
      </c>
    </row>
    <row r="501" spans="1:12" ht="72" x14ac:dyDescent="0.3">
      <c r="A501" s="9">
        <v>560</v>
      </c>
      <c r="B501" s="4" t="s">
        <v>1234</v>
      </c>
      <c r="C501" s="4" t="s">
        <v>1367</v>
      </c>
      <c r="D501" s="9" t="s">
        <v>4</v>
      </c>
      <c r="E501" s="9" t="s">
        <v>3</v>
      </c>
      <c r="F501" s="11" t="s">
        <v>723</v>
      </c>
      <c r="G501" s="4" t="s">
        <v>1241</v>
      </c>
      <c r="H501" s="10" t="s">
        <v>1248</v>
      </c>
      <c r="J501" s="13" t="str">
        <f t="shared" si="7"/>
        <v>&lt;vl-persoon-ext:familienaam&gt;</v>
      </c>
      <c r="K501" s="10" t="s">
        <v>2281</v>
      </c>
      <c r="L501" s="10" t="s">
        <v>2281</v>
      </c>
    </row>
    <row r="502" spans="1:12" ht="129.6" x14ac:dyDescent="0.3">
      <c r="A502" s="9">
        <v>561</v>
      </c>
      <c r="B502" s="4" t="s">
        <v>1235</v>
      </c>
      <c r="C502" s="4" t="s">
        <v>1368</v>
      </c>
      <c r="D502" s="9" t="s">
        <v>4</v>
      </c>
      <c r="E502" s="9" t="s">
        <v>3</v>
      </c>
      <c r="F502" s="11" t="s">
        <v>723</v>
      </c>
      <c r="G502" s="4" t="s">
        <v>1242</v>
      </c>
      <c r="H502" s="10" t="s">
        <v>1248</v>
      </c>
      <c r="J502" s="13" t="str">
        <f t="shared" si="7"/>
        <v>&lt;vl-persoon-ext:geboortenaam&gt;</v>
      </c>
      <c r="K502" s="10" t="s">
        <v>2281</v>
      </c>
      <c r="L502" s="10" t="s">
        <v>2281</v>
      </c>
    </row>
    <row r="503" spans="1:12" ht="72" x14ac:dyDescent="0.3">
      <c r="A503" s="9">
        <v>562</v>
      </c>
      <c r="B503" s="4" t="s">
        <v>1236</v>
      </c>
      <c r="C503" s="4" t="s">
        <v>1369</v>
      </c>
      <c r="D503" s="9" t="s">
        <v>4</v>
      </c>
      <c r="E503" s="9" t="s">
        <v>3</v>
      </c>
      <c r="F503" s="11" t="s">
        <v>723</v>
      </c>
      <c r="G503" s="4" t="s">
        <v>1243</v>
      </c>
      <c r="H503" s="10" t="s">
        <v>1248</v>
      </c>
      <c r="J503" s="13" t="str">
        <f t="shared" si="7"/>
        <v>&lt;vl-persoon-ext:gegevenNaam&gt;</v>
      </c>
      <c r="K503" s="10" t="s">
        <v>2281</v>
      </c>
      <c r="L503" s="10" t="s">
        <v>2281</v>
      </c>
    </row>
    <row r="504" spans="1:12" ht="28.8" x14ac:dyDescent="0.3">
      <c r="A504" s="9">
        <v>563</v>
      </c>
      <c r="B504" s="4" t="s">
        <v>1237</v>
      </c>
      <c r="D504" s="9" t="s">
        <v>4</v>
      </c>
      <c r="E504" s="9" t="s">
        <v>3</v>
      </c>
      <c r="F504" s="11" t="s">
        <v>723</v>
      </c>
      <c r="G504" s="4" t="s">
        <v>1244</v>
      </c>
      <c r="H504" s="10" t="s">
        <v>1248</v>
      </c>
      <c r="J504" s="13" t="str">
        <f t="shared" si="7"/>
        <v>&lt;vl-persoon-ext:inwonerschap&gt;</v>
      </c>
      <c r="K504" s="10" t="s">
        <v>2281</v>
      </c>
      <c r="L504" s="10" t="s">
        <v>2281</v>
      </c>
    </row>
    <row r="505" spans="1:12" ht="28.8" x14ac:dyDescent="0.3">
      <c r="A505" s="9">
        <v>564</v>
      </c>
      <c r="B505" s="4" t="s">
        <v>1145</v>
      </c>
      <c r="D505" s="9" t="s">
        <v>4</v>
      </c>
      <c r="E505" s="9" t="s">
        <v>3</v>
      </c>
      <c r="F505" s="11" t="s">
        <v>723</v>
      </c>
      <c r="G505" s="4" t="s">
        <v>1192</v>
      </c>
      <c r="H505" s="10" t="s">
        <v>1248</v>
      </c>
      <c r="J505" s="13" t="str">
        <f t="shared" si="7"/>
        <v>&lt;vl-persoon-ext:naam&gt;</v>
      </c>
      <c r="K505" s="10" t="s">
        <v>2281</v>
      </c>
      <c r="L505" s="10" t="s">
        <v>2281</v>
      </c>
    </row>
    <row r="506" spans="1:12" ht="86.4" x14ac:dyDescent="0.3">
      <c r="A506" s="9">
        <v>565</v>
      </c>
      <c r="B506" s="4" t="s">
        <v>1238</v>
      </c>
      <c r="C506" s="4" t="s">
        <v>1363</v>
      </c>
      <c r="D506" s="9" t="s">
        <v>4</v>
      </c>
      <c r="E506" s="9" t="s">
        <v>3</v>
      </c>
      <c r="F506" s="11" t="s">
        <v>723</v>
      </c>
      <c r="G506" s="4" t="s">
        <v>1245</v>
      </c>
      <c r="H506" s="10" t="s">
        <v>1248</v>
      </c>
      <c r="J506" s="13" t="str">
        <f t="shared" si="7"/>
        <v>&lt;vl-persoon-ext:patroniem&gt;</v>
      </c>
      <c r="K506" s="10" t="s">
        <v>2281</v>
      </c>
      <c r="L506" s="10" t="s">
        <v>2281</v>
      </c>
    </row>
    <row r="507" spans="1:12" ht="57.6" x14ac:dyDescent="0.3">
      <c r="A507" s="9">
        <v>566</v>
      </c>
      <c r="B507" s="4" t="s">
        <v>745</v>
      </c>
      <c r="C507" s="4" t="s">
        <v>1362</v>
      </c>
      <c r="D507" s="9" t="s">
        <v>4</v>
      </c>
      <c r="E507" s="9" t="s">
        <v>2</v>
      </c>
      <c r="F507" s="11" t="s">
        <v>723</v>
      </c>
      <c r="G507" s="4" t="s">
        <v>1246</v>
      </c>
      <c r="H507" s="10" t="s">
        <v>1248</v>
      </c>
      <c r="J507" s="13" t="str">
        <f t="shared" si="7"/>
        <v>&lt;vl-persoon-ext:Persoon&gt;</v>
      </c>
      <c r="K507" s="10" t="s">
        <v>2281</v>
      </c>
      <c r="L507" s="10" t="s">
        <v>2281</v>
      </c>
    </row>
    <row r="508" spans="1:12" ht="28.8" x14ac:dyDescent="0.3">
      <c r="A508" s="9">
        <v>567</v>
      </c>
      <c r="B508" s="4" t="s">
        <v>1239</v>
      </c>
      <c r="D508" s="9" t="s">
        <v>4</v>
      </c>
      <c r="E508" s="9" t="s">
        <v>3</v>
      </c>
      <c r="F508" s="11" t="s">
        <v>723</v>
      </c>
      <c r="G508" s="4" t="s">
        <v>1247</v>
      </c>
      <c r="H508" s="10" t="s">
        <v>1248</v>
      </c>
      <c r="J508" s="13" t="str">
        <f t="shared" si="7"/>
        <v>&lt;vl-persoon-ext:staatsburgerschap&gt;</v>
      </c>
      <c r="K508" s="10" t="s">
        <v>2281</v>
      </c>
      <c r="L508" s="10" t="s">
        <v>2281</v>
      </c>
    </row>
    <row r="509" spans="1:12" ht="28.8" x14ac:dyDescent="0.3">
      <c r="A509" s="9">
        <v>568</v>
      </c>
      <c r="B509" s="4" t="s">
        <v>1251</v>
      </c>
      <c r="D509" s="9" t="s">
        <v>68</v>
      </c>
      <c r="E509" s="9" t="s">
        <v>3</v>
      </c>
      <c r="F509" s="11" t="s">
        <v>723</v>
      </c>
      <c r="G509" s="4" t="s">
        <v>1300</v>
      </c>
      <c r="H509" s="10" t="s">
        <v>1250</v>
      </c>
      <c r="J509" s="13" t="str">
        <f t="shared" si="7"/>
        <v>&lt;vl-organisatie-ext:alternatieveLabel&gt;</v>
      </c>
      <c r="K509" s="10" t="s">
        <v>2281</v>
      </c>
      <c r="L509" s="10" t="s">
        <v>2281</v>
      </c>
    </row>
    <row r="510" spans="1:12" ht="28.8" x14ac:dyDescent="0.3">
      <c r="A510" s="9">
        <v>569</v>
      </c>
      <c r="B510" s="4" t="s">
        <v>1127</v>
      </c>
      <c r="D510" s="9" t="s">
        <v>68</v>
      </c>
      <c r="E510" s="9" t="s">
        <v>3</v>
      </c>
      <c r="F510" s="11" t="s">
        <v>723</v>
      </c>
      <c r="G510" s="4" t="s">
        <v>1172</v>
      </c>
      <c r="H510" s="10" t="s">
        <v>1250</v>
      </c>
      <c r="J510" s="13" t="str">
        <f t="shared" ref="J510:J573" si="8">IF(F510="FED",IF(AND(E510="ConceptScheme",LEFT(H510,7) &lt;&gt; "inspire"),CONCATENATE("&lt;",H510,":",LOWER(IF(I510="",B510,I510)),"#id&gt;"),CONCATENATE("&lt;",H510,":",IF(I510="",B510,I510),"&gt;")),CONCATENATE("&lt;",H510,":",IF(I510="",B510,I510),"&gt;"))</f>
        <v>&lt;vl-organisatie-ext:beschrijving&gt;</v>
      </c>
      <c r="K510" s="10" t="s">
        <v>2281</v>
      </c>
      <c r="L510" s="10" t="s">
        <v>2281</v>
      </c>
    </row>
    <row r="511" spans="1:12" ht="28.8" x14ac:dyDescent="0.3">
      <c r="A511" s="9">
        <v>570</v>
      </c>
      <c r="B511" s="4" t="s">
        <v>1252</v>
      </c>
      <c r="D511" s="9" t="s">
        <v>68</v>
      </c>
      <c r="E511" s="9" t="s">
        <v>3</v>
      </c>
      <c r="F511" s="11" t="s">
        <v>723</v>
      </c>
      <c r="G511" s="4" t="s">
        <v>1301</v>
      </c>
      <c r="H511" s="10" t="s">
        <v>1250</v>
      </c>
      <c r="J511" s="13" t="str">
        <f t="shared" si="8"/>
        <v>&lt;vl-organisatie-ext:classificatie&gt;</v>
      </c>
      <c r="K511" s="10" t="s">
        <v>2281</v>
      </c>
      <c r="L511" s="10" t="s">
        <v>2281</v>
      </c>
    </row>
    <row r="512" spans="1:12" ht="28.8" x14ac:dyDescent="0.3">
      <c r="A512" s="9">
        <v>571</v>
      </c>
      <c r="B512" s="4" t="s">
        <v>1233</v>
      </c>
      <c r="C512" s="4" t="s">
        <v>1364</v>
      </c>
      <c r="D512" s="9" t="s">
        <v>68</v>
      </c>
      <c r="E512" s="9" t="s">
        <v>3</v>
      </c>
      <c r="F512" s="11" t="s">
        <v>723</v>
      </c>
      <c r="G512" s="4" t="s">
        <v>1240</v>
      </c>
      <c r="H512" s="10" t="s">
        <v>1250</v>
      </c>
      <c r="J512" s="13" t="str">
        <f t="shared" si="8"/>
        <v>&lt;vl-organisatie-ext:contactpunt&gt;</v>
      </c>
      <c r="K512" s="10" t="s">
        <v>2281</v>
      </c>
      <c r="L512" s="10" t="s">
        <v>2281</v>
      </c>
    </row>
    <row r="513" spans="1:12" ht="28.8" x14ac:dyDescent="0.3">
      <c r="A513" s="9">
        <v>572</v>
      </c>
      <c r="B513" s="4" t="s">
        <v>1030</v>
      </c>
      <c r="D513" s="9" t="s">
        <v>68</v>
      </c>
      <c r="E513" s="9" t="s">
        <v>3</v>
      </c>
      <c r="F513" s="11" t="s">
        <v>723</v>
      </c>
      <c r="G513" s="4" t="s">
        <v>1302</v>
      </c>
      <c r="H513" s="10" t="s">
        <v>1250</v>
      </c>
      <c r="J513" s="13" t="str">
        <f t="shared" si="8"/>
        <v>&lt;vl-organisatie-ext:datum&gt;</v>
      </c>
      <c r="K513" s="10" t="s">
        <v>2281</v>
      </c>
      <c r="L513" s="10" t="s">
        <v>2281</v>
      </c>
    </row>
    <row r="514" spans="1:12" ht="28.8" x14ac:dyDescent="0.3">
      <c r="A514" s="9">
        <v>573</v>
      </c>
      <c r="B514" s="4" t="s">
        <v>1253</v>
      </c>
      <c r="D514" s="9" t="s">
        <v>68</v>
      </c>
      <c r="E514" s="9" t="s">
        <v>3</v>
      </c>
      <c r="F514" s="11" t="s">
        <v>723</v>
      </c>
      <c r="G514" s="4" t="s">
        <v>1303</v>
      </c>
      <c r="H514" s="10" t="s">
        <v>1250</v>
      </c>
      <c r="J514" s="13" t="str">
        <f t="shared" si="8"/>
        <v>&lt;vl-organisatie-ext:doel&gt;</v>
      </c>
      <c r="K514" s="10" t="s">
        <v>2281</v>
      </c>
      <c r="L514" s="10" t="s">
        <v>2281</v>
      </c>
    </row>
    <row r="515" spans="1:12" ht="28.8" x14ac:dyDescent="0.3">
      <c r="A515" s="9">
        <v>574</v>
      </c>
      <c r="B515" s="4" t="s">
        <v>1254</v>
      </c>
      <c r="D515" s="9" t="s">
        <v>68</v>
      </c>
      <c r="E515" s="9" t="s">
        <v>3</v>
      </c>
      <c r="F515" s="11" t="s">
        <v>723</v>
      </c>
      <c r="G515" s="4" t="s">
        <v>1304</v>
      </c>
      <c r="H515" s="10" t="s">
        <v>1250</v>
      </c>
      <c r="J515" s="13" t="str">
        <f t="shared" si="8"/>
        <v>&lt;vl-organisatie-ext:eenheidVan&gt;</v>
      </c>
      <c r="K515" s="10" t="s">
        <v>2281</v>
      </c>
      <c r="L515" s="10" t="s">
        <v>2281</v>
      </c>
    </row>
    <row r="516" spans="1:12" ht="100.8" x14ac:dyDescent="0.3">
      <c r="A516" s="9">
        <v>575</v>
      </c>
      <c r="B516" s="4" t="s">
        <v>1255</v>
      </c>
      <c r="C516" s="4" t="s">
        <v>1355</v>
      </c>
      <c r="D516" s="9" t="s">
        <v>68</v>
      </c>
      <c r="E516" s="9" t="s">
        <v>2</v>
      </c>
      <c r="F516" s="11" t="s">
        <v>723</v>
      </c>
      <c r="G516" s="4" t="s">
        <v>1305</v>
      </c>
      <c r="H516" s="10" t="s">
        <v>1250</v>
      </c>
      <c r="J516" s="13" t="str">
        <f t="shared" si="8"/>
        <v>&lt;vl-organisatie-ext:FormeleOrganisatie&gt;</v>
      </c>
      <c r="K516" s="10" t="s">
        <v>2281</v>
      </c>
      <c r="L516" s="10" t="s">
        <v>2281</v>
      </c>
    </row>
    <row r="517" spans="1:12" ht="28.8" x14ac:dyDescent="0.3">
      <c r="A517" s="9">
        <v>576</v>
      </c>
      <c r="B517" s="4" t="s">
        <v>1256</v>
      </c>
      <c r="D517" s="9" t="s">
        <v>68</v>
      </c>
      <c r="E517" s="9" t="s">
        <v>3</v>
      </c>
      <c r="F517" s="11" t="s">
        <v>723</v>
      </c>
      <c r="G517" s="4" t="s">
        <v>1306</v>
      </c>
      <c r="H517" s="10" t="s">
        <v>1250</v>
      </c>
      <c r="J517" s="13" t="str">
        <f t="shared" si="8"/>
        <v>&lt;vl-organisatie-ext:gelinktMet&gt;</v>
      </c>
      <c r="K517" s="10" t="s">
        <v>2281</v>
      </c>
      <c r="L517" s="10" t="s">
        <v>2281</v>
      </c>
    </row>
    <row r="518" spans="1:12" ht="288" x14ac:dyDescent="0.3">
      <c r="A518" s="9">
        <v>577</v>
      </c>
      <c r="B518" s="4" t="s">
        <v>1257</v>
      </c>
      <c r="C518" s="4" t="s">
        <v>1356</v>
      </c>
      <c r="D518" s="9" t="s">
        <v>68</v>
      </c>
      <c r="E518" s="9" t="s">
        <v>2</v>
      </c>
      <c r="F518" s="11" t="s">
        <v>723</v>
      </c>
      <c r="G518" s="4" t="s">
        <v>1307</v>
      </c>
      <c r="H518" s="10" t="s">
        <v>1250</v>
      </c>
      <c r="J518" s="13" t="str">
        <f t="shared" si="8"/>
        <v>&lt;vl-organisatie-ext:GeregistreerdeOrganisatie&gt;</v>
      </c>
      <c r="K518" s="10" t="s">
        <v>2281</v>
      </c>
      <c r="L518" s="10" t="s">
        <v>2281</v>
      </c>
    </row>
    <row r="519" spans="1:12" ht="28.8" x14ac:dyDescent="0.3">
      <c r="A519" s="9">
        <v>578</v>
      </c>
      <c r="B519" s="4" t="s">
        <v>1258</v>
      </c>
      <c r="D519" s="9" t="s">
        <v>68</v>
      </c>
      <c r="E519" s="9" t="s">
        <v>3</v>
      </c>
      <c r="F519" s="11" t="s">
        <v>723</v>
      </c>
      <c r="G519" s="4" t="s">
        <v>1308</v>
      </c>
      <c r="H519" s="10" t="s">
        <v>1250</v>
      </c>
      <c r="J519" s="13" t="str">
        <f t="shared" si="8"/>
        <v>&lt;vl-organisatie-ext:gevolgVan&gt;</v>
      </c>
      <c r="K519" s="10" t="s">
        <v>2281</v>
      </c>
      <c r="L519" s="10" t="s">
        <v>2281</v>
      </c>
    </row>
    <row r="520" spans="1:12" ht="28.8" x14ac:dyDescent="0.3">
      <c r="A520" s="9">
        <v>579</v>
      </c>
      <c r="B520" s="4" t="s">
        <v>1259</v>
      </c>
      <c r="D520" s="9" t="s">
        <v>68</v>
      </c>
      <c r="E520" s="9" t="s">
        <v>3</v>
      </c>
      <c r="F520" s="11" t="s">
        <v>723</v>
      </c>
      <c r="G520" s="4" t="s">
        <v>1309</v>
      </c>
      <c r="H520" s="10" t="s">
        <v>1250</v>
      </c>
      <c r="J520" s="13" t="str">
        <f t="shared" si="8"/>
        <v>&lt;vl-organisatie-ext:heeft&gt;</v>
      </c>
      <c r="K520" s="10" t="s">
        <v>2281</v>
      </c>
      <c r="L520" s="10" t="s">
        <v>2281</v>
      </c>
    </row>
    <row r="521" spans="1:12" ht="28.8" x14ac:dyDescent="0.3">
      <c r="A521" s="9">
        <v>580</v>
      </c>
      <c r="B521" s="4" t="s">
        <v>1260</v>
      </c>
      <c r="D521" s="9" t="s">
        <v>68</v>
      </c>
      <c r="E521" s="9" t="s">
        <v>3</v>
      </c>
      <c r="F521" s="11" t="s">
        <v>723</v>
      </c>
      <c r="G521" s="4" t="s">
        <v>1310</v>
      </c>
      <c r="H521" s="10" t="s">
        <v>1250</v>
      </c>
      <c r="J521" s="13" t="str">
        <f t="shared" si="8"/>
        <v>&lt;vl-organisatie-ext:heeftEenheid&gt;</v>
      </c>
      <c r="K521" s="10" t="s">
        <v>2281</v>
      </c>
      <c r="L521" s="10" t="s">
        <v>2281</v>
      </c>
    </row>
    <row r="522" spans="1:12" ht="28.8" x14ac:dyDescent="0.3">
      <c r="A522" s="9">
        <v>581</v>
      </c>
      <c r="B522" s="4" t="s">
        <v>1261</v>
      </c>
      <c r="D522" s="9" t="s">
        <v>68</v>
      </c>
      <c r="E522" s="9" t="s">
        <v>3</v>
      </c>
      <c r="F522" s="11" t="s">
        <v>723</v>
      </c>
      <c r="G522" s="4" t="s">
        <v>1311</v>
      </c>
      <c r="H522" s="10" t="s">
        <v>1250</v>
      </c>
      <c r="J522" s="13" t="str">
        <f t="shared" si="8"/>
        <v>&lt;vl-organisatie-ext:heeftFormeelKader&gt;</v>
      </c>
      <c r="K522" s="10" t="s">
        <v>2281</v>
      </c>
      <c r="L522" s="10" t="s">
        <v>2281</v>
      </c>
    </row>
    <row r="523" spans="1:12" ht="28.8" x14ac:dyDescent="0.3">
      <c r="A523" s="9">
        <v>582</v>
      </c>
      <c r="B523" s="4" t="s">
        <v>1262</v>
      </c>
      <c r="D523" s="9" t="s">
        <v>68</v>
      </c>
      <c r="E523" s="9" t="s">
        <v>3</v>
      </c>
      <c r="F523" s="11" t="s">
        <v>723</v>
      </c>
      <c r="G523" s="4" t="s">
        <v>1312</v>
      </c>
      <c r="H523" s="10" t="s">
        <v>1250</v>
      </c>
      <c r="J523" s="13" t="str">
        <f t="shared" si="8"/>
        <v>&lt;vl-organisatie-ext:heeftGeregistreerdeOrganisatie&gt;</v>
      </c>
      <c r="K523" s="10" t="s">
        <v>2281</v>
      </c>
      <c r="L523" s="10" t="s">
        <v>2281</v>
      </c>
    </row>
    <row r="524" spans="1:12" ht="28.8" x14ac:dyDescent="0.3">
      <c r="A524" s="9">
        <v>583</v>
      </c>
      <c r="B524" s="4" t="s">
        <v>1263</v>
      </c>
      <c r="D524" s="9" t="s">
        <v>68</v>
      </c>
      <c r="E524" s="9" t="s">
        <v>3</v>
      </c>
      <c r="F524" s="11" t="s">
        <v>723</v>
      </c>
      <c r="G524" s="4" t="s">
        <v>1313</v>
      </c>
      <c r="H524" s="10" t="s">
        <v>1250</v>
      </c>
      <c r="J524" s="13" t="str">
        <f t="shared" si="8"/>
        <v>&lt;vl-organisatie-ext:heeftGeregistreerdeVestiging&gt;</v>
      </c>
      <c r="K524" s="10" t="s">
        <v>2281</v>
      </c>
      <c r="L524" s="10" t="s">
        <v>2281</v>
      </c>
    </row>
    <row r="525" spans="1:12" ht="28.8" x14ac:dyDescent="0.3">
      <c r="A525" s="9">
        <v>584</v>
      </c>
      <c r="B525" s="4" t="s">
        <v>1264</v>
      </c>
      <c r="D525" s="9" t="s">
        <v>68</v>
      </c>
      <c r="E525" s="9" t="s">
        <v>3</v>
      </c>
      <c r="F525" s="11" t="s">
        <v>723</v>
      </c>
      <c r="G525" s="4" t="s">
        <v>1314</v>
      </c>
      <c r="H525" s="10" t="s">
        <v>1250</v>
      </c>
      <c r="J525" s="13" t="str">
        <f t="shared" si="8"/>
        <v>&lt;vl-organisatie-ext:heeftPositie&gt;</v>
      </c>
      <c r="K525" s="10" t="s">
        <v>2281</v>
      </c>
      <c r="L525" s="10" t="s">
        <v>2281</v>
      </c>
    </row>
    <row r="526" spans="1:12" ht="28.8" x14ac:dyDescent="0.3">
      <c r="A526" s="9">
        <v>585</v>
      </c>
      <c r="B526" s="4" t="s">
        <v>1265</v>
      </c>
      <c r="D526" s="9" t="s">
        <v>68</v>
      </c>
      <c r="E526" s="9" t="s">
        <v>3</v>
      </c>
      <c r="F526" s="11" t="s">
        <v>723</v>
      </c>
      <c r="G526" s="4" t="s">
        <v>1315</v>
      </c>
      <c r="H526" s="10" t="s">
        <v>1250</v>
      </c>
      <c r="J526" s="13" t="str">
        <f t="shared" si="8"/>
        <v>&lt;vl-organisatie-ext:heeftPrimaireVestiging&gt;</v>
      </c>
      <c r="K526" s="10" t="s">
        <v>2281</v>
      </c>
      <c r="L526" s="10" t="s">
        <v>2281</v>
      </c>
    </row>
    <row r="527" spans="1:12" ht="28.8" x14ac:dyDescent="0.3">
      <c r="A527" s="9">
        <v>586</v>
      </c>
      <c r="B527" s="4" t="s">
        <v>1266</v>
      </c>
      <c r="D527" s="9" t="s">
        <v>68</v>
      </c>
      <c r="E527" s="9" t="s">
        <v>3</v>
      </c>
      <c r="F527" s="11" t="s">
        <v>723</v>
      </c>
      <c r="G527" s="4" t="s">
        <v>1316</v>
      </c>
      <c r="H527" s="10" t="s">
        <v>1250</v>
      </c>
      <c r="J527" s="13" t="str">
        <f t="shared" si="8"/>
        <v>&lt;vl-organisatie-ext:heeftStandplaats&gt;</v>
      </c>
      <c r="K527" s="10" t="s">
        <v>2281</v>
      </c>
      <c r="L527" s="10" t="s">
        <v>2281</v>
      </c>
    </row>
    <row r="528" spans="1:12" ht="28.8" x14ac:dyDescent="0.3">
      <c r="A528" s="9">
        <v>587</v>
      </c>
      <c r="B528" s="4" t="s">
        <v>1267</v>
      </c>
      <c r="D528" s="9" t="s">
        <v>68</v>
      </c>
      <c r="E528" s="9" t="s">
        <v>3</v>
      </c>
      <c r="F528" s="11" t="s">
        <v>723</v>
      </c>
      <c r="G528" s="4" t="s">
        <v>1317</v>
      </c>
      <c r="H528" s="10" t="s">
        <v>1250</v>
      </c>
      <c r="J528" s="13" t="str">
        <f t="shared" si="8"/>
        <v>&lt;vl-organisatie-ext:heeftSuborganisatie&gt;</v>
      </c>
      <c r="K528" s="10" t="s">
        <v>2281</v>
      </c>
      <c r="L528" s="10" t="s">
        <v>2281</v>
      </c>
    </row>
    <row r="529" spans="1:12" ht="28.8" x14ac:dyDescent="0.3">
      <c r="A529" s="9">
        <v>588</v>
      </c>
      <c r="B529" s="4" t="s">
        <v>1268</v>
      </c>
      <c r="D529" s="9" t="s">
        <v>68</v>
      </c>
      <c r="E529" s="9" t="s">
        <v>3</v>
      </c>
      <c r="F529" s="11" t="s">
        <v>723</v>
      </c>
      <c r="G529" s="4" t="s">
        <v>1318</v>
      </c>
      <c r="H529" s="10" t="s">
        <v>1250</v>
      </c>
      <c r="J529" s="13" t="str">
        <f t="shared" si="8"/>
        <v>&lt;vl-organisatie-ext:heeftVestiging&gt;</v>
      </c>
      <c r="K529" s="10" t="s">
        <v>2281</v>
      </c>
      <c r="L529" s="10" t="s">
        <v>2281</v>
      </c>
    </row>
    <row r="530" spans="1:12" ht="28.8" x14ac:dyDescent="0.3">
      <c r="A530" s="9">
        <v>589</v>
      </c>
      <c r="B530" s="4" t="s">
        <v>1269</v>
      </c>
      <c r="D530" s="9" t="s">
        <v>68</v>
      </c>
      <c r="E530" s="9" t="s">
        <v>3</v>
      </c>
      <c r="F530" s="11" t="s">
        <v>723</v>
      </c>
      <c r="G530" s="4" t="s">
        <v>1319</v>
      </c>
      <c r="H530" s="10" t="s">
        <v>1250</v>
      </c>
      <c r="J530" s="13" t="str">
        <f t="shared" si="8"/>
        <v>&lt;vl-organisatie-ext:homepage&gt;</v>
      </c>
      <c r="K530" s="10" t="s">
        <v>2281</v>
      </c>
      <c r="L530" s="10" t="s">
        <v>2281</v>
      </c>
    </row>
    <row r="531" spans="1:12" ht="28.8" x14ac:dyDescent="0.3">
      <c r="A531" s="9">
        <v>590</v>
      </c>
      <c r="B531" s="4" t="s">
        <v>1270</v>
      </c>
      <c r="D531" s="9" t="s">
        <v>68</v>
      </c>
      <c r="E531" s="9" t="s">
        <v>3</v>
      </c>
      <c r="F531" s="11" t="s">
        <v>723</v>
      </c>
      <c r="G531" s="4" t="s">
        <v>1320</v>
      </c>
      <c r="H531" s="10" t="s">
        <v>1250</v>
      </c>
      <c r="J531" s="13" t="str">
        <f t="shared" si="8"/>
        <v>&lt;vl-organisatie-ext:hoofdVan&gt;</v>
      </c>
      <c r="K531" s="10" t="s">
        <v>2281</v>
      </c>
      <c r="L531" s="10" t="s">
        <v>2281</v>
      </c>
    </row>
    <row r="532" spans="1:12" ht="28.8" x14ac:dyDescent="0.3">
      <c r="A532" s="9">
        <v>591</v>
      </c>
      <c r="B532" s="4" t="s">
        <v>1271</v>
      </c>
      <c r="D532" s="9" t="s">
        <v>68</v>
      </c>
      <c r="E532" s="9" t="s">
        <v>3</v>
      </c>
      <c r="F532" s="11" t="s">
        <v>723</v>
      </c>
      <c r="G532" s="4" t="s">
        <v>1321</v>
      </c>
      <c r="H532" s="10" t="s">
        <v>1250</v>
      </c>
      <c r="J532" s="13" t="str">
        <f t="shared" si="8"/>
        <v>&lt;vl-organisatie-ext:houdt&gt;</v>
      </c>
      <c r="K532" s="10" t="s">
        <v>2281</v>
      </c>
      <c r="L532" s="10" t="s">
        <v>2281</v>
      </c>
    </row>
    <row r="533" spans="1:12" ht="28.8" x14ac:dyDescent="0.3">
      <c r="A533" s="9">
        <v>592</v>
      </c>
      <c r="B533" s="4" t="s">
        <v>1272</v>
      </c>
      <c r="D533" s="9" t="s">
        <v>68</v>
      </c>
      <c r="E533" s="9" t="s">
        <v>3</v>
      </c>
      <c r="F533" s="11" t="s">
        <v>723</v>
      </c>
      <c r="G533" s="4" t="s">
        <v>1322</v>
      </c>
      <c r="H533" s="10" t="s">
        <v>1250</v>
      </c>
      <c r="J533" s="13" t="str">
        <f t="shared" si="8"/>
        <v>&lt;vl-organisatie-ext:ingevuldDoor&gt;</v>
      </c>
      <c r="K533" s="10" t="s">
        <v>2281</v>
      </c>
      <c r="L533" s="10" t="s">
        <v>2281</v>
      </c>
    </row>
    <row r="534" spans="1:12" ht="28.8" x14ac:dyDescent="0.3">
      <c r="A534" s="9">
        <v>593</v>
      </c>
      <c r="B534" s="4" t="s">
        <v>1273</v>
      </c>
      <c r="D534" s="9" t="s">
        <v>68</v>
      </c>
      <c r="E534" s="9" t="s">
        <v>3</v>
      </c>
      <c r="F534" s="11" t="s">
        <v>723</v>
      </c>
      <c r="G534" s="4" t="s">
        <v>1323</v>
      </c>
      <c r="H534" s="10" t="s">
        <v>1250</v>
      </c>
      <c r="J534" s="13" t="str">
        <f t="shared" si="8"/>
        <v>&lt;vl-organisatie-ext:isLidmaatschapBij&gt;</v>
      </c>
      <c r="K534" s="10" t="s">
        <v>2281</v>
      </c>
      <c r="L534" s="10" t="s">
        <v>2281</v>
      </c>
    </row>
    <row r="535" spans="1:12" ht="28.8" x14ac:dyDescent="0.3">
      <c r="A535" s="9">
        <v>594</v>
      </c>
      <c r="B535" s="4" t="s">
        <v>1274</v>
      </c>
      <c r="D535" s="9" t="s">
        <v>68</v>
      </c>
      <c r="E535" s="9" t="s">
        <v>3</v>
      </c>
      <c r="F535" s="11" t="s">
        <v>723</v>
      </c>
      <c r="G535" s="4" t="s">
        <v>1324</v>
      </c>
      <c r="H535" s="10" t="s">
        <v>1250</v>
      </c>
      <c r="J535" s="13" t="str">
        <f t="shared" si="8"/>
        <v>&lt;vl-organisatie-ext:lid&gt;</v>
      </c>
      <c r="K535" s="10" t="s">
        <v>2281</v>
      </c>
      <c r="L535" s="10" t="s">
        <v>2281</v>
      </c>
    </row>
    <row r="536" spans="1:12" ht="28.8" x14ac:dyDescent="0.3">
      <c r="A536" s="9">
        <v>595</v>
      </c>
      <c r="B536" s="4" t="s">
        <v>1275</v>
      </c>
      <c r="D536" s="9" t="s">
        <v>68</v>
      </c>
      <c r="E536" s="9" t="s">
        <v>3</v>
      </c>
      <c r="F536" s="11" t="s">
        <v>723</v>
      </c>
      <c r="G536" s="4" t="s">
        <v>1325</v>
      </c>
      <c r="H536" s="10" t="s">
        <v>1250</v>
      </c>
      <c r="J536" s="13" t="str">
        <f t="shared" si="8"/>
        <v>&lt;vl-organisatie-ext:lidGedurende&gt;</v>
      </c>
      <c r="K536" s="10" t="s">
        <v>2281</v>
      </c>
      <c r="L536" s="10" t="s">
        <v>2281</v>
      </c>
    </row>
    <row r="537" spans="1:12" ht="28.8" x14ac:dyDescent="0.3">
      <c r="A537" s="9">
        <v>596</v>
      </c>
      <c r="B537" s="4" t="s">
        <v>1276</v>
      </c>
      <c r="D537" s="9" t="s">
        <v>68</v>
      </c>
      <c r="E537" s="9" t="s">
        <v>3</v>
      </c>
      <c r="F537" s="11" t="s">
        <v>723</v>
      </c>
      <c r="G537" s="4" t="s">
        <v>1326</v>
      </c>
      <c r="H537" s="10" t="s">
        <v>1250</v>
      </c>
      <c r="J537" s="13" t="str">
        <f t="shared" si="8"/>
        <v>&lt;vl-organisatie-ext:lidVan&gt;</v>
      </c>
      <c r="K537" s="10" t="s">
        <v>2281</v>
      </c>
      <c r="L537" s="10" t="s">
        <v>2281</v>
      </c>
    </row>
    <row r="538" spans="1:12" ht="28.8" x14ac:dyDescent="0.3">
      <c r="A538" s="9">
        <v>597</v>
      </c>
      <c r="B538" s="4" t="s">
        <v>1277</v>
      </c>
      <c r="D538" s="9" t="s">
        <v>68</v>
      </c>
      <c r="E538" s="9" t="s">
        <v>2</v>
      </c>
      <c r="F538" s="11" t="s">
        <v>723</v>
      </c>
      <c r="G538" s="4" t="s">
        <v>1327</v>
      </c>
      <c r="H538" s="10" t="s">
        <v>1250</v>
      </c>
      <c r="J538" s="13" t="str">
        <f t="shared" si="8"/>
        <v>&lt;vl-organisatie-ext:Lidmaatschap&gt;</v>
      </c>
      <c r="K538" s="10" t="s">
        <v>2281</v>
      </c>
      <c r="L538" s="10" t="s">
        <v>2281</v>
      </c>
    </row>
    <row r="539" spans="1:12" ht="28.8" x14ac:dyDescent="0.3">
      <c r="A539" s="9">
        <v>598</v>
      </c>
      <c r="B539" s="4" t="s">
        <v>1278</v>
      </c>
      <c r="D539" s="9" t="s">
        <v>68</v>
      </c>
      <c r="E539" s="9" t="s">
        <v>3</v>
      </c>
      <c r="F539" s="11" t="s">
        <v>723</v>
      </c>
      <c r="G539" s="4" t="s">
        <v>1328</v>
      </c>
      <c r="H539" s="10" t="s">
        <v>1250</v>
      </c>
      <c r="J539" s="13" t="str">
        <f t="shared" si="8"/>
        <v>&lt;vl-organisatie-ext:logo&gt;</v>
      </c>
      <c r="K539" s="10" t="s">
        <v>2281</v>
      </c>
      <c r="L539" s="10" t="s">
        <v>2281</v>
      </c>
    </row>
    <row r="540" spans="1:12" ht="28.8" x14ac:dyDescent="0.3">
      <c r="A540" s="9">
        <v>599</v>
      </c>
      <c r="B540" s="4" t="s">
        <v>1279</v>
      </c>
      <c r="D540" s="9" t="s">
        <v>68</v>
      </c>
      <c r="E540" s="9" t="s">
        <v>2</v>
      </c>
      <c r="F540" s="11" t="s">
        <v>723</v>
      </c>
      <c r="G540" s="4" t="s">
        <v>1329</v>
      </c>
      <c r="H540" s="10" t="s">
        <v>1250</v>
      </c>
      <c r="J540" s="13" t="str">
        <f t="shared" si="8"/>
        <v>&lt;vl-organisatie-ext:Oprichtingsgebeurtenis&gt;</v>
      </c>
      <c r="K540" s="10" t="s">
        <v>2281</v>
      </c>
      <c r="L540" s="10" t="s">
        <v>2281</v>
      </c>
    </row>
    <row r="541" spans="1:12" ht="86.4" x14ac:dyDescent="0.3">
      <c r="A541" s="9">
        <v>600</v>
      </c>
      <c r="B541" s="4" t="s">
        <v>71</v>
      </c>
      <c r="C541" s="4" t="s">
        <v>1357</v>
      </c>
      <c r="D541" s="9" t="s">
        <v>68</v>
      </c>
      <c r="E541" s="9" t="s">
        <v>2</v>
      </c>
      <c r="F541" s="11" t="s">
        <v>723</v>
      </c>
      <c r="G541" s="4" t="s">
        <v>1330</v>
      </c>
      <c r="H541" s="10" t="s">
        <v>1250</v>
      </c>
      <c r="J541" s="13" t="str">
        <f t="shared" si="8"/>
        <v>&lt;vl-organisatie-ext:Organisatie&gt;</v>
      </c>
      <c r="K541" s="10" t="s">
        <v>2281</v>
      </c>
      <c r="L541" s="10" t="s">
        <v>2281</v>
      </c>
    </row>
    <row r="542" spans="1:12" ht="28.8" x14ac:dyDescent="0.3">
      <c r="A542" s="9">
        <v>601</v>
      </c>
      <c r="B542" s="4" t="s">
        <v>1280</v>
      </c>
      <c r="D542" s="9" t="s">
        <v>68</v>
      </c>
      <c r="E542" s="9" t="s">
        <v>3</v>
      </c>
      <c r="F542" s="11" t="s">
        <v>723</v>
      </c>
      <c r="G542" s="4" t="s">
        <v>1331</v>
      </c>
      <c r="H542" s="10" t="s">
        <v>1250</v>
      </c>
      <c r="J542" s="13" t="str">
        <f t="shared" si="8"/>
        <v>&lt;vl-organisatie-ext:organisatieactiviteit&gt;</v>
      </c>
      <c r="K542" s="10" t="s">
        <v>2281</v>
      </c>
      <c r="L542" s="10" t="s">
        <v>2281</v>
      </c>
    </row>
    <row r="543" spans="1:12" ht="72" x14ac:dyDescent="0.3">
      <c r="A543" s="9">
        <v>602</v>
      </c>
      <c r="B543" s="4" t="s">
        <v>1281</v>
      </c>
      <c r="C543" s="4" t="s">
        <v>1358</v>
      </c>
      <c r="D543" s="9" t="s">
        <v>68</v>
      </c>
      <c r="E543" s="9" t="s">
        <v>2</v>
      </c>
      <c r="F543" s="11" t="s">
        <v>723</v>
      </c>
      <c r="G543" s="4" t="s">
        <v>1332</v>
      </c>
      <c r="H543" s="10" t="s">
        <v>1250</v>
      </c>
      <c r="J543" s="13" t="str">
        <f t="shared" si="8"/>
        <v>&lt;vl-organisatie-ext:Organisatie-eenheid&gt;</v>
      </c>
      <c r="K543" s="10" t="s">
        <v>2281</v>
      </c>
      <c r="L543" s="10" t="s">
        <v>2281</v>
      </c>
    </row>
    <row r="544" spans="1:12" ht="28.8" x14ac:dyDescent="0.3">
      <c r="A544" s="9">
        <v>603</v>
      </c>
      <c r="B544" s="4" t="s">
        <v>1282</v>
      </c>
      <c r="D544" s="9" t="s">
        <v>68</v>
      </c>
      <c r="E544" s="9" t="s">
        <v>3</v>
      </c>
      <c r="F544" s="11" t="s">
        <v>723</v>
      </c>
      <c r="G544" s="4" t="s">
        <v>1333</v>
      </c>
      <c r="H544" s="10" t="s">
        <v>1250</v>
      </c>
      <c r="J544" s="13" t="str">
        <f t="shared" si="8"/>
        <v>&lt;vl-organisatie-ext:organisatiestatus&gt;</v>
      </c>
      <c r="K544" s="10" t="s">
        <v>2281</v>
      </c>
      <c r="L544" s="10" t="s">
        <v>2281</v>
      </c>
    </row>
    <row r="545" spans="1:12" ht="28.8" x14ac:dyDescent="0.3">
      <c r="A545" s="9">
        <v>604</v>
      </c>
      <c r="B545" s="4" t="s">
        <v>1283</v>
      </c>
      <c r="D545" s="9" t="s">
        <v>68</v>
      </c>
      <c r="E545" s="9" t="s">
        <v>3</v>
      </c>
      <c r="F545" s="11" t="s">
        <v>723</v>
      </c>
      <c r="G545" s="4" t="s">
        <v>1334</v>
      </c>
      <c r="H545" s="10" t="s">
        <v>1250</v>
      </c>
      <c r="J545" s="13" t="str">
        <f t="shared" si="8"/>
        <v>&lt;vl-organisatie-ext:organisatietype&gt;</v>
      </c>
      <c r="K545" s="10" t="s">
        <v>2281</v>
      </c>
      <c r="L545" s="10" t="s">
        <v>2281</v>
      </c>
    </row>
    <row r="546" spans="1:12" ht="28.8" x14ac:dyDescent="0.3">
      <c r="A546" s="9">
        <v>605</v>
      </c>
      <c r="B546" s="4" t="s">
        <v>1284</v>
      </c>
      <c r="D546" s="9" t="s">
        <v>68</v>
      </c>
      <c r="E546" s="9" t="s">
        <v>3</v>
      </c>
      <c r="F546" s="11" t="s">
        <v>723</v>
      </c>
      <c r="G546" s="4" t="s">
        <v>1335</v>
      </c>
      <c r="H546" s="10" t="s">
        <v>1250</v>
      </c>
      <c r="J546" s="13" t="str">
        <f t="shared" si="8"/>
        <v>&lt;vl-organisatie-ext:origineleOrganisatie&gt;</v>
      </c>
      <c r="K546" s="10" t="s">
        <v>2281</v>
      </c>
      <c r="L546" s="10" t="s">
        <v>2281</v>
      </c>
    </row>
    <row r="547" spans="1:12" ht="28.8" x14ac:dyDescent="0.3">
      <c r="A547" s="9">
        <v>606</v>
      </c>
      <c r="B547" s="4" t="s">
        <v>164</v>
      </c>
      <c r="D547" s="9" t="s">
        <v>68</v>
      </c>
      <c r="E547" s="9" t="s">
        <v>2</v>
      </c>
      <c r="F547" s="11" t="s">
        <v>723</v>
      </c>
      <c r="G547" s="4" t="s">
        <v>1336</v>
      </c>
      <c r="H547" s="10" t="s">
        <v>1250</v>
      </c>
      <c r="J547" s="13" t="str">
        <f t="shared" si="8"/>
        <v>&lt;vl-organisatie-ext:Positie&gt;</v>
      </c>
      <c r="K547" s="10" t="s">
        <v>2281</v>
      </c>
      <c r="L547" s="10" t="s">
        <v>2281</v>
      </c>
    </row>
    <row r="548" spans="1:12" ht="28.8" x14ac:dyDescent="0.3">
      <c r="A548" s="9">
        <v>607</v>
      </c>
      <c r="B548" s="4" t="s">
        <v>1285</v>
      </c>
      <c r="D548" s="9" t="s">
        <v>68</v>
      </c>
      <c r="E548" s="9" t="s">
        <v>3</v>
      </c>
      <c r="F548" s="11" t="s">
        <v>723</v>
      </c>
      <c r="G548" s="4" t="s">
        <v>1337</v>
      </c>
      <c r="H548" s="10" t="s">
        <v>1250</v>
      </c>
      <c r="J548" s="13" t="str">
        <f t="shared" si="8"/>
        <v>&lt;vl-organisatie-ext:positieBij&gt;</v>
      </c>
      <c r="K548" s="10" t="s">
        <v>2281</v>
      </c>
      <c r="L548" s="10" t="s">
        <v>2281</v>
      </c>
    </row>
    <row r="549" spans="1:12" ht="28.8" x14ac:dyDescent="0.3">
      <c r="A549" s="9">
        <v>608</v>
      </c>
      <c r="B549" s="4" t="s">
        <v>1286</v>
      </c>
      <c r="D549" s="9" t="s">
        <v>68</v>
      </c>
      <c r="E549" s="9" t="s">
        <v>2</v>
      </c>
      <c r="F549" s="11" t="s">
        <v>723</v>
      </c>
      <c r="G549" s="4" t="s">
        <v>1338</v>
      </c>
      <c r="H549" s="10" t="s">
        <v>1250</v>
      </c>
      <c r="J549" s="13" t="str">
        <f t="shared" si="8"/>
        <v>&lt;vl-organisatie-ext:PubliekeOrganisatie&gt;</v>
      </c>
      <c r="K549" s="10" t="s">
        <v>2281</v>
      </c>
      <c r="L549" s="10" t="s">
        <v>2281</v>
      </c>
    </row>
    <row r="550" spans="1:12" ht="28.8" x14ac:dyDescent="0.3">
      <c r="A550" s="9">
        <v>609</v>
      </c>
      <c r="B550" s="4" t="s">
        <v>1287</v>
      </c>
      <c r="D550" s="9" t="s">
        <v>68</v>
      </c>
      <c r="E550" s="9" t="s">
        <v>3</v>
      </c>
      <c r="F550" s="11" t="s">
        <v>723</v>
      </c>
      <c r="G550" s="4" t="s">
        <v>1339</v>
      </c>
      <c r="H550" s="10" t="s">
        <v>1250</v>
      </c>
      <c r="J550" s="13" t="str">
        <f t="shared" si="8"/>
        <v>&lt;vl-organisatie-ext:rapporteertAan&gt;</v>
      </c>
      <c r="K550" s="10" t="s">
        <v>2281</v>
      </c>
      <c r="L550" s="10" t="s">
        <v>2281</v>
      </c>
    </row>
    <row r="551" spans="1:12" ht="28.8" x14ac:dyDescent="0.3">
      <c r="A551" s="9">
        <v>610</v>
      </c>
      <c r="B551" s="4" t="s">
        <v>1048</v>
      </c>
      <c r="D551" s="9" t="s">
        <v>68</v>
      </c>
      <c r="E551" s="9" t="s">
        <v>3</v>
      </c>
      <c r="F551" s="11" t="s">
        <v>723</v>
      </c>
      <c r="G551" s="4" t="s">
        <v>1340</v>
      </c>
      <c r="H551" s="10" t="s">
        <v>1250</v>
      </c>
      <c r="J551" s="13" t="str">
        <f t="shared" si="8"/>
        <v>&lt;vl-organisatie-ext:registratie&gt;</v>
      </c>
      <c r="K551" s="10" t="s">
        <v>2281</v>
      </c>
      <c r="L551" s="10" t="s">
        <v>2281</v>
      </c>
    </row>
    <row r="552" spans="1:12" ht="28.8" x14ac:dyDescent="0.3">
      <c r="A552" s="9">
        <v>611</v>
      </c>
      <c r="B552" s="4" t="s">
        <v>1288</v>
      </c>
      <c r="D552" s="9" t="s">
        <v>68</v>
      </c>
      <c r="E552" s="9" t="s">
        <v>3</v>
      </c>
      <c r="F552" s="11" t="s">
        <v>723</v>
      </c>
      <c r="G552" s="4" t="s">
        <v>1341</v>
      </c>
      <c r="H552" s="10" t="s">
        <v>1250</v>
      </c>
      <c r="J552" s="13" t="str">
        <f t="shared" si="8"/>
        <v>&lt;vl-organisatie-ext:resulterendeOrganisatie&gt;</v>
      </c>
      <c r="K552" s="10" t="s">
        <v>2281</v>
      </c>
      <c r="L552" s="10" t="s">
        <v>2281</v>
      </c>
    </row>
    <row r="553" spans="1:12" ht="28.8" x14ac:dyDescent="0.3">
      <c r="A553" s="9">
        <v>612</v>
      </c>
      <c r="B553" s="4" t="s">
        <v>1289</v>
      </c>
      <c r="D553" s="9" t="s">
        <v>68</v>
      </c>
      <c r="E553" s="9" t="s">
        <v>2</v>
      </c>
      <c r="F553" s="11" t="s">
        <v>723</v>
      </c>
      <c r="G553" s="4" t="s">
        <v>1342</v>
      </c>
      <c r="H553" s="10" t="s">
        <v>1250</v>
      </c>
      <c r="J553" s="13" t="str">
        <f t="shared" si="8"/>
        <v>&lt;vl-organisatie-ext:Rol&gt;</v>
      </c>
      <c r="K553" s="10" t="s">
        <v>2281</v>
      </c>
      <c r="L553" s="10" t="s">
        <v>2281</v>
      </c>
    </row>
    <row r="554" spans="1:12" ht="28.8" x14ac:dyDescent="0.3">
      <c r="A554" s="9">
        <v>613</v>
      </c>
      <c r="B554" s="4" t="s">
        <v>1290</v>
      </c>
      <c r="D554" s="9" t="s">
        <v>68</v>
      </c>
      <c r="E554" s="9" t="s">
        <v>3</v>
      </c>
      <c r="F554" s="11" t="s">
        <v>723</v>
      </c>
      <c r="G554" s="4" t="s">
        <v>1343</v>
      </c>
      <c r="H554" s="10" t="s">
        <v>1250</v>
      </c>
      <c r="J554" s="13" t="str">
        <f t="shared" si="8"/>
        <v>&lt;vl-organisatie-ext:rol&gt;</v>
      </c>
      <c r="K554" s="10" t="s">
        <v>2281</v>
      </c>
      <c r="L554" s="10" t="s">
        <v>2281</v>
      </c>
    </row>
    <row r="555" spans="1:12" ht="28.8" x14ac:dyDescent="0.3">
      <c r="A555" s="9">
        <v>614</v>
      </c>
      <c r="B555" s="4" t="s">
        <v>1291</v>
      </c>
      <c r="D555" s="9" t="s">
        <v>68</v>
      </c>
      <c r="E555" s="9" t="s">
        <v>3</v>
      </c>
      <c r="F555" s="11" t="s">
        <v>723</v>
      </c>
      <c r="G555" s="4" t="s">
        <v>1344</v>
      </c>
      <c r="H555" s="10" t="s">
        <v>1250</v>
      </c>
      <c r="J555" s="13" t="str">
        <f t="shared" si="8"/>
        <v>&lt;vl-organisatie-ext:ruimtelijk&gt;</v>
      </c>
      <c r="K555" s="10" t="s">
        <v>2281</v>
      </c>
      <c r="L555" s="10" t="s">
        <v>2281</v>
      </c>
    </row>
    <row r="556" spans="1:12" ht="115.2" x14ac:dyDescent="0.3">
      <c r="A556" s="9">
        <v>615</v>
      </c>
      <c r="B556" s="4" t="s">
        <v>1292</v>
      </c>
      <c r="C556" s="4" t="s">
        <v>1360</v>
      </c>
      <c r="D556" s="9" t="s">
        <v>68</v>
      </c>
      <c r="E556" s="9" t="s">
        <v>2</v>
      </c>
      <c r="F556" s="11" t="s">
        <v>723</v>
      </c>
      <c r="G556" s="4" t="s">
        <v>1345</v>
      </c>
      <c r="H556" s="10" t="s">
        <v>1250</v>
      </c>
      <c r="J556" s="13" t="str">
        <f t="shared" si="8"/>
        <v>&lt;vl-organisatie-ext:SamenwerkingVanOrganisaties&gt;</v>
      </c>
      <c r="K556" s="10" t="s">
        <v>2281</v>
      </c>
      <c r="L556" s="10" t="s">
        <v>2281</v>
      </c>
    </row>
    <row r="557" spans="1:12" ht="28.8" x14ac:dyDescent="0.3">
      <c r="A557" s="9">
        <v>616</v>
      </c>
      <c r="B557" s="4" t="s">
        <v>1293</v>
      </c>
      <c r="D557" s="9" t="s">
        <v>68</v>
      </c>
      <c r="E557" s="9" t="s">
        <v>3</v>
      </c>
      <c r="F557" s="11" t="s">
        <v>723</v>
      </c>
      <c r="G557" s="4" t="s">
        <v>1346</v>
      </c>
      <c r="H557" s="10" t="s">
        <v>1250</v>
      </c>
      <c r="J557" s="13" t="str">
        <f t="shared" si="8"/>
        <v>&lt;vl-organisatie-ext:suborganisatieVan&gt;</v>
      </c>
      <c r="K557" s="10" t="s">
        <v>2281</v>
      </c>
      <c r="L557" s="10" t="s">
        <v>2281</v>
      </c>
    </row>
    <row r="558" spans="1:12" ht="28.8" x14ac:dyDescent="0.3">
      <c r="A558" s="9">
        <v>617</v>
      </c>
      <c r="B558" s="4" t="s">
        <v>1294</v>
      </c>
      <c r="D558" s="9" t="s">
        <v>68</v>
      </c>
      <c r="E558" s="9" t="s">
        <v>3</v>
      </c>
      <c r="F558" s="11" t="s">
        <v>723</v>
      </c>
      <c r="G558" s="4" t="s">
        <v>1347</v>
      </c>
      <c r="H558" s="10" t="s">
        <v>1250</v>
      </c>
      <c r="J558" s="13" t="str">
        <f t="shared" si="8"/>
        <v>&lt;vl-organisatie-ext:veranderdDoor&gt;</v>
      </c>
      <c r="K558" s="10" t="s">
        <v>2281</v>
      </c>
      <c r="L558" s="10" t="s">
        <v>2281</v>
      </c>
    </row>
    <row r="559" spans="1:12" ht="28.8" x14ac:dyDescent="0.3">
      <c r="A559" s="9">
        <v>618</v>
      </c>
      <c r="B559" s="4" t="s">
        <v>1295</v>
      </c>
      <c r="D559" s="9" t="s">
        <v>68</v>
      </c>
      <c r="E559" s="9" t="s">
        <v>2</v>
      </c>
      <c r="F559" s="11" t="s">
        <v>723</v>
      </c>
      <c r="G559" s="4" t="s">
        <v>1348</v>
      </c>
      <c r="H559" s="10" t="s">
        <v>1250</v>
      </c>
      <c r="J559" s="13" t="str">
        <f t="shared" si="8"/>
        <v>&lt;vl-organisatie-ext:Veranderingsgebeurtenis&gt;</v>
      </c>
      <c r="K559" s="10" t="s">
        <v>2281</v>
      </c>
      <c r="L559" s="10" t="s">
        <v>2281</v>
      </c>
    </row>
    <row r="560" spans="1:12" ht="100.8" x14ac:dyDescent="0.3">
      <c r="A560" s="9">
        <v>619</v>
      </c>
      <c r="B560" s="4" t="s">
        <v>1296</v>
      </c>
      <c r="C560" s="4" t="s">
        <v>1359</v>
      </c>
      <c r="D560" s="9" t="s">
        <v>68</v>
      </c>
      <c r="E560" s="9" t="s">
        <v>2</v>
      </c>
      <c r="F560" s="11" t="s">
        <v>723</v>
      </c>
      <c r="G560" s="4" t="s">
        <v>1349</v>
      </c>
      <c r="H560" s="10" t="s">
        <v>1250</v>
      </c>
      <c r="J560" s="13" t="str">
        <f t="shared" si="8"/>
        <v>&lt;vl-organisatie-ext:Vestiging&gt;</v>
      </c>
      <c r="K560" s="10" t="s">
        <v>2281</v>
      </c>
      <c r="L560" s="10" t="s">
        <v>2281</v>
      </c>
    </row>
    <row r="561" spans="1:12" ht="28.8" x14ac:dyDescent="0.3">
      <c r="A561" s="9">
        <v>620</v>
      </c>
      <c r="B561" s="4" t="s">
        <v>1297</v>
      </c>
      <c r="D561" s="9" t="s">
        <v>68</v>
      </c>
      <c r="E561" s="9" t="s">
        <v>3</v>
      </c>
      <c r="F561" s="11" t="s">
        <v>723</v>
      </c>
      <c r="G561" s="4" t="s">
        <v>1350</v>
      </c>
      <c r="H561" s="10" t="s">
        <v>1250</v>
      </c>
      <c r="J561" s="13" t="str">
        <f t="shared" si="8"/>
        <v>&lt;vl-organisatie-ext:vestigingsadres&gt;</v>
      </c>
      <c r="K561" s="10" t="s">
        <v>2281</v>
      </c>
      <c r="L561" s="10" t="s">
        <v>2281</v>
      </c>
    </row>
    <row r="562" spans="1:12" ht="28.8" x14ac:dyDescent="0.3">
      <c r="A562" s="9">
        <v>621</v>
      </c>
      <c r="B562" s="4" t="s">
        <v>1298</v>
      </c>
      <c r="D562" s="9" t="s">
        <v>68</v>
      </c>
      <c r="E562" s="9" t="s">
        <v>3</v>
      </c>
      <c r="F562" s="11" t="s">
        <v>723</v>
      </c>
      <c r="G562" s="4" t="s">
        <v>1351</v>
      </c>
      <c r="H562" s="10" t="s">
        <v>1250</v>
      </c>
      <c r="J562" s="13" t="str">
        <f t="shared" si="8"/>
        <v>&lt;vl-organisatie-ext:voorkeurslabel&gt;</v>
      </c>
      <c r="K562" s="10" t="s">
        <v>2281</v>
      </c>
      <c r="L562" s="10" t="s">
        <v>2281</v>
      </c>
    </row>
    <row r="563" spans="1:12" ht="28.8" x14ac:dyDescent="0.3">
      <c r="A563" s="9">
        <v>622</v>
      </c>
      <c r="B563" s="4" t="s">
        <v>1299</v>
      </c>
      <c r="D563" s="9" t="s">
        <v>68</v>
      </c>
      <c r="E563" s="9" t="s">
        <v>3</v>
      </c>
      <c r="F563" s="11" t="s">
        <v>723</v>
      </c>
      <c r="G563" s="4" t="s">
        <v>1352</v>
      </c>
      <c r="H563" s="10" t="s">
        <v>1250</v>
      </c>
      <c r="J563" s="13" t="str">
        <f t="shared" si="8"/>
        <v>&lt;vl-organisatie-ext:wettelijkeNaam&gt;</v>
      </c>
      <c r="K563" s="10" t="s">
        <v>2281</v>
      </c>
      <c r="L563" s="10" t="s">
        <v>2281</v>
      </c>
    </row>
    <row r="564" spans="1:12" x14ac:dyDescent="0.3">
      <c r="A564" s="9">
        <v>623</v>
      </c>
      <c r="B564" s="4" t="s">
        <v>1370</v>
      </c>
      <c r="D564" s="9" t="s">
        <v>763</v>
      </c>
      <c r="E564" s="9" t="s">
        <v>2</v>
      </c>
      <c r="F564" s="11" t="s">
        <v>723</v>
      </c>
      <c r="H564" s="10" t="s">
        <v>1018</v>
      </c>
      <c r="J564" s="13" t="str">
        <f t="shared" si="8"/>
        <v>&lt;vl-generiek:Object&gt;</v>
      </c>
      <c r="K564" s="10" t="s">
        <v>2281</v>
      </c>
      <c r="L564" s="10" t="s">
        <v>2281</v>
      </c>
    </row>
    <row r="565" spans="1:12" x14ac:dyDescent="0.3">
      <c r="A565" s="9">
        <v>624</v>
      </c>
      <c r="B565" s="4" t="s">
        <v>1371</v>
      </c>
      <c r="D565" s="9" t="s">
        <v>763</v>
      </c>
      <c r="E565" s="9" t="s">
        <v>2</v>
      </c>
      <c r="F565" s="11" t="s">
        <v>723</v>
      </c>
      <c r="H565" s="10" t="s">
        <v>1018</v>
      </c>
      <c r="J565" s="13" t="str">
        <f t="shared" si="8"/>
        <v>&lt;vl-generiek:ContactInfo&gt;</v>
      </c>
      <c r="K565" s="10" t="s">
        <v>2281</v>
      </c>
      <c r="L565" s="10" t="s">
        <v>2281</v>
      </c>
    </row>
    <row r="566" spans="1:12" x14ac:dyDescent="0.3">
      <c r="A566" s="9">
        <v>625</v>
      </c>
      <c r="B566" s="4" t="s">
        <v>196</v>
      </c>
      <c r="D566" s="9" t="s">
        <v>31</v>
      </c>
      <c r="E566" s="9" t="s">
        <v>2</v>
      </c>
      <c r="F566" s="11" t="s">
        <v>723</v>
      </c>
      <c r="H566" s="10" t="s">
        <v>814</v>
      </c>
      <c r="J566" s="13" t="str">
        <f t="shared" si="8"/>
        <v>&lt;vl-adres:Perceel&gt;</v>
      </c>
      <c r="K566" s="10" t="s">
        <v>2281</v>
      </c>
      <c r="L566" s="10" t="s">
        <v>2281</v>
      </c>
    </row>
    <row r="567" spans="1:12" x14ac:dyDescent="0.3">
      <c r="A567" s="9">
        <v>626</v>
      </c>
      <c r="B567" s="4" t="s">
        <v>194</v>
      </c>
      <c r="D567" s="9" t="s">
        <v>31</v>
      </c>
      <c r="E567" s="9" t="s">
        <v>2</v>
      </c>
      <c r="F567" s="11" t="s">
        <v>723</v>
      </c>
      <c r="H567" s="10" t="s">
        <v>814</v>
      </c>
      <c r="J567" s="13" t="str">
        <f t="shared" si="8"/>
        <v>&lt;vl-adres:Gebouw&gt;</v>
      </c>
      <c r="K567" s="10" t="s">
        <v>2281</v>
      </c>
      <c r="L567" s="10" t="s">
        <v>2281</v>
      </c>
    </row>
    <row r="568" spans="1:12" x14ac:dyDescent="0.3">
      <c r="A568" s="9">
        <v>627</v>
      </c>
      <c r="B568" s="4" t="s">
        <v>230</v>
      </c>
      <c r="D568" s="9" t="s">
        <v>31</v>
      </c>
      <c r="E568" s="9" t="s">
        <v>2</v>
      </c>
      <c r="F568" s="11" t="s">
        <v>723</v>
      </c>
      <c r="H568" s="10" t="s">
        <v>814</v>
      </c>
      <c r="J568" s="13" t="str">
        <f t="shared" si="8"/>
        <v>&lt;vl-adres:Gebouweenheid&gt;</v>
      </c>
      <c r="K568" s="10" t="s">
        <v>2281</v>
      </c>
      <c r="L568" s="10" t="s">
        <v>2281</v>
      </c>
    </row>
    <row r="569" spans="1:12" x14ac:dyDescent="0.3">
      <c r="A569" s="9">
        <v>628</v>
      </c>
      <c r="B569" s="4" t="s">
        <v>198</v>
      </c>
      <c r="D569" s="9" t="s">
        <v>31</v>
      </c>
      <c r="E569" s="9" t="s">
        <v>2</v>
      </c>
      <c r="F569" s="11" t="s">
        <v>723</v>
      </c>
      <c r="H569" s="10" t="s">
        <v>814</v>
      </c>
      <c r="J569" s="13" t="str">
        <f t="shared" si="8"/>
        <v>&lt;vl-adres:Standplaats&gt;</v>
      </c>
      <c r="K569" s="10" t="s">
        <v>2281</v>
      </c>
      <c r="L569" s="10" t="s">
        <v>2281</v>
      </c>
    </row>
    <row r="570" spans="1:12" x14ac:dyDescent="0.3">
      <c r="A570" s="9">
        <v>629</v>
      </c>
      <c r="B570" s="4" t="s">
        <v>1372</v>
      </c>
      <c r="D570" s="9" t="s">
        <v>31</v>
      </c>
      <c r="E570" s="9" t="s">
        <v>2</v>
      </c>
      <c r="F570" s="11" t="s">
        <v>723</v>
      </c>
      <c r="H570" s="10" t="s">
        <v>814</v>
      </c>
      <c r="J570" s="13" t="str">
        <f t="shared" si="8"/>
        <v>&lt;vl-adres:Ligplaats&gt;</v>
      </c>
      <c r="K570" s="10" t="s">
        <v>2281</v>
      </c>
      <c r="L570" s="10" t="s">
        <v>2281</v>
      </c>
    </row>
    <row r="571" spans="1:12" x14ac:dyDescent="0.3">
      <c r="A571" s="9">
        <v>630</v>
      </c>
      <c r="B571" s="4" t="s">
        <v>1373</v>
      </c>
      <c r="D571" s="9" t="s">
        <v>4</v>
      </c>
      <c r="E571" s="9" t="s">
        <v>3</v>
      </c>
      <c r="F571" s="11" t="s">
        <v>723</v>
      </c>
      <c r="H571" s="10" t="s">
        <v>815</v>
      </c>
      <c r="J571" s="13" t="str">
        <f t="shared" si="8"/>
        <v>&lt;vl-persoon:heeftRelatieMet&gt;</v>
      </c>
      <c r="K571" s="10" t="s">
        <v>2281</v>
      </c>
      <c r="L571" s="10" t="s">
        <v>2281</v>
      </c>
    </row>
    <row r="572" spans="1:12" x14ac:dyDescent="0.3">
      <c r="A572" s="9">
        <v>631</v>
      </c>
      <c r="B572" s="4" t="s">
        <v>1383</v>
      </c>
      <c r="C572" s="4" t="s">
        <v>1384</v>
      </c>
      <c r="D572" s="9" t="s">
        <v>68</v>
      </c>
      <c r="E572" s="9" t="s">
        <v>3</v>
      </c>
      <c r="F572" s="11" t="s">
        <v>723</v>
      </c>
      <c r="G572" s="4" t="s">
        <v>1385</v>
      </c>
      <c r="H572" s="10" t="s">
        <v>1250</v>
      </c>
      <c r="J572" s="13" t="str">
        <f t="shared" si="8"/>
        <v>&lt;vl-organisatie-ext:alternatieveNaam&gt;</v>
      </c>
      <c r="K572" s="10" t="s">
        <v>2281</v>
      </c>
      <c r="L572" s="10" t="s">
        <v>2281</v>
      </c>
    </row>
    <row r="573" spans="1:12" x14ac:dyDescent="0.3">
      <c r="A573" s="9">
        <v>632</v>
      </c>
      <c r="B573" s="4" t="s">
        <v>76</v>
      </c>
      <c r="D573" s="9" t="s">
        <v>763</v>
      </c>
      <c r="E573" s="9" t="s">
        <v>3</v>
      </c>
      <c r="F573" s="11" t="s">
        <v>723</v>
      </c>
      <c r="H573" s="10" t="s">
        <v>1221</v>
      </c>
      <c r="J573" s="13" t="str">
        <f t="shared" si="8"/>
        <v>&lt;vl-generiek-ext:website&gt;</v>
      </c>
      <c r="K573" s="10" t="s">
        <v>2281</v>
      </c>
      <c r="L573" s="10" t="s">
        <v>2281</v>
      </c>
    </row>
    <row r="574" spans="1:12" x14ac:dyDescent="0.3">
      <c r="A574" s="9">
        <v>633</v>
      </c>
      <c r="B574" s="4" t="s">
        <v>1390</v>
      </c>
      <c r="D574" s="9" t="s">
        <v>68</v>
      </c>
      <c r="E574" s="9" t="s">
        <v>8</v>
      </c>
      <c r="F574" s="11" t="s">
        <v>723</v>
      </c>
      <c r="H574" s="10" t="s">
        <v>816</v>
      </c>
      <c r="J574" s="13" t="str">
        <f t="shared" ref="J574:J618" si="9">IF(F574="FED",IF(AND(E574="ConceptScheme",LEFT(H574,7) &lt;&gt; "inspire"),CONCATENATE("&lt;",H574,":",LOWER(IF(I574="",B574,I574)),"#id&gt;"),CONCATENATE("&lt;",H574,":",IF(I574="",B574,I574),"&gt;")),CONCATENATE("&lt;",H574,":",IF(I574="",B574,I574),"&gt;"))</f>
        <v>&lt;vl-organisatie:Rechtsvormtype&gt;</v>
      </c>
      <c r="K574" s="10" t="s">
        <v>2281</v>
      </c>
      <c r="L574" s="10" t="s">
        <v>2281</v>
      </c>
    </row>
    <row r="575" spans="1:12" x14ac:dyDescent="0.3">
      <c r="A575" s="9">
        <v>634</v>
      </c>
      <c r="B575" s="4" t="s">
        <v>1389</v>
      </c>
      <c r="D575" s="9" t="s">
        <v>68</v>
      </c>
      <c r="E575" s="9" t="s">
        <v>8</v>
      </c>
      <c r="F575" s="11" t="s">
        <v>723</v>
      </c>
      <c r="H575" s="10" t="s">
        <v>816</v>
      </c>
      <c r="J575" s="13" t="str">
        <f t="shared" si="9"/>
        <v>&lt;vl-organisatie:Rechtstoestandtype&gt;</v>
      </c>
      <c r="K575" s="10" t="s">
        <v>2281</v>
      </c>
      <c r="L575" s="10" t="s">
        <v>2281</v>
      </c>
    </row>
    <row r="576" spans="1:12" ht="158.4" x14ac:dyDescent="0.3">
      <c r="A576" s="9">
        <v>635</v>
      </c>
      <c r="B576" s="4" t="s">
        <v>1388</v>
      </c>
      <c r="C576" s="4" t="s">
        <v>1391</v>
      </c>
      <c r="D576" s="9" t="s">
        <v>68</v>
      </c>
      <c r="E576" s="9" t="s">
        <v>8</v>
      </c>
      <c r="F576" s="11" t="s">
        <v>723</v>
      </c>
      <c r="H576" s="10" t="s">
        <v>816</v>
      </c>
      <c r="J576" s="13" t="str">
        <f t="shared" si="9"/>
        <v>&lt;vl-organisatie:Rechtspersoonlijkheidtype&gt;</v>
      </c>
      <c r="K576" s="10" t="s">
        <v>2281</v>
      </c>
      <c r="L576" s="10" t="s">
        <v>2281</v>
      </c>
    </row>
    <row r="577" spans="1:12" x14ac:dyDescent="0.3">
      <c r="A577" s="9">
        <v>636</v>
      </c>
      <c r="B577" s="4" t="s">
        <v>1392</v>
      </c>
      <c r="D577" s="9" t="s">
        <v>31</v>
      </c>
      <c r="E577" s="9" t="s">
        <v>8</v>
      </c>
      <c r="F577" s="11" t="s">
        <v>723</v>
      </c>
      <c r="H577" s="10" t="s">
        <v>814</v>
      </c>
      <c r="J577" s="13" t="str">
        <f t="shared" si="9"/>
        <v>&lt;vl-adres:Statuswaarde&gt;</v>
      </c>
      <c r="K577" s="10" t="s">
        <v>2281</v>
      </c>
      <c r="L577" s="10" t="s">
        <v>2281</v>
      </c>
    </row>
    <row r="578" spans="1:12" x14ac:dyDescent="0.3">
      <c r="A578" s="9">
        <v>637</v>
      </c>
      <c r="B578" s="4" t="s">
        <v>1393</v>
      </c>
      <c r="D578" s="9" t="s">
        <v>4</v>
      </c>
      <c r="E578" s="9" t="s">
        <v>3</v>
      </c>
      <c r="F578" s="11" t="s">
        <v>723</v>
      </c>
      <c r="H578" s="10" t="s">
        <v>1248</v>
      </c>
      <c r="J578" s="13" t="str">
        <f t="shared" si="9"/>
        <v>&lt;vl-persoon-ext:achternaam&gt;</v>
      </c>
      <c r="K578" s="10" t="s">
        <v>2281</v>
      </c>
      <c r="L578" s="10" t="s">
        <v>2281</v>
      </c>
    </row>
    <row r="579" spans="1:12" x14ac:dyDescent="0.3">
      <c r="A579" s="9">
        <v>638</v>
      </c>
      <c r="B579" s="4" t="s">
        <v>1394</v>
      </c>
      <c r="D579" s="9" t="s">
        <v>4</v>
      </c>
      <c r="E579" s="9" t="s">
        <v>3</v>
      </c>
      <c r="F579" s="11" t="s">
        <v>723</v>
      </c>
      <c r="H579" s="10" t="s">
        <v>1248</v>
      </c>
      <c r="J579" s="13" t="str">
        <f t="shared" si="9"/>
        <v>&lt;vl-persoon-ext:voornaam&gt;</v>
      </c>
      <c r="K579" s="10" t="s">
        <v>2281</v>
      </c>
      <c r="L579" s="10" t="s">
        <v>2281</v>
      </c>
    </row>
    <row r="580" spans="1:12" x14ac:dyDescent="0.3">
      <c r="A580" s="9">
        <v>639</v>
      </c>
      <c r="B580" s="4" t="s">
        <v>12</v>
      </c>
      <c r="D580" s="9" t="s">
        <v>4</v>
      </c>
      <c r="E580" s="9" t="s">
        <v>8</v>
      </c>
      <c r="F580" s="11" t="s">
        <v>723</v>
      </c>
      <c r="H580" s="10" t="s">
        <v>815</v>
      </c>
      <c r="J580" s="13" t="str">
        <f t="shared" si="9"/>
        <v>&lt;vl-persoon:Geslacht&gt;</v>
      </c>
      <c r="K580" s="10" t="s">
        <v>2281</v>
      </c>
      <c r="L580" s="10" t="s">
        <v>2281</v>
      </c>
    </row>
    <row r="581" spans="1:12" x14ac:dyDescent="0.3">
      <c r="A581" s="9">
        <v>640</v>
      </c>
      <c r="B581" s="4" t="s">
        <v>1396</v>
      </c>
      <c r="D581" s="9" t="s">
        <v>4</v>
      </c>
      <c r="E581" s="9" t="s">
        <v>8</v>
      </c>
      <c r="F581" s="11" t="s">
        <v>723</v>
      </c>
      <c r="H581" s="10" t="s">
        <v>815</v>
      </c>
      <c r="J581" s="13" t="str">
        <f t="shared" si="9"/>
        <v>&lt;vl-persoon:BurgerlijkeStaatType&gt;</v>
      </c>
      <c r="K581" s="10" t="s">
        <v>2281</v>
      </c>
      <c r="L581" s="10" t="s">
        <v>2281</v>
      </c>
    </row>
    <row r="582" spans="1:12" x14ac:dyDescent="0.3">
      <c r="A582" s="9">
        <v>641</v>
      </c>
      <c r="B582" s="4" t="s">
        <v>116</v>
      </c>
      <c r="D582" s="9" t="s">
        <v>4</v>
      </c>
      <c r="E582" s="9" t="s">
        <v>8</v>
      </c>
      <c r="F582" s="11" t="s">
        <v>723</v>
      </c>
      <c r="H582" s="10" t="s">
        <v>815</v>
      </c>
      <c r="J582" s="13" t="str">
        <f t="shared" si="9"/>
        <v>&lt;vl-persoon:Afstammingstype&gt;</v>
      </c>
      <c r="K582" s="10" t="s">
        <v>2281</v>
      </c>
      <c r="L582" s="10" t="s">
        <v>2281</v>
      </c>
    </row>
    <row r="583" spans="1:12" x14ac:dyDescent="0.3">
      <c r="A583" s="9">
        <v>642</v>
      </c>
      <c r="B583" s="4" t="s">
        <v>1397</v>
      </c>
      <c r="D583" s="9" t="s">
        <v>4</v>
      </c>
      <c r="E583" s="9" t="s">
        <v>8</v>
      </c>
      <c r="F583" s="11" t="s">
        <v>723</v>
      </c>
      <c r="H583" s="10" t="s">
        <v>815</v>
      </c>
      <c r="J583" s="13" t="str">
        <f t="shared" si="9"/>
        <v>&lt;vl-persoon:Gezinsrelatietype&gt;</v>
      </c>
      <c r="K583" s="10" t="s">
        <v>2281</v>
      </c>
      <c r="L583" s="10" t="s">
        <v>2281</v>
      </c>
    </row>
    <row r="584" spans="1:12" x14ac:dyDescent="0.3">
      <c r="A584" s="9">
        <v>643</v>
      </c>
      <c r="B584" s="4" t="s">
        <v>1399</v>
      </c>
      <c r="D584" s="9" t="s">
        <v>68</v>
      </c>
      <c r="E584" s="9" t="s">
        <v>3</v>
      </c>
      <c r="F584" s="11" t="s">
        <v>723</v>
      </c>
      <c r="H584" s="10" t="s">
        <v>816</v>
      </c>
      <c r="J584" s="13" t="str">
        <f t="shared" si="9"/>
        <v>&lt;vl-organisatie:isHetResultaatVan&gt;</v>
      </c>
      <c r="K584" s="10" t="s">
        <v>2281</v>
      </c>
      <c r="L584" s="10" t="s">
        <v>2281</v>
      </c>
    </row>
    <row r="585" spans="1:12" x14ac:dyDescent="0.3">
      <c r="A585" s="9">
        <v>644</v>
      </c>
      <c r="B585" s="4" t="s">
        <v>1530</v>
      </c>
      <c r="C585" s="4" t="s">
        <v>1532</v>
      </c>
      <c r="D585" s="9" t="s">
        <v>4</v>
      </c>
      <c r="E585" s="9" t="s">
        <v>3</v>
      </c>
      <c r="F585" s="11" t="s">
        <v>722</v>
      </c>
      <c r="H585" s="10" t="s">
        <v>1381</v>
      </c>
      <c r="J585" s="13" t="str">
        <f t="shared" si="9"/>
        <v>&lt;fed-per:person2&gt;</v>
      </c>
      <c r="K585" s="10" t="s">
        <v>2281</v>
      </c>
      <c r="L585" s="10" t="s">
        <v>2280</v>
      </c>
    </row>
    <row r="586" spans="1:12" x14ac:dyDescent="0.3">
      <c r="A586" s="9">
        <v>645</v>
      </c>
      <c r="B586" s="4" t="s">
        <v>31</v>
      </c>
      <c r="C586" s="4" t="s">
        <v>622</v>
      </c>
      <c r="D586" s="9" t="s">
        <v>31</v>
      </c>
      <c r="E586" s="9" t="s">
        <v>2</v>
      </c>
      <c r="F586" s="11" t="s">
        <v>722</v>
      </c>
      <c r="H586" s="10" t="s">
        <v>1116</v>
      </c>
      <c r="J586" s="13" t="str">
        <f t="shared" si="9"/>
        <v>&lt;dcterms:Location&gt;</v>
      </c>
      <c r="K586" s="10" t="s">
        <v>2281</v>
      </c>
      <c r="L586" s="10" t="s">
        <v>2280</v>
      </c>
    </row>
    <row r="587" spans="1:12" ht="100.8" x14ac:dyDescent="0.3">
      <c r="A587" s="9">
        <v>648</v>
      </c>
      <c r="B587" s="4" t="s">
        <v>1564</v>
      </c>
      <c r="C587" s="4" t="s">
        <v>1359</v>
      </c>
      <c r="D587" s="9" t="s">
        <v>68</v>
      </c>
      <c r="E587" s="9" t="s">
        <v>2</v>
      </c>
      <c r="F587" s="11" t="s">
        <v>722</v>
      </c>
      <c r="G587" s="4" t="s">
        <v>1732</v>
      </c>
      <c r="H587" s="10" t="s">
        <v>1011</v>
      </c>
      <c r="J587" s="13" t="str">
        <f t="shared" si="9"/>
        <v>&lt;org:Site&gt;</v>
      </c>
      <c r="K587" s="10" t="s">
        <v>2281</v>
      </c>
      <c r="L587" s="10" t="s">
        <v>2280</v>
      </c>
    </row>
    <row r="588" spans="1:12" ht="216" x14ac:dyDescent="0.3">
      <c r="A588" s="9">
        <v>649</v>
      </c>
      <c r="B588" s="4" t="s">
        <v>1594</v>
      </c>
      <c r="C588" s="4" t="s">
        <v>1746</v>
      </c>
      <c r="D588" s="9" t="s">
        <v>31</v>
      </c>
      <c r="E588" s="9" t="s">
        <v>3</v>
      </c>
      <c r="F588" s="11" t="s">
        <v>722</v>
      </c>
      <c r="G588" s="4" t="s">
        <v>2523</v>
      </c>
      <c r="H588" s="10" t="s">
        <v>2090</v>
      </c>
      <c r="I588" s="10" t="s">
        <v>2095</v>
      </c>
      <c r="J588" s="13" t="str">
        <f t="shared" si="9"/>
        <v>&lt;inspire-ad:PostalDescriptor.postName&gt;</v>
      </c>
      <c r="K588" s="10" t="s">
        <v>2281</v>
      </c>
      <c r="L588" s="10" t="s">
        <v>2280</v>
      </c>
    </row>
    <row r="589" spans="1:12" x14ac:dyDescent="0.3">
      <c r="A589" s="9">
        <v>650</v>
      </c>
      <c r="B589" s="4" t="s">
        <v>1597</v>
      </c>
      <c r="C589" s="4" t="s">
        <v>623</v>
      </c>
      <c r="D589" s="9" t="s">
        <v>31</v>
      </c>
      <c r="E589" s="9" t="s">
        <v>3</v>
      </c>
      <c r="F589" s="11" t="s">
        <v>722</v>
      </c>
      <c r="H589" s="10" t="s">
        <v>998</v>
      </c>
      <c r="J589" s="13" t="str">
        <f t="shared" si="9"/>
        <v>&lt;locn:geographicName&gt;</v>
      </c>
      <c r="K589" s="10" t="s">
        <v>2281</v>
      </c>
      <c r="L589" s="10" t="s">
        <v>2280</v>
      </c>
    </row>
    <row r="590" spans="1:12" ht="28.8" x14ac:dyDescent="0.3">
      <c r="A590" s="9">
        <v>651</v>
      </c>
      <c r="B590" s="4" t="s">
        <v>1603</v>
      </c>
      <c r="C590" s="4" t="s">
        <v>523</v>
      </c>
      <c r="D590" s="9" t="s">
        <v>31</v>
      </c>
      <c r="E590" s="9" t="s">
        <v>3</v>
      </c>
      <c r="F590" s="11" t="s">
        <v>722</v>
      </c>
      <c r="H590" s="10" t="s">
        <v>998</v>
      </c>
      <c r="J590" s="13" t="str">
        <f t="shared" si="9"/>
        <v>&lt;locn:adminUnitL1&gt;</v>
      </c>
      <c r="K590" s="10" t="s">
        <v>2281</v>
      </c>
      <c r="L590" s="10" t="s">
        <v>2280</v>
      </c>
    </row>
    <row r="591" spans="1:12" ht="28.8" x14ac:dyDescent="0.3">
      <c r="A591" s="9">
        <v>652</v>
      </c>
      <c r="B591" s="4" t="s">
        <v>1602</v>
      </c>
      <c r="C591" s="4" t="s">
        <v>522</v>
      </c>
      <c r="D591" s="9" t="s">
        <v>31</v>
      </c>
      <c r="E591" s="9" t="s">
        <v>3</v>
      </c>
      <c r="F591" s="11" t="s">
        <v>722</v>
      </c>
      <c r="H591" s="10" t="s">
        <v>998</v>
      </c>
      <c r="J591" s="13" t="str">
        <f t="shared" si="9"/>
        <v>&lt;locn:adminUnitL2&gt;</v>
      </c>
      <c r="K591" s="10" t="s">
        <v>2281</v>
      </c>
      <c r="L591" s="10" t="s">
        <v>2280</v>
      </c>
    </row>
    <row r="592" spans="1:12" ht="57.6" x14ac:dyDescent="0.3">
      <c r="A592" s="9">
        <v>653</v>
      </c>
      <c r="B592" s="4" t="s">
        <v>1617</v>
      </c>
      <c r="C592" s="4" t="s">
        <v>1618</v>
      </c>
      <c r="D592" s="9" t="s">
        <v>31</v>
      </c>
      <c r="E592" s="9" t="s">
        <v>3</v>
      </c>
      <c r="F592" s="11" t="s">
        <v>722</v>
      </c>
      <c r="H592" s="10" t="s">
        <v>998</v>
      </c>
      <c r="J592" s="13" t="str">
        <f t="shared" si="9"/>
        <v>&lt;locn:addressArea&gt;</v>
      </c>
      <c r="K592" s="10" t="s">
        <v>2281</v>
      </c>
      <c r="L592" s="10" t="s">
        <v>2280</v>
      </c>
    </row>
    <row r="593" spans="1:12" ht="57.6" x14ac:dyDescent="0.3">
      <c r="A593" s="9">
        <v>654</v>
      </c>
      <c r="B593" s="4" t="s">
        <v>1627</v>
      </c>
      <c r="C593" s="4" t="s">
        <v>1366</v>
      </c>
      <c r="D593" s="9" t="s">
        <v>31</v>
      </c>
      <c r="E593" s="9" t="s">
        <v>3</v>
      </c>
      <c r="F593" s="11" t="s">
        <v>722</v>
      </c>
      <c r="H593" s="10" t="s">
        <v>998</v>
      </c>
      <c r="J593" s="13" t="str">
        <f t="shared" si="9"/>
        <v>&lt;locn:locatorName&gt;</v>
      </c>
      <c r="K593" s="10" t="s">
        <v>2281</v>
      </c>
      <c r="L593" s="10" t="s">
        <v>2280</v>
      </c>
    </row>
    <row r="594" spans="1:12" ht="28.8" x14ac:dyDescent="0.3">
      <c r="A594" s="9">
        <v>655</v>
      </c>
      <c r="B594" s="4" t="s">
        <v>1633</v>
      </c>
      <c r="C594" s="4" t="s">
        <v>1634</v>
      </c>
      <c r="D594" s="9" t="s">
        <v>68</v>
      </c>
      <c r="E594" s="9" t="s">
        <v>3</v>
      </c>
      <c r="F594" s="11" t="s">
        <v>722</v>
      </c>
      <c r="H594" s="10" t="s">
        <v>1011</v>
      </c>
      <c r="J594" s="13" t="str">
        <f t="shared" si="9"/>
        <v>&lt;org:siteOf&gt;</v>
      </c>
      <c r="K594" s="10" t="s">
        <v>2281</v>
      </c>
      <c r="L594" s="10" t="s">
        <v>2280</v>
      </c>
    </row>
    <row r="595" spans="1:12" ht="57.6" x14ac:dyDescent="0.3">
      <c r="A595" s="9">
        <v>656</v>
      </c>
      <c r="B595" s="4" t="s">
        <v>1916</v>
      </c>
      <c r="C595" s="4" t="s">
        <v>1644</v>
      </c>
      <c r="D595" s="9" t="s">
        <v>68</v>
      </c>
      <c r="E595" s="9" t="s">
        <v>3</v>
      </c>
      <c r="F595" s="11" t="s">
        <v>722</v>
      </c>
      <c r="H595" s="10" t="s">
        <v>1011</v>
      </c>
      <c r="J595" s="13" t="str">
        <f t="shared" si="9"/>
        <v>&lt;org:subOrganizationOf&gt;</v>
      </c>
      <c r="K595" s="10" t="s">
        <v>2281</v>
      </c>
      <c r="L595" s="10" t="s">
        <v>2280</v>
      </c>
    </row>
    <row r="596" spans="1:12" ht="57.6" x14ac:dyDescent="0.3">
      <c r="A596" s="9">
        <v>657</v>
      </c>
      <c r="B596" s="4" t="s">
        <v>1750</v>
      </c>
      <c r="C596" s="4" t="s">
        <v>1652</v>
      </c>
      <c r="D596" s="9" t="s">
        <v>68</v>
      </c>
      <c r="E596" s="9" t="s">
        <v>3</v>
      </c>
      <c r="F596" s="11" t="s">
        <v>722</v>
      </c>
      <c r="H596" s="10" t="s">
        <v>1011</v>
      </c>
      <c r="J596" s="13" t="str">
        <f t="shared" si="9"/>
        <v>&lt;org:hasSubOrganization&gt;</v>
      </c>
      <c r="K596" s="10" t="s">
        <v>2281</v>
      </c>
      <c r="L596" s="10" t="s">
        <v>2280</v>
      </c>
    </row>
    <row r="597" spans="1:12" ht="57.6" x14ac:dyDescent="0.3">
      <c r="A597" s="9">
        <v>658</v>
      </c>
      <c r="B597" s="4" t="s">
        <v>1659</v>
      </c>
      <c r="C597" s="4" t="s">
        <v>1658</v>
      </c>
      <c r="D597" s="9" t="s">
        <v>68</v>
      </c>
      <c r="E597" s="9" t="s">
        <v>2</v>
      </c>
      <c r="F597" s="11" t="s">
        <v>722</v>
      </c>
      <c r="H597" s="10" t="s">
        <v>1011</v>
      </c>
      <c r="J597" s="13" t="str">
        <f t="shared" si="9"/>
        <v>&lt;org:FormalOrganization&gt;</v>
      </c>
      <c r="K597" s="10" t="s">
        <v>2281</v>
      </c>
      <c r="L597" s="10" t="s">
        <v>2280</v>
      </c>
    </row>
    <row r="598" spans="1:12" ht="302.39999999999998" x14ac:dyDescent="0.3">
      <c r="A598" s="9">
        <v>659</v>
      </c>
      <c r="B598" s="4" t="s">
        <v>1664</v>
      </c>
      <c r="C598" s="4" t="s">
        <v>1665</v>
      </c>
      <c r="D598" s="9" t="s">
        <v>68</v>
      </c>
      <c r="E598" s="9" t="s">
        <v>2</v>
      </c>
      <c r="F598" s="11" t="s">
        <v>722</v>
      </c>
      <c r="G598" s="4" t="s">
        <v>1989</v>
      </c>
      <c r="H598" s="10" t="s">
        <v>1013</v>
      </c>
      <c r="J598" s="13" t="str">
        <f t="shared" si="9"/>
        <v>&lt;rov:RegisteredOrganization&gt;</v>
      </c>
      <c r="K598" s="10" t="s">
        <v>2281</v>
      </c>
      <c r="L598" s="10" t="s">
        <v>2280</v>
      </c>
    </row>
    <row r="599" spans="1:12" ht="43.2" x14ac:dyDescent="0.3">
      <c r="A599" s="9">
        <v>660</v>
      </c>
      <c r="B599" s="4" t="s">
        <v>1673</v>
      </c>
      <c r="C599" s="4" t="s">
        <v>1675</v>
      </c>
      <c r="D599" s="9" t="s">
        <v>68</v>
      </c>
      <c r="E599" s="9" t="s">
        <v>3</v>
      </c>
      <c r="F599" s="11" t="s">
        <v>722</v>
      </c>
      <c r="H599" s="10" t="s">
        <v>1011</v>
      </c>
      <c r="J599" s="13" t="str">
        <f t="shared" si="9"/>
        <v>&lt;org:hasUnit&gt;</v>
      </c>
      <c r="K599" s="10" t="s">
        <v>2281</v>
      </c>
      <c r="L599" s="10" t="s">
        <v>2280</v>
      </c>
    </row>
    <row r="600" spans="1:12" ht="43.2" x14ac:dyDescent="0.3">
      <c r="A600" s="9">
        <v>661</v>
      </c>
      <c r="B600" s="4" t="s">
        <v>1674</v>
      </c>
      <c r="C600" s="4" t="s">
        <v>1676</v>
      </c>
      <c r="D600" s="9" t="s">
        <v>68</v>
      </c>
      <c r="E600" s="9" t="s">
        <v>3</v>
      </c>
      <c r="F600" s="11" t="s">
        <v>722</v>
      </c>
      <c r="H600" s="10" t="s">
        <v>1011</v>
      </c>
      <c r="J600" s="13" t="str">
        <f t="shared" si="9"/>
        <v>&lt;org:unitOf&gt;</v>
      </c>
      <c r="K600" s="10" t="s">
        <v>2281</v>
      </c>
      <c r="L600" s="10" t="s">
        <v>2280</v>
      </c>
    </row>
    <row r="601" spans="1:12" ht="72" x14ac:dyDescent="0.3">
      <c r="A601" s="9">
        <v>662</v>
      </c>
      <c r="B601" s="4" t="s">
        <v>2152</v>
      </c>
      <c r="C601" s="4" t="s">
        <v>1951</v>
      </c>
      <c r="D601" s="9" t="s">
        <v>31</v>
      </c>
      <c r="E601" s="9" t="s">
        <v>2</v>
      </c>
      <c r="F601" s="11" t="s">
        <v>722</v>
      </c>
      <c r="G601" s="4" t="s">
        <v>2100</v>
      </c>
      <c r="H601" s="10" t="s">
        <v>2090</v>
      </c>
      <c r="I601" s="4" t="s">
        <v>2099</v>
      </c>
      <c r="J601" s="13" t="str">
        <f t="shared" si="9"/>
        <v>&lt;inspire-ad:ThoroughfareName&gt;</v>
      </c>
      <c r="K601" s="10" t="s">
        <v>2281</v>
      </c>
      <c r="L601" s="10" t="s">
        <v>2280</v>
      </c>
    </row>
    <row r="602" spans="1:12" ht="72" x14ac:dyDescent="0.3">
      <c r="A602" s="9">
        <v>663</v>
      </c>
      <c r="B602" s="4" t="s">
        <v>1766</v>
      </c>
      <c r="C602" s="4" t="s">
        <v>1953</v>
      </c>
      <c r="D602" s="9" t="s">
        <v>31</v>
      </c>
      <c r="E602" s="9" t="s">
        <v>3</v>
      </c>
      <c r="F602" s="11" t="s">
        <v>722</v>
      </c>
      <c r="G602" s="4" t="s">
        <v>2524</v>
      </c>
      <c r="H602" s="10" t="s">
        <v>998</v>
      </c>
      <c r="I602" s="4" t="s">
        <v>1593</v>
      </c>
      <c r="J602" s="13" t="str">
        <f t="shared" si="9"/>
        <v>&lt;locn:locatorDesignator&gt;</v>
      </c>
      <c r="K602" s="10" t="s">
        <v>2281</v>
      </c>
      <c r="L602" s="10" t="s">
        <v>2280</v>
      </c>
    </row>
    <row r="603" spans="1:12" ht="72" x14ac:dyDescent="0.3">
      <c r="A603" s="9">
        <v>664</v>
      </c>
      <c r="B603" s="4" t="s">
        <v>2153</v>
      </c>
      <c r="C603" s="4" t="s">
        <v>1785</v>
      </c>
      <c r="D603" s="9" t="s">
        <v>31</v>
      </c>
      <c r="E603" s="9" t="s">
        <v>3</v>
      </c>
      <c r="F603" s="11" t="s">
        <v>722</v>
      </c>
      <c r="G603" s="4" t="s">
        <v>2533</v>
      </c>
      <c r="H603" s="10" t="s">
        <v>2090</v>
      </c>
      <c r="I603" s="4" t="s">
        <v>2094</v>
      </c>
      <c r="J603" s="13" t="str">
        <f t="shared" si="9"/>
        <v>&lt;inspire-ad:ThoroughfareName.name&gt;</v>
      </c>
      <c r="K603" s="10" t="s">
        <v>2281</v>
      </c>
      <c r="L603" s="10" t="s">
        <v>2280</v>
      </c>
    </row>
    <row r="604" spans="1:12" x14ac:dyDescent="0.3">
      <c r="A604" s="9">
        <v>666</v>
      </c>
      <c r="B604" s="4" t="s">
        <v>2154</v>
      </c>
      <c r="C604" s="4" t="s">
        <v>1788</v>
      </c>
      <c r="D604" s="9" t="s">
        <v>31</v>
      </c>
      <c r="E604" s="9" t="s">
        <v>3</v>
      </c>
      <c r="F604" s="11" t="s">
        <v>722</v>
      </c>
      <c r="H604" s="10" t="s">
        <v>1380</v>
      </c>
      <c r="J604" s="13" t="str">
        <f t="shared" si="9"/>
        <v>&lt;fed-loc:streetNameStatus&gt;</v>
      </c>
      <c r="K604" s="10" t="s">
        <v>2281</v>
      </c>
      <c r="L604" s="10" t="s">
        <v>2280</v>
      </c>
    </row>
    <row r="605" spans="1:12" x14ac:dyDescent="0.3">
      <c r="A605" s="9">
        <v>667</v>
      </c>
      <c r="B605" s="4" t="s">
        <v>2155</v>
      </c>
      <c r="C605" s="4" t="s">
        <v>1789</v>
      </c>
      <c r="D605" s="9" t="s">
        <v>31</v>
      </c>
      <c r="E605" s="9" t="s">
        <v>3</v>
      </c>
      <c r="F605" s="11" t="s">
        <v>722</v>
      </c>
      <c r="H605" s="10" t="s">
        <v>1380</v>
      </c>
      <c r="J605" s="13" t="str">
        <f t="shared" si="9"/>
        <v>&lt;fed-loc:streetNameType&gt;</v>
      </c>
      <c r="K605" s="10" t="s">
        <v>2281</v>
      </c>
      <c r="L605" s="10" t="s">
        <v>2280</v>
      </c>
    </row>
    <row r="606" spans="1:12" x14ac:dyDescent="0.3">
      <c r="A606" s="9">
        <v>668</v>
      </c>
      <c r="B606" s="4" t="s">
        <v>2156</v>
      </c>
      <c r="C606" s="4" t="s">
        <v>1788</v>
      </c>
      <c r="D606" s="9" t="s">
        <v>31</v>
      </c>
      <c r="E606" s="9" t="s">
        <v>8</v>
      </c>
      <c r="F606" s="11" t="s">
        <v>722</v>
      </c>
      <c r="H606" s="10" t="s">
        <v>2085</v>
      </c>
      <c r="I606" s="10" t="s">
        <v>2088</v>
      </c>
      <c r="J606" s="13" t="str">
        <f t="shared" si="9"/>
        <v>&lt;inspire-code:StatusValue&gt;</v>
      </c>
      <c r="K606" s="10" t="s">
        <v>2281</v>
      </c>
      <c r="L606" s="10" t="s">
        <v>2280</v>
      </c>
    </row>
    <row r="607" spans="1:12" x14ac:dyDescent="0.3">
      <c r="A607" s="9">
        <v>669</v>
      </c>
      <c r="B607" s="4" t="s">
        <v>2157</v>
      </c>
      <c r="C607" s="4" t="s">
        <v>1789</v>
      </c>
      <c r="D607" s="9" t="s">
        <v>31</v>
      </c>
      <c r="E607" s="9" t="s">
        <v>8</v>
      </c>
      <c r="F607" s="11" t="s">
        <v>722</v>
      </c>
      <c r="H607" s="10" t="s">
        <v>1522</v>
      </c>
      <c r="J607" s="13" t="str">
        <f t="shared" si="9"/>
        <v>&lt;fed-thesaurus:streetnametype#id&gt;</v>
      </c>
      <c r="K607" s="10" t="s">
        <v>2281</v>
      </c>
      <c r="L607" s="10" t="s">
        <v>2280</v>
      </c>
    </row>
    <row r="608" spans="1:12" ht="28.8" x14ac:dyDescent="0.3">
      <c r="A608" s="9">
        <v>670</v>
      </c>
      <c r="B608" s="4" t="s">
        <v>309</v>
      </c>
      <c r="C608" s="4" t="s">
        <v>1804</v>
      </c>
      <c r="D608" s="9" t="s">
        <v>752</v>
      </c>
      <c r="E608" s="9" t="s">
        <v>2</v>
      </c>
      <c r="F608" s="11" t="s">
        <v>722</v>
      </c>
      <c r="H608" s="10" t="s">
        <v>1116</v>
      </c>
      <c r="J608" s="13" t="str">
        <f t="shared" si="9"/>
        <v>&lt;dcterms:Agent&gt;</v>
      </c>
      <c r="K608" s="10" t="s">
        <v>2281</v>
      </c>
      <c r="L608" s="10" t="s">
        <v>2280</v>
      </c>
    </row>
    <row r="609" spans="1:13" ht="57.6" x14ac:dyDescent="0.3">
      <c r="A609" s="9">
        <v>673</v>
      </c>
      <c r="B609" s="4" t="s">
        <v>1853</v>
      </c>
      <c r="C609" s="4" t="s">
        <v>1852</v>
      </c>
      <c r="D609" s="9" t="s">
        <v>68</v>
      </c>
      <c r="E609" s="9" t="s">
        <v>3</v>
      </c>
      <c r="F609" s="11" t="s">
        <v>722</v>
      </c>
      <c r="H609" s="10" t="s">
        <v>1013</v>
      </c>
      <c r="J609" s="13" t="str">
        <f t="shared" si="9"/>
        <v>&lt;rov:orgActivity&gt;</v>
      </c>
      <c r="K609" s="10" t="s">
        <v>2281</v>
      </c>
      <c r="L609" s="10" t="s">
        <v>2280</v>
      </c>
    </row>
    <row r="610" spans="1:13" ht="28.8" x14ac:dyDescent="0.3">
      <c r="A610" s="9">
        <v>674</v>
      </c>
      <c r="B610" s="4" t="s">
        <v>1860</v>
      </c>
      <c r="C610" s="4" t="s">
        <v>1862</v>
      </c>
      <c r="D610" s="9" t="s">
        <v>4</v>
      </c>
      <c r="E610" s="9" t="s">
        <v>3</v>
      </c>
      <c r="F610" s="11" t="s">
        <v>722</v>
      </c>
      <c r="H610" s="10" t="s">
        <v>75</v>
      </c>
      <c r="J610" s="13" t="str">
        <f t="shared" si="9"/>
        <v>&lt;person:residency&gt;</v>
      </c>
      <c r="K610" s="10" t="s">
        <v>2281</v>
      </c>
      <c r="L610" s="10" t="s">
        <v>2280</v>
      </c>
    </row>
    <row r="611" spans="1:13" ht="72" x14ac:dyDescent="0.3">
      <c r="A611" s="9">
        <v>675</v>
      </c>
      <c r="B611" s="4" t="s">
        <v>1861</v>
      </c>
      <c r="C611" s="4" t="s">
        <v>1863</v>
      </c>
      <c r="D611" s="9" t="s">
        <v>4</v>
      </c>
      <c r="E611" s="9" t="s">
        <v>3</v>
      </c>
      <c r="F611" s="11" t="s">
        <v>722</v>
      </c>
      <c r="H611" s="10" t="s">
        <v>75</v>
      </c>
      <c r="J611" s="13" t="str">
        <f t="shared" si="9"/>
        <v>&lt;person:citizenship&gt;</v>
      </c>
      <c r="K611" s="10" t="s">
        <v>2281</v>
      </c>
      <c r="L611" s="10" t="s">
        <v>2280</v>
      </c>
    </row>
    <row r="612" spans="1:13" ht="28.8" x14ac:dyDescent="0.3">
      <c r="A612" s="9">
        <v>676</v>
      </c>
      <c r="B612" s="4" t="s">
        <v>393</v>
      </c>
      <c r="C612" s="4" t="s">
        <v>1872</v>
      </c>
      <c r="D612" s="9" t="s">
        <v>4</v>
      </c>
      <c r="E612" s="9" t="s">
        <v>2</v>
      </c>
      <c r="F612" s="11" t="s">
        <v>722</v>
      </c>
      <c r="H612" s="10" t="s">
        <v>1116</v>
      </c>
      <c r="J612" s="13" t="str">
        <f t="shared" si="9"/>
        <v>&lt;dcterms:Jurisdiction&gt;</v>
      </c>
      <c r="K612" s="10" t="s">
        <v>2281</v>
      </c>
      <c r="L612" s="10" t="s">
        <v>2280</v>
      </c>
    </row>
    <row r="613" spans="1:13" ht="28.8" x14ac:dyDescent="0.3">
      <c r="A613" s="9">
        <v>677</v>
      </c>
      <c r="B613" s="4" t="s">
        <v>1879</v>
      </c>
      <c r="C613" s="4" t="s">
        <v>1882</v>
      </c>
      <c r="D613" s="9" t="s">
        <v>4</v>
      </c>
      <c r="E613" s="9" t="s">
        <v>3</v>
      </c>
      <c r="F613" s="11" t="s">
        <v>722</v>
      </c>
      <c r="G613" s="4" t="s">
        <v>2221</v>
      </c>
      <c r="H613" s="10" t="s">
        <v>75</v>
      </c>
      <c r="J613" s="13" t="str">
        <f t="shared" si="9"/>
        <v>&lt;person:countryOfBirth&gt;</v>
      </c>
      <c r="K613" s="10" t="s">
        <v>2281</v>
      </c>
      <c r="L613" s="10" t="s">
        <v>2280</v>
      </c>
    </row>
    <row r="614" spans="1:13" ht="28.8" x14ac:dyDescent="0.3">
      <c r="A614" s="9">
        <v>678</v>
      </c>
      <c r="B614" s="4" t="s">
        <v>1881</v>
      </c>
      <c r="C614" s="4" t="s">
        <v>1883</v>
      </c>
      <c r="D614" s="9" t="s">
        <v>4</v>
      </c>
      <c r="E614" s="9" t="s">
        <v>3</v>
      </c>
      <c r="F614" s="11" t="s">
        <v>722</v>
      </c>
      <c r="G614" s="4" t="s">
        <v>2221</v>
      </c>
      <c r="H614" s="10" t="s">
        <v>75</v>
      </c>
      <c r="J614" s="13" t="str">
        <f t="shared" si="9"/>
        <v>&lt;person:countryOfDeath&gt;</v>
      </c>
      <c r="K614" s="10" t="s">
        <v>2281</v>
      </c>
      <c r="L614" s="10" t="s">
        <v>2280</v>
      </c>
    </row>
    <row r="615" spans="1:13" ht="72" x14ac:dyDescent="0.3">
      <c r="A615" s="9">
        <v>679</v>
      </c>
      <c r="B615" s="4" t="s">
        <v>1917</v>
      </c>
      <c r="C615" s="4" t="s">
        <v>1919</v>
      </c>
      <c r="D615" s="9" t="s">
        <v>763</v>
      </c>
      <c r="E615" s="9" t="s">
        <v>3</v>
      </c>
      <c r="F615" s="11" t="s">
        <v>722</v>
      </c>
      <c r="H615" s="10" t="s">
        <v>1008</v>
      </c>
      <c r="J615" s="13" t="str">
        <f t="shared" si="9"/>
        <v>&lt;adms:identifier&gt;</v>
      </c>
      <c r="K615" s="10" t="s">
        <v>2281</v>
      </c>
      <c r="L615" s="10" t="s">
        <v>2280</v>
      </c>
    </row>
    <row r="616" spans="1:13" ht="43.2" x14ac:dyDescent="0.3">
      <c r="A616" s="9">
        <v>680</v>
      </c>
      <c r="B616" s="4" t="s">
        <v>1917</v>
      </c>
      <c r="C616" s="4" t="s">
        <v>1920</v>
      </c>
      <c r="D616" s="9" t="s">
        <v>763</v>
      </c>
      <c r="E616" s="9" t="s">
        <v>3</v>
      </c>
      <c r="F616" s="11" t="s">
        <v>722</v>
      </c>
      <c r="H616" s="10" t="s">
        <v>1116</v>
      </c>
      <c r="J616" s="13" t="str">
        <f t="shared" si="9"/>
        <v>&lt;dcterms:identifier&gt;</v>
      </c>
      <c r="K616" s="10" t="s">
        <v>2281</v>
      </c>
      <c r="L616" s="10" t="s">
        <v>2280</v>
      </c>
    </row>
    <row r="617" spans="1:13" s="7" customFormat="1" ht="86.4" x14ac:dyDescent="0.3">
      <c r="A617" s="31">
        <v>681</v>
      </c>
      <c r="B617" s="4" t="s">
        <v>2039</v>
      </c>
      <c r="C617" s="32" t="s">
        <v>2149</v>
      </c>
      <c r="D617" s="31" t="s">
        <v>68</v>
      </c>
      <c r="E617" s="31" t="s">
        <v>8</v>
      </c>
      <c r="F617" s="33" t="s">
        <v>722</v>
      </c>
      <c r="G617" s="4" t="s">
        <v>2342</v>
      </c>
      <c r="H617" s="10" t="s">
        <v>1522</v>
      </c>
      <c r="I617" s="34"/>
      <c r="J617" s="54" t="str">
        <f t="shared" si="9"/>
        <v>&lt;fed-thesaurus:quality#id&gt;</v>
      </c>
      <c r="K617" s="10" t="s">
        <v>2281</v>
      </c>
      <c r="L617" s="10" t="s">
        <v>2280</v>
      </c>
      <c r="M617" s="2"/>
    </row>
    <row r="618" spans="1:13" s="7" customFormat="1" ht="72" x14ac:dyDescent="0.3">
      <c r="A618" s="31">
        <v>682</v>
      </c>
      <c r="B618" s="4" t="s">
        <v>2056</v>
      </c>
      <c r="C618" s="32" t="s">
        <v>2057</v>
      </c>
      <c r="D618" s="31" t="s">
        <v>68</v>
      </c>
      <c r="E618" s="9" t="s">
        <v>3</v>
      </c>
      <c r="F618" s="33" t="s">
        <v>722</v>
      </c>
      <c r="G618" s="32"/>
      <c r="H618" s="34" t="s">
        <v>1522</v>
      </c>
      <c r="I618" s="34"/>
      <c r="J618" s="54" t="str">
        <f t="shared" si="9"/>
        <v>&lt;fed-thesaurus:quality&gt;</v>
      </c>
      <c r="K618" s="10" t="s">
        <v>2281</v>
      </c>
      <c r="L618" s="10" t="s">
        <v>2280</v>
      </c>
      <c r="M618" s="2"/>
    </row>
    <row r="619" spans="1:13" x14ac:dyDescent="0.3">
      <c r="A619" s="31">
        <v>683</v>
      </c>
      <c r="B619" s="32" t="s">
        <v>2077</v>
      </c>
      <c r="C619" s="32" t="s">
        <v>2070</v>
      </c>
      <c r="D619" s="31" t="s">
        <v>4</v>
      </c>
      <c r="E619" s="9" t="s">
        <v>3</v>
      </c>
      <c r="F619" s="33" t="s">
        <v>722</v>
      </c>
      <c r="G619" s="32"/>
      <c r="H619" s="34" t="s">
        <v>1381</v>
      </c>
      <c r="I619" s="34"/>
      <c r="J619" s="54" t="str">
        <f>IF(F619="FED",IF(E619="ConceptScheme",CONCATENATE("&lt;",H619,":",LOWER(IF(I619="",B619,I619)),"#id&gt;"),CONCATENATE("&lt;",H619,":",IF(I619="",B619,I619),"&gt;")),CONCATENATE("&lt;",H619,":",IF(I619="",B619,I619),"&gt;"))</f>
        <v>&lt;fed-per:administrativeStatus&gt;</v>
      </c>
      <c r="K619" s="10" t="s">
        <v>2281</v>
      </c>
      <c r="L619" s="10" t="s">
        <v>2280</v>
      </c>
    </row>
    <row r="620" spans="1:13" s="7" customFormat="1" ht="244.8" x14ac:dyDescent="0.3">
      <c r="A620" s="31">
        <v>684</v>
      </c>
      <c r="B620" s="32" t="s">
        <v>2109</v>
      </c>
      <c r="C620" s="32" t="s">
        <v>2110</v>
      </c>
      <c r="D620" s="31" t="s">
        <v>31</v>
      </c>
      <c r="E620" s="31" t="s">
        <v>2</v>
      </c>
      <c r="F620" s="33" t="s">
        <v>722</v>
      </c>
      <c r="G620" s="32" t="s">
        <v>2111</v>
      </c>
      <c r="H620" s="34" t="s">
        <v>2090</v>
      </c>
      <c r="I620" s="34" t="s">
        <v>2109</v>
      </c>
      <c r="J620" s="54" t="str">
        <f t="shared" ref="J620:J642" si="10">IF(F620="FED",IF(AND(E620="ConceptScheme",LEFT(H620,7) &lt;&gt; "inspire"),CONCATENATE("&lt;",H620,":",LOWER(IF(I620="",B620,I620)),"#id&gt;"),CONCATENATE("&lt;",H620,":",IF(I620="",B620,I620),"&gt;")),CONCATENATE("&lt;",H620,":",IF(I620="",B620,I620),"&gt;"))</f>
        <v>&lt;inspire-ad:AddressComponent&gt;</v>
      </c>
      <c r="K620" s="10" t="s">
        <v>2281</v>
      </c>
      <c r="L620" s="10" t="s">
        <v>2280</v>
      </c>
      <c r="M620" s="2"/>
    </row>
    <row r="621" spans="1:13" s="7" customFormat="1" ht="187.2" x14ac:dyDescent="0.3">
      <c r="A621" s="31">
        <v>685</v>
      </c>
      <c r="B621" s="32" t="s">
        <v>2166</v>
      </c>
      <c r="C621" s="4" t="s">
        <v>2257</v>
      </c>
      <c r="D621" s="31" t="s">
        <v>763</v>
      </c>
      <c r="E621" s="31" t="s">
        <v>3</v>
      </c>
      <c r="F621" s="33" t="s">
        <v>722</v>
      </c>
      <c r="G621" s="32" t="s">
        <v>2258</v>
      </c>
      <c r="H621" s="10" t="s">
        <v>1116</v>
      </c>
      <c r="I621" s="10" t="s">
        <v>1917</v>
      </c>
      <c r="J621" s="54" t="str">
        <f t="shared" si="10"/>
        <v>&lt;dcterms:identifier&gt;</v>
      </c>
      <c r="K621" s="10" t="s">
        <v>2280</v>
      </c>
      <c r="L621" s="10" t="s">
        <v>2280</v>
      </c>
      <c r="M621" s="2"/>
    </row>
    <row r="622" spans="1:13" s="7" customFormat="1" ht="43.2" x14ac:dyDescent="0.3">
      <c r="A622" s="31">
        <v>686</v>
      </c>
      <c r="B622" s="32" t="s">
        <v>2168</v>
      </c>
      <c r="C622" s="32" t="s">
        <v>2169</v>
      </c>
      <c r="D622" s="31" t="s">
        <v>31</v>
      </c>
      <c r="E622" s="31" t="s">
        <v>3</v>
      </c>
      <c r="F622" s="33" t="s">
        <v>722</v>
      </c>
      <c r="G622" s="32" t="s">
        <v>2293</v>
      </c>
      <c r="H622" s="10" t="s">
        <v>1116</v>
      </c>
      <c r="I622" s="10" t="s">
        <v>1917</v>
      </c>
      <c r="J622" s="54" t="str">
        <f t="shared" si="10"/>
        <v>&lt;dcterms:identifier&gt;</v>
      </c>
      <c r="K622" s="10" t="s">
        <v>2281</v>
      </c>
      <c r="L622" s="10" t="s">
        <v>2280</v>
      </c>
      <c r="M622" s="2"/>
    </row>
    <row r="623" spans="1:13" s="7" customFormat="1" ht="244.8" x14ac:dyDescent="0.3">
      <c r="A623" s="31">
        <v>687</v>
      </c>
      <c r="B623" s="32" t="s">
        <v>2173</v>
      </c>
      <c r="C623" s="32" t="s">
        <v>2263</v>
      </c>
      <c r="D623" s="31" t="s">
        <v>763</v>
      </c>
      <c r="E623" s="31" t="s">
        <v>3</v>
      </c>
      <c r="F623" s="33" t="s">
        <v>722</v>
      </c>
      <c r="G623" s="32" t="s">
        <v>2264</v>
      </c>
      <c r="H623" s="10" t="s">
        <v>1116</v>
      </c>
      <c r="I623" s="10" t="s">
        <v>1917</v>
      </c>
      <c r="J623" s="54" t="str">
        <f t="shared" si="10"/>
        <v>&lt;dcterms:identifier&gt;</v>
      </c>
      <c r="K623" s="10" t="s">
        <v>2280</v>
      </c>
      <c r="L623" s="10" t="s">
        <v>2280</v>
      </c>
      <c r="M623" s="2"/>
    </row>
    <row r="624" spans="1:13" s="7" customFormat="1" ht="28.8" x14ac:dyDescent="0.3">
      <c r="A624" s="31">
        <v>691</v>
      </c>
      <c r="B624" s="32" t="s">
        <v>2208</v>
      </c>
      <c r="C624" s="32" t="s">
        <v>2242</v>
      </c>
      <c r="D624" s="31" t="s">
        <v>68</v>
      </c>
      <c r="E624" s="31" t="s">
        <v>3</v>
      </c>
      <c r="F624" s="33" t="s">
        <v>722</v>
      </c>
      <c r="G624" s="32" t="s">
        <v>2243</v>
      </c>
      <c r="H624" s="10" t="s">
        <v>1116</v>
      </c>
      <c r="I624" s="10" t="s">
        <v>1917</v>
      </c>
      <c r="J624" s="54" t="str">
        <f t="shared" si="10"/>
        <v>&lt;dcterms:identifier&gt;</v>
      </c>
      <c r="K624" s="10" t="s">
        <v>2280</v>
      </c>
      <c r="L624" s="10" t="s">
        <v>2280</v>
      </c>
      <c r="M624" s="2"/>
    </row>
    <row r="625" spans="1:13" s="7" customFormat="1" ht="86.4" x14ac:dyDescent="0.3">
      <c r="A625" s="31">
        <v>692</v>
      </c>
      <c r="B625" s="32" t="s">
        <v>2178</v>
      </c>
      <c r="C625" s="32" t="s">
        <v>1920</v>
      </c>
      <c r="D625" s="31" t="s">
        <v>68</v>
      </c>
      <c r="E625" s="31" t="s">
        <v>3</v>
      </c>
      <c r="F625" s="33" t="s">
        <v>722</v>
      </c>
      <c r="G625" s="32" t="s">
        <v>2181</v>
      </c>
      <c r="H625" s="10" t="s">
        <v>1116</v>
      </c>
      <c r="I625" s="10" t="s">
        <v>1917</v>
      </c>
      <c r="J625" s="54" t="str">
        <f t="shared" si="10"/>
        <v>&lt;dcterms:identifier&gt;</v>
      </c>
      <c r="K625" s="10" t="s">
        <v>2281</v>
      </c>
      <c r="L625" s="10" t="s">
        <v>2280</v>
      </c>
      <c r="M625" s="2"/>
    </row>
    <row r="626" spans="1:13" s="7" customFormat="1" ht="43.2" x14ac:dyDescent="0.3">
      <c r="A626" s="31">
        <v>693</v>
      </c>
      <c r="B626" s="32" t="s">
        <v>2179</v>
      </c>
      <c r="C626" s="32" t="s">
        <v>1920</v>
      </c>
      <c r="D626" s="31" t="s">
        <v>68</v>
      </c>
      <c r="E626" s="31" t="s">
        <v>3</v>
      </c>
      <c r="F626" s="33" t="s">
        <v>722</v>
      </c>
      <c r="G626" s="32" t="s">
        <v>2207</v>
      </c>
      <c r="H626" s="10" t="s">
        <v>1116</v>
      </c>
      <c r="I626" s="10" t="s">
        <v>1917</v>
      </c>
      <c r="J626" s="54" t="str">
        <f t="shared" si="10"/>
        <v>&lt;dcterms:identifier&gt;</v>
      </c>
      <c r="K626" s="10" t="s">
        <v>2281</v>
      </c>
      <c r="L626" s="10" t="s">
        <v>2280</v>
      </c>
      <c r="M626" s="2"/>
    </row>
    <row r="627" spans="1:13" s="7" customFormat="1" ht="86.4" x14ac:dyDescent="0.3">
      <c r="A627" s="31">
        <v>694</v>
      </c>
      <c r="B627" s="32" t="s">
        <v>2180</v>
      </c>
      <c r="C627" s="32" t="s">
        <v>1920</v>
      </c>
      <c r="D627" s="31" t="s">
        <v>68</v>
      </c>
      <c r="E627" s="31" t="s">
        <v>3</v>
      </c>
      <c r="F627" s="33" t="s">
        <v>722</v>
      </c>
      <c r="G627" s="61" t="s">
        <v>2345</v>
      </c>
      <c r="H627" s="10" t="s">
        <v>1116</v>
      </c>
      <c r="I627" s="10" t="s">
        <v>1917</v>
      </c>
      <c r="J627" s="54" t="str">
        <f t="shared" si="10"/>
        <v>&lt;dcterms:identifier&gt;</v>
      </c>
      <c r="K627" s="10" t="s">
        <v>2281</v>
      </c>
      <c r="L627" s="10" t="s">
        <v>2280</v>
      </c>
      <c r="M627" s="2"/>
    </row>
    <row r="628" spans="1:13" s="7" customFormat="1" ht="302.39999999999998" x14ac:dyDescent="0.3">
      <c r="A628" s="31">
        <v>695</v>
      </c>
      <c r="B628" s="32" t="s">
        <v>2189</v>
      </c>
      <c r="C628" s="32" t="s">
        <v>1920</v>
      </c>
      <c r="D628" s="31" t="s">
        <v>68</v>
      </c>
      <c r="E628" s="31" t="s">
        <v>3</v>
      </c>
      <c r="F628" s="33" t="s">
        <v>722</v>
      </c>
      <c r="G628" s="32" t="s">
        <v>2191</v>
      </c>
      <c r="H628" s="10" t="s">
        <v>1116</v>
      </c>
      <c r="I628" s="10" t="s">
        <v>1917</v>
      </c>
      <c r="J628" s="54" t="str">
        <f t="shared" si="10"/>
        <v>&lt;dcterms:identifier&gt;</v>
      </c>
      <c r="K628" s="10" t="s">
        <v>2281</v>
      </c>
      <c r="L628" s="10" t="s">
        <v>2280</v>
      </c>
      <c r="M628" s="2"/>
    </row>
    <row r="629" spans="1:13" s="7" customFormat="1" ht="43.2" x14ac:dyDescent="0.3">
      <c r="A629" s="31">
        <v>696</v>
      </c>
      <c r="B629" s="32" t="s">
        <v>2190</v>
      </c>
      <c r="C629" s="32" t="s">
        <v>1920</v>
      </c>
      <c r="D629" s="31" t="s">
        <v>752</v>
      </c>
      <c r="E629" s="31" t="s">
        <v>3</v>
      </c>
      <c r="F629" s="33" t="s">
        <v>722</v>
      </c>
      <c r="G629" s="32" t="s">
        <v>2194</v>
      </c>
      <c r="H629" s="10" t="s">
        <v>1116</v>
      </c>
      <c r="I629" s="10" t="s">
        <v>1917</v>
      </c>
      <c r="J629" s="54" t="str">
        <f t="shared" si="10"/>
        <v>&lt;dcterms:identifier&gt;</v>
      </c>
      <c r="K629" s="10" t="s">
        <v>2281</v>
      </c>
      <c r="L629" s="10" t="s">
        <v>2280</v>
      </c>
      <c r="M629" s="2"/>
    </row>
    <row r="630" spans="1:13" s="7" customFormat="1" ht="43.2" x14ac:dyDescent="0.3">
      <c r="A630" s="31">
        <v>697</v>
      </c>
      <c r="B630" s="32" t="s">
        <v>2201</v>
      </c>
      <c r="C630" s="32" t="s">
        <v>1920</v>
      </c>
      <c r="D630" s="31" t="s">
        <v>752</v>
      </c>
      <c r="E630" s="31" t="s">
        <v>3</v>
      </c>
      <c r="F630" s="33" t="s">
        <v>722</v>
      </c>
      <c r="G630" s="32" t="s">
        <v>2202</v>
      </c>
      <c r="H630" s="10" t="s">
        <v>1116</v>
      </c>
      <c r="I630" s="10" t="s">
        <v>1917</v>
      </c>
      <c r="J630" s="54" t="str">
        <f t="shared" si="10"/>
        <v>&lt;dcterms:identifier&gt;</v>
      </c>
      <c r="K630" s="10" t="s">
        <v>2281</v>
      </c>
      <c r="L630" s="10" t="s">
        <v>2280</v>
      </c>
      <c r="M630" s="2"/>
    </row>
    <row r="631" spans="1:13" s="7" customFormat="1" ht="28.8" x14ac:dyDescent="0.3">
      <c r="A631" s="31">
        <v>698</v>
      </c>
      <c r="B631" s="32" t="s">
        <v>2536</v>
      </c>
      <c r="C631" s="32" t="s">
        <v>2294</v>
      </c>
      <c r="D631" s="31" t="s">
        <v>31</v>
      </c>
      <c r="E631" s="9" t="s">
        <v>3</v>
      </c>
      <c r="F631" s="33" t="s">
        <v>722</v>
      </c>
      <c r="G631" s="32" t="s">
        <v>2340</v>
      </c>
      <c r="H631" s="10" t="s">
        <v>1522</v>
      </c>
      <c r="I631" s="34"/>
      <c r="J631" s="54" t="str">
        <f t="shared" si="10"/>
        <v>&lt;fed-thesaurus:region&gt;</v>
      </c>
      <c r="K631" s="10" t="s">
        <v>2281</v>
      </c>
      <c r="L631" s="10" t="s">
        <v>2280</v>
      </c>
      <c r="M631" s="2"/>
    </row>
    <row r="632" spans="1:13" s="7" customFormat="1" ht="28.8" x14ac:dyDescent="0.3">
      <c r="A632" s="31">
        <v>699</v>
      </c>
      <c r="B632" s="32" t="s">
        <v>2218</v>
      </c>
      <c r="C632" s="32" t="s">
        <v>2295</v>
      </c>
      <c r="D632" s="31" t="s">
        <v>31</v>
      </c>
      <c r="E632" s="31" t="s">
        <v>8</v>
      </c>
      <c r="F632" s="33" t="s">
        <v>722</v>
      </c>
      <c r="G632" s="32" t="s">
        <v>2340</v>
      </c>
      <c r="H632" s="10" t="s">
        <v>1522</v>
      </c>
      <c r="I632" s="34"/>
      <c r="J632" s="54" t="str">
        <f t="shared" si="10"/>
        <v>&lt;fed-thesaurus:regioncode#id&gt;</v>
      </c>
      <c r="K632" s="10" t="s">
        <v>2280</v>
      </c>
      <c r="L632" s="10" t="s">
        <v>2280</v>
      </c>
      <c r="M632" s="2"/>
    </row>
    <row r="633" spans="1:13" ht="115.2" x14ac:dyDescent="0.3">
      <c r="A633" s="31">
        <v>700</v>
      </c>
      <c r="B633" s="32" t="s">
        <v>2226</v>
      </c>
      <c r="C633" s="32" t="s">
        <v>2017</v>
      </c>
      <c r="D633" s="31" t="s">
        <v>68</v>
      </c>
      <c r="E633" s="9" t="s">
        <v>3</v>
      </c>
      <c r="F633" s="33" t="s">
        <v>722</v>
      </c>
      <c r="G633" s="32" t="s">
        <v>2322</v>
      </c>
      <c r="H633" s="34" t="s">
        <v>1522</v>
      </c>
      <c r="I633" s="34"/>
      <c r="J633" s="54" t="str">
        <f t="shared" si="10"/>
        <v>&lt;fed-thesaurus:nace2008&gt;</v>
      </c>
      <c r="K633" s="10" t="s">
        <v>2281</v>
      </c>
      <c r="L633" s="10" t="s">
        <v>2280</v>
      </c>
    </row>
    <row r="634" spans="1:13" s="7" customFormat="1" x14ac:dyDescent="0.3">
      <c r="A634" s="31">
        <v>701</v>
      </c>
      <c r="B634" s="32" t="s">
        <v>2269</v>
      </c>
      <c r="C634" s="32" t="s">
        <v>2270</v>
      </c>
      <c r="D634" s="31" t="s">
        <v>31</v>
      </c>
      <c r="E634" s="33" t="s">
        <v>743</v>
      </c>
      <c r="F634" s="33" t="s">
        <v>722</v>
      </c>
      <c r="G634" s="32" t="s">
        <v>2271</v>
      </c>
      <c r="H634" s="34" t="s">
        <v>1522</v>
      </c>
      <c r="I634" s="34"/>
      <c r="J634" s="54" t="str">
        <f t="shared" si="10"/>
        <v>&lt;fed-thesaurus:CountryNisCode&gt;</v>
      </c>
      <c r="K634" s="10" t="s">
        <v>2280</v>
      </c>
      <c r="L634" s="10" t="s">
        <v>2280</v>
      </c>
      <c r="M634" s="2"/>
    </row>
    <row r="635" spans="1:13" s="7" customFormat="1" ht="72" x14ac:dyDescent="0.3">
      <c r="A635" s="31">
        <v>702</v>
      </c>
      <c r="B635" s="32" t="s">
        <v>2676</v>
      </c>
      <c r="C635" s="32" t="s">
        <v>2286</v>
      </c>
      <c r="D635" s="31" t="s">
        <v>31</v>
      </c>
      <c r="E635" s="33" t="s">
        <v>743</v>
      </c>
      <c r="F635" s="33" t="s">
        <v>722</v>
      </c>
      <c r="G635" s="32" t="s">
        <v>2309</v>
      </c>
      <c r="H635" s="34" t="s">
        <v>1522</v>
      </c>
      <c r="I635" s="10"/>
      <c r="J635" s="54" t="str">
        <f t="shared" si="10"/>
        <v>&lt;fed-thesaurus:StreetRrnCode&gt;</v>
      </c>
      <c r="K635" s="34" t="s">
        <v>2280</v>
      </c>
      <c r="L635" s="10" t="s">
        <v>2280</v>
      </c>
      <c r="M635" s="2"/>
    </row>
    <row r="636" spans="1:13" s="7" customFormat="1" ht="129.6" x14ac:dyDescent="0.3">
      <c r="A636" s="31">
        <v>703</v>
      </c>
      <c r="B636" s="32" t="s">
        <v>2287</v>
      </c>
      <c r="C636" s="32" t="s">
        <v>2441</v>
      </c>
      <c r="D636" s="31" t="s">
        <v>763</v>
      </c>
      <c r="E636" s="33" t="s">
        <v>2</v>
      </c>
      <c r="F636" s="33" t="s">
        <v>722</v>
      </c>
      <c r="G636" s="32" t="s">
        <v>2289</v>
      </c>
      <c r="H636" s="34" t="s">
        <v>1011</v>
      </c>
      <c r="I636" s="34"/>
      <c r="J636" s="54" t="str">
        <f t="shared" si="10"/>
        <v>&lt;org:Mandate&gt;</v>
      </c>
      <c r="K636" s="34" t="s">
        <v>2281</v>
      </c>
      <c r="L636" s="10" t="s">
        <v>2280</v>
      </c>
      <c r="M636" s="2"/>
    </row>
    <row r="637" spans="1:13" s="7" customFormat="1" ht="43.2" x14ac:dyDescent="0.3">
      <c r="A637" s="31">
        <v>705</v>
      </c>
      <c r="B637" s="32" t="s">
        <v>2291</v>
      </c>
      <c r="C637" s="32" t="s">
        <v>2292</v>
      </c>
      <c r="D637" s="31" t="s">
        <v>763</v>
      </c>
      <c r="E637" s="33" t="s">
        <v>3</v>
      </c>
      <c r="F637" s="33" t="s">
        <v>722</v>
      </c>
      <c r="G637" s="32" t="s">
        <v>2289</v>
      </c>
      <c r="H637" s="34" t="s">
        <v>1011</v>
      </c>
      <c r="I637" s="34"/>
      <c r="J637" s="54" t="str">
        <f t="shared" si="10"/>
        <v>&lt;org:mandatary&gt;</v>
      </c>
      <c r="K637" s="34" t="s">
        <v>2281</v>
      </c>
      <c r="L637" s="10" t="s">
        <v>2280</v>
      </c>
      <c r="M637" s="2"/>
    </row>
    <row r="638" spans="1:13" s="7" customFormat="1" ht="28.8" x14ac:dyDescent="0.3">
      <c r="A638" s="31">
        <v>706</v>
      </c>
      <c r="B638" s="32" t="s">
        <v>2288</v>
      </c>
      <c r="C638" s="32" t="s">
        <v>2290</v>
      </c>
      <c r="D638" s="31" t="s">
        <v>763</v>
      </c>
      <c r="E638" s="33" t="s">
        <v>3</v>
      </c>
      <c r="F638" s="33" t="s">
        <v>722</v>
      </c>
      <c r="G638" s="32" t="s">
        <v>2289</v>
      </c>
      <c r="H638" s="34" t="s">
        <v>1011</v>
      </c>
      <c r="I638" s="34"/>
      <c r="J638" s="54" t="str">
        <f t="shared" si="10"/>
        <v>&lt;org:mandator&gt;</v>
      </c>
      <c r="K638" s="34" t="s">
        <v>2281</v>
      </c>
      <c r="L638" s="10" t="s">
        <v>2280</v>
      </c>
      <c r="M638" s="2"/>
    </row>
    <row r="639" spans="1:13" s="7" customFormat="1" x14ac:dyDescent="0.3">
      <c r="A639" s="31">
        <v>707</v>
      </c>
      <c r="B639" s="32" t="s">
        <v>2348</v>
      </c>
      <c r="C639" s="32" t="s">
        <v>2677</v>
      </c>
      <c r="D639" s="31" t="s">
        <v>31</v>
      </c>
      <c r="E639" s="33" t="s">
        <v>743</v>
      </c>
      <c r="F639" s="33" t="s">
        <v>722</v>
      </c>
      <c r="G639" s="32" t="s">
        <v>2351</v>
      </c>
      <c r="H639" s="34" t="s">
        <v>1522</v>
      </c>
      <c r="I639" s="34"/>
      <c r="J639" s="54" t="str">
        <f t="shared" si="10"/>
        <v>&lt;fed-thesaurus:CountryIsoCode&gt;</v>
      </c>
      <c r="K639" s="34" t="s">
        <v>2280</v>
      </c>
      <c r="L639" s="10" t="s">
        <v>2280</v>
      </c>
      <c r="M639" s="2"/>
    </row>
    <row r="640" spans="1:13" s="7" customFormat="1" ht="28.8" x14ac:dyDescent="0.3">
      <c r="A640" s="31">
        <v>708</v>
      </c>
      <c r="B640" s="32" t="s">
        <v>2682</v>
      </c>
      <c r="C640" s="32" t="s">
        <v>2681</v>
      </c>
      <c r="D640" s="31" t="s">
        <v>31</v>
      </c>
      <c r="E640" s="33" t="s">
        <v>743</v>
      </c>
      <c r="F640" s="33" t="s">
        <v>722</v>
      </c>
      <c r="G640" s="32" t="s">
        <v>2352</v>
      </c>
      <c r="H640" s="34" t="s">
        <v>1522</v>
      </c>
      <c r="I640" s="34"/>
      <c r="J640" s="54" t="str">
        <f t="shared" si="10"/>
        <v>&lt;fed-thesaurus:CountryWithHistoricIsoCode&gt;</v>
      </c>
      <c r="K640" s="34" t="s">
        <v>2280</v>
      </c>
      <c r="L640" s="10" t="s">
        <v>2280</v>
      </c>
      <c r="M640" s="2"/>
    </row>
    <row r="641" spans="1:13" s="7" customFormat="1" ht="43.2" x14ac:dyDescent="0.3">
      <c r="A641" s="31">
        <v>710</v>
      </c>
      <c r="B641" s="32" t="s">
        <v>2349</v>
      </c>
      <c r="C641" s="32" t="s">
        <v>2353</v>
      </c>
      <c r="D641" s="31" t="s">
        <v>31</v>
      </c>
      <c r="E641" s="33" t="s">
        <v>2</v>
      </c>
      <c r="F641" s="33" t="s">
        <v>722</v>
      </c>
      <c r="G641" s="32"/>
      <c r="H641" s="34" t="s">
        <v>1380</v>
      </c>
      <c r="I641" s="34"/>
      <c r="J641" s="54" t="str">
        <f t="shared" si="10"/>
        <v>&lt;fed-loc:Country&gt;</v>
      </c>
      <c r="K641" s="34" t="s">
        <v>2281</v>
      </c>
      <c r="L641" s="10" t="s">
        <v>2280</v>
      </c>
      <c r="M641" s="2"/>
    </row>
    <row r="642" spans="1:13" s="7" customFormat="1" ht="28.8" x14ac:dyDescent="0.3">
      <c r="A642" s="31">
        <v>713</v>
      </c>
      <c r="B642" s="32" t="s">
        <v>2350</v>
      </c>
      <c r="C642" s="32" t="s">
        <v>2362</v>
      </c>
      <c r="D642" s="31" t="s">
        <v>31</v>
      </c>
      <c r="E642" s="33" t="s">
        <v>8</v>
      </c>
      <c r="F642" s="33" t="s">
        <v>722</v>
      </c>
      <c r="G642" s="32"/>
      <c r="H642" s="34" t="s">
        <v>1522</v>
      </c>
      <c r="I642" s="34"/>
      <c r="J642" s="54" t="str">
        <f t="shared" si="10"/>
        <v>&lt;fed-thesaurus:municipalitycode#id&gt;</v>
      </c>
      <c r="K642" s="34" t="s">
        <v>2281</v>
      </c>
      <c r="L642" s="10" t="s">
        <v>2280</v>
      </c>
      <c r="M642" s="2"/>
    </row>
    <row r="643" spans="1:13" s="7" customFormat="1" x14ac:dyDescent="0.3">
      <c r="A643" s="31">
        <v>716</v>
      </c>
      <c r="B643" s="32" t="s">
        <v>2395</v>
      </c>
      <c r="C643" s="32" t="s">
        <v>2686</v>
      </c>
      <c r="D643" s="31" t="s">
        <v>31</v>
      </c>
      <c r="E643" s="33" t="s">
        <v>743</v>
      </c>
      <c r="F643" s="33" t="s">
        <v>722</v>
      </c>
      <c r="G643" s="32" t="s">
        <v>2433</v>
      </c>
      <c r="H643" s="34" t="s">
        <v>1522</v>
      </c>
      <c r="I643" s="34"/>
      <c r="J643" s="54" t="s">
        <v>2394</v>
      </c>
      <c r="K643" s="34" t="s">
        <v>2281</v>
      </c>
      <c r="L643" s="10" t="s">
        <v>2280</v>
      </c>
      <c r="M643" s="2"/>
    </row>
    <row r="644" spans="1:13" s="7" customFormat="1" x14ac:dyDescent="0.3">
      <c r="A644" s="9">
        <v>718</v>
      </c>
      <c r="B644" s="4" t="s">
        <v>2396</v>
      </c>
      <c r="C644" s="4" t="s">
        <v>2689</v>
      </c>
      <c r="D644" s="9" t="s">
        <v>31</v>
      </c>
      <c r="E644" s="33" t="s">
        <v>743</v>
      </c>
      <c r="F644" s="11" t="s">
        <v>722</v>
      </c>
      <c r="G644" s="32" t="s">
        <v>2434</v>
      </c>
      <c r="H644" s="10" t="s">
        <v>1522</v>
      </c>
      <c r="I644" s="10"/>
      <c r="J644" s="53" t="s">
        <v>2394</v>
      </c>
      <c r="K644" s="10" t="s">
        <v>2281</v>
      </c>
      <c r="L644" s="10" t="s">
        <v>2280</v>
      </c>
      <c r="M644" s="2"/>
    </row>
    <row r="645" spans="1:13" s="7" customFormat="1" ht="374.4" x14ac:dyDescent="0.3">
      <c r="A645" s="31">
        <v>720</v>
      </c>
      <c r="B645" s="32" t="s">
        <v>2401</v>
      </c>
      <c r="C645" s="32" t="s">
        <v>2403</v>
      </c>
      <c r="D645" s="31" t="s">
        <v>68</v>
      </c>
      <c r="E645" s="31" t="s">
        <v>2</v>
      </c>
      <c r="F645" s="33" t="s">
        <v>722</v>
      </c>
      <c r="G645" s="32"/>
      <c r="H645" s="34" t="s">
        <v>2406</v>
      </c>
      <c r="I645" s="34"/>
      <c r="J645" s="54" t="str">
        <f>IF(F645="FED",IF(AND(E645="ConceptScheme",LEFT(H645,7) &lt;&gt; "inspire"),CONCATENATE("&lt;",H645,":",LOWER(IF(I645="",B645,I645)),"#id&gt;"),CONCATENATE("&lt;",H645,":",IF(I645="",B645,I645),"&gt;")),CONCATENATE("&lt;",H645,":",IF(I645="",B645,I645),"&gt;"))</f>
        <v>&lt;fed-org:CbeRegisteredEntity&gt;</v>
      </c>
      <c r="K645" s="34" t="s">
        <v>2281</v>
      </c>
      <c r="L645" s="10" t="s">
        <v>2280</v>
      </c>
      <c r="M645" s="2"/>
    </row>
    <row r="646" spans="1:13" s="7" customFormat="1" ht="115.2" x14ac:dyDescent="0.3">
      <c r="A646" s="31">
        <v>721</v>
      </c>
      <c r="B646" s="32" t="s">
        <v>2402</v>
      </c>
      <c r="C646" s="32" t="s">
        <v>2404</v>
      </c>
      <c r="D646" s="31" t="s">
        <v>68</v>
      </c>
      <c r="E646" s="31" t="s">
        <v>2</v>
      </c>
      <c r="F646" s="33" t="s">
        <v>722</v>
      </c>
      <c r="G646" s="32" t="s">
        <v>2405</v>
      </c>
      <c r="H646" s="34" t="s">
        <v>2406</v>
      </c>
      <c r="I646" s="34"/>
      <c r="J646" s="54" t="str">
        <f>IF(F646="FED",IF(AND(E646="ConceptScheme",LEFT(H646,7) &lt;&gt; "inspire"),CONCATENATE("&lt;",H646,":",LOWER(IF(I646="",B646,I646)),"#id&gt;"),CONCATENATE("&lt;",H646,":",IF(I646="",B646,I646),"&gt;")),CONCATENATE("&lt;",H646,":",IF(I646="",B646,I646),"&gt;"))</f>
        <v>&lt;fed-org:EstablishmentUnit&gt;</v>
      </c>
      <c r="K646" s="34" t="s">
        <v>2281</v>
      </c>
      <c r="L646" s="10" t="s">
        <v>2280</v>
      </c>
      <c r="M646" s="2"/>
    </row>
    <row r="647" spans="1:13" s="7" customFormat="1" ht="158.4" x14ac:dyDescent="0.3">
      <c r="A647" s="31">
        <v>722</v>
      </c>
      <c r="B647" s="32" t="s">
        <v>2417</v>
      </c>
      <c r="C647" s="32" t="s">
        <v>2587</v>
      </c>
      <c r="D647" s="31" t="s">
        <v>763</v>
      </c>
      <c r="E647" s="31" t="s">
        <v>8</v>
      </c>
      <c r="F647" s="33" t="s">
        <v>722</v>
      </c>
      <c r="G647" s="32" t="s">
        <v>2452</v>
      </c>
      <c r="H647" s="34" t="s">
        <v>963</v>
      </c>
      <c r="I647" s="34"/>
      <c r="J647" s="34" t="s">
        <v>2451</v>
      </c>
      <c r="K647" s="34" t="s">
        <v>2280</v>
      </c>
      <c r="L647" s="10" t="s">
        <v>2280</v>
      </c>
      <c r="M647" s="2"/>
    </row>
    <row r="648" spans="1:13" s="7" customFormat="1" ht="28.8" x14ac:dyDescent="0.3">
      <c r="A648" s="31">
        <v>723</v>
      </c>
      <c r="B648" s="32" t="s">
        <v>2418</v>
      </c>
      <c r="C648" s="32" t="s">
        <v>2453</v>
      </c>
      <c r="D648" s="31" t="s">
        <v>763</v>
      </c>
      <c r="E648" s="9" t="s">
        <v>3</v>
      </c>
      <c r="F648" s="33" t="s">
        <v>722</v>
      </c>
      <c r="G648" s="32" t="s">
        <v>2456</v>
      </c>
      <c r="H648" s="34" t="s">
        <v>963</v>
      </c>
      <c r="I648" s="34"/>
      <c r="J648" s="54" t="str">
        <f t="shared" ref="J648:J655" si="11">IF(F648="FED",IF(AND(E648="ConceptScheme",LEFT(H648,7) &lt;&gt; "inspire"),CONCATENATE("&lt;",H648,":",LOWER(IF(I648="",B648,I648)),"#id&gt;"),CONCATENATE("&lt;",H648,":",IF(I648="",B648,I648),"&gt;")),CONCATENATE("&lt;",H648,":",IF(I648="",B648,I648),"&gt;"))</f>
        <v>&lt;eupub:currency&gt;</v>
      </c>
      <c r="K648" s="34" t="s">
        <v>2281</v>
      </c>
      <c r="L648" s="10" t="s">
        <v>2280</v>
      </c>
      <c r="M648" s="2"/>
    </row>
    <row r="649" spans="1:13" s="7" customFormat="1" ht="115.2" x14ac:dyDescent="0.3">
      <c r="A649" s="31">
        <v>724</v>
      </c>
      <c r="B649" s="32" t="s">
        <v>2424</v>
      </c>
      <c r="C649" s="32" t="s">
        <v>2589</v>
      </c>
      <c r="D649" s="31" t="s">
        <v>763</v>
      </c>
      <c r="E649" s="31" t="s">
        <v>2</v>
      </c>
      <c r="F649" s="33" t="s">
        <v>722</v>
      </c>
      <c r="G649" s="32" t="s">
        <v>2588</v>
      </c>
      <c r="H649" s="34" t="s">
        <v>975</v>
      </c>
      <c r="I649" s="34"/>
      <c r="J649" s="54" t="str">
        <f t="shared" si="11"/>
        <v>&lt;schema:MonetaryAmount&gt;</v>
      </c>
      <c r="K649" s="34" t="s">
        <v>2280</v>
      </c>
      <c r="L649" s="10" t="s">
        <v>2280</v>
      </c>
      <c r="M649" s="2"/>
    </row>
    <row r="650" spans="1:13" s="7" customFormat="1" x14ac:dyDescent="0.3">
      <c r="A650" s="31">
        <v>725</v>
      </c>
      <c r="B650" s="32" t="s">
        <v>2425</v>
      </c>
      <c r="C650" s="32" t="s">
        <v>2426</v>
      </c>
      <c r="D650" s="31" t="s">
        <v>763</v>
      </c>
      <c r="E650" s="31" t="s">
        <v>3</v>
      </c>
      <c r="F650" s="33" t="s">
        <v>722</v>
      </c>
      <c r="G650" s="32" t="s">
        <v>2459</v>
      </c>
      <c r="H650" s="34" t="s">
        <v>975</v>
      </c>
      <c r="I650" s="34"/>
      <c r="J650" s="54" t="str">
        <f t="shared" si="11"/>
        <v>&lt;schema:amount&gt;</v>
      </c>
      <c r="K650" s="34" t="s">
        <v>2281</v>
      </c>
      <c r="L650" s="10" t="s">
        <v>2280</v>
      </c>
      <c r="M650" s="2"/>
    </row>
    <row r="651" spans="1:13" s="7" customFormat="1" ht="112.95" customHeight="1" x14ac:dyDescent="0.3">
      <c r="A651" s="31">
        <v>726</v>
      </c>
      <c r="B651" s="32" t="s">
        <v>2442</v>
      </c>
      <c r="C651" s="32" t="s">
        <v>2450</v>
      </c>
      <c r="D651" s="31" t="s">
        <v>68</v>
      </c>
      <c r="E651" s="31" t="s">
        <v>2</v>
      </c>
      <c r="F651" s="33" t="s">
        <v>722</v>
      </c>
      <c r="G651" s="32" t="s">
        <v>2443</v>
      </c>
      <c r="H651" s="34" t="s">
        <v>2406</v>
      </c>
      <c r="I651" s="34"/>
      <c r="J651" s="54" t="str">
        <f t="shared" si="11"/>
        <v>&lt;fed-org:Employer&gt;</v>
      </c>
      <c r="K651" s="34" t="s">
        <v>2281</v>
      </c>
      <c r="L651" s="10" t="s">
        <v>2280</v>
      </c>
      <c r="M651" s="2"/>
    </row>
    <row r="652" spans="1:13" s="7" customFormat="1" ht="172.8" x14ac:dyDescent="0.3">
      <c r="A652" s="31">
        <v>727</v>
      </c>
      <c r="B652" s="32" t="s">
        <v>2462</v>
      </c>
      <c r="C652" s="32" t="s">
        <v>2467</v>
      </c>
      <c r="D652" s="31" t="s">
        <v>763</v>
      </c>
      <c r="E652" s="31" t="s">
        <v>3</v>
      </c>
      <c r="F652" s="33" t="s">
        <v>722</v>
      </c>
      <c r="G652" s="32" t="s">
        <v>2463</v>
      </c>
      <c r="H652" s="34" t="s">
        <v>975</v>
      </c>
      <c r="I652" s="34"/>
      <c r="J652" s="54" t="str">
        <f t="shared" si="11"/>
        <v>&lt;schema:value&gt;</v>
      </c>
      <c r="K652" s="34" t="s">
        <v>2280</v>
      </c>
      <c r="L652" s="10" t="s">
        <v>2280</v>
      </c>
      <c r="M652" s="2"/>
    </row>
    <row r="653" spans="1:13" s="7" customFormat="1" ht="41.4" customHeight="1" x14ac:dyDescent="0.3">
      <c r="A653" s="31">
        <v>728</v>
      </c>
      <c r="B653" s="32" t="s">
        <v>266</v>
      </c>
      <c r="C653" s="32" t="s">
        <v>1402</v>
      </c>
      <c r="D653" s="31" t="s">
        <v>68</v>
      </c>
      <c r="E653" s="31" t="s">
        <v>8</v>
      </c>
      <c r="F653" s="33" t="s">
        <v>722</v>
      </c>
      <c r="G653" s="32"/>
      <c r="H653" s="10" t="s">
        <v>2406</v>
      </c>
      <c r="I653" s="34"/>
      <c r="J653" s="54" t="str">
        <f t="shared" si="11"/>
        <v>&lt;fed-org:function#id&gt;</v>
      </c>
      <c r="K653" s="34" t="s">
        <v>2281</v>
      </c>
      <c r="L653" s="10" t="s">
        <v>2280</v>
      </c>
      <c r="M653" s="2"/>
    </row>
    <row r="654" spans="1:13" s="7" customFormat="1" x14ac:dyDescent="0.3">
      <c r="A654" s="31">
        <v>729</v>
      </c>
      <c r="B654" s="32" t="s">
        <v>2540</v>
      </c>
      <c r="C654" s="32" t="s">
        <v>2539</v>
      </c>
      <c r="D654" s="31" t="s">
        <v>31</v>
      </c>
      <c r="E654" s="31" t="s">
        <v>3</v>
      </c>
      <c r="F654" s="33" t="s">
        <v>722</v>
      </c>
      <c r="G654" s="32" t="s">
        <v>2673</v>
      </c>
      <c r="H654" s="34" t="s">
        <v>1380</v>
      </c>
      <c r="I654" s="34"/>
      <c r="J654" s="54" t="str">
        <f t="shared" si="11"/>
        <v>&lt;fed-loc:country&gt;</v>
      </c>
      <c r="K654" s="34" t="s">
        <v>2281</v>
      </c>
      <c r="L654" s="10" t="s">
        <v>2280</v>
      </c>
      <c r="M654" s="2"/>
    </row>
    <row r="655" spans="1:13" s="7" customFormat="1" ht="172.8" x14ac:dyDescent="0.3">
      <c r="A655" s="31">
        <v>730</v>
      </c>
      <c r="B655" s="32" t="s">
        <v>2562</v>
      </c>
      <c r="C655" s="32" t="s">
        <v>2692</v>
      </c>
      <c r="D655" s="31" t="s">
        <v>763</v>
      </c>
      <c r="E655" s="31" t="s">
        <v>8</v>
      </c>
      <c r="F655" s="33" t="s">
        <v>2563</v>
      </c>
      <c r="G655" s="32" t="s">
        <v>2695</v>
      </c>
      <c r="H655" s="34" t="s">
        <v>2566</v>
      </c>
      <c r="I655" s="34" t="s">
        <v>2565</v>
      </c>
      <c r="J655" s="54" t="str">
        <f t="shared" si="11"/>
        <v>&lt;oeaw:iso6391/Schema&gt;</v>
      </c>
      <c r="K655" s="34" t="s">
        <v>2280</v>
      </c>
      <c r="L655" s="10" t="s">
        <v>2280</v>
      </c>
      <c r="M655" s="2"/>
    </row>
    <row r="656" spans="1:13" s="7" customFormat="1" ht="57.6" x14ac:dyDescent="0.3">
      <c r="A656" s="31">
        <v>731</v>
      </c>
      <c r="B656" s="32" t="s">
        <v>2607</v>
      </c>
      <c r="C656" s="32" t="s">
        <v>2608</v>
      </c>
      <c r="D656" s="31" t="s">
        <v>763</v>
      </c>
      <c r="E656" s="31" t="s">
        <v>3</v>
      </c>
      <c r="F656" s="33" t="s">
        <v>722</v>
      </c>
      <c r="G656" s="32" t="s">
        <v>2609</v>
      </c>
      <c r="H656" s="34" t="s">
        <v>1802</v>
      </c>
      <c r="I656" s="34"/>
      <c r="J656" s="54" t="str">
        <f>IF(F656="FED",IF(AND(E656="ConceptScheme",LEFT(H656,7) &lt;&gt; "inspire"),CONCATENATE("&lt;",H656,":",LOWER(IF(I656="",B656,I656)),"#id&gt;"),CONCATENATE("&lt;",H656,":",IF(I656="",B656,I656),"&gt;")),CONCATENATE("&lt;",H656,":",IF(I656="",B656,I656),"&gt;"))</f>
        <v>&lt;fed-gen:remittanceInformation&gt;</v>
      </c>
      <c r="K656" s="34" t="s">
        <v>2280</v>
      </c>
      <c r="L656" s="10" t="s">
        <v>2280</v>
      </c>
      <c r="M656" s="2"/>
    </row>
    <row r="657" spans="1:13" s="7" customFormat="1" ht="72" x14ac:dyDescent="0.3">
      <c r="A657" s="9">
        <v>732</v>
      </c>
      <c r="B657" s="4" t="s">
        <v>2636</v>
      </c>
      <c r="C657" s="4" t="s">
        <v>2698</v>
      </c>
      <c r="D657" s="9" t="s">
        <v>31</v>
      </c>
      <c r="E657" s="9" t="s">
        <v>8</v>
      </c>
      <c r="F657" s="11" t="s">
        <v>722</v>
      </c>
      <c r="G657" s="4" t="s">
        <v>2700</v>
      </c>
      <c r="H657" s="10" t="s">
        <v>1522</v>
      </c>
      <c r="I657" s="10"/>
      <c r="J657" s="13" t="str">
        <f t="shared" ref="J657" si="12">IF(F657="FED",IF(AND(E657="ConceptScheme",LEFT(H657,7) &lt;&gt; "inspire"),CONCATENATE("&lt;",H657,":",LOWER(IF(I657="",B657,I657)),"#id&gt;"),CONCATENATE("&lt;",H657,":",IF(I657="",B657,I657),"&gt;")),CONCATENATE("&lt;",H657,":",IF(I657="",B657,I657),"&gt;"))</f>
        <v>&lt;fed-thesaurus:nationality#id&gt;</v>
      </c>
      <c r="K657" s="10" t="s">
        <v>2281</v>
      </c>
      <c r="L657" s="10" t="s">
        <v>2280</v>
      </c>
      <c r="M657" s="2"/>
    </row>
    <row r="658" spans="1:13" s="7" customFormat="1" ht="72" x14ac:dyDescent="0.3">
      <c r="A658" s="9">
        <v>733</v>
      </c>
      <c r="B658" s="4" t="s">
        <v>2349</v>
      </c>
      <c r="C658" s="4" t="s">
        <v>2704</v>
      </c>
      <c r="D658" s="9" t="s">
        <v>31</v>
      </c>
      <c r="E658" s="9" t="s">
        <v>8</v>
      </c>
      <c r="F658" s="11" t="s">
        <v>722</v>
      </c>
      <c r="G658" s="4" t="s">
        <v>2705</v>
      </c>
      <c r="H658" s="10" t="s">
        <v>1380</v>
      </c>
      <c r="I658" s="10"/>
      <c r="J658" s="13" t="str">
        <f>IF(F658="FED",IF(AND(E658="ConceptScheme",LEFT(H658,7) &lt;&gt; "inspire"),CONCATENATE("&lt;",H658,":",LOWER(IF(I658="",B658,I658)),"#id&gt;"),CONCATENATE("&lt;",H658,":",IF(I658="",B658,I658),"&gt;")),CONCATENATE("&lt;",H658,":",IF(I658="",B658,I658),"&gt;"))</f>
        <v>&lt;fed-loc:country#id&gt;</v>
      </c>
      <c r="K658" s="10" t="s">
        <v>2281</v>
      </c>
      <c r="L658" s="10" t="s">
        <v>2280</v>
      </c>
      <c r="M658" s="2"/>
    </row>
    <row r="659" spans="1:13" s="7" customFormat="1" x14ac:dyDescent="0.3">
      <c r="A659" s="29"/>
      <c r="B659" s="28"/>
      <c r="C659" s="28"/>
      <c r="D659" s="29"/>
      <c r="E659" s="29"/>
      <c r="F659" s="41"/>
      <c r="G659" s="28"/>
      <c r="H659" s="42"/>
      <c r="I659" s="42"/>
      <c r="J659" s="28"/>
      <c r="K659" s="42"/>
      <c r="L659" s="42"/>
    </row>
    <row r="660" spans="1:13" s="7" customFormat="1" x14ac:dyDescent="0.3">
      <c r="A660" s="29"/>
      <c r="B660" s="28"/>
      <c r="C660" s="28"/>
      <c r="D660" s="29"/>
      <c r="E660" s="29"/>
      <c r="F660" s="41"/>
      <c r="G660" s="28"/>
      <c r="H660" s="42"/>
      <c r="I660" s="42"/>
      <c r="J660" s="28"/>
      <c r="K660" s="42"/>
      <c r="L660" s="42"/>
    </row>
    <row r="661" spans="1:13" s="7" customFormat="1" x14ac:dyDescent="0.3">
      <c r="A661" s="29"/>
      <c r="B661" s="28"/>
      <c r="C661" s="28"/>
      <c r="D661" s="29"/>
      <c r="E661" s="29"/>
      <c r="F661" s="41"/>
      <c r="G661" s="28"/>
      <c r="H661" s="42"/>
      <c r="I661" s="42"/>
      <c r="J661" s="28"/>
      <c r="K661" s="42"/>
      <c r="L661" s="42"/>
    </row>
    <row r="662" spans="1:13" s="7" customFormat="1" x14ac:dyDescent="0.3">
      <c r="A662" s="29"/>
      <c r="B662" s="28"/>
      <c r="C662" s="28"/>
      <c r="D662" s="29"/>
      <c r="E662" s="29"/>
      <c r="F662" s="41"/>
      <c r="G662" s="28"/>
      <c r="H662" s="42"/>
      <c r="I662" s="42"/>
      <c r="J662" s="28"/>
      <c r="K662" s="42"/>
      <c r="L662" s="42"/>
    </row>
    <row r="663" spans="1:13" s="7" customFormat="1" x14ac:dyDescent="0.3">
      <c r="A663" s="29"/>
      <c r="B663" s="28"/>
      <c r="C663" s="28"/>
      <c r="D663" s="29"/>
      <c r="E663" s="29"/>
      <c r="F663" s="41"/>
      <c r="G663" s="28"/>
      <c r="H663" s="42"/>
      <c r="I663" s="42"/>
      <c r="J663" s="28"/>
      <c r="K663" s="42"/>
      <c r="L663" s="42"/>
    </row>
    <row r="664" spans="1:13" s="7" customFormat="1" x14ac:dyDescent="0.3">
      <c r="A664" s="29"/>
      <c r="B664" s="28"/>
      <c r="C664" s="28"/>
      <c r="D664" s="29"/>
      <c r="E664" s="29"/>
      <c r="F664" s="41"/>
      <c r="G664" s="28"/>
      <c r="H664" s="42"/>
      <c r="I664" s="42"/>
      <c r="J664" s="28"/>
      <c r="K664" s="42"/>
      <c r="L664" s="42"/>
    </row>
    <row r="665" spans="1:13" s="7" customFormat="1" x14ac:dyDescent="0.3">
      <c r="A665" s="29"/>
      <c r="B665" s="28"/>
      <c r="C665" s="28"/>
      <c r="D665" s="29"/>
      <c r="E665" s="29"/>
      <c r="F665" s="41"/>
      <c r="G665" s="28"/>
      <c r="H665" s="42"/>
      <c r="I665" s="42"/>
      <c r="J665" s="28"/>
      <c r="K665" s="42"/>
      <c r="L665" s="42"/>
    </row>
    <row r="666" spans="1:13" s="7" customFormat="1" x14ac:dyDescent="0.3">
      <c r="A666" s="29"/>
      <c r="B666" s="28"/>
      <c r="C666" s="28"/>
      <c r="D666" s="29"/>
      <c r="E666" s="29"/>
      <c r="F666" s="41"/>
      <c r="G666" s="28"/>
      <c r="H666" s="42"/>
      <c r="I666" s="42"/>
      <c r="J666" s="28"/>
      <c r="K666" s="42"/>
      <c r="L666" s="42"/>
    </row>
    <row r="667" spans="1:13" s="7" customFormat="1" x14ac:dyDescent="0.3">
      <c r="A667" s="29"/>
      <c r="B667" s="28"/>
      <c r="C667" s="28"/>
      <c r="D667" s="29"/>
      <c r="E667" s="29"/>
      <c r="F667" s="41"/>
      <c r="G667" s="28"/>
      <c r="H667" s="42"/>
      <c r="I667" s="42"/>
      <c r="J667" s="28"/>
      <c r="K667" s="42"/>
      <c r="L667" s="42"/>
    </row>
    <row r="668" spans="1:13" s="7" customFormat="1" x14ac:dyDescent="0.3">
      <c r="A668" s="29"/>
      <c r="B668" s="28"/>
      <c r="C668" s="28"/>
      <c r="D668" s="29"/>
      <c r="E668" s="29"/>
      <c r="F668" s="41"/>
      <c r="G668" s="28"/>
      <c r="H668" s="42"/>
      <c r="I668" s="42"/>
      <c r="J668" s="28"/>
      <c r="K668" s="42"/>
      <c r="L668" s="42"/>
    </row>
    <row r="669" spans="1:13" s="7" customFormat="1" x14ac:dyDescent="0.3">
      <c r="A669" s="29"/>
      <c r="B669" s="28"/>
      <c r="C669" s="28"/>
      <c r="D669" s="29"/>
      <c r="E669" s="29"/>
      <c r="F669" s="41"/>
      <c r="G669" s="28"/>
      <c r="H669" s="42"/>
      <c r="I669" s="42"/>
      <c r="J669" s="28"/>
      <c r="K669" s="42"/>
      <c r="L669" s="42"/>
    </row>
    <row r="670" spans="1:13" s="7" customFormat="1" x14ac:dyDescent="0.3">
      <c r="A670" s="29"/>
      <c r="B670" s="28"/>
      <c r="C670" s="28"/>
      <c r="D670" s="29"/>
      <c r="E670" s="29"/>
      <c r="F670" s="41"/>
      <c r="G670" s="28"/>
      <c r="H670" s="42"/>
      <c r="I670" s="42"/>
      <c r="J670" s="28"/>
      <c r="K670" s="42"/>
      <c r="L670" s="42"/>
    </row>
    <row r="671" spans="1:13" s="7" customFormat="1" x14ac:dyDescent="0.3">
      <c r="A671" s="29"/>
      <c r="B671" s="28"/>
      <c r="C671" s="28"/>
      <c r="D671" s="29"/>
      <c r="E671" s="29"/>
      <c r="F671" s="41"/>
      <c r="G671" s="28"/>
      <c r="H671" s="42"/>
      <c r="I671" s="42"/>
      <c r="J671" s="28"/>
      <c r="K671" s="42"/>
      <c r="L671" s="42"/>
    </row>
    <row r="672" spans="1:13" s="7" customFormat="1" x14ac:dyDescent="0.3">
      <c r="A672" s="29"/>
      <c r="B672" s="28"/>
      <c r="C672" s="28"/>
      <c r="D672" s="29"/>
      <c r="E672" s="29"/>
      <c r="F672" s="41"/>
      <c r="G672" s="28"/>
      <c r="H672" s="42"/>
      <c r="I672" s="42"/>
      <c r="J672" s="28"/>
      <c r="K672" s="42"/>
      <c r="L672" s="42"/>
    </row>
    <row r="673" spans="1:12" s="7" customFormat="1" x14ac:dyDescent="0.3">
      <c r="A673" s="29"/>
      <c r="B673" s="28"/>
      <c r="C673" s="28"/>
      <c r="D673" s="29"/>
      <c r="E673" s="29"/>
      <c r="F673" s="41"/>
      <c r="G673" s="28"/>
      <c r="H673" s="42"/>
      <c r="I673" s="42"/>
      <c r="J673" s="28"/>
      <c r="K673" s="42"/>
      <c r="L673" s="42"/>
    </row>
    <row r="674" spans="1:12" s="7" customFormat="1" x14ac:dyDescent="0.3">
      <c r="A674" s="29"/>
      <c r="B674" s="28"/>
      <c r="C674" s="28"/>
      <c r="D674" s="29"/>
      <c r="E674" s="29"/>
      <c r="F674" s="41"/>
      <c r="G674" s="28"/>
      <c r="H674" s="42"/>
      <c r="I674" s="42"/>
      <c r="J674" s="28"/>
      <c r="K674" s="42"/>
      <c r="L674" s="42"/>
    </row>
    <row r="675" spans="1:12" s="7" customFormat="1" x14ac:dyDescent="0.3">
      <c r="A675" s="29"/>
      <c r="B675" s="28"/>
      <c r="C675" s="28"/>
      <c r="D675" s="29"/>
      <c r="E675" s="29"/>
      <c r="F675" s="41"/>
      <c r="G675" s="28"/>
      <c r="H675" s="42"/>
      <c r="I675" s="42"/>
      <c r="J675" s="28"/>
      <c r="K675" s="42"/>
      <c r="L675" s="42"/>
    </row>
    <row r="676" spans="1:12" s="7" customFormat="1" x14ac:dyDescent="0.3">
      <c r="A676" s="29"/>
      <c r="B676" s="28"/>
      <c r="C676" s="28"/>
      <c r="D676" s="29"/>
      <c r="E676" s="29"/>
      <c r="F676" s="41"/>
      <c r="G676" s="28"/>
      <c r="H676" s="42"/>
      <c r="I676" s="42"/>
      <c r="J676" s="28"/>
      <c r="K676" s="42"/>
      <c r="L676" s="42"/>
    </row>
    <row r="677" spans="1:12" s="7" customFormat="1" x14ac:dyDescent="0.3">
      <c r="A677" s="29"/>
      <c r="B677" s="28"/>
      <c r="C677" s="28"/>
      <c r="D677" s="29"/>
      <c r="E677" s="29"/>
      <c r="F677" s="41"/>
      <c r="G677" s="28"/>
      <c r="H677" s="42"/>
      <c r="I677" s="42"/>
      <c r="J677" s="28"/>
      <c r="K677" s="42"/>
      <c r="L677" s="42"/>
    </row>
    <row r="678" spans="1:12" s="7" customFormat="1" x14ac:dyDescent="0.3">
      <c r="A678" s="29"/>
      <c r="B678" s="28"/>
      <c r="C678" s="28"/>
      <c r="D678" s="29"/>
      <c r="E678" s="29"/>
      <c r="F678" s="41"/>
      <c r="G678" s="28"/>
      <c r="H678" s="42"/>
      <c r="I678" s="42"/>
      <c r="J678" s="28"/>
      <c r="K678" s="42"/>
      <c r="L678" s="42"/>
    </row>
    <row r="679" spans="1:12" s="7" customFormat="1" x14ac:dyDescent="0.3">
      <c r="A679" s="29"/>
      <c r="B679" s="28"/>
      <c r="C679" s="28"/>
      <c r="D679" s="29"/>
      <c r="E679" s="29"/>
      <c r="F679" s="41"/>
      <c r="G679" s="28"/>
      <c r="H679" s="42"/>
      <c r="I679" s="42"/>
      <c r="J679" s="28"/>
      <c r="K679" s="42"/>
      <c r="L679" s="42"/>
    </row>
    <row r="680" spans="1:12" s="7" customFormat="1" x14ac:dyDescent="0.3">
      <c r="A680" s="29"/>
      <c r="B680" s="28"/>
      <c r="C680" s="28"/>
      <c r="D680" s="29"/>
      <c r="E680" s="29"/>
      <c r="F680" s="41"/>
      <c r="G680" s="28"/>
      <c r="H680" s="42"/>
      <c r="I680" s="42"/>
      <c r="J680" s="28"/>
      <c r="K680" s="42"/>
      <c r="L680" s="42"/>
    </row>
    <row r="681" spans="1:12" s="7" customFormat="1" x14ac:dyDescent="0.3">
      <c r="A681" s="29"/>
      <c r="B681" s="28"/>
      <c r="C681" s="28"/>
      <c r="D681" s="29"/>
      <c r="E681" s="29"/>
      <c r="F681" s="41"/>
      <c r="G681" s="28"/>
      <c r="H681" s="42"/>
      <c r="I681" s="42"/>
      <c r="J681" s="28"/>
      <c r="K681" s="42"/>
      <c r="L681" s="42"/>
    </row>
    <row r="682" spans="1:12" s="7" customFormat="1" x14ac:dyDescent="0.3">
      <c r="A682" s="29"/>
      <c r="B682" s="28"/>
      <c r="C682" s="28"/>
      <c r="D682" s="29"/>
      <c r="E682" s="29"/>
      <c r="F682" s="41"/>
      <c r="G682" s="28"/>
      <c r="H682" s="42"/>
      <c r="I682" s="42"/>
      <c r="J682" s="28"/>
      <c r="K682" s="42"/>
      <c r="L682" s="42"/>
    </row>
    <row r="683" spans="1:12" s="7" customFormat="1" x14ac:dyDescent="0.3">
      <c r="A683" s="29"/>
      <c r="B683" s="28"/>
      <c r="C683" s="28"/>
      <c r="D683" s="29"/>
      <c r="E683" s="29"/>
      <c r="F683" s="41"/>
      <c r="G683" s="28"/>
      <c r="H683" s="42"/>
      <c r="I683" s="42"/>
      <c r="J683" s="28"/>
      <c r="K683" s="42"/>
      <c r="L683" s="42"/>
    </row>
    <row r="684" spans="1:12" s="7" customFormat="1" x14ac:dyDescent="0.3">
      <c r="A684" s="29"/>
      <c r="B684" s="28"/>
      <c r="C684" s="28"/>
      <c r="D684" s="29"/>
      <c r="E684" s="29"/>
      <c r="F684" s="41"/>
      <c r="G684" s="28"/>
      <c r="H684" s="42"/>
      <c r="I684" s="42"/>
      <c r="J684" s="28"/>
      <c r="K684" s="42"/>
      <c r="L684" s="42"/>
    </row>
    <row r="685" spans="1:12" s="7" customFormat="1" x14ac:dyDescent="0.3">
      <c r="A685" s="29"/>
      <c r="B685" s="28"/>
      <c r="C685" s="28"/>
      <c r="D685" s="29"/>
      <c r="E685" s="29"/>
      <c r="F685" s="41"/>
      <c r="G685" s="28"/>
      <c r="H685" s="42"/>
      <c r="I685" s="42"/>
      <c r="J685" s="28"/>
      <c r="K685" s="42"/>
      <c r="L685" s="42"/>
    </row>
    <row r="686" spans="1:12" s="7" customFormat="1" x14ac:dyDescent="0.3">
      <c r="A686" s="29"/>
      <c r="B686" s="28"/>
      <c r="C686" s="28"/>
      <c r="D686" s="29"/>
      <c r="E686" s="29"/>
      <c r="F686" s="41"/>
      <c r="G686" s="28"/>
      <c r="H686" s="42"/>
      <c r="I686" s="42"/>
      <c r="J686" s="28"/>
      <c r="K686" s="42"/>
      <c r="L686" s="42"/>
    </row>
    <row r="687" spans="1:12" s="7" customFormat="1" x14ac:dyDescent="0.3">
      <c r="A687" s="29"/>
      <c r="B687" s="28"/>
      <c r="C687" s="28"/>
      <c r="D687" s="29"/>
      <c r="E687" s="29"/>
      <c r="F687" s="41"/>
      <c r="G687" s="28"/>
      <c r="H687" s="42"/>
      <c r="I687" s="42"/>
      <c r="J687" s="28"/>
      <c r="K687" s="42"/>
      <c r="L687" s="42"/>
    </row>
    <row r="688" spans="1:12" s="7" customFormat="1" x14ac:dyDescent="0.3">
      <c r="A688" s="29"/>
      <c r="B688" s="28"/>
      <c r="C688" s="28"/>
      <c r="D688" s="29"/>
      <c r="E688" s="29"/>
      <c r="F688" s="41"/>
      <c r="G688" s="28"/>
      <c r="H688" s="42"/>
      <c r="I688" s="42"/>
      <c r="J688" s="28"/>
      <c r="K688" s="42"/>
      <c r="L688" s="42"/>
    </row>
    <row r="689" spans="1:12" s="7" customFormat="1" x14ac:dyDescent="0.3">
      <c r="A689" s="29"/>
      <c r="B689" s="28"/>
      <c r="C689" s="28"/>
      <c r="D689" s="29"/>
      <c r="E689" s="29"/>
      <c r="F689" s="41"/>
      <c r="G689" s="28"/>
      <c r="H689" s="42"/>
      <c r="I689" s="42"/>
      <c r="J689" s="28"/>
      <c r="K689" s="42"/>
      <c r="L689" s="42"/>
    </row>
    <row r="690" spans="1:12" s="7" customFormat="1" x14ac:dyDescent="0.3">
      <c r="A690" s="29"/>
      <c r="B690" s="28"/>
      <c r="C690" s="28"/>
      <c r="D690" s="29"/>
      <c r="E690" s="29"/>
      <c r="F690" s="41"/>
      <c r="G690" s="28"/>
      <c r="H690" s="42"/>
      <c r="I690" s="42"/>
      <c r="J690" s="28"/>
      <c r="K690" s="42"/>
      <c r="L690" s="42"/>
    </row>
    <row r="691" spans="1:12" s="7" customFormat="1" x14ac:dyDescent="0.3">
      <c r="A691" s="29"/>
      <c r="B691" s="28"/>
      <c r="C691" s="28"/>
      <c r="D691" s="29"/>
      <c r="E691" s="29"/>
      <c r="F691" s="41"/>
      <c r="G691" s="28"/>
      <c r="H691" s="42"/>
      <c r="I691" s="42"/>
      <c r="J691" s="28"/>
      <c r="K691" s="42"/>
      <c r="L691" s="42"/>
    </row>
    <row r="692" spans="1:12" s="7" customFormat="1" x14ac:dyDescent="0.3">
      <c r="A692" s="29"/>
      <c r="B692" s="28"/>
      <c r="C692" s="28"/>
      <c r="D692" s="29"/>
      <c r="E692" s="29"/>
      <c r="F692" s="41"/>
      <c r="G692" s="28"/>
      <c r="H692" s="42"/>
      <c r="I692" s="42"/>
      <c r="J692" s="28"/>
      <c r="K692" s="42"/>
      <c r="L692" s="42"/>
    </row>
    <row r="693" spans="1:12" s="7" customFormat="1" x14ac:dyDescent="0.3">
      <c r="A693" s="29"/>
      <c r="B693" s="28"/>
      <c r="C693" s="28"/>
      <c r="D693" s="29"/>
      <c r="E693" s="29"/>
      <c r="F693" s="41"/>
      <c r="G693" s="28"/>
      <c r="H693" s="42"/>
      <c r="I693" s="42"/>
      <c r="J693" s="28"/>
      <c r="K693" s="42"/>
      <c r="L693" s="42"/>
    </row>
    <row r="694" spans="1:12" s="7" customFormat="1" x14ac:dyDescent="0.3">
      <c r="A694" s="29"/>
      <c r="B694" s="28"/>
      <c r="C694" s="28"/>
      <c r="D694" s="29"/>
      <c r="E694" s="29"/>
      <c r="F694" s="41"/>
      <c r="G694" s="28"/>
      <c r="H694" s="42"/>
      <c r="I694" s="42"/>
      <c r="J694" s="28"/>
      <c r="K694" s="42"/>
      <c r="L694" s="42"/>
    </row>
    <row r="695" spans="1:12" s="7" customFormat="1" x14ac:dyDescent="0.3">
      <c r="A695" s="29"/>
      <c r="B695" s="28"/>
      <c r="C695" s="28"/>
      <c r="D695" s="29"/>
      <c r="E695" s="29"/>
      <c r="F695" s="41"/>
      <c r="G695" s="28"/>
      <c r="H695" s="42"/>
      <c r="I695" s="42"/>
      <c r="J695" s="28"/>
      <c r="K695" s="42"/>
      <c r="L695" s="42"/>
    </row>
    <row r="696" spans="1:12" s="7" customFormat="1" x14ac:dyDescent="0.3">
      <c r="A696" s="29"/>
      <c r="B696" s="28"/>
      <c r="C696" s="28"/>
      <c r="D696" s="29"/>
      <c r="E696" s="29"/>
      <c r="F696" s="41"/>
      <c r="G696" s="28"/>
      <c r="H696" s="42"/>
      <c r="I696" s="42"/>
      <c r="J696" s="28"/>
      <c r="K696" s="42"/>
      <c r="L696" s="42"/>
    </row>
    <row r="697" spans="1:12" s="7" customFormat="1" x14ac:dyDescent="0.3">
      <c r="A697" s="29"/>
      <c r="B697" s="28"/>
      <c r="C697" s="28"/>
      <c r="D697" s="29"/>
      <c r="E697" s="29"/>
      <c r="F697" s="41"/>
      <c r="G697" s="28"/>
      <c r="H697" s="42"/>
      <c r="I697" s="42"/>
      <c r="J697" s="28"/>
      <c r="K697" s="42"/>
      <c r="L697" s="42"/>
    </row>
    <row r="698" spans="1:12" s="7" customFormat="1" x14ac:dyDescent="0.3">
      <c r="A698" s="29"/>
      <c r="B698" s="28"/>
      <c r="C698" s="28"/>
      <c r="D698" s="29"/>
      <c r="E698" s="29"/>
      <c r="F698" s="41"/>
      <c r="G698" s="28"/>
      <c r="H698" s="42"/>
      <c r="I698" s="42"/>
      <c r="J698" s="28"/>
      <c r="K698" s="42"/>
      <c r="L698" s="42"/>
    </row>
    <row r="699" spans="1:12" s="7" customFormat="1" x14ac:dyDescent="0.3">
      <c r="A699" s="29"/>
      <c r="B699" s="28"/>
      <c r="C699" s="28"/>
      <c r="D699" s="29"/>
      <c r="E699" s="29"/>
      <c r="F699" s="41"/>
      <c r="G699" s="28"/>
      <c r="H699" s="42"/>
      <c r="I699" s="42"/>
      <c r="J699" s="28"/>
      <c r="K699" s="42"/>
      <c r="L699" s="42"/>
    </row>
    <row r="700" spans="1:12" s="7" customFormat="1" x14ac:dyDescent="0.3">
      <c r="A700" s="29"/>
      <c r="B700" s="28"/>
      <c r="C700" s="28"/>
      <c r="D700" s="29"/>
      <c r="E700" s="29"/>
      <c r="F700" s="41"/>
      <c r="G700" s="28"/>
      <c r="H700" s="42"/>
      <c r="I700" s="42"/>
      <c r="J700" s="28"/>
      <c r="K700" s="42"/>
      <c r="L700" s="42"/>
    </row>
    <row r="701" spans="1:12" s="7" customFormat="1" x14ac:dyDescent="0.3">
      <c r="A701" s="29"/>
      <c r="B701" s="28"/>
      <c r="C701" s="28"/>
      <c r="D701" s="29"/>
      <c r="E701" s="29"/>
      <c r="F701" s="41"/>
      <c r="G701" s="28"/>
      <c r="H701" s="42"/>
      <c r="I701" s="42"/>
      <c r="J701" s="28"/>
      <c r="K701" s="42"/>
      <c r="L701" s="42"/>
    </row>
    <row r="702" spans="1:12" s="7" customFormat="1" x14ac:dyDescent="0.3">
      <c r="A702" s="29"/>
      <c r="B702" s="28"/>
      <c r="C702" s="28"/>
      <c r="D702" s="29"/>
      <c r="E702" s="29"/>
      <c r="F702" s="41"/>
      <c r="G702" s="28"/>
      <c r="H702" s="42"/>
      <c r="I702" s="42"/>
      <c r="J702" s="28"/>
      <c r="K702" s="42"/>
      <c r="L702" s="42"/>
    </row>
    <row r="703" spans="1:12" s="7" customFormat="1" x14ac:dyDescent="0.3">
      <c r="A703" s="29"/>
      <c r="B703" s="28"/>
      <c r="C703" s="28"/>
      <c r="D703" s="29"/>
      <c r="E703" s="29"/>
      <c r="F703" s="41"/>
      <c r="G703" s="28"/>
      <c r="H703" s="42"/>
      <c r="I703" s="42"/>
      <c r="J703" s="28"/>
      <c r="K703" s="42"/>
      <c r="L703" s="42"/>
    </row>
    <row r="704" spans="1:12" s="7" customFormat="1" x14ac:dyDescent="0.3">
      <c r="A704" s="29"/>
      <c r="B704" s="28"/>
      <c r="C704" s="28"/>
      <c r="D704" s="29"/>
      <c r="E704" s="29"/>
      <c r="F704" s="41"/>
      <c r="G704" s="28"/>
      <c r="H704" s="42"/>
      <c r="I704" s="42"/>
      <c r="J704" s="28"/>
      <c r="K704" s="42"/>
      <c r="L704" s="42"/>
    </row>
    <row r="705" spans="1:12" s="7" customFormat="1" x14ac:dyDescent="0.3">
      <c r="A705" s="29"/>
      <c r="B705" s="28"/>
      <c r="C705" s="28"/>
      <c r="D705" s="29"/>
      <c r="E705" s="29"/>
      <c r="F705" s="41"/>
      <c r="G705" s="28"/>
      <c r="H705" s="42"/>
      <c r="I705" s="42"/>
      <c r="J705" s="28"/>
      <c r="K705" s="42"/>
      <c r="L705" s="42"/>
    </row>
    <row r="706" spans="1:12" s="7" customFormat="1" x14ac:dyDescent="0.3">
      <c r="A706" s="29"/>
      <c r="B706" s="28"/>
      <c r="C706" s="28"/>
      <c r="D706" s="29"/>
      <c r="E706" s="29"/>
      <c r="F706" s="41"/>
      <c r="G706" s="28"/>
      <c r="H706" s="42"/>
      <c r="I706" s="42"/>
      <c r="J706" s="28"/>
      <c r="K706" s="42"/>
      <c r="L706" s="42"/>
    </row>
    <row r="707" spans="1:12" s="7" customFormat="1" x14ac:dyDescent="0.3">
      <c r="A707" s="29"/>
      <c r="B707" s="28"/>
      <c r="C707" s="28"/>
      <c r="D707" s="29"/>
      <c r="E707" s="29"/>
      <c r="F707" s="41"/>
      <c r="G707" s="28"/>
      <c r="H707" s="42"/>
      <c r="I707" s="42"/>
      <c r="J707" s="28"/>
      <c r="K707" s="42"/>
      <c r="L707" s="42"/>
    </row>
    <row r="708" spans="1:12" s="7" customFormat="1" x14ac:dyDescent="0.3">
      <c r="A708" s="29"/>
      <c r="B708" s="28"/>
      <c r="C708" s="28"/>
      <c r="D708" s="29"/>
      <c r="E708" s="29"/>
      <c r="F708" s="41"/>
      <c r="G708" s="28"/>
      <c r="H708" s="42"/>
      <c r="I708" s="42"/>
      <c r="J708" s="28"/>
      <c r="K708" s="42"/>
      <c r="L708" s="42"/>
    </row>
    <row r="709" spans="1:12" s="7" customFormat="1" x14ac:dyDescent="0.3">
      <c r="A709" s="29"/>
      <c r="B709" s="28"/>
      <c r="C709" s="28"/>
      <c r="D709" s="29"/>
      <c r="E709" s="29"/>
      <c r="F709" s="41"/>
      <c r="G709" s="28"/>
      <c r="H709" s="42"/>
      <c r="I709" s="42"/>
      <c r="J709" s="28"/>
      <c r="K709" s="42"/>
      <c r="L709" s="42"/>
    </row>
    <row r="710" spans="1:12" s="7" customFormat="1" x14ac:dyDescent="0.3">
      <c r="A710" s="29"/>
      <c r="B710" s="28"/>
      <c r="C710" s="28"/>
      <c r="D710" s="29"/>
      <c r="E710" s="29"/>
      <c r="F710" s="41"/>
      <c r="G710" s="28"/>
      <c r="H710" s="42"/>
      <c r="I710" s="42"/>
      <c r="J710" s="28"/>
      <c r="K710" s="42"/>
      <c r="L710" s="42"/>
    </row>
    <row r="711" spans="1:12" s="7" customFormat="1" x14ac:dyDescent="0.3">
      <c r="A711" s="29"/>
      <c r="B711" s="28"/>
      <c r="C711" s="28"/>
      <c r="D711" s="29"/>
      <c r="E711" s="29"/>
      <c r="F711" s="41"/>
      <c r="G711" s="28"/>
      <c r="H711" s="42"/>
      <c r="I711" s="42"/>
      <c r="J711" s="28"/>
      <c r="K711" s="42"/>
      <c r="L711" s="42"/>
    </row>
    <row r="712" spans="1:12" s="7" customFormat="1" x14ac:dyDescent="0.3">
      <c r="A712" s="29"/>
      <c r="B712" s="28"/>
      <c r="C712" s="28"/>
      <c r="D712" s="29"/>
      <c r="E712" s="29"/>
      <c r="F712" s="41"/>
      <c r="G712" s="28"/>
      <c r="H712" s="42"/>
      <c r="I712" s="42"/>
      <c r="J712" s="28"/>
      <c r="K712" s="42"/>
      <c r="L712" s="42"/>
    </row>
    <row r="713" spans="1:12" s="7" customFormat="1" x14ac:dyDescent="0.3">
      <c r="A713" s="29"/>
      <c r="B713" s="28"/>
      <c r="C713" s="28"/>
      <c r="D713" s="29"/>
      <c r="E713" s="29"/>
      <c r="F713" s="41"/>
      <c r="G713" s="28"/>
      <c r="H713" s="42"/>
      <c r="I713" s="42"/>
      <c r="J713" s="28"/>
      <c r="K713" s="42"/>
      <c r="L713" s="42"/>
    </row>
    <row r="714" spans="1:12" s="7" customFormat="1" x14ac:dyDescent="0.3">
      <c r="A714" s="29"/>
      <c r="B714" s="28"/>
      <c r="C714" s="28"/>
      <c r="D714" s="29"/>
      <c r="E714" s="29"/>
      <c r="F714" s="41"/>
      <c r="G714" s="28"/>
      <c r="H714" s="42"/>
      <c r="I714" s="42"/>
      <c r="J714" s="28"/>
      <c r="K714" s="42"/>
      <c r="L714" s="42"/>
    </row>
    <row r="715" spans="1:12" s="7" customFormat="1" x14ac:dyDescent="0.3">
      <c r="A715" s="29"/>
      <c r="B715" s="28"/>
      <c r="C715" s="28"/>
      <c r="D715" s="29"/>
      <c r="E715" s="29"/>
      <c r="F715" s="41"/>
      <c r="G715" s="28"/>
      <c r="H715" s="42"/>
      <c r="I715" s="42"/>
      <c r="J715" s="28"/>
      <c r="K715" s="42"/>
      <c r="L715" s="42"/>
    </row>
    <row r="716" spans="1:12" s="7" customFormat="1" x14ac:dyDescent="0.3">
      <c r="A716" s="29"/>
      <c r="B716" s="28"/>
      <c r="C716" s="28"/>
      <c r="D716" s="29"/>
      <c r="E716" s="29"/>
      <c r="F716" s="41"/>
      <c r="G716" s="28"/>
      <c r="H716" s="42"/>
      <c r="I716" s="42"/>
      <c r="J716" s="28"/>
      <c r="K716" s="42"/>
      <c r="L716" s="42"/>
    </row>
    <row r="717" spans="1:12" s="7" customFormat="1" x14ac:dyDescent="0.3">
      <c r="A717" s="29"/>
      <c r="B717" s="28"/>
      <c r="C717" s="28"/>
      <c r="D717" s="29"/>
      <c r="E717" s="29"/>
      <c r="F717" s="41"/>
      <c r="G717" s="28"/>
      <c r="H717" s="42"/>
      <c r="I717" s="42"/>
      <c r="J717" s="28"/>
      <c r="K717" s="42"/>
      <c r="L717" s="42"/>
    </row>
    <row r="718" spans="1:12" s="7" customFormat="1" x14ac:dyDescent="0.3">
      <c r="A718" s="29"/>
      <c r="B718" s="28"/>
      <c r="C718" s="28"/>
      <c r="D718" s="29"/>
      <c r="E718" s="29"/>
      <c r="F718" s="41"/>
      <c r="G718" s="28"/>
      <c r="H718" s="42"/>
      <c r="I718" s="42"/>
      <c r="J718" s="28"/>
      <c r="K718" s="42"/>
      <c r="L718" s="42"/>
    </row>
    <row r="719" spans="1:12" s="7" customFormat="1" x14ac:dyDescent="0.3">
      <c r="A719" s="29"/>
      <c r="B719" s="28"/>
      <c r="C719" s="28"/>
      <c r="D719" s="29"/>
      <c r="E719" s="29"/>
      <c r="F719" s="41"/>
      <c r="G719" s="28"/>
      <c r="H719" s="42"/>
      <c r="I719" s="42"/>
      <c r="J719" s="28"/>
      <c r="K719" s="42"/>
      <c r="L719" s="42"/>
    </row>
    <row r="720" spans="1:12" s="7" customFormat="1" x14ac:dyDescent="0.3">
      <c r="A720" s="29"/>
      <c r="B720" s="28"/>
      <c r="C720" s="28"/>
      <c r="D720" s="29"/>
      <c r="E720" s="29"/>
      <c r="F720" s="41"/>
      <c r="G720" s="28"/>
      <c r="H720" s="42"/>
      <c r="I720" s="42"/>
      <c r="J720" s="28"/>
      <c r="K720" s="42"/>
      <c r="L720" s="42"/>
    </row>
    <row r="721" spans="1:12" s="7" customFormat="1" x14ac:dyDescent="0.3">
      <c r="A721" s="29"/>
      <c r="B721" s="28"/>
      <c r="C721" s="28"/>
      <c r="D721" s="29"/>
      <c r="E721" s="29"/>
      <c r="F721" s="41"/>
      <c r="G721" s="28"/>
      <c r="H721" s="42"/>
      <c r="I721" s="42"/>
      <c r="J721" s="28"/>
      <c r="K721" s="42"/>
      <c r="L721" s="42"/>
    </row>
    <row r="722" spans="1:12" s="7" customFormat="1" x14ac:dyDescent="0.3">
      <c r="A722" s="29"/>
      <c r="B722" s="28"/>
      <c r="C722" s="28"/>
      <c r="D722" s="29"/>
      <c r="E722" s="29"/>
      <c r="F722" s="41"/>
      <c r="G722" s="28"/>
      <c r="H722" s="42"/>
      <c r="I722" s="42"/>
      <c r="J722" s="28"/>
      <c r="K722" s="42"/>
      <c r="L722" s="42"/>
    </row>
    <row r="723" spans="1:12" s="7" customFormat="1" x14ac:dyDescent="0.3">
      <c r="A723" s="29"/>
      <c r="B723" s="28"/>
      <c r="C723" s="28"/>
      <c r="D723" s="29"/>
      <c r="E723" s="29"/>
      <c r="F723" s="41"/>
      <c r="G723" s="28"/>
      <c r="H723" s="42"/>
      <c r="I723" s="42"/>
      <c r="J723" s="28"/>
      <c r="K723" s="42"/>
      <c r="L723" s="42"/>
    </row>
    <row r="724" spans="1:12" s="7" customFormat="1" x14ac:dyDescent="0.3">
      <c r="A724" s="29"/>
      <c r="B724" s="28"/>
      <c r="C724" s="28"/>
      <c r="D724" s="29"/>
      <c r="E724" s="29"/>
      <c r="F724" s="41"/>
      <c r="G724" s="28"/>
      <c r="H724" s="42"/>
      <c r="I724" s="42"/>
      <c r="J724" s="28"/>
      <c r="K724" s="42"/>
      <c r="L724" s="42"/>
    </row>
    <row r="725" spans="1:12" s="7" customFormat="1" x14ac:dyDescent="0.3">
      <c r="A725" s="29"/>
      <c r="B725" s="28"/>
      <c r="C725" s="28"/>
      <c r="D725" s="29"/>
      <c r="E725" s="29"/>
      <c r="F725" s="41"/>
      <c r="G725" s="28"/>
      <c r="H725" s="42"/>
      <c r="I725" s="42"/>
      <c r="J725" s="28"/>
      <c r="K725" s="42"/>
      <c r="L725" s="42"/>
    </row>
    <row r="726" spans="1:12" s="7" customFormat="1" x14ac:dyDescent="0.3">
      <c r="A726" s="29"/>
      <c r="B726" s="28"/>
      <c r="C726" s="28"/>
      <c r="D726" s="29"/>
      <c r="E726" s="29"/>
      <c r="F726" s="41"/>
      <c r="G726" s="28"/>
      <c r="H726" s="42"/>
      <c r="I726" s="42"/>
      <c r="J726" s="28"/>
      <c r="K726" s="42"/>
      <c r="L726" s="42"/>
    </row>
    <row r="727" spans="1:12" s="7" customFormat="1" x14ac:dyDescent="0.3">
      <c r="A727" s="29"/>
      <c r="B727" s="28"/>
      <c r="C727" s="28"/>
      <c r="D727" s="29"/>
      <c r="E727" s="29"/>
      <c r="F727" s="41"/>
      <c r="G727" s="28"/>
      <c r="H727" s="42"/>
      <c r="I727" s="42"/>
      <c r="J727" s="28"/>
      <c r="K727" s="42"/>
      <c r="L727" s="42"/>
    </row>
    <row r="728" spans="1:12" s="7" customFormat="1" x14ac:dyDescent="0.3">
      <c r="A728" s="29"/>
      <c r="B728" s="28"/>
      <c r="C728" s="28"/>
      <c r="D728" s="29"/>
      <c r="E728" s="29"/>
      <c r="F728" s="41"/>
      <c r="G728" s="28"/>
      <c r="H728" s="42"/>
      <c r="I728" s="42"/>
      <c r="J728" s="28"/>
      <c r="K728" s="42"/>
      <c r="L728" s="42"/>
    </row>
    <row r="729" spans="1:12" s="7" customFormat="1" x14ac:dyDescent="0.3">
      <c r="A729" s="29"/>
      <c r="B729" s="28"/>
      <c r="C729" s="28"/>
      <c r="D729" s="29"/>
      <c r="E729" s="29"/>
      <c r="F729" s="41"/>
      <c r="G729" s="28"/>
      <c r="H729" s="42"/>
      <c r="I729" s="42"/>
      <c r="J729" s="28"/>
      <c r="K729" s="42"/>
      <c r="L729" s="42"/>
    </row>
    <row r="730" spans="1:12" s="7" customFormat="1" x14ac:dyDescent="0.3">
      <c r="A730" s="29"/>
      <c r="B730" s="28"/>
      <c r="C730" s="28"/>
      <c r="D730" s="29"/>
      <c r="E730" s="29"/>
      <c r="F730" s="41"/>
      <c r="G730" s="28"/>
      <c r="H730" s="42"/>
      <c r="I730" s="42"/>
      <c r="J730" s="28"/>
      <c r="K730" s="42"/>
      <c r="L730" s="42"/>
    </row>
    <row r="731" spans="1:12" s="7" customFormat="1" x14ac:dyDescent="0.3">
      <c r="A731" s="29"/>
      <c r="B731" s="28"/>
      <c r="C731" s="28"/>
      <c r="D731" s="29"/>
      <c r="E731" s="29"/>
      <c r="F731" s="41"/>
      <c r="G731" s="28"/>
      <c r="H731" s="42"/>
      <c r="I731" s="42"/>
      <c r="J731" s="28"/>
      <c r="K731" s="42"/>
      <c r="L731" s="42"/>
    </row>
    <row r="732" spans="1:12" s="7" customFormat="1" x14ac:dyDescent="0.3">
      <c r="A732" s="29"/>
      <c r="B732" s="28"/>
      <c r="C732" s="28"/>
      <c r="D732" s="29"/>
      <c r="E732" s="29"/>
      <c r="F732" s="41"/>
      <c r="G732" s="28"/>
      <c r="H732" s="42"/>
      <c r="I732" s="42"/>
      <c r="J732" s="28"/>
      <c r="K732" s="42"/>
      <c r="L732" s="42"/>
    </row>
    <row r="733" spans="1:12" s="7" customFormat="1" x14ac:dyDescent="0.3">
      <c r="A733" s="29"/>
      <c r="B733" s="28"/>
      <c r="C733" s="28"/>
      <c r="D733" s="29"/>
      <c r="E733" s="29"/>
      <c r="F733" s="41"/>
      <c r="G733" s="28"/>
      <c r="H733" s="42"/>
      <c r="I733" s="42"/>
      <c r="J733" s="28"/>
      <c r="K733" s="42"/>
      <c r="L733" s="42"/>
    </row>
    <row r="734" spans="1:12" s="7" customFormat="1" x14ac:dyDescent="0.3">
      <c r="A734" s="29"/>
      <c r="B734" s="28"/>
      <c r="C734" s="28"/>
      <c r="D734" s="29"/>
      <c r="E734" s="29"/>
      <c r="F734" s="41"/>
      <c r="G734" s="28"/>
      <c r="H734" s="42"/>
      <c r="I734" s="42"/>
      <c r="J734" s="28"/>
      <c r="K734" s="42"/>
      <c r="L734" s="42"/>
    </row>
    <row r="735" spans="1:12" s="7" customFormat="1" x14ac:dyDescent="0.3">
      <c r="A735" s="29"/>
      <c r="B735" s="28"/>
      <c r="C735" s="28"/>
      <c r="D735" s="29"/>
      <c r="E735" s="29"/>
      <c r="F735" s="41"/>
      <c r="G735" s="28"/>
      <c r="H735" s="42"/>
      <c r="I735" s="42"/>
      <c r="J735" s="28"/>
      <c r="K735" s="42"/>
      <c r="L735" s="42"/>
    </row>
    <row r="736" spans="1:12" s="7" customFormat="1" x14ac:dyDescent="0.3">
      <c r="A736" s="29"/>
      <c r="B736" s="28"/>
      <c r="C736" s="28"/>
      <c r="D736" s="29"/>
      <c r="E736" s="29"/>
      <c r="F736" s="41"/>
      <c r="G736" s="28"/>
      <c r="H736" s="42"/>
      <c r="I736" s="42"/>
      <c r="J736" s="28"/>
      <c r="K736" s="42"/>
      <c r="L736" s="42"/>
    </row>
    <row r="737" spans="1:12" s="7" customFormat="1" x14ac:dyDescent="0.3">
      <c r="A737" s="29"/>
      <c r="B737" s="28"/>
      <c r="C737" s="28"/>
      <c r="D737" s="29"/>
      <c r="E737" s="29"/>
      <c r="F737" s="41"/>
      <c r="G737" s="28"/>
      <c r="H737" s="42"/>
      <c r="I737" s="42"/>
      <c r="J737" s="28"/>
      <c r="K737" s="42"/>
      <c r="L737" s="42"/>
    </row>
    <row r="738" spans="1:12" s="7" customFormat="1" x14ac:dyDescent="0.3">
      <c r="A738" s="29"/>
      <c r="B738" s="28"/>
      <c r="C738" s="28"/>
      <c r="D738" s="29"/>
      <c r="E738" s="29"/>
      <c r="F738" s="41"/>
      <c r="G738" s="28"/>
      <c r="H738" s="42"/>
      <c r="I738" s="42"/>
      <c r="J738" s="28"/>
      <c r="K738" s="42"/>
      <c r="L738" s="42"/>
    </row>
    <row r="739" spans="1:12" s="7" customFormat="1" x14ac:dyDescent="0.3">
      <c r="A739" s="29"/>
      <c r="B739" s="28"/>
      <c r="C739" s="28"/>
      <c r="D739" s="29"/>
      <c r="E739" s="29"/>
      <c r="F739" s="41"/>
      <c r="G739" s="28"/>
      <c r="H739" s="42"/>
      <c r="I739" s="42"/>
      <c r="J739" s="28"/>
      <c r="K739" s="42"/>
      <c r="L739" s="42"/>
    </row>
    <row r="740" spans="1:12" s="7" customFormat="1" x14ac:dyDescent="0.3">
      <c r="A740" s="29"/>
      <c r="B740" s="28"/>
      <c r="C740" s="28"/>
      <c r="D740" s="29"/>
      <c r="E740" s="29"/>
      <c r="F740" s="41"/>
      <c r="G740" s="28"/>
      <c r="H740" s="42"/>
      <c r="I740" s="42"/>
      <c r="J740" s="28"/>
      <c r="K740" s="42"/>
      <c r="L740" s="42"/>
    </row>
    <row r="741" spans="1:12" s="7" customFormat="1" x14ac:dyDescent="0.3">
      <c r="A741" s="29"/>
      <c r="B741" s="28"/>
      <c r="C741" s="28"/>
      <c r="D741" s="29"/>
      <c r="E741" s="29"/>
      <c r="F741" s="41"/>
      <c r="G741" s="28"/>
      <c r="H741" s="42"/>
      <c r="I741" s="42"/>
      <c r="J741" s="28"/>
      <c r="K741" s="42"/>
      <c r="L741" s="42"/>
    </row>
    <row r="742" spans="1:12" s="7" customFormat="1" x14ac:dyDescent="0.3">
      <c r="A742" s="29"/>
      <c r="B742" s="28"/>
      <c r="C742" s="28"/>
      <c r="D742" s="29"/>
      <c r="E742" s="29"/>
      <c r="F742" s="41"/>
      <c r="G742" s="28"/>
      <c r="H742" s="42"/>
      <c r="I742" s="42"/>
      <c r="J742" s="28"/>
      <c r="K742" s="42"/>
      <c r="L742" s="42"/>
    </row>
    <row r="743" spans="1:12" s="7" customFormat="1" x14ac:dyDescent="0.3">
      <c r="A743" s="29"/>
      <c r="B743" s="28"/>
      <c r="C743" s="28"/>
      <c r="D743" s="29"/>
      <c r="E743" s="29"/>
      <c r="F743" s="41"/>
      <c r="G743" s="28"/>
      <c r="H743" s="42"/>
      <c r="I743" s="42"/>
      <c r="J743" s="28"/>
      <c r="K743" s="42"/>
      <c r="L743" s="42"/>
    </row>
    <row r="744" spans="1:12" s="7" customFormat="1" x14ac:dyDescent="0.3">
      <c r="A744" s="29"/>
      <c r="B744" s="28"/>
      <c r="C744" s="28"/>
      <c r="D744" s="29"/>
      <c r="E744" s="29"/>
      <c r="F744" s="41"/>
      <c r="G744" s="28"/>
      <c r="H744" s="42"/>
      <c r="I744" s="42"/>
      <c r="J744" s="28"/>
      <c r="K744" s="42"/>
      <c r="L744" s="42"/>
    </row>
    <row r="745" spans="1:12" s="7" customFormat="1" x14ac:dyDescent="0.3">
      <c r="A745" s="29"/>
      <c r="B745" s="28"/>
      <c r="C745" s="28"/>
      <c r="D745" s="29"/>
      <c r="E745" s="29"/>
      <c r="F745" s="41"/>
      <c r="G745" s="28"/>
      <c r="H745" s="42"/>
      <c r="I745" s="42"/>
      <c r="J745" s="28"/>
      <c r="K745" s="42"/>
      <c r="L745" s="42"/>
    </row>
    <row r="746" spans="1:12" s="7" customFormat="1" x14ac:dyDescent="0.3">
      <c r="A746" s="29"/>
      <c r="B746" s="28"/>
      <c r="C746" s="28"/>
      <c r="D746" s="29"/>
      <c r="E746" s="29"/>
      <c r="F746" s="41"/>
      <c r="G746" s="28"/>
      <c r="H746" s="42"/>
      <c r="I746" s="42"/>
      <c r="J746" s="28"/>
      <c r="K746" s="42"/>
      <c r="L746" s="42"/>
    </row>
    <row r="747" spans="1:12" s="7" customFormat="1" x14ac:dyDescent="0.3">
      <c r="A747" s="29"/>
      <c r="B747" s="28"/>
      <c r="C747" s="28"/>
      <c r="D747" s="29"/>
      <c r="E747" s="29"/>
      <c r="F747" s="41"/>
      <c r="G747" s="28"/>
      <c r="H747" s="42"/>
      <c r="I747" s="42"/>
      <c r="J747" s="28"/>
      <c r="K747" s="42"/>
      <c r="L747" s="42"/>
    </row>
    <row r="748" spans="1:12" s="7" customFormat="1" x14ac:dyDescent="0.3">
      <c r="A748" s="29"/>
      <c r="B748" s="28"/>
      <c r="C748" s="28"/>
      <c r="D748" s="29"/>
      <c r="E748" s="29"/>
      <c r="F748" s="41"/>
      <c r="G748" s="28"/>
      <c r="H748" s="42"/>
      <c r="I748" s="42"/>
      <c r="J748" s="28"/>
      <c r="K748" s="42"/>
      <c r="L748" s="42"/>
    </row>
    <row r="749" spans="1:12" s="7" customFormat="1" x14ac:dyDescent="0.3">
      <c r="A749" s="29"/>
      <c r="B749" s="28"/>
      <c r="C749" s="28"/>
      <c r="D749" s="29"/>
      <c r="E749" s="29"/>
      <c r="F749" s="41"/>
      <c r="G749" s="28"/>
      <c r="H749" s="42"/>
      <c r="I749" s="42"/>
      <c r="J749" s="28"/>
      <c r="K749" s="42"/>
      <c r="L749" s="42"/>
    </row>
    <row r="750" spans="1:12" s="7" customFormat="1" x14ac:dyDescent="0.3">
      <c r="A750" s="29"/>
      <c r="B750" s="28"/>
      <c r="C750" s="28"/>
      <c r="D750" s="29"/>
      <c r="E750" s="29"/>
      <c r="F750" s="41"/>
      <c r="G750" s="28"/>
      <c r="H750" s="42"/>
      <c r="I750" s="42"/>
      <c r="J750" s="28"/>
      <c r="K750" s="42"/>
      <c r="L750" s="42"/>
    </row>
    <row r="751" spans="1:12" s="7" customFormat="1" x14ac:dyDescent="0.3">
      <c r="A751" s="29"/>
      <c r="B751" s="28"/>
      <c r="C751" s="28"/>
      <c r="D751" s="29"/>
      <c r="E751" s="29"/>
      <c r="F751" s="41"/>
      <c r="G751" s="28"/>
      <c r="H751" s="42"/>
      <c r="I751" s="42"/>
      <c r="J751" s="28"/>
      <c r="K751" s="42"/>
      <c r="L751" s="42"/>
    </row>
    <row r="752" spans="1:12" s="7" customFormat="1" x14ac:dyDescent="0.3">
      <c r="A752" s="29"/>
      <c r="B752" s="28"/>
      <c r="C752" s="28"/>
      <c r="D752" s="29"/>
      <c r="E752" s="29"/>
      <c r="F752" s="41"/>
      <c r="G752" s="28"/>
      <c r="H752" s="42"/>
      <c r="I752" s="42"/>
      <c r="J752" s="28"/>
      <c r="K752" s="42"/>
      <c r="L752" s="42"/>
    </row>
    <row r="753" spans="1:12" s="7" customFormat="1" x14ac:dyDescent="0.3">
      <c r="A753" s="29"/>
      <c r="B753" s="28"/>
      <c r="C753" s="28"/>
      <c r="D753" s="29"/>
      <c r="E753" s="29"/>
      <c r="F753" s="41"/>
      <c r="G753" s="28"/>
      <c r="H753" s="42"/>
      <c r="I753" s="42"/>
      <c r="J753" s="28"/>
      <c r="K753" s="42"/>
      <c r="L753" s="42"/>
    </row>
    <row r="754" spans="1:12" s="7" customFormat="1" x14ac:dyDescent="0.3">
      <c r="A754" s="29"/>
      <c r="B754" s="28"/>
      <c r="C754" s="28"/>
      <c r="D754" s="29"/>
      <c r="E754" s="29"/>
      <c r="F754" s="41"/>
      <c r="G754" s="28"/>
      <c r="H754" s="42"/>
      <c r="I754" s="42"/>
      <c r="J754" s="28"/>
      <c r="K754" s="42"/>
      <c r="L754" s="42"/>
    </row>
    <row r="755" spans="1:12" s="7" customFormat="1" x14ac:dyDescent="0.3">
      <c r="A755" s="29"/>
      <c r="B755" s="28"/>
      <c r="C755" s="28"/>
      <c r="D755" s="29"/>
      <c r="E755" s="29"/>
      <c r="F755" s="41"/>
      <c r="G755" s="28"/>
      <c r="H755" s="42"/>
      <c r="I755" s="42"/>
      <c r="J755" s="28"/>
      <c r="K755" s="42"/>
      <c r="L755" s="42"/>
    </row>
    <row r="756" spans="1:12" s="7" customFormat="1" x14ac:dyDescent="0.3">
      <c r="A756" s="29"/>
      <c r="B756" s="28"/>
      <c r="C756" s="28"/>
      <c r="D756" s="29"/>
      <c r="E756" s="29"/>
      <c r="F756" s="41"/>
      <c r="G756" s="28"/>
      <c r="H756" s="42"/>
      <c r="I756" s="42"/>
      <c r="J756" s="28"/>
      <c r="K756" s="42"/>
      <c r="L756" s="42"/>
    </row>
    <row r="757" spans="1:12" s="7" customFormat="1" x14ac:dyDescent="0.3">
      <c r="A757" s="29"/>
      <c r="B757" s="28"/>
      <c r="C757" s="28"/>
      <c r="D757" s="29"/>
      <c r="E757" s="29"/>
      <c r="F757" s="41"/>
      <c r="G757" s="28"/>
      <c r="H757" s="42"/>
      <c r="I757" s="42"/>
      <c r="J757" s="28"/>
      <c r="K757" s="42"/>
      <c r="L757" s="42"/>
    </row>
    <row r="758" spans="1:12" s="7" customFormat="1" x14ac:dyDescent="0.3">
      <c r="A758" s="29"/>
      <c r="B758" s="28"/>
      <c r="C758" s="28"/>
      <c r="D758" s="29"/>
      <c r="E758" s="29"/>
      <c r="F758" s="41"/>
      <c r="G758" s="28"/>
      <c r="H758" s="42"/>
      <c r="I758" s="42"/>
      <c r="J758" s="28"/>
      <c r="K758" s="42"/>
      <c r="L758" s="42"/>
    </row>
    <row r="759" spans="1:12" s="7" customFormat="1" x14ac:dyDescent="0.3">
      <c r="A759" s="29"/>
      <c r="B759" s="28"/>
      <c r="C759" s="28"/>
      <c r="D759" s="29"/>
      <c r="E759" s="29"/>
      <c r="F759" s="41"/>
      <c r="G759" s="28"/>
      <c r="H759" s="42"/>
      <c r="I759" s="42"/>
      <c r="J759" s="28"/>
      <c r="K759" s="42"/>
      <c r="L759" s="42"/>
    </row>
    <row r="760" spans="1:12" s="7" customFormat="1" x14ac:dyDescent="0.3">
      <c r="A760" s="29"/>
      <c r="B760" s="28"/>
      <c r="C760" s="28"/>
      <c r="D760" s="29"/>
      <c r="E760" s="29"/>
      <c r="F760" s="41"/>
      <c r="G760" s="28"/>
      <c r="H760" s="42"/>
      <c r="I760" s="42"/>
      <c r="J760" s="28"/>
      <c r="K760" s="42"/>
      <c r="L760" s="42"/>
    </row>
    <row r="761" spans="1:12" s="7" customFormat="1" x14ac:dyDescent="0.3">
      <c r="A761" s="29"/>
      <c r="B761" s="28"/>
      <c r="C761" s="28"/>
      <c r="D761" s="29"/>
      <c r="E761" s="29"/>
      <c r="F761" s="41"/>
      <c r="G761" s="28"/>
      <c r="H761" s="42"/>
      <c r="I761" s="42"/>
      <c r="J761" s="28"/>
      <c r="K761" s="42"/>
      <c r="L761" s="42"/>
    </row>
    <row r="762" spans="1:12" s="7" customFormat="1" x14ac:dyDescent="0.3">
      <c r="A762" s="29"/>
      <c r="B762" s="28"/>
      <c r="C762" s="28"/>
      <c r="D762" s="29"/>
      <c r="E762" s="29"/>
      <c r="F762" s="41"/>
      <c r="G762" s="28"/>
      <c r="H762" s="42"/>
      <c r="I762" s="42"/>
      <c r="J762" s="28"/>
      <c r="K762" s="42"/>
      <c r="L762" s="42"/>
    </row>
    <row r="763" spans="1:12" s="7" customFormat="1" x14ac:dyDescent="0.3">
      <c r="A763" s="29"/>
      <c r="B763" s="28"/>
      <c r="C763" s="28"/>
      <c r="D763" s="29"/>
      <c r="E763" s="29"/>
      <c r="F763" s="41"/>
      <c r="G763" s="28"/>
      <c r="H763" s="42"/>
      <c r="I763" s="42"/>
      <c r="J763" s="28"/>
      <c r="K763" s="42"/>
      <c r="L763" s="42"/>
    </row>
    <row r="764" spans="1:12" s="7" customFormat="1" x14ac:dyDescent="0.3">
      <c r="A764" s="29"/>
      <c r="B764" s="28"/>
      <c r="C764" s="28"/>
      <c r="D764" s="29"/>
      <c r="E764" s="29"/>
      <c r="F764" s="41"/>
      <c r="G764" s="28"/>
      <c r="H764" s="42"/>
      <c r="I764" s="42"/>
      <c r="J764" s="28"/>
      <c r="K764" s="42"/>
      <c r="L764" s="42"/>
    </row>
    <row r="765" spans="1:12" s="7" customFormat="1" x14ac:dyDescent="0.3">
      <c r="A765" s="29"/>
      <c r="B765" s="28"/>
      <c r="C765" s="28"/>
      <c r="D765" s="29"/>
      <c r="E765" s="29"/>
      <c r="F765" s="41"/>
      <c r="G765" s="28"/>
      <c r="H765" s="42"/>
      <c r="I765" s="42"/>
      <c r="J765" s="28"/>
      <c r="K765" s="42"/>
      <c r="L765" s="42"/>
    </row>
    <row r="766" spans="1:12" s="7" customFormat="1" x14ac:dyDescent="0.3">
      <c r="A766" s="29"/>
      <c r="B766" s="28"/>
      <c r="C766" s="28"/>
      <c r="D766" s="29"/>
      <c r="E766" s="29"/>
      <c r="F766" s="41"/>
      <c r="G766" s="28"/>
      <c r="H766" s="42"/>
      <c r="I766" s="42"/>
      <c r="J766" s="28"/>
      <c r="K766" s="42"/>
      <c r="L766" s="42"/>
    </row>
    <row r="767" spans="1:12" s="7" customFormat="1" x14ac:dyDescent="0.3">
      <c r="A767" s="29"/>
      <c r="B767" s="28"/>
      <c r="C767" s="28"/>
      <c r="D767" s="29"/>
      <c r="E767" s="29"/>
      <c r="F767" s="41"/>
      <c r="G767" s="28"/>
      <c r="H767" s="42"/>
      <c r="I767" s="42"/>
      <c r="J767" s="28"/>
      <c r="K767" s="42"/>
      <c r="L767" s="42"/>
    </row>
    <row r="768" spans="1:12" s="7" customFormat="1" x14ac:dyDescent="0.3">
      <c r="A768" s="29"/>
      <c r="B768" s="28"/>
      <c r="C768" s="28"/>
      <c r="D768" s="29"/>
      <c r="E768" s="29"/>
      <c r="F768" s="41"/>
      <c r="G768" s="28"/>
      <c r="H768" s="42"/>
      <c r="I768" s="42"/>
      <c r="J768" s="28"/>
      <c r="K768" s="42"/>
      <c r="L768" s="42"/>
    </row>
    <row r="769" spans="1:12" s="7" customFormat="1" x14ac:dyDescent="0.3">
      <c r="A769" s="29"/>
      <c r="B769" s="28"/>
      <c r="C769" s="28"/>
      <c r="D769" s="29"/>
      <c r="E769" s="29"/>
      <c r="F769" s="41"/>
      <c r="G769" s="28"/>
      <c r="H769" s="42"/>
      <c r="I769" s="42"/>
      <c r="J769" s="28"/>
      <c r="K769" s="42"/>
      <c r="L769" s="42"/>
    </row>
    <row r="770" spans="1:12" s="7" customFormat="1" x14ac:dyDescent="0.3">
      <c r="A770" s="29"/>
      <c r="B770" s="28"/>
      <c r="C770" s="28"/>
      <c r="D770" s="29"/>
      <c r="E770" s="29"/>
      <c r="F770" s="41"/>
      <c r="G770" s="28"/>
      <c r="H770" s="42"/>
      <c r="I770" s="42"/>
      <c r="J770" s="28"/>
      <c r="K770" s="42"/>
      <c r="L770" s="42"/>
    </row>
    <row r="771" spans="1:12" s="7" customFormat="1" x14ac:dyDescent="0.3">
      <c r="A771" s="29"/>
      <c r="B771" s="28"/>
      <c r="C771" s="28"/>
      <c r="D771" s="29"/>
      <c r="E771" s="29"/>
      <c r="F771" s="41"/>
      <c r="G771" s="28"/>
      <c r="H771" s="42"/>
      <c r="I771" s="42"/>
      <c r="J771" s="28"/>
      <c r="K771" s="42"/>
      <c r="L771" s="42"/>
    </row>
    <row r="772" spans="1:12" s="7" customFormat="1" x14ac:dyDescent="0.3">
      <c r="A772" s="29"/>
      <c r="B772" s="28"/>
      <c r="C772" s="28"/>
      <c r="D772" s="29"/>
      <c r="E772" s="29"/>
      <c r="F772" s="41"/>
      <c r="G772" s="28"/>
      <c r="H772" s="42"/>
      <c r="I772" s="42"/>
      <c r="J772" s="28"/>
      <c r="K772" s="42"/>
      <c r="L772" s="42"/>
    </row>
    <row r="773" spans="1:12" s="7" customFormat="1" x14ac:dyDescent="0.3">
      <c r="A773" s="29"/>
      <c r="B773" s="28"/>
      <c r="C773" s="28"/>
      <c r="D773" s="29"/>
      <c r="E773" s="29"/>
      <c r="F773" s="41"/>
      <c r="G773" s="28"/>
      <c r="H773" s="42"/>
      <c r="I773" s="42"/>
      <c r="J773" s="28"/>
      <c r="K773" s="42"/>
      <c r="L773" s="42"/>
    </row>
    <row r="774" spans="1:12" s="7" customFormat="1" x14ac:dyDescent="0.3">
      <c r="A774" s="29"/>
      <c r="B774" s="28"/>
      <c r="C774" s="28"/>
      <c r="D774" s="29"/>
      <c r="E774" s="29"/>
      <c r="F774" s="41"/>
      <c r="G774" s="28"/>
      <c r="H774" s="42"/>
      <c r="I774" s="42"/>
      <c r="J774" s="28"/>
      <c r="K774" s="42"/>
      <c r="L774" s="42"/>
    </row>
    <row r="775" spans="1:12" s="7" customFormat="1" x14ac:dyDescent="0.3">
      <c r="A775" s="29"/>
      <c r="B775" s="28"/>
      <c r="C775" s="28"/>
      <c r="D775" s="29"/>
      <c r="E775" s="29"/>
      <c r="F775" s="41"/>
      <c r="G775" s="28"/>
      <c r="H775" s="42"/>
      <c r="I775" s="42"/>
      <c r="J775" s="28"/>
      <c r="K775" s="42"/>
      <c r="L775" s="42"/>
    </row>
    <row r="776" spans="1:12" s="7" customFormat="1" x14ac:dyDescent="0.3">
      <c r="A776" s="29"/>
      <c r="B776" s="28"/>
      <c r="C776" s="28"/>
      <c r="D776" s="29"/>
      <c r="E776" s="29"/>
      <c r="F776" s="41"/>
      <c r="G776" s="28"/>
      <c r="H776" s="42"/>
      <c r="I776" s="42"/>
      <c r="J776" s="28"/>
      <c r="K776" s="42"/>
      <c r="L776" s="42"/>
    </row>
    <row r="777" spans="1:12" s="7" customFormat="1" x14ac:dyDescent="0.3">
      <c r="A777" s="29"/>
      <c r="B777" s="28"/>
      <c r="C777" s="28"/>
      <c r="D777" s="29"/>
      <c r="E777" s="29"/>
      <c r="F777" s="41"/>
      <c r="G777" s="28"/>
      <c r="H777" s="42"/>
      <c r="I777" s="42"/>
      <c r="J777" s="28"/>
      <c r="K777" s="42"/>
      <c r="L777" s="42"/>
    </row>
    <row r="778" spans="1:12" s="7" customFormat="1" x14ac:dyDescent="0.3">
      <c r="A778" s="29"/>
      <c r="B778" s="28"/>
      <c r="C778" s="28"/>
      <c r="D778" s="29"/>
      <c r="E778" s="29"/>
      <c r="F778" s="41"/>
      <c r="G778" s="28"/>
      <c r="H778" s="42"/>
      <c r="I778" s="42"/>
      <c r="J778" s="28"/>
      <c r="K778" s="42"/>
      <c r="L778" s="42"/>
    </row>
    <row r="779" spans="1:12" s="7" customFormat="1" x14ac:dyDescent="0.3">
      <c r="A779" s="29"/>
      <c r="B779" s="28"/>
      <c r="C779" s="28"/>
      <c r="D779" s="29"/>
      <c r="E779" s="29"/>
      <c r="F779" s="41"/>
      <c r="G779" s="28"/>
      <c r="H779" s="42"/>
      <c r="I779" s="42"/>
      <c r="J779" s="28"/>
      <c r="K779" s="42"/>
      <c r="L779" s="42"/>
    </row>
    <row r="780" spans="1:12" s="7" customFormat="1" x14ac:dyDescent="0.3">
      <c r="A780" s="29"/>
      <c r="B780" s="28"/>
      <c r="C780" s="28"/>
      <c r="D780" s="29"/>
      <c r="E780" s="29"/>
      <c r="F780" s="41"/>
      <c r="G780" s="28"/>
      <c r="H780" s="42"/>
      <c r="I780" s="42"/>
      <c r="J780" s="28"/>
      <c r="K780" s="42"/>
      <c r="L780" s="42"/>
    </row>
    <row r="781" spans="1:12" s="7" customFormat="1" x14ac:dyDescent="0.3">
      <c r="A781" s="29"/>
      <c r="B781" s="28"/>
      <c r="C781" s="28"/>
      <c r="D781" s="29"/>
      <c r="E781" s="29"/>
      <c r="F781" s="41"/>
      <c r="G781" s="28"/>
      <c r="H781" s="42"/>
      <c r="I781" s="42"/>
      <c r="J781" s="28"/>
      <c r="K781" s="42"/>
      <c r="L781" s="42"/>
    </row>
    <row r="782" spans="1:12" s="7" customFormat="1" x14ac:dyDescent="0.3">
      <c r="A782" s="29"/>
      <c r="B782" s="28"/>
      <c r="C782" s="28"/>
      <c r="D782" s="29"/>
      <c r="E782" s="29"/>
      <c r="F782" s="41"/>
      <c r="G782" s="28"/>
      <c r="H782" s="42"/>
      <c r="I782" s="42"/>
      <c r="J782" s="28"/>
      <c r="K782" s="42"/>
      <c r="L782" s="42"/>
    </row>
    <row r="783" spans="1:12" s="7" customFormat="1" x14ac:dyDescent="0.3">
      <c r="A783" s="29"/>
      <c r="B783" s="28"/>
      <c r="C783" s="28"/>
      <c r="D783" s="29"/>
      <c r="E783" s="29"/>
      <c r="F783" s="41"/>
      <c r="G783" s="28"/>
      <c r="H783" s="42"/>
      <c r="I783" s="42"/>
      <c r="J783" s="28"/>
      <c r="K783" s="42"/>
      <c r="L783" s="42"/>
    </row>
    <row r="784" spans="1:12" s="7" customFormat="1" x14ac:dyDescent="0.3">
      <c r="A784" s="29"/>
      <c r="B784" s="28"/>
      <c r="C784" s="28"/>
      <c r="D784" s="29"/>
      <c r="E784" s="29"/>
      <c r="F784" s="41"/>
      <c r="G784" s="28"/>
      <c r="H784" s="42"/>
      <c r="I784" s="42"/>
      <c r="J784" s="28"/>
      <c r="K784" s="42"/>
      <c r="L784" s="42"/>
    </row>
    <row r="785" spans="1:12" s="7" customFormat="1" x14ac:dyDescent="0.3">
      <c r="A785" s="29"/>
      <c r="B785" s="28"/>
      <c r="C785" s="28"/>
      <c r="D785" s="29"/>
      <c r="E785" s="29"/>
      <c r="F785" s="41"/>
      <c r="G785" s="28"/>
      <c r="H785" s="42"/>
      <c r="I785" s="42"/>
      <c r="J785" s="28"/>
      <c r="K785" s="42"/>
      <c r="L785" s="42"/>
    </row>
    <row r="786" spans="1:12" s="7" customFormat="1" x14ac:dyDescent="0.3">
      <c r="A786" s="29"/>
      <c r="B786" s="28"/>
      <c r="C786" s="28"/>
      <c r="D786" s="29"/>
      <c r="E786" s="29"/>
      <c r="F786" s="41"/>
      <c r="G786" s="28"/>
      <c r="H786" s="42"/>
      <c r="I786" s="42"/>
      <c r="J786" s="28"/>
      <c r="K786" s="42"/>
      <c r="L786" s="42"/>
    </row>
    <row r="787" spans="1:12" s="7" customFormat="1" x14ac:dyDescent="0.3">
      <c r="A787" s="29"/>
      <c r="B787" s="28"/>
      <c r="C787" s="28"/>
      <c r="D787" s="29"/>
      <c r="E787" s="29"/>
      <c r="F787" s="41"/>
      <c r="G787" s="28"/>
      <c r="H787" s="42"/>
      <c r="I787" s="42"/>
      <c r="J787" s="28"/>
      <c r="K787" s="42"/>
      <c r="L787" s="42"/>
    </row>
    <row r="788" spans="1:12" s="7" customFormat="1" x14ac:dyDescent="0.3">
      <c r="A788" s="29"/>
      <c r="B788" s="28"/>
      <c r="C788" s="28"/>
      <c r="D788" s="29"/>
      <c r="E788" s="29"/>
      <c r="F788" s="41"/>
      <c r="G788" s="28"/>
      <c r="H788" s="42"/>
      <c r="I788" s="42"/>
      <c r="J788" s="28"/>
      <c r="K788" s="42"/>
      <c r="L788" s="42"/>
    </row>
    <row r="789" spans="1:12" s="7" customFormat="1" x14ac:dyDescent="0.3">
      <c r="A789" s="29"/>
      <c r="B789" s="28"/>
      <c r="C789" s="28"/>
      <c r="D789" s="29"/>
      <c r="E789" s="29"/>
      <c r="F789" s="41"/>
      <c r="G789" s="28"/>
      <c r="H789" s="42"/>
      <c r="I789" s="42"/>
      <c r="J789" s="28"/>
      <c r="K789" s="42"/>
      <c r="L789" s="42"/>
    </row>
    <row r="790" spans="1:12" s="7" customFormat="1" x14ac:dyDescent="0.3">
      <c r="A790" s="29"/>
      <c r="B790" s="28"/>
      <c r="C790" s="28"/>
      <c r="D790" s="29"/>
      <c r="E790" s="29"/>
      <c r="F790" s="41"/>
      <c r="G790" s="28"/>
      <c r="H790" s="42"/>
      <c r="I790" s="42"/>
      <c r="J790" s="28"/>
      <c r="K790" s="42"/>
      <c r="L790" s="42"/>
    </row>
    <row r="791" spans="1:12" s="7" customFormat="1" x14ac:dyDescent="0.3">
      <c r="A791" s="29"/>
      <c r="B791" s="28"/>
      <c r="C791" s="28"/>
      <c r="D791" s="29"/>
      <c r="E791" s="29"/>
      <c r="F791" s="41"/>
      <c r="G791" s="28"/>
      <c r="H791" s="42"/>
      <c r="I791" s="42"/>
      <c r="J791" s="28"/>
      <c r="K791" s="42"/>
      <c r="L791" s="42"/>
    </row>
    <row r="792" spans="1:12" s="7" customFormat="1" x14ac:dyDescent="0.3">
      <c r="A792" s="29"/>
      <c r="B792" s="28"/>
      <c r="C792" s="28"/>
      <c r="D792" s="29"/>
      <c r="E792" s="29"/>
      <c r="F792" s="41"/>
      <c r="G792" s="28"/>
      <c r="H792" s="42"/>
      <c r="I792" s="42"/>
      <c r="J792" s="28"/>
      <c r="K792" s="42"/>
      <c r="L792" s="42"/>
    </row>
    <row r="793" spans="1:12" s="7" customFormat="1" x14ac:dyDescent="0.3">
      <c r="A793" s="29"/>
      <c r="B793" s="28"/>
      <c r="C793" s="28"/>
      <c r="D793" s="29"/>
      <c r="E793" s="29"/>
      <c r="F793" s="41"/>
      <c r="G793" s="28"/>
      <c r="H793" s="42"/>
      <c r="I793" s="42"/>
      <c r="J793" s="28"/>
      <c r="K793" s="42"/>
      <c r="L793" s="42"/>
    </row>
    <row r="794" spans="1:12" s="7" customFormat="1" x14ac:dyDescent="0.3">
      <c r="A794" s="29"/>
      <c r="B794" s="28"/>
      <c r="C794" s="28"/>
      <c r="D794" s="29"/>
      <c r="E794" s="29"/>
      <c r="F794" s="41"/>
      <c r="G794" s="28"/>
      <c r="H794" s="42"/>
      <c r="I794" s="42"/>
      <c r="J794" s="28"/>
      <c r="K794" s="42"/>
      <c r="L794" s="42"/>
    </row>
    <row r="795" spans="1:12" s="7" customFormat="1" x14ac:dyDescent="0.3">
      <c r="A795" s="29"/>
      <c r="B795" s="28"/>
      <c r="C795" s="28"/>
      <c r="D795" s="29"/>
      <c r="E795" s="29"/>
      <c r="F795" s="41"/>
      <c r="G795" s="28"/>
      <c r="H795" s="42"/>
      <c r="I795" s="42"/>
      <c r="J795" s="28"/>
      <c r="K795" s="42"/>
      <c r="L795" s="42"/>
    </row>
    <row r="796" spans="1:12" s="7" customFormat="1" x14ac:dyDescent="0.3">
      <c r="A796" s="29"/>
      <c r="B796" s="28"/>
      <c r="C796" s="28"/>
      <c r="D796" s="29"/>
      <c r="E796" s="29"/>
      <c r="F796" s="41"/>
      <c r="G796" s="28"/>
      <c r="H796" s="42"/>
      <c r="I796" s="42"/>
      <c r="J796" s="28"/>
      <c r="K796" s="42"/>
      <c r="L796" s="42"/>
    </row>
    <row r="797" spans="1:12" s="7" customFormat="1" x14ac:dyDescent="0.3">
      <c r="A797" s="29"/>
      <c r="B797" s="28"/>
      <c r="C797" s="28"/>
      <c r="D797" s="29"/>
      <c r="E797" s="29"/>
      <c r="F797" s="41"/>
      <c r="G797" s="28"/>
      <c r="H797" s="42"/>
      <c r="I797" s="42"/>
      <c r="J797" s="28"/>
      <c r="K797" s="42"/>
      <c r="L797" s="42"/>
    </row>
    <row r="798" spans="1:12" s="7" customFormat="1" x14ac:dyDescent="0.3">
      <c r="A798" s="29"/>
      <c r="B798" s="28"/>
      <c r="C798" s="28"/>
      <c r="D798" s="29"/>
      <c r="E798" s="29"/>
      <c r="F798" s="41"/>
      <c r="G798" s="28"/>
      <c r="H798" s="42"/>
      <c r="I798" s="42"/>
      <c r="J798" s="28"/>
      <c r="K798" s="42"/>
      <c r="L798" s="42"/>
    </row>
    <row r="799" spans="1:12" s="7" customFormat="1" x14ac:dyDescent="0.3">
      <c r="A799" s="29"/>
      <c r="B799" s="28"/>
      <c r="C799" s="28"/>
      <c r="D799" s="29"/>
      <c r="E799" s="29"/>
      <c r="F799" s="41"/>
      <c r="G799" s="28"/>
      <c r="H799" s="42"/>
      <c r="I799" s="42"/>
      <c r="J799" s="28"/>
      <c r="K799" s="42"/>
      <c r="L799" s="42"/>
    </row>
    <row r="800" spans="1:12" s="7" customFormat="1" x14ac:dyDescent="0.3">
      <c r="A800" s="29"/>
      <c r="B800" s="28"/>
      <c r="C800" s="28"/>
      <c r="D800" s="29"/>
      <c r="E800" s="29"/>
      <c r="F800" s="41"/>
      <c r="G800" s="28"/>
      <c r="H800" s="42"/>
      <c r="I800" s="42"/>
      <c r="J800" s="28"/>
      <c r="K800" s="42"/>
      <c r="L800" s="42"/>
    </row>
    <row r="801" spans="1:12" s="7" customFormat="1" x14ac:dyDescent="0.3">
      <c r="A801" s="29"/>
      <c r="B801" s="28"/>
      <c r="C801" s="28"/>
      <c r="D801" s="29"/>
      <c r="E801" s="29"/>
      <c r="F801" s="41"/>
      <c r="G801" s="28"/>
      <c r="H801" s="42"/>
      <c r="I801" s="42"/>
      <c r="J801" s="28"/>
      <c r="K801" s="42"/>
      <c r="L801" s="42"/>
    </row>
    <row r="802" spans="1:12" s="7" customFormat="1" x14ac:dyDescent="0.3">
      <c r="A802" s="29"/>
      <c r="B802" s="28"/>
      <c r="C802" s="28"/>
      <c r="D802" s="29"/>
      <c r="E802" s="29"/>
      <c r="F802" s="41"/>
      <c r="G802" s="28"/>
      <c r="H802" s="42"/>
      <c r="I802" s="42"/>
      <c r="J802" s="28"/>
      <c r="K802" s="42"/>
      <c r="L802" s="42"/>
    </row>
    <row r="803" spans="1:12" s="7" customFormat="1" x14ac:dyDescent="0.3">
      <c r="A803" s="29"/>
      <c r="B803" s="28"/>
      <c r="C803" s="28"/>
      <c r="D803" s="29"/>
      <c r="E803" s="29"/>
      <c r="F803" s="41"/>
      <c r="G803" s="28"/>
      <c r="H803" s="42"/>
      <c r="I803" s="42"/>
      <c r="J803" s="28"/>
      <c r="K803" s="42"/>
      <c r="L803" s="42"/>
    </row>
    <row r="804" spans="1:12" s="7" customFormat="1" x14ac:dyDescent="0.3">
      <c r="A804" s="29"/>
      <c r="B804" s="28"/>
      <c r="C804" s="28"/>
      <c r="D804" s="29"/>
      <c r="E804" s="29"/>
      <c r="F804" s="41"/>
      <c r="G804" s="28"/>
      <c r="H804" s="42"/>
      <c r="I804" s="42"/>
      <c r="J804" s="28"/>
      <c r="K804" s="42"/>
      <c r="L804" s="42"/>
    </row>
    <row r="805" spans="1:12" s="7" customFormat="1" x14ac:dyDescent="0.3">
      <c r="A805" s="29"/>
      <c r="B805" s="28"/>
      <c r="C805" s="28"/>
      <c r="D805" s="29"/>
      <c r="E805" s="29"/>
      <c r="F805" s="41"/>
      <c r="G805" s="28"/>
      <c r="H805" s="42"/>
      <c r="I805" s="42"/>
      <c r="J805" s="28"/>
      <c r="K805" s="42"/>
      <c r="L805" s="42"/>
    </row>
    <row r="806" spans="1:12" s="7" customFormat="1" x14ac:dyDescent="0.3">
      <c r="A806" s="29"/>
      <c r="B806" s="28"/>
      <c r="C806" s="28"/>
      <c r="D806" s="29"/>
      <c r="E806" s="29"/>
      <c r="F806" s="41"/>
      <c r="G806" s="28"/>
      <c r="H806" s="42"/>
      <c r="I806" s="42"/>
      <c r="J806" s="28"/>
      <c r="K806" s="42"/>
      <c r="L806" s="42"/>
    </row>
    <row r="807" spans="1:12" s="7" customFormat="1" x14ac:dyDescent="0.3">
      <c r="A807" s="29"/>
      <c r="B807" s="28"/>
      <c r="C807" s="28"/>
      <c r="D807" s="29"/>
      <c r="E807" s="29"/>
      <c r="F807" s="41"/>
      <c r="G807" s="28"/>
      <c r="H807" s="42"/>
      <c r="I807" s="42"/>
      <c r="J807" s="28"/>
      <c r="K807" s="42"/>
      <c r="L807" s="42"/>
    </row>
    <row r="808" spans="1:12" s="7" customFormat="1" x14ac:dyDescent="0.3">
      <c r="A808" s="29"/>
      <c r="B808" s="28"/>
      <c r="C808" s="28"/>
      <c r="D808" s="29"/>
      <c r="E808" s="29"/>
      <c r="F808" s="41"/>
      <c r="G808" s="28"/>
      <c r="H808" s="42"/>
      <c r="I808" s="42"/>
      <c r="J808" s="28"/>
      <c r="K808" s="42"/>
      <c r="L808" s="42"/>
    </row>
    <row r="809" spans="1:12" s="7" customFormat="1" x14ac:dyDescent="0.3">
      <c r="A809" s="29"/>
      <c r="B809" s="28"/>
      <c r="C809" s="28"/>
      <c r="D809" s="29"/>
      <c r="E809" s="29"/>
      <c r="F809" s="41"/>
      <c r="G809" s="28"/>
      <c r="H809" s="42"/>
      <c r="I809" s="42"/>
      <c r="J809" s="28"/>
      <c r="K809" s="42"/>
      <c r="L809" s="42"/>
    </row>
    <row r="810" spans="1:12" s="7" customFormat="1" x14ac:dyDescent="0.3">
      <c r="A810" s="29"/>
      <c r="B810" s="28"/>
      <c r="C810" s="28"/>
      <c r="D810" s="29"/>
      <c r="E810" s="29"/>
      <c r="F810" s="41"/>
      <c r="G810" s="28"/>
      <c r="H810" s="42"/>
      <c r="I810" s="42"/>
      <c r="J810" s="28"/>
      <c r="K810" s="42"/>
      <c r="L810" s="42"/>
    </row>
    <row r="811" spans="1:12" s="7" customFormat="1" x14ac:dyDescent="0.3">
      <c r="A811" s="29"/>
      <c r="B811" s="28"/>
      <c r="C811" s="28"/>
      <c r="D811" s="29"/>
      <c r="E811" s="29"/>
      <c r="F811" s="41"/>
      <c r="G811" s="28"/>
      <c r="H811" s="42"/>
      <c r="I811" s="42"/>
      <c r="J811" s="28"/>
      <c r="K811" s="42"/>
      <c r="L811" s="42"/>
    </row>
    <row r="812" spans="1:12" s="7" customFormat="1" x14ac:dyDescent="0.3">
      <c r="A812" s="29"/>
      <c r="B812" s="28"/>
      <c r="C812" s="28"/>
      <c r="D812" s="29"/>
      <c r="E812" s="29"/>
      <c r="F812" s="41"/>
      <c r="G812" s="28"/>
      <c r="H812" s="42"/>
      <c r="I812" s="42"/>
      <c r="J812" s="28"/>
      <c r="K812" s="42"/>
      <c r="L812" s="42"/>
    </row>
    <row r="813" spans="1:12" s="7" customFormat="1" x14ac:dyDescent="0.3">
      <c r="A813" s="29"/>
      <c r="B813" s="28"/>
      <c r="C813" s="28"/>
      <c r="D813" s="29"/>
      <c r="E813" s="29"/>
      <c r="F813" s="41"/>
      <c r="G813" s="28"/>
      <c r="H813" s="42"/>
      <c r="I813" s="42"/>
      <c r="J813" s="28"/>
      <c r="K813" s="42"/>
      <c r="L813" s="42"/>
    </row>
    <row r="814" spans="1:12" s="7" customFormat="1" x14ac:dyDescent="0.3">
      <c r="A814" s="29"/>
      <c r="B814" s="28"/>
      <c r="C814" s="28"/>
      <c r="D814" s="29"/>
      <c r="E814" s="29"/>
      <c r="F814" s="41"/>
      <c r="G814" s="28"/>
      <c r="H814" s="42"/>
      <c r="I814" s="42"/>
      <c r="J814" s="28"/>
      <c r="K814" s="42"/>
      <c r="L814" s="42"/>
    </row>
    <row r="815" spans="1:12" s="7" customFormat="1" x14ac:dyDescent="0.3">
      <c r="A815" s="29"/>
      <c r="B815" s="28"/>
      <c r="C815" s="28"/>
      <c r="D815" s="29"/>
      <c r="E815" s="29"/>
      <c r="F815" s="41"/>
      <c r="G815" s="28"/>
      <c r="H815" s="42"/>
      <c r="I815" s="42"/>
      <c r="J815" s="28"/>
      <c r="K815" s="42"/>
      <c r="L815" s="42"/>
    </row>
    <row r="816" spans="1:12" s="7" customFormat="1" x14ac:dyDescent="0.3">
      <c r="A816" s="29"/>
      <c r="B816" s="28"/>
      <c r="C816" s="28"/>
      <c r="D816" s="29"/>
      <c r="E816" s="29"/>
      <c r="F816" s="41"/>
      <c r="G816" s="28"/>
      <c r="H816" s="42"/>
      <c r="I816" s="42"/>
      <c r="J816" s="28"/>
      <c r="K816" s="42"/>
      <c r="L816" s="42"/>
    </row>
    <row r="817" spans="1:12" s="7" customFormat="1" x14ac:dyDescent="0.3">
      <c r="A817" s="29"/>
      <c r="B817" s="28"/>
      <c r="C817" s="28"/>
      <c r="D817" s="29"/>
      <c r="E817" s="29"/>
      <c r="F817" s="41"/>
      <c r="G817" s="28"/>
      <c r="H817" s="42"/>
      <c r="I817" s="42"/>
      <c r="J817" s="28"/>
      <c r="K817" s="42"/>
      <c r="L817" s="42"/>
    </row>
    <row r="818" spans="1:12" s="7" customFormat="1" x14ac:dyDescent="0.3">
      <c r="A818" s="29"/>
      <c r="B818" s="28"/>
      <c r="C818" s="28"/>
      <c r="D818" s="29"/>
      <c r="E818" s="29"/>
      <c r="F818" s="41"/>
      <c r="G818" s="28"/>
      <c r="H818" s="42"/>
      <c r="I818" s="42"/>
      <c r="J818" s="28"/>
      <c r="K818" s="42"/>
      <c r="L818" s="42"/>
    </row>
    <row r="819" spans="1:12" s="7" customFormat="1" x14ac:dyDescent="0.3">
      <c r="A819" s="29"/>
      <c r="B819" s="28"/>
      <c r="C819" s="28"/>
      <c r="D819" s="29"/>
      <c r="E819" s="29"/>
      <c r="F819" s="41"/>
      <c r="G819" s="28"/>
      <c r="H819" s="42"/>
      <c r="I819" s="42"/>
      <c r="J819" s="28"/>
      <c r="K819" s="42"/>
      <c r="L819" s="42"/>
    </row>
    <row r="820" spans="1:12" s="7" customFormat="1" x14ac:dyDescent="0.3">
      <c r="A820" s="29"/>
      <c r="B820" s="28"/>
      <c r="C820" s="28"/>
      <c r="D820" s="29"/>
      <c r="E820" s="29"/>
      <c r="F820" s="41"/>
      <c r="G820" s="28"/>
      <c r="H820" s="42"/>
      <c r="I820" s="42"/>
      <c r="J820" s="28"/>
      <c r="K820" s="42"/>
      <c r="L820" s="42"/>
    </row>
    <row r="821" spans="1:12" s="7" customFormat="1" x14ac:dyDescent="0.3">
      <c r="A821" s="29"/>
      <c r="B821" s="28"/>
      <c r="C821" s="28"/>
      <c r="D821" s="29"/>
      <c r="E821" s="29"/>
      <c r="F821" s="41"/>
      <c r="G821" s="28"/>
      <c r="H821" s="42"/>
      <c r="I821" s="42"/>
      <c r="J821" s="28"/>
      <c r="K821" s="42"/>
      <c r="L821" s="42"/>
    </row>
    <row r="822" spans="1:12" s="7" customFormat="1" x14ac:dyDescent="0.3">
      <c r="A822" s="29"/>
      <c r="B822" s="28"/>
      <c r="C822" s="28"/>
      <c r="D822" s="29"/>
      <c r="E822" s="29"/>
      <c r="F822" s="41"/>
      <c r="G822" s="28"/>
      <c r="H822" s="42"/>
      <c r="I822" s="42"/>
      <c r="J822" s="28"/>
      <c r="K822" s="42"/>
      <c r="L822" s="42"/>
    </row>
    <row r="823" spans="1:12" s="7" customFormat="1" x14ac:dyDescent="0.3">
      <c r="A823" s="29"/>
      <c r="B823" s="28"/>
      <c r="C823" s="28"/>
      <c r="D823" s="29"/>
      <c r="E823" s="29"/>
      <c r="F823" s="41"/>
      <c r="G823" s="28"/>
      <c r="H823" s="42"/>
      <c r="I823" s="42"/>
      <c r="J823" s="28"/>
      <c r="K823" s="42"/>
      <c r="L823" s="42"/>
    </row>
    <row r="824" spans="1:12" s="7" customFormat="1" x14ac:dyDescent="0.3">
      <c r="A824" s="29"/>
      <c r="B824" s="28"/>
      <c r="C824" s="28"/>
      <c r="D824" s="29"/>
      <c r="E824" s="29"/>
      <c r="F824" s="41"/>
      <c r="G824" s="28"/>
      <c r="H824" s="42"/>
      <c r="I824" s="42"/>
      <c r="J824" s="28"/>
      <c r="K824" s="42"/>
      <c r="L824" s="42"/>
    </row>
    <row r="825" spans="1:12" s="7" customFormat="1" x14ac:dyDescent="0.3">
      <c r="A825" s="29"/>
      <c r="B825" s="28"/>
      <c r="C825" s="28"/>
      <c r="D825" s="29"/>
      <c r="E825" s="29"/>
      <c r="F825" s="41"/>
      <c r="G825" s="28"/>
      <c r="H825" s="42"/>
      <c r="I825" s="42"/>
      <c r="J825" s="28"/>
      <c r="K825" s="42"/>
      <c r="L825" s="42"/>
    </row>
    <row r="826" spans="1:12" s="7" customFormat="1" x14ac:dyDescent="0.3">
      <c r="A826" s="29"/>
      <c r="B826" s="28"/>
      <c r="C826" s="28"/>
      <c r="D826" s="29"/>
      <c r="E826" s="29"/>
      <c r="F826" s="41"/>
      <c r="G826" s="28"/>
      <c r="H826" s="42"/>
      <c r="I826" s="42"/>
      <c r="J826" s="28"/>
      <c r="K826" s="42"/>
      <c r="L826" s="42"/>
    </row>
    <row r="827" spans="1:12" s="7" customFormat="1" x14ac:dyDescent="0.3">
      <c r="A827" s="29"/>
      <c r="B827" s="28"/>
      <c r="C827" s="28"/>
      <c r="D827" s="29"/>
      <c r="E827" s="29"/>
      <c r="F827" s="41"/>
      <c r="G827" s="28"/>
      <c r="H827" s="42"/>
      <c r="I827" s="42"/>
      <c r="J827" s="28"/>
      <c r="K827" s="42"/>
      <c r="L827" s="42"/>
    </row>
    <row r="828" spans="1:12" s="7" customFormat="1" x14ac:dyDescent="0.3">
      <c r="A828" s="29"/>
      <c r="B828" s="28"/>
      <c r="C828" s="28"/>
      <c r="D828" s="29"/>
      <c r="E828" s="29"/>
      <c r="F828" s="41"/>
      <c r="G828" s="28"/>
      <c r="H828" s="42"/>
      <c r="I828" s="42"/>
      <c r="J828" s="28"/>
      <c r="K828" s="42"/>
      <c r="L828" s="42"/>
    </row>
    <row r="829" spans="1:12" s="7" customFormat="1" x14ac:dyDescent="0.3">
      <c r="A829" s="29"/>
      <c r="B829" s="28"/>
      <c r="C829" s="28"/>
      <c r="D829" s="29"/>
      <c r="E829" s="29"/>
      <c r="F829" s="41"/>
      <c r="G829" s="28"/>
      <c r="H829" s="42"/>
      <c r="I829" s="42"/>
      <c r="J829" s="28"/>
      <c r="K829" s="42"/>
      <c r="L829" s="42"/>
    </row>
    <row r="830" spans="1:12" s="7" customFormat="1" x14ac:dyDescent="0.3">
      <c r="A830" s="29"/>
      <c r="B830" s="28"/>
      <c r="C830" s="28"/>
      <c r="D830" s="29"/>
      <c r="E830" s="29"/>
      <c r="F830" s="41"/>
      <c r="G830" s="28"/>
      <c r="H830" s="42"/>
      <c r="I830" s="42"/>
      <c r="J830" s="28"/>
      <c r="K830" s="42"/>
      <c r="L830" s="42"/>
    </row>
    <row r="831" spans="1:12" s="7" customFormat="1" x14ac:dyDescent="0.3">
      <c r="A831" s="29"/>
      <c r="B831" s="28"/>
      <c r="C831" s="28"/>
      <c r="D831" s="29"/>
      <c r="E831" s="29"/>
      <c r="F831" s="41"/>
      <c r="G831" s="28"/>
      <c r="H831" s="42"/>
      <c r="I831" s="42"/>
      <c r="J831" s="28"/>
      <c r="K831" s="42"/>
      <c r="L831" s="42"/>
    </row>
    <row r="832" spans="1:12" s="7" customFormat="1" x14ac:dyDescent="0.3">
      <c r="A832" s="29"/>
      <c r="B832" s="28"/>
      <c r="C832" s="28"/>
      <c r="D832" s="29"/>
      <c r="E832" s="29"/>
      <c r="F832" s="41"/>
      <c r="G832" s="28"/>
      <c r="H832" s="42"/>
      <c r="I832" s="42"/>
      <c r="J832" s="28"/>
      <c r="K832" s="42"/>
      <c r="L832" s="42"/>
    </row>
    <row r="833" spans="1:12" s="7" customFormat="1" x14ac:dyDescent="0.3">
      <c r="A833" s="29"/>
      <c r="B833" s="28"/>
      <c r="C833" s="28"/>
      <c r="D833" s="29"/>
      <c r="E833" s="29"/>
      <c r="F833" s="41"/>
      <c r="G833" s="28"/>
      <c r="H833" s="42"/>
      <c r="I833" s="42"/>
      <c r="J833" s="28"/>
      <c r="K833" s="42"/>
      <c r="L833" s="42"/>
    </row>
    <row r="834" spans="1:12" s="7" customFormat="1" x14ac:dyDescent="0.3">
      <c r="A834" s="29"/>
      <c r="B834" s="28"/>
      <c r="C834" s="28"/>
      <c r="D834" s="29"/>
      <c r="E834" s="29"/>
      <c r="F834" s="41"/>
      <c r="G834" s="28"/>
      <c r="H834" s="42"/>
      <c r="I834" s="42"/>
      <c r="J834" s="28"/>
      <c r="K834" s="42"/>
      <c r="L834" s="42"/>
    </row>
    <row r="835" spans="1:12" s="7" customFormat="1" x14ac:dyDescent="0.3">
      <c r="A835" s="29"/>
      <c r="B835" s="28"/>
      <c r="C835" s="28"/>
      <c r="D835" s="29"/>
      <c r="E835" s="29"/>
      <c r="F835" s="41"/>
      <c r="G835" s="28"/>
      <c r="H835" s="42"/>
      <c r="I835" s="42"/>
      <c r="J835" s="28"/>
      <c r="K835" s="42"/>
      <c r="L835" s="42"/>
    </row>
    <row r="836" spans="1:12" s="7" customFormat="1" x14ac:dyDescent="0.3">
      <c r="A836" s="29"/>
      <c r="B836" s="28"/>
      <c r="C836" s="28"/>
      <c r="D836" s="29"/>
      <c r="E836" s="29"/>
      <c r="F836" s="41"/>
      <c r="G836" s="28"/>
      <c r="H836" s="42"/>
      <c r="I836" s="42"/>
      <c r="J836" s="28"/>
      <c r="K836" s="42"/>
      <c r="L836" s="42"/>
    </row>
    <row r="837" spans="1:12" s="7" customFormat="1" x14ac:dyDescent="0.3">
      <c r="A837" s="29"/>
      <c r="B837" s="28"/>
      <c r="C837" s="28"/>
      <c r="D837" s="29"/>
      <c r="E837" s="29"/>
      <c r="F837" s="41"/>
      <c r="G837" s="28"/>
      <c r="H837" s="42"/>
      <c r="I837" s="42"/>
      <c r="J837" s="28"/>
      <c r="K837" s="42"/>
      <c r="L837" s="42"/>
    </row>
    <row r="838" spans="1:12" s="7" customFormat="1" x14ac:dyDescent="0.3">
      <c r="A838" s="29"/>
      <c r="B838" s="28"/>
      <c r="C838" s="28"/>
      <c r="D838" s="29"/>
      <c r="E838" s="29"/>
      <c r="F838" s="41"/>
      <c r="G838" s="28"/>
      <c r="H838" s="42"/>
      <c r="I838" s="42"/>
      <c r="J838" s="28"/>
      <c r="K838" s="42"/>
      <c r="L838" s="42"/>
    </row>
    <row r="839" spans="1:12" s="7" customFormat="1" x14ac:dyDescent="0.3">
      <c r="A839" s="29"/>
      <c r="B839" s="28"/>
      <c r="C839" s="28"/>
      <c r="D839" s="29"/>
      <c r="E839" s="29"/>
      <c r="F839" s="41"/>
      <c r="G839" s="28"/>
      <c r="H839" s="42"/>
      <c r="I839" s="42"/>
      <c r="J839" s="28"/>
      <c r="K839" s="42"/>
      <c r="L839" s="42"/>
    </row>
    <row r="840" spans="1:12" s="7" customFormat="1" x14ac:dyDescent="0.3">
      <c r="A840" s="29"/>
      <c r="B840" s="28"/>
      <c r="C840" s="28"/>
      <c r="D840" s="29"/>
      <c r="E840" s="29"/>
      <c r="F840" s="41"/>
      <c r="G840" s="28"/>
      <c r="H840" s="42"/>
      <c r="I840" s="42"/>
      <c r="J840" s="28"/>
      <c r="K840" s="42"/>
      <c r="L840" s="42"/>
    </row>
    <row r="841" spans="1:12" s="7" customFormat="1" x14ac:dyDescent="0.3">
      <c r="A841" s="29"/>
      <c r="B841" s="28"/>
      <c r="C841" s="28"/>
      <c r="D841" s="29"/>
      <c r="E841" s="29"/>
      <c r="F841" s="41"/>
      <c r="G841" s="28"/>
      <c r="H841" s="42"/>
      <c r="I841" s="42"/>
      <c r="J841" s="28"/>
      <c r="K841" s="42"/>
      <c r="L841" s="42"/>
    </row>
    <row r="842" spans="1:12" s="7" customFormat="1" x14ac:dyDescent="0.3">
      <c r="A842" s="29"/>
      <c r="B842" s="28"/>
      <c r="C842" s="28"/>
      <c r="D842" s="29"/>
      <c r="E842" s="29"/>
      <c r="F842" s="41"/>
      <c r="G842" s="28"/>
      <c r="H842" s="42"/>
      <c r="I842" s="42"/>
      <c r="J842" s="28"/>
      <c r="K842" s="42"/>
      <c r="L842" s="42"/>
    </row>
    <row r="843" spans="1:12" s="7" customFormat="1" x14ac:dyDescent="0.3">
      <c r="A843" s="29"/>
      <c r="B843" s="28"/>
      <c r="C843" s="28"/>
      <c r="D843" s="29"/>
      <c r="E843" s="29"/>
      <c r="F843" s="41"/>
      <c r="G843" s="28"/>
      <c r="H843" s="42"/>
      <c r="I843" s="42"/>
      <c r="J843" s="28"/>
      <c r="K843" s="42"/>
      <c r="L843" s="42"/>
    </row>
    <row r="844" spans="1:12" s="7" customFormat="1" x14ac:dyDescent="0.3">
      <c r="A844" s="29"/>
      <c r="B844" s="28"/>
      <c r="C844" s="28"/>
      <c r="D844" s="29"/>
      <c r="E844" s="29"/>
      <c r="F844" s="41"/>
      <c r="G844" s="28"/>
      <c r="H844" s="42"/>
      <c r="I844" s="42"/>
      <c r="J844" s="28"/>
      <c r="K844" s="42"/>
      <c r="L844" s="42"/>
    </row>
    <row r="845" spans="1:12" s="7" customFormat="1" x14ac:dyDescent="0.3">
      <c r="A845" s="29"/>
      <c r="B845" s="28"/>
      <c r="C845" s="28"/>
      <c r="D845" s="29"/>
      <c r="E845" s="29"/>
      <c r="F845" s="41"/>
      <c r="G845" s="28"/>
      <c r="H845" s="42"/>
      <c r="I845" s="42"/>
      <c r="J845" s="28"/>
      <c r="K845" s="42"/>
      <c r="L845" s="42"/>
    </row>
    <row r="846" spans="1:12" s="7" customFormat="1" x14ac:dyDescent="0.3">
      <c r="A846" s="29"/>
      <c r="B846" s="28"/>
      <c r="C846" s="28"/>
      <c r="D846" s="29"/>
      <c r="E846" s="29"/>
      <c r="F846" s="41"/>
      <c r="G846" s="28"/>
      <c r="H846" s="42"/>
      <c r="I846" s="42"/>
      <c r="J846" s="28"/>
      <c r="K846" s="42"/>
      <c r="L846" s="42"/>
    </row>
    <row r="847" spans="1:12" s="7" customFormat="1" x14ac:dyDescent="0.3">
      <c r="A847" s="29"/>
      <c r="B847" s="28"/>
      <c r="C847" s="28"/>
      <c r="D847" s="29"/>
      <c r="E847" s="29"/>
      <c r="F847" s="41"/>
      <c r="G847" s="28"/>
      <c r="H847" s="42"/>
      <c r="I847" s="42"/>
      <c r="J847" s="28"/>
      <c r="K847" s="42"/>
      <c r="L847" s="42"/>
    </row>
    <row r="848" spans="1:12" s="7" customFormat="1" x14ac:dyDescent="0.3">
      <c r="A848" s="29"/>
      <c r="B848" s="28"/>
      <c r="C848" s="28"/>
      <c r="D848" s="29"/>
      <c r="E848" s="29"/>
      <c r="F848" s="41"/>
      <c r="G848" s="28"/>
      <c r="H848" s="42"/>
      <c r="I848" s="42"/>
      <c r="J848" s="28"/>
      <c r="K848" s="42"/>
      <c r="L848" s="42"/>
    </row>
    <row r="849" spans="1:12" s="7" customFormat="1" x14ac:dyDescent="0.3">
      <c r="A849" s="29"/>
      <c r="B849" s="28"/>
      <c r="C849" s="28"/>
      <c r="D849" s="29"/>
      <c r="E849" s="29"/>
      <c r="F849" s="41"/>
      <c r="G849" s="28"/>
      <c r="H849" s="42"/>
      <c r="I849" s="42"/>
      <c r="J849" s="28"/>
      <c r="K849" s="42"/>
      <c r="L849" s="42"/>
    </row>
    <row r="850" spans="1:12" s="7" customFormat="1" x14ac:dyDescent="0.3">
      <c r="A850" s="29"/>
      <c r="B850" s="28"/>
      <c r="C850" s="28"/>
      <c r="D850" s="29"/>
      <c r="E850" s="29"/>
      <c r="F850" s="41"/>
      <c r="G850" s="28"/>
      <c r="H850" s="42"/>
      <c r="I850" s="42"/>
      <c r="J850" s="28"/>
      <c r="K850" s="42"/>
      <c r="L850" s="42"/>
    </row>
    <row r="851" spans="1:12" s="7" customFormat="1" x14ac:dyDescent="0.3">
      <c r="A851" s="29"/>
      <c r="B851" s="28"/>
      <c r="C851" s="28"/>
      <c r="D851" s="29"/>
      <c r="E851" s="29"/>
      <c r="F851" s="41"/>
      <c r="G851" s="28"/>
      <c r="H851" s="42"/>
      <c r="I851" s="42"/>
      <c r="J851" s="28"/>
      <c r="K851" s="42"/>
      <c r="L851" s="42"/>
    </row>
    <row r="852" spans="1:12" s="7" customFormat="1" x14ac:dyDescent="0.3">
      <c r="A852" s="29"/>
      <c r="B852" s="28"/>
      <c r="C852" s="28"/>
      <c r="D852" s="29"/>
      <c r="E852" s="29"/>
      <c r="F852" s="41"/>
      <c r="G852" s="28"/>
      <c r="H852" s="42"/>
      <c r="I852" s="42"/>
      <c r="J852" s="28"/>
      <c r="K852" s="42"/>
      <c r="L852" s="42"/>
    </row>
    <row r="853" spans="1:12" s="7" customFormat="1" x14ac:dyDescent="0.3">
      <c r="A853" s="29"/>
      <c r="B853" s="28"/>
      <c r="C853" s="28"/>
      <c r="D853" s="29"/>
      <c r="E853" s="29"/>
      <c r="F853" s="41"/>
      <c r="G853" s="28"/>
      <c r="H853" s="42"/>
      <c r="I853" s="42"/>
      <c r="J853" s="28"/>
      <c r="K853" s="42"/>
      <c r="L853" s="42"/>
    </row>
    <row r="854" spans="1:12" s="7" customFormat="1" x14ac:dyDescent="0.3">
      <c r="A854" s="29"/>
      <c r="B854" s="28"/>
      <c r="C854" s="28"/>
      <c r="D854" s="29"/>
      <c r="E854" s="29"/>
      <c r="F854" s="41"/>
      <c r="G854" s="28"/>
      <c r="H854" s="42"/>
      <c r="I854" s="42"/>
      <c r="J854" s="28"/>
      <c r="K854" s="42"/>
      <c r="L854" s="42"/>
    </row>
    <row r="855" spans="1:12" s="7" customFormat="1" x14ac:dyDescent="0.3">
      <c r="A855" s="29"/>
      <c r="B855" s="28"/>
      <c r="C855" s="28"/>
      <c r="D855" s="29"/>
      <c r="E855" s="29"/>
      <c r="F855" s="41"/>
      <c r="G855" s="28"/>
      <c r="H855" s="42"/>
      <c r="I855" s="42"/>
      <c r="J855" s="28"/>
      <c r="K855" s="42"/>
      <c r="L855" s="42"/>
    </row>
    <row r="856" spans="1:12" s="7" customFormat="1" x14ac:dyDescent="0.3">
      <c r="A856" s="29"/>
      <c r="B856" s="28"/>
      <c r="C856" s="28"/>
      <c r="D856" s="29"/>
      <c r="E856" s="29"/>
      <c r="F856" s="41"/>
      <c r="G856" s="28"/>
      <c r="H856" s="42"/>
      <c r="I856" s="42"/>
      <c r="J856" s="28"/>
      <c r="K856" s="42"/>
      <c r="L856" s="42"/>
    </row>
    <row r="857" spans="1:12" s="7" customFormat="1" x14ac:dyDescent="0.3">
      <c r="A857" s="29"/>
      <c r="B857" s="28"/>
      <c r="C857" s="28"/>
      <c r="D857" s="29"/>
      <c r="E857" s="29"/>
      <c r="F857" s="41"/>
      <c r="G857" s="28"/>
      <c r="H857" s="42"/>
      <c r="I857" s="42"/>
      <c r="J857" s="28"/>
      <c r="K857" s="42"/>
      <c r="L857" s="42"/>
    </row>
    <row r="858" spans="1:12" s="7" customFormat="1" x14ac:dyDescent="0.3">
      <c r="A858" s="29"/>
      <c r="B858" s="28"/>
      <c r="C858" s="28"/>
      <c r="D858" s="29"/>
      <c r="E858" s="29"/>
      <c r="F858" s="41"/>
      <c r="G858" s="28"/>
      <c r="H858" s="42"/>
      <c r="I858" s="42"/>
      <c r="J858" s="28"/>
      <c r="K858" s="42"/>
      <c r="L858" s="42"/>
    </row>
    <row r="859" spans="1:12" s="7" customFormat="1" x14ac:dyDescent="0.3">
      <c r="A859" s="29"/>
      <c r="B859" s="28"/>
      <c r="C859" s="28"/>
      <c r="D859" s="29"/>
      <c r="E859" s="29"/>
      <c r="F859" s="41"/>
      <c r="G859" s="28"/>
      <c r="H859" s="42"/>
      <c r="I859" s="42"/>
      <c r="J859" s="28"/>
      <c r="K859" s="42"/>
      <c r="L859" s="42"/>
    </row>
    <row r="860" spans="1:12" s="7" customFormat="1" x14ac:dyDescent="0.3">
      <c r="A860" s="29"/>
      <c r="B860" s="28"/>
      <c r="C860" s="28"/>
      <c r="D860" s="29"/>
      <c r="E860" s="29"/>
      <c r="F860" s="41"/>
      <c r="G860" s="28"/>
      <c r="H860" s="42"/>
      <c r="I860" s="42"/>
      <c r="J860" s="28"/>
      <c r="K860" s="42"/>
      <c r="L860" s="42"/>
    </row>
    <row r="861" spans="1:12" s="7" customFormat="1" x14ac:dyDescent="0.3">
      <c r="A861" s="29"/>
      <c r="B861" s="28"/>
      <c r="C861" s="28"/>
      <c r="D861" s="29"/>
      <c r="E861" s="29"/>
      <c r="F861" s="41"/>
      <c r="G861" s="28"/>
      <c r="H861" s="42"/>
      <c r="I861" s="42"/>
      <c r="J861" s="28"/>
      <c r="K861" s="42"/>
      <c r="L861" s="42"/>
    </row>
    <row r="862" spans="1:12" s="7" customFormat="1" x14ac:dyDescent="0.3">
      <c r="A862" s="29"/>
      <c r="B862" s="28"/>
      <c r="C862" s="28"/>
      <c r="D862" s="29"/>
      <c r="E862" s="29"/>
      <c r="F862" s="41"/>
      <c r="G862" s="28"/>
      <c r="H862" s="42"/>
      <c r="I862" s="42"/>
      <c r="J862" s="28"/>
      <c r="K862" s="42"/>
      <c r="L862" s="42"/>
    </row>
    <row r="863" spans="1:12" s="7" customFormat="1" x14ac:dyDescent="0.3">
      <c r="A863" s="29"/>
      <c r="B863" s="28"/>
      <c r="C863" s="28"/>
      <c r="D863" s="29"/>
      <c r="E863" s="29"/>
      <c r="F863" s="41"/>
      <c r="G863" s="28"/>
      <c r="H863" s="42"/>
      <c r="I863" s="42"/>
      <c r="J863" s="28"/>
      <c r="K863" s="42"/>
      <c r="L863" s="42"/>
    </row>
    <row r="864" spans="1:12" s="7" customFormat="1" x14ac:dyDescent="0.3">
      <c r="A864" s="29"/>
      <c r="B864" s="28"/>
      <c r="C864" s="28"/>
      <c r="D864" s="29"/>
      <c r="E864" s="29"/>
      <c r="F864" s="41"/>
      <c r="G864" s="28"/>
      <c r="H864" s="42"/>
      <c r="I864" s="42"/>
      <c r="J864" s="28"/>
      <c r="K864" s="42"/>
      <c r="L864" s="42"/>
    </row>
    <row r="865" spans="1:12" s="7" customFormat="1" x14ac:dyDescent="0.3">
      <c r="A865" s="29"/>
      <c r="B865" s="28"/>
      <c r="C865" s="28"/>
      <c r="D865" s="29"/>
      <c r="E865" s="29"/>
      <c r="F865" s="41"/>
      <c r="G865" s="28"/>
      <c r="H865" s="42"/>
      <c r="I865" s="42"/>
      <c r="J865" s="28"/>
      <c r="K865" s="42"/>
      <c r="L865" s="42"/>
    </row>
    <row r="866" spans="1:12" s="7" customFormat="1" x14ac:dyDescent="0.3">
      <c r="A866" s="29"/>
      <c r="B866" s="28"/>
      <c r="C866" s="28"/>
      <c r="D866" s="29"/>
      <c r="E866" s="29"/>
      <c r="F866" s="41"/>
      <c r="G866" s="28"/>
      <c r="H866" s="42"/>
      <c r="I866" s="42"/>
      <c r="J866" s="28"/>
      <c r="K866" s="42"/>
      <c r="L866" s="42"/>
    </row>
    <row r="867" spans="1:12" s="7" customFormat="1" x14ac:dyDescent="0.3">
      <c r="A867" s="29"/>
      <c r="B867" s="28"/>
      <c r="C867" s="28"/>
      <c r="D867" s="29"/>
      <c r="E867" s="29"/>
      <c r="F867" s="41"/>
      <c r="G867" s="28"/>
      <c r="H867" s="42"/>
      <c r="I867" s="42"/>
      <c r="J867" s="28"/>
      <c r="K867" s="42"/>
      <c r="L867" s="42"/>
    </row>
    <row r="868" spans="1:12" s="7" customFormat="1" x14ac:dyDescent="0.3">
      <c r="A868" s="29"/>
      <c r="B868" s="28"/>
      <c r="C868" s="28"/>
      <c r="D868" s="29"/>
      <c r="E868" s="29"/>
      <c r="F868" s="41"/>
      <c r="G868" s="28"/>
      <c r="H868" s="42"/>
      <c r="I868" s="42"/>
      <c r="J868" s="28"/>
      <c r="K868" s="42"/>
      <c r="L868" s="42"/>
    </row>
    <row r="869" spans="1:12" s="7" customFormat="1" x14ac:dyDescent="0.3">
      <c r="A869" s="29"/>
      <c r="B869" s="28"/>
      <c r="C869" s="28"/>
      <c r="D869" s="29"/>
      <c r="E869" s="29"/>
      <c r="F869" s="41"/>
      <c r="G869" s="28"/>
      <c r="H869" s="42"/>
      <c r="I869" s="42"/>
      <c r="J869" s="28"/>
      <c r="K869" s="42"/>
      <c r="L869" s="42"/>
    </row>
    <row r="870" spans="1:12" s="7" customFormat="1" x14ac:dyDescent="0.3">
      <c r="A870" s="29"/>
      <c r="B870" s="28"/>
      <c r="C870" s="28"/>
      <c r="D870" s="29"/>
      <c r="E870" s="29"/>
      <c r="F870" s="41"/>
      <c r="G870" s="28"/>
      <c r="H870" s="42"/>
      <c r="I870" s="42"/>
      <c r="J870" s="28"/>
      <c r="K870" s="42"/>
      <c r="L870" s="42"/>
    </row>
    <row r="871" spans="1:12" s="7" customFormat="1" x14ac:dyDescent="0.3">
      <c r="A871" s="29"/>
      <c r="B871" s="28"/>
      <c r="C871" s="28"/>
      <c r="D871" s="29"/>
      <c r="E871" s="29"/>
      <c r="F871" s="41"/>
      <c r="G871" s="28"/>
      <c r="H871" s="42"/>
      <c r="I871" s="42"/>
      <c r="J871" s="28"/>
      <c r="K871" s="42"/>
      <c r="L871" s="42"/>
    </row>
    <row r="872" spans="1:12" s="7" customFormat="1" x14ac:dyDescent="0.3">
      <c r="A872" s="29"/>
      <c r="B872" s="28"/>
      <c r="C872" s="28"/>
      <c r="D872" s="29"/>
      <c r="E872" s="29"/>
      <c r="F872" s="41"/>
      <c r="G872" s="28"/>
      <c r="H872" s="42"/>
      <c r="I872" s="42"/>
      <c r="J872" s="28"/>
      <c r="K872" s="42"/>
      <c r="L872" s="42"/>
    </row>
    <row r="873" spans="1:12" s="7" customFormat="1" x14ac:dyDescent="0.3">
      <c r="A873" s="29"/>
      <c r="B873" s="28"/>
      <c r="C873" s="28"/>
      <c r="D873" s="29"/>
      <c r="E873" s="29"/>
      <c r="F873" s="41"/>
      <c r="G873" s="28"/>
      <c r="H873" s="42"/>
      <c r="I873" s="42"/>
      <c r="J873" s="28"/>
      <c r="K873" s="42"/>
      <c r="L873" s="42"/>
    </row>
    <row r="874" spans="1:12" s="7" customFormat="1" x14ac:dyDescent="0.3">
      <c r="A874" s="29"/>
      <c r="B874" s="28"/>
      <c r="C874" s="28"/>
      <c r="D874" s="29"/>
      <c r="E874" s="29"/>
      <c r="F874" s="41"/>
      <c r="G874" s="28"/>
      <c r="H874" s="42"/>
      <c r="I874" s="42"/>
      <c r="J874" s="28"/>
      <c r="K874" s="42"/>
      <c r="L874" s="42"/>
    </row>
    <row r="875" spans="1:12" s="7" customFormat="1" x14ac:dyDescent="0.3">
      <c r="A875" s="29"/>
      <c r="B875" s="28"/>
      <c r="C875" s="28"/>
      <c r="D875" s="29"/>
      <c r="E875" s="29"/>
      <c r="F875" s="41"/>
      <c r="G875" s="28"/>
      <c r="H875" s="42"/>
      <c r="I875" s="42"/>
      <c r="J875" s="28"/>
      <c r="K875" s="42"/>
      <c r="L875" s="42"/>
    </row>
    <row r="876" spans="1:12" s="7" customFormat="1" x14ac:dyDescent="0.3">
      <c r="A876" s="29"/>
      <c r="B876" s="28"/>
      <c r="C876" s="28"/>
      <c r="D876" s="29"/>
      <c r="E876" s="29"/>
      <c r="F876" s="41"/>
      <c r="G876" s="28"/>
      <c r="H876" s="42"/>
      <c r="I876" s="42"/>
      <c r="J876" s="28"/>
      <c r="K876" s="42"/>
      <c r="L876" s="42"/>
    </row>
    <row r="877" spans="1:12" s="7" customFormat="1" x14ac:dyDescent="0.3">
      <c r="A877" s="29"/>
      <c r="B877" s="28"/>
      <c r="C877" s="28"/>
      <c r="D877" s="29"/>
      <c r="E877" s="29"/>
      <c r="F877" s="41"/>
      <c r="G877" s="28"/>
      <c r="H877" s="42"/>
      <c r="I877" s="42"/>
      <c r="J877" s="28"/>
      <c r="K877" s="42"/>
      <c r="L877" s="42"/>
    </row>
    <row r="878" spans="1:12" s="7" customFormat="1" x14ac:dyDescent="0.3">
      <c r="A878" s="29"/>
      <c r="B878" s="28"/>
      <c r="C878" s="28"/>
      <c r="D878" s="29"/>
      <c r="E878" s="29"/>
      <c r="F878" s="41"/>
      <c r="G878" s="28"/>
      <c r="H878" s="42"/>
      <c r="I878" s="42"/>
      <c r="J878" s="28"/>
      <c r="K878" s="42"/>
      <c r="L878" s="42"/>
    </row>
    <row r="879" spans="1:12" s="7" customFormat="1" x14ac:dyDescent="0.3">
      <c r="A879" s="29"/>
      <c r="B879" s="28"/>
      <c r="C879" s="28"/>
      <c r="D879" s="29"/>
      <c r="E879" s="29"/>
      <c r="F879" s="41"/>
      <c r="G879" s="28"/>
      <c r="H879" s="42"/>
      <c r="I879" s="42"/>
      <c r="J879" s="28"/>
      <c r="K879" s="42"/>
      <c r="L879" s="42"/>
    </row>
    <row r="880" spans="1:12" s="7" customFormat="1" x14ac:dyDescent="0.3">
      <c r="A880" s="29"/>
      <c r="B880" s="28"/>
      <c r="C880" s="28"/>
      <c r="D880" s="29"/>
      <c r="E880" s="29"/>
      <c r="F880" s="41"/>
      <c r="G880" s="28"/>
      <c r="H880" s="42"/>
      <c r="I880" s="42"/>
      <c r="J880" s="28"/>
      <c r="K880" s="42"/>
      <c r="L880" s="42"/>
    </row>
    <row r="881" spans="1:12" s="7" customFormat="1" x14ac:dyDescent="0.3">
      <c r="A881" s="29"/>
      <c r="B881" s="28"/>
      <c r="C881" s="28"/>
      <c r="D881" s="29"/>
      <c r="E881" s="29"/>
      <c r="F881" s="41"/>
      <c r="G881" s="28"/>
      <c r="H881" s="42"/>
      <c r="I881" s="42"/>
      <c r="J881" s="28"/>
      <c r="K881" s="42"/>
      <c r="L881" s="42"/>
    </row>
    <row r="882" spans="1:12" s="7" customFormat="1" x14ac:dyDescent="0.3">
      <c r="A882" s="29"/>
      <c r="B882" s="28"/>
      <c r="C882" s="28"/>
      <c r="D882" s="29"/>
      <c r="E882" s="29"/>
      <c r="F882" s="41"/>
      <c r="G882" s="28"/>
      <c r="H882" s="42"/>
      <c r="I882" s="42"/>
      <c r="J882" s="28"/>
      <c r="K882" s="42"/>
      <c r="L882" s="42"/>
    </row>
    <row r="883" spans="1:12" s="7" customFormat="1" x14ac:dyDescent="0.3">
      <c r="A883" s="29"/>
      <c r="B883" s="28"/>
      <c r="C883" s="28"/>
      <c r="D883" s="29"/>
      <c r="E883" s="29"/>
      <c r="F883" s="41"/>
      <c r="G883" s="28"/>
      <c r="H883" s="42"/>
      <c r="I883" s="42"/>
      <c r="J883" s="28"/>
      <c r="K883" s="42"/>
      <c r="L883" s="42"/>
    </row>
    <row r="884" spans="1:12" s="7" customFormat="1" x14ac:dyDescent="0.3">
      <c r="A884" s="29"/>
      <c r="B884" s="28"/>
      <c r="C884" s="28"/>
      <c r="D884" s="29"/>
      <c r="E884" s="29"/>
      <c r="F884" s="41"/>
      <c r="G884" s="28"/>
      <c r="H884" s="42"/>
      <c r="I884" s="42"/>
      <c r="J884" s="28"/>
      <c r="K884" s="42"/>
      <c r="L884" s="42"/>
    </row>
    <row r="885" spans="1:12" s="7" customFormat="1" x14ac:dyDescent="0.3">
      <c r="A885" s="29"/>
      <c r="B885" s="28"/>
      <c r="C885" s="28"/>
      <c r="D885" s="29"/>
      <c r="E885" s="29"/>
      <c r="F885" s="41"/>
      <c r="G885" s="28"/>
      <c r="H885" s="42"/>
      <c r="I885" s="42"/>
      <c r="J885" s="28"/>
      <c r="K885" s="42"/>
      <c r="L885" s="42"/>
    </row>
    <row r="886" spans="1:12" s="7" customFormat="1" x14ac:dyDescent="0.3">
      <c r="A886" s="29"/>
      <c r="B886" s="28"/>
      <c r="C886" s="28"/>
      <c r="D886" s="29"/>
      <c r="E886" s="29"/>
      <c r="F886" s="41"/>
      <c r="G886" s="28"/>
      <c r="H886" s="42"/>
      <c r="I886" s="42"/>
      <c r="J886" s="28"/>
      <c r="K886" s="42"/>
      <c r="L886" s="42"/>
    </row>
    <row r="887" spans="1:12" s="7" customFormat="1" x14ac:dyDescent="0.3">
      <c r="A887" s="29"/>
      <c r="B887" s="28"/>
      <c r="C887" s="28"/>
      <c r="D887" s="29"/>
      <c r="E887" s="29"/>
      <c r="F887" s="41"/>
      <c r="G887" s="28"/>
      <c r="H887" s="42"/>
      <c r="I887" s="42"/>
      <c r="J887" s="28"/>
      <c r="K887" s="42"/>
      <c r="L887" s="42"/>
    </row>
    <row r="888" spans="1:12" s="7" customFormat="1" x14ac:dyDescent="0.3">
      <c r="A888" s="29"/>
      <c r="B888" s="28"/>
      <c r="C888" s="28"/>
      <c r="D888" s="29"/>
      <c r="E888" s="29"/>
      <c r="F888" s="41"/>
      <c r="G888" s="28"/>
      <c r="H888" s="42"/>
      <c r="I888" s="42"/>
      <c r="J888" s="28"/>
      <c r="K888" s="42"/>
      <c r="L888" s="42"/>
    </row>
    <row r="889" spans="1:12" s="7" customFormat="1" x14ac:dyDescent="0.3">
      <c r="A889" s="29"/>
      <c r="B889" s="28"/>
      <c r="C889" s="28"/>
      <c r="D889" s="29"/>
      <c r="E889" s="29"/>
      <c r="F889" s="41"/>
      <c r="G889" s="28"/>
      <c r="H889" s="42"/>
      <c r="I889" s="42"/>
      <c r="J889" s="28"/>
      <c r="K889" s="42"/>
      <c r="L889" s="42"/>
    </row>
    <row r="890" spans="1:12" s="7" customFormat="1" x14ac:dyDescent="0.3">
      <c r="A890" s="29"/>
      <c r="B890" s="28"/>
      <c r="C890" s="28"/>
      <c r="D890" s="29"/>
      <c r="E890" s="29"/>
      <c r="F890" s="41"/>
      <c r="G890" s="28"/>
      <c r="H890" s="42"/>
      <c r="I890" s="42"/>
      <c r="J890" s="28"/>
      <c r="K890" s="42"/>
      <c r="L890" s="42"/>
    </row>
    <row r="891" spans="1:12" s="7" customFormat="1" x14ac:dyDescent="0.3">
      <c r="A891" s="29"/>
      <c r="B891" s="28"/>
      <c r="C891" s="28"/>
      <c r="D891" s="29"/>
      <c r="E891" s="29"/>
      <c r="F891" s="41"/>
      <c r="G891" s="28"/>
      <c r="H891" s="42"/>
      <c r="I891" s="42"/>
      <c r="J891" s="28"/>
      <c r="K891" s="42"/>
      <c r="L891" s="42"/>
    </row>
    <row r="892" spans="1:12" s="7" customFormat="1" x14ac:dyDescent="0.3">
      <c r="A892" s="29"/>
      <c r="B892" s="28"/>
      <c r="C892" s="28"/>
      <c r="D892" s="29"/>
      <c r="E892" s="29"/>
      <c r="F892" s="41"/>
      <c r="G892" s="28"/>
      <c r="H892" s="42"/>
      <c r="I892" s="42"/>
      <c r="J892" s="28"/>
      <c r="K892" s="42"/>
      <c r="L892" s="42"/>
    </row>
    <row r="893" spans="1:12" s="7" customFormat="1" x14ac:dyDescent="0.3">
      <c r="A893" s="29"/>
      <c r="B893" s="28"/>
      <c r="C893" s="28"/>
      <c r="D893" s="29"/>
      <c r="E893" s="29"/>
      <c r="F893" s="41"/>
      <c r="G893" s="28"/>
      <c r="H893" s="42"/>
      <c r="I893" s="42"/>
      <c r="J893" s="28"/>
      <c r="K893" s="42"/>
      <c r="L893" s="42"/>
    </row>
    <row r="894" spans="1:12" s="7" customFormat="1" x14ac:dyDescent="0.3">
      <c r="A894" s="29"/>
      <c r="B894" s="28"/>
      <c r="C894" s="28"/>
      <c r="D894" s="29"/>
      <c r="E894" s="29"/>
      <c r="F894" s="41"/>
      <c r="G894" s="28"/>
      <c r="H894" s="42"/>
      <c r="I894" s="42"/>
      <c r="J894" s="28"/>
      <c r="K894" s="42"/>
      <c r="L894" s="42"/>
    </row>
    <row r="895" spans="1:12" s="7" customFormat="1" x14ac:dyDescent="0.3">
      <c r="A895" s="29"/>
      <c r="B895" s="28"/>
      <c r="C895" s="28"/>
      <c r="D895" s="29"/>
      <c r="E895" s="29"/>
      <c r="F895" s="41"/>
      <c r="G895" s="28"/>
      <c r="H895" s="42"/>
      <c r="I895" s="42"/>
      <c r="J895" s="28"/>
      <c r="K895" s="42"/>
      <c r="L895" s="42"/>
    </row>
    <row r="896" spans="1:12" s="7" customFormat="1" x14ac:dyDescent="0.3">
      <c r="A896" s="29"/>
      <c r="B896" s="28"/>
      <c r="C896" s="28"/>
      <c r="D896" s="29"/>
      <c r="E896" s="29"/>
      <c r="F896" s="41"/>
      <c r="G896" s="28"/>
      <c r="H896" s="42"/>
      <c r="I896" s="42"/>
      <c r="J896" s="28"/>
      <c r="K896" s="42"/>
      <c r="L896" s="42"/>
    </row>
    <row r="897" spans="1:12" s="7" customFormat="1" x14ac:dyDescent="0.3">
      <c r="A897" s="29"/>
      <c r="B897" s="28"/>
      <c r="C897" s="28"/>
      <c r="D897" s="29"/>
      <c r="E897" s="29"/>
      <c r="F897" s="41"/>
      <c r="G897" s="28"/>
      <c r="H897" s="42"/>
      <c r="I897" s="42"/>
      <c r="J897" s="28"/>
      <c r="K897" s="42"/>
      <c r="L897" s="42"/>
    </row>
    <row r="898" spans="1:12" s="7" customFormat="1" x14ac:dyDescent="0.3">
      <c r="A898" s="29"/>
      <c r="B898" s="28"/>
      <c r="C898" s="28"/>
      <c r="D898" s="29"/>
      <c r="E898" s="29"/>
      <c r="F898" s="41"/>
      <c r="G898" s="28"/>
      <c r="H898" s="42"/>
      <c r="I898" s="42"/>
      <c r="J898" s="28"/>
      <c r="K898" s="42"/>
      <c r="L898" s="42"/>
    </row>
    <row r="899" spans="1:12" s="7" customFormat="1" x14ac:dyDescent="0.3">
      <c r="A899" s="29"/>
      <c r="B899" s="28"/>
      <c r="C899" s="28"/>
      <c r="D899" s="29"/>
      <c r="E899" s="29"/>
      <c r="F899" s="41"/>
      <c r="G899" s="28"/>
      <c r="H899" s="42"/>
      <c r="I899" s="42"/>
      <c r="J899" s="28"/>
      <c r="K899" s="42"/>
      <c r="L899" s="42"/>
    </row>
    <row r="900" spans="1:12" s="7" customFormat="1" x14ac:dyDescent="0.3">
      <c r="A900" s="29"/>
      <c r="B900" s="28"/>
      <c r="C900" s="28"/>
      <c r="D900" s="29"/>
      <c r="E900" s="29"/>
      <c r="F900" s="41"/>
      <c r="G900" s="28"/>
      <c r="H900" s="42"/>
      <c r="I900" s="42"/>
      <c r="J900" s="28"/>
      <c r="K900" s="42"/>
      <c r="L900" s="42"/>
    </row>
    <row r="901" spans="1:12" s="7" customFormat="1" x14ac:dyDescent="0.3">
      <c r="A901" s="29"/>
      <c r="B901" s="28"/>
      <c r="C901" s="28"/>
      <c r="D901" s="29"/>
      <c r="E901" s="29"/>
      <c r="F901" s="41"/>
      <c r="G901" s="28"/>
      <c r="H901" s="42"/>
      <c r="I901" s="42"/>
      <c r="J901" s="28"/>
      <c r="K901" s="42"/>
      <c r="L901" s="42"/>
    </row>
    <row r="902" spans="1:12" s="7" customFormat="1" x14ac:dyDescent="0.3">
      <c r="A902" s="29"/>
      <c r="B902" s="28"/>
      <c r="C902" s="28"/>
      <c r="D902" s="29"/>
      <c r="E902" s="29"/>
      <c r="F902" s="41"/>
      <c r="G902" s="28"/>
      <c r="H902" s="42"/>
      <c r="I902" s="42"/>
      <c r="J902" s="28"/>
      <c r="K902" s="42"/>
      <c r="L902" s="42"/>
    </row>
    <row r="903" spans="1:12" s="7" customFormat="1" x14ac:dyDescent="0.3">
      <c r="A903" s="29"/>
      <c r="B903" s="28"/>
      <c r="C903" s="28"/>
      <c r="D903" s="29"/>
      <c r="E903" s="29"/>
      <c r="F903" s="41"/>
      <c r="G903" s="28"/>
      <c r="H903" s="42"/>
      <c r="I903" s="42"/>
      <c r="J903" s="28"/>
      <c r="K903" s="42"/>
      <c r="L903" s="42"/>
    </row>
    <row r="904" spans="1:12" s="7" customFormat="1" x14ac:dyDescent="0.3">
      <c r="A904" s="29"/>
      <c r="B904" s="28"/>
      <c r="C904" s="28"/>
      <c r="D904" s="29"/>
      <c r="E904" s="29"/>
      <c r="F904" s="41"/>
      <c r="G904" s="28"/>
      <c r="H904" s="42"/>
      <c r="I904" s="42"/>
      <c r="J904" s="28"/>
      <c r="K904" s="42"/>
      <c r="L904" s="42"/>
    </row>
    <row r="905" spans="1:12" s="7" customFormat="1" x14ac:dyDescent="0.3">
      <c r="A905" s="29"/>
      <c r="B905" s="28"/>
      <c r="C905" s="28"/>
      <c r="D905" s="29"/>
      <c r="E905" s="29"/>
      <c r="F905" s="41"/>
      <c r="G905" s="28"/>
      <c r="H905" s="42"/>
      <c r="I905" s="42"/>
      <c r="J905" s="28"/>
      <c r="K905" s="42"/>
      <c r="L905" s="42"/>
    </row>
    <row r="906" spans="1:12" s="7" customFormat="1" x14ac:dyDescent="0.3">
      <c r="A906" s="29"/>
      <c r="B906" s="28"/>
      <c r="C906" s="28"/>
      <c r="D906" s="29"/>
      <c r="E906" s="29"/>
      <c r="F906" s="41"/>
      <c r="G906" s="28"/>
      <c r="H906" s="42"/>
      <c r="I906" s="42"/>
      <c r="J906" s="28"/>
      <c r="K906" s="42"/>
      <c r="L906" s="42"/>
    </row>
    <row r="907" spans="1:12" s="7" customFormat="1" x14ac:dyDescent="0.3">
      <c r="A907" s="29"/>
      <c r="B907" s="28"/>
      <c r="C907" s="28"/>
      <c r="D907" s="29"/>
      <c r="E907" s="29"/>
      <c r="F907" s="41"/>
      <c r="G907" s="28"/>
      <c r="H907" s="42"/>
      <c r="I907" s="42"/>
      <c r="J907" s="28"/>
      <c r="K907" s="42"/>
      <c r="L907" s="42"/>
    </row>
    <row r="908" spans="1:12" s="7" customFormat="1" x14ac:dyDescent="0.3">
      <c r="A908" s="29"/>
      <c r="B908" s="28"/>
      <c r="C908" s="28"/>
      <c r="D908" s="29"/>
      <c r="E908" s="29"/>
      <c r="F908" s="41"/>
      <c r="G908" s="28"/>
      <c r="H908" s="42"/>
      <c r="I908" s="42"/>
      <c r="J908" s="28"/>
      <c r="K908" s="42"/>
      <c r="L908" s="42"/>
    </row>
    <row r="909" spans="1:12" s="7" customFormat="1" x14ac:dyDescent="0.3">
      <c r="A909" s="29"/>
      <c r="B909" s="28"/>
      <c r="C909" s="28"/>
      <c r="D909" s="29"/>
      <c r="E909" s="29"/>
      <c r="F909" s="41"/>
      <c r="G909" s="28"/>
      <c r="H909" s="42"/>
      <c r="I909" s="42"/>
      <c r="J909" s="28"/>
      <c r="K909" s="42"/>
      <c r="L909" s="42"/>
    </row>
    <row r="910" spans="1:12" s="7" customFormat="1" x14ac:dyDescent="0.3">
      <c r="A910" s="29"/>
      <c r="B910" s="28"/>
      <c r="C910" s="28"/>
      <c r="D910" s="29"/>
      <c r="E910" s="29"/>
      <c r="F910" s="41"/>
      <c r="G910" s="28"/>
      <c r="H910" s="42"/>
      <c r="I910" s="42"/>
      <c r="J910" s="28"/>
      <c r="K910" s="42"/>
      <c r="L910" s="42"/>
    </row>
    <row r="911" spans="1:12" s="7" customFormat="1" x14ac:dyDescent="0.3">
      <c r="A911" s="29"/>
      <c r="B911" s="28"/>
      <c r="C911" s="28"/>
      <c r="D911" s="29"/>
      <c r="E911" s="29"/>
      <c r="F911" s="41"/>
      <c r="G911" s="28"/>
      <c r="H911" s="42"/>
      <c r="I911" s="42"/>
      <c r="J911" s="28"/>
      <c r="K911" s="42"/>
      <c r="L911" s="42"/>
    </row>
    <row r="912" spans="1:12" s="7" customFormat="1" x14ac:dyDescent="0.3">
      <c r="A912" s="29"/>
      <c r="B912" s="28"/>
      <c r="C912" s="28"/>
      <c r="D912" s="29"/>
      <c r="E912" s="29"/>
      <c r="F912" s="41"/>
      <c r="G912" s="28"/>
      <c r="H912" s="42"/>
      <c r="I912" s="42"/>
      <c r="J912" s="28"/>
      <c r="K912" s="42"/>
      <c r="L912" s="42"/>
    </row>
    <row r="913" spans="1:12" s="7" customFormat="1" x14ac:dyDescent="0.3">
      <c r="A913" s="29"/>
      <c r="B913" s="28"/>
      <c r="C913" s="28"/>
      <c r="D913" s="29"/>
      <c r="E913" s="29"/>
      <c r="F913" s="41"/>
      <c r="G913" s="28"/>
      <c r="H913" s="42"/>
      <c r="I913" s="42"/>
      <c r="J913" s="28"/>
      <c r="K913" s="42"/>
      <c r="L913" s="42"/>
    </row>
    <row r="914" spans="1:12" s="7" customFormat="1" x14ac:dyDescent="0.3">
      <c r="A914" s="29"/>
      <c r="B914" s="28"/>
      <c r="C914" s="28"/>
      <c r="D914" s="29"/>
      <c r="E914" s="29"/>
      <c r="F914" s="41"/>
      <c r="G914" s="28"/>
      <c r="H914" s="42"/>
      <c r="I914" s="42"/>
      <c r="J914" s="28"/>
      <c r="K914" s="42"/>
      <c r="L914" s="42"/>
    </row>
    <row r="915" spans="1:12" s="7" customFormat="1" x14ac:dyDescent="0.3">
      <c r="A915" s="29"/>
      <c r="B915" s="28"/>
      <c r="C915" s="28"/>
      <c r="D915" s="29"/>
      <c r="E915" s="29"/>
      <c r="F915" s="41"/>
      <c r="G915" s="28"/>
      <c r="H915" s="42"/>
      <c r="I915" s="42"/>
      <c r="J915" s="28"/>
      <c r="K915" s="42"/>
      <c r="L915" s="42"/>
    </row>
    <row r="916" spans="1:12" s="7" customFormat="1" x14ac:dyDescent="0.3">
      <c r="A916" s="29"/>
      <c r="B916" s="28"/>
      <c r="C916" s="28"/>
      <c r="D916" s="29"/>
      <c r="E916" s="29"/>
      <c r="F916" s="41"/>
      <c r="G916" s="28"/>
      <c r="H916" s="42"/>
      <c r="I916" s="42"/>
      <c r="J916" s="28"/>
      <c r="K916" s="42"/>
      <c r="L916" s="42"/>
    </row>
    <row r="917" spans="1:12" s="7" customFormat="1" x14ac:dyDescent="0.3">
      <c r="A917" s="29"/>
      <c r="B917" s="28"/>
      <c r="C917" s="28"/>
      <c r="D917" s="29"/>
      <c r="E917" s="29"/>
      <c r="F917" s="41"/>
      <c r="G917" s="28"/>
      <c r="H917" s="42"/>
      <c r="I917" s="42"/>
      <c r="J917" s="28"/>
      <c r="K917" s="42"/>
      <c r="L917" s="42"/>
    </row>
    <row r="918" spans="1:12" s="7" customFormat="1" x14ac:dyDescent="0.3">
      <c r="A918" s="29"/>
      <c r="B918" s="28"/>
      <c r="C918" s="28"/>
      <c r="D918" s="29"/>
      <c r="E918" s="29"/>
      <c r="F918" s="41"/>
      <c r="G918" s="28"/>
      <c r="H918" s="42"/>
      <c r="I918" s="42"/>
      <c r="J918" s="28"/>
      <c r="K918" s="42"/>
      <c r="L918" s="42"/>
    </row>
    <row r="919" spans="1:12" s="7" customFormat="1" x14ac:dyDescent="0.3">
      <c r="A919" s="29"/>
      <c r="B919" s="28"/>
      <c r="C919" s="28"/>
      <c r="D919" s="29"/>
      <c r="E919" s="29"/>
      <c r="F919" s="41"/>
      <c r="G919" s="28"/>
      <c r="H919" s="42"/>
      <c r="I919" s="42"/>
      <c r="J919" s="28"/>
      <c r="K919" s="42"/>
      <c r="L919" s="42"/>
    </row>
    <row r="920" spans="1:12" s="7" customFormat="1" x14ac:dyDescent="0.3">
      <c r="A920" s="29"/>
      <c r="B920" s="28"/>
      <c r="C920" s="28"/>
      <c r="D920" s="29"/>
      <c r="E920" s="29"/>
      <c r="F920" s="41"/>
      <c r="G920" s="28"/>
      <c r="H920" s="42"/>
      <c r="I920" s="42"/>
      <c r="J920" s="28"/>
      <c r="K920" s="42"/>
      <c r="L920" s="42"/>
    </row>
    <row r="921" spans="1:12" s="7" customFormat="1" x14ac:dyDescent="0.3">
      <c r="A921" s="29"/>
      <c r="B921" s="28"/>
      <c r="C921" s="28"/>
      <c r="D921" s="29"/>
      <c r="E921" s="29"/>
      <c r="F921" s="41"/>
      <c r="G921" s="28"/>
      <c r="H921" s="42"/>
      <c r="I921" s="42"/>
      <c r="J921" s="28"/>
      <c r="K921" s="42"/>
      <c r="L921" s="42"/>
    </row>
    <row r="922" spans="1:12" s="7" customFormat="1" x14ac:dyDescent="0.3">
      <c r="A922" s="29"/>
      <c r="B922" s="28"/>
      <c r="C922" s="28"/>
      <c r="D922" s="29"/>
      <c r="E922" s="29"/>
      <c r="F922" s="41"/>
      <c r="G922" s="28"/>
      <c r="H922" s="42"/>
      <c r="I922" s="42"/>
      <c r="J922" s="28"/>
      <c r="K922" s="42"/>
      <c r="L922" s="42"/>
    </row>
    <row r="923" spans="1:12" s="7" customFormat="1" x14ac:dyDescent="0.3">
      <c r="A923" s="29"/>
      <c r="B923" s="28"/>
      <c r="C923" s="28"/>
      <c r="D923" s="29"/>
      <c r="E923" s="29"/>
      <c r="F923" s="41"/>
      <c r="G923" s="28"/>
      <c r="H923" s="42"/>
      <c r="I923" s="42"/>
      <c r="J923" s="28"/>
      <c r="K923" s="42"/>
      <c r="L923" s="42"/>
    </row>
    <row r="924" spans="1:12" s="7" customFormat="1" x14ac:dyDescent="0.3">
      <c r="A924" s="29"/>
      <c r="B924" s="28"/>
      <c r="C924" s="28"/>
      <c r="D924" s="29"/>
      <c r="E924" s="29"/>
      <c r="F924" s="41"/>
      <c r="G924" s="28"/>
      <c r="H924" s="42"/>
      <c r="I924" s="42"/>
      <c r="J924" s="28"/>
      <c r="K924" s="42"/>
      <c r="L924" s="42"/>
    </row>
    <row r="925" spans="1:12" s="7" customFormat="1" x14ac:dyDescent="0.3">
      <c r="A925" s="29"/>
      <c r="B925" s="28"/>
      <c r="C925" s="28"/>
      <c r="D925" s="29"/>
      <c r="E925" s="29"/>
      <c r="F925" s="41"/>
      <c r="G925" s="28"/>
      <c r="H925" s="42"/>
      <c r="I925" s="42"/>
      <c r="J925" s="28"/>
      <c r="K925" s="42"/>
      <c r="L925" s="42"/>
    </row>
    <row r="926" spans="1:12" s="7" customFormat="1" x14ac:dyDescent="0.3">
      <c r="A926" s="29"/>
      <c r="B926" s="28"/>
      <c r="C926" s="28"/>
      <c r="D926" s="29"/>
      <c r="E926" s="29"/>
      <c r="F926" s="41"/>
      <c r="G926" s="28"/>
      <c r="H926" s="42"/>
      <c r="I926" s="42"/>
      <c r="J926" s="28"/>
      <c r="K926" s="42"/>
      <c r="L926" s="42"/>
    </row>
    <row r="927" spans="1:12" s="7" customFormat="1" x14ac:dyDescent="0.3">
      <c r="A927" s="29"/>
      <c r="B927" s="28"/>
      <c r="C927" s="28"/>
      <c r="D927" s="29"/>
      <c r="E927" s="29"/>
      <c r="F927" s="41"/>
      <c r="G927" s="28"/>
      <c r="H927" s="42"/>
      <c r="I927" s="42"/>
      <c r="J927" s="28"/>
      <c r="K927" s="42"/>
      <c r="L927" s="42"/>
    </row>
    <row r="928" spans="1:12" s="7" customFormat="1" x14ac:dyDescent="0.3">
      <c r="A928" s="29"/>
      <c r="B928" s="28"/>
      <c r="C928" s="28"/>
      <c r="D928" s="29"/>
      <c r="E928" s="29"/>
      <c r="F928" s="41"/>
      <c r="G928" s="28"/>
      <c r="H928" s="42"/>
      <c r="I928" s="42"/>
      <c r="J928" s="28"/>
      <c r="K928" s="42"/>
      <c r="L928" s="42"/>
    </row>
    <row r="929" spans="1:12" s="7" customFormat="1" x14ac:dyDescent="0.3">
      <c r="A929" s="29"/>
      <c r="B929" s="28"/>
      <c r="C929" s="28"/>
      <c r="D929" s="29"/>
      <c r="E929" s="29"/>
      <c r="F929" s="41"/>
      <c r="G929" s="28"/>
      <c r="H929" s="42"/>
      <c r="I929" s="42"/>
      <c r="J929" s="28"/>
      <c r="K929" s="42"/>
      <c r="L929" s="42"/>
    </row>
    <row r="930" spans="1:12" s="7" customFormat="1" x14ac:dyDescent="0.3">
      <c r="A930" s="29"/>
      <c r="B930" s="28"/>
      <c r="C930" s="28"/>
      <c r="D930" s="29"/>
      <c r="E930" s="29"/>
      <c r="F930" s="41"/>
      <c r="G930" s="28"/>
      <c r="H930" s="42"/>
      <c r="I930" s="42"/>
      <c r="J930" s="28"/>
      <c r="K930" s="42"/>
      <c r="L930" s="42"/>
    </row>
    <row r="931" spans="1:12" s="7" customFormat="1" x14ac:dyDescent="0.3">
      <c r="A931" s="29"/>
      <c r="B931" s="28"/>
      <c r="C931" s="28"/>
      <c r="D931" s="29"/>
      <c r="E931" s="29"/>
      <c r="F931" s="41"/>
      <c r="G931" s="28"/>
      <c r="H931" s="42"/>
      <c r="I931" s="42"/>
      <c r="J931" s="28"/>
      <c r="K931" s="42"/>
      <c r="L931" s="42"/>
    </row>
    <row r="932" spans="1:12" s="7" customFormat="1" x14ac:dyDescent="0.3">
      <c r="A932" s="29"/>
      <c r="B932" s="28"/>
      <c r="C932" s="28"/>
      <c r="D932" s="29"/>
      <c r="E932" s="29"/>
      <c r="F932" s="41"/>
      <c r="G932" s="28"/>
      <c r="H932" s="42"/>
      <c r="I932" s="42"/>
      <c r="J932" s="28"/>
      <c r="K932" s="42"/>
      <c r="L932" s="42"/>
    </row>
    <row r="933" spans="1:12" s="7" customFormat="1" x14ac:dyDescent="0.3">
      <c r="A933" s="29"/>
      <c r="B933" s="28"/>
      <c r="C933" s="28"/>
      <c r="D933" s="29"/>
      <c r="E933" s="29"/>
      <c r="F933" s="41"/>
      <c r="G933" s="28"/>
      <c r="H933" s="42"/>
      <c r="I933" s="42"/>
      <c r="J933" s="28"/>
      <c r="K933" s="42"/>
      <c r="L933" s="42"/>
    </row>
    <row r="934" spans="1:12" s="7" customFormat="1" x14ac:dyDescent="0.3">
      <c r="A934" s="29"/>
      <c r="B934" s="28"/>
      <c r="C934" s="28"/>
      <c r="D934" s="29"/>
      <c r="E934" s="29"/>
      <c r="F934" s="41"/>
      <c r="G934" s="28"/>
      <c r="H934" s="42"/>
      <c r="I934" s="42"/>
      <c r="J934" s="28"/>
      <c r="K934" s="42"/>
      <c r="L934" s="42"/>
    </row>
    <row r="935" spans="1:12" s="7" customFormat="1" x14ac:dyDescent="0.3">
      <c r="A935" s="29"/>
      <c r="B935" s="28"/>
      <c r="C935" s="28"/>
      <c r="D935" s="29"/>
      <c r="E935" s="29"/>
      <c r="F935" s="41"/>
      <c r="G935" s="28"/>
      <c r="H935" s="42"/>
      <c r="I935" s="42"/>
      <c r="J935" s="28"/>
      <c r="K935" s="42"/>
      <c r="L935" s="42"/>
    </row>
    <row r="936" spans="1:12" s="7" customFormat="1" x14ac:dyDescent="0.3">
      <c r="A936" s="29"/>
      <c r="B936" s="28"/>
      <c r="C936" s="28"/>
      <c r="D936" s="29"/>
      <c r="E936" s="29"/>
      <c r="F936" s="41"/>
      <c r="G936" s="28"/>
      <c r="H936" s="42"/>
      <c r="I936" s="42"/>
      <c r="J936" s="28"/>
      <c r="K936" s="42"/>
      <c r="L936" s="42"/>
    </row>
    <row r="937" spans="1:12" s="7" customFormat="1" x14ac:dyDescent="0.3">
      <c r="A937" s="29"/>
      <c r="B937" s="28"/>
      <c r="C937" s="28"/>
      <c r="D937" s="29"/>
      <c r="E937" s="29"/>
      <c r="F937" s="41"/>
      <c r="G937" s="28"/>
      <c r="H937" s="42"/>
      <c r="I937" s="42"/>
      <c r="J937" s="28"/>
      <c r="K937" s="42"/>
      <c r="L937" s="42"/>
    </row>
    <row r="938" spans="1:12" s="7" customFormat="1" x14ac:dyDescent="0.3">
      <c r="A938" s="29"/>
      <c r="B938" s="28"/>
      <c r="C938" s="28"/>
      <c r="D938" s="29"/>
      <c r="E938" s="29"/>
      <c r="F938" s="41"/>
      <c r="G938" s="28"/>
      <c r="H938" s="42"/>
      <c r="I938" s="42"/>
      <c r="J938" s="28"/>
      <c r="K938" s="42"/>
      <c r="L938" s="42"/>
    </row>
    <row r="939" spans="1:12" s="7" customFormat="1" x14ac:dyDescent="0.3">
      <c r="A939" s="29"/>
      <c r="B939" s="28"/>
      <c r="C939" s="28"/>
      <c r="D939" s="29"/>
      <c r="E939" s="29"/>
      <c r="F939" s="41"/>
      <c r="G939" s="28"/>
      <c r="H939" s="42"/>
      <c r="I939" s="42"/>
      <c r="J939" s="28"/>
      <c r="K939" s="42"/>
      <c r="L939" s="42"/>
    </row>
    <row r="940" spans="1:12" s="7" customFormat="1" x14ac:dyDescent="0.3">
      <c r="A940" s="29"/>
      <c r="B940" s="28"/>
      <c r="C940" s="28"/>
      <c r="D940" s="29"/>
      <c r="E940" s="29"/>
      <c r="F940" s="41"/>
      <c r="G940" s="28"/>
      <c r="H940" s="42"/>
      <c r="I940" s="42"/>
      <c r="J940" s="28"/>
      <c r="K940" s="42"/>
      <c r="L940" s="42"/>
    </row>
    <row r="941" spans="1:12" s="7" customFormat="1" x14ac:dyDescent="0.3">
      <c r="A941" s="29"/>
      <c r="B941" s="28"/>
      <c r="C941" s="28"/>
      <c r="D941" s="29"/>
      <c r="E941" s="29"/>
      <c r="F941" s="41"/>
      <c r="G941" s="28"/>
      <c r="H941" s="42"/>
      <c r="I941" s="42"/>
      <c r="J941" s="28"/>
      <c r="K941" s="42"/>
      <c r="L941" s="42"/>
    </row>
    <row r="942" spans="1:12" s="7" customFormat="1" x14ac:dyDescent="0.3">
      <c r="A942" s="29"/>
      <c r="B942" s="28"/>
      <c r="C942" s="28"/>
      <c r="D942" s="29"/>
      <c r="E942" s="29"/>
      <c r="F942" s="41"/>
      <c r="G942" s="28"/>
      <c r="H942" s="42"/>
      <c r="I942" s="42"/>
      <c r="J942" s="28"/>
      <c r="K942" s="42"/>
      <c r="L942" s="42"/>
    </row>
    <row r="943" spans="1:12" s="7" customFormat="1" x14ac:dyDescent="0.3">
      <c r="A943" s="29"/>
      <c r="B943" s="28"/>
      <c r="C943" s="28"/>
      <c r="D943" s="29"/>
      <c r="E943" s="29"/>
      <c r="F943" s="41"/>
      <c r="G943" s="28"/>
      <c r="H943" s="42"/>
      <c r="I943" s="42"/>
      <c r="J943" s="28"/>
      <c r="K943" s="42"/>
      <c r="L943" s="42"/>
    </row>
    <row r="944" spans="1:12" s="7" customFormat="1" x14ac:dyDescent="0.3">
      <c r="A944" s="29"/>
      <c r="B944" s="28"/>
      <c r="C944" s="28"/>
      <c r="D944" s="29"/>
      <c r="E944" s="29"/>
      <c r="F944" s="41"/>
      <c r="G944" s="28"/>
      <c r="H944" s="42"/>
      <c r="I944" s="42"/>
      <c r="J944" s="28"/>
      <c r="K944" s="42"/>
      <c r="L944" s="42"/>
    </row>
    <row r="945" spans="1:12" s="7" customFormat="1" x14ac:dyDescent="0.3">
      <c r="A945" s="29"/>
      <c r="B945" s="28"/>
      <c r="C945" s="28"/>
      <c r="D945" s="29"/>
      <c r="E945" s="29"/>
      <c r="F945" s="41"/>
      <c r="G945" s="28"/>
      <c r="H945" s="42"/>
      <c r="I945" s="42"/>
      <c r="J945" s="28"/>
      <c r="K945" s="42"/>
      <c r="L945" s="42"/>
    </row>
    <row r="946" spans="1:12" s="7" customFormat="1" x14ac:dyDescent="0.3">
      <c r="A946" s="29"/>
      <c r="B946" s="28"/>
      <c r="C946" s="28"/>
      <c r="D946" s="29"/>
      <c r="E946" s="29"/>
      <c r="F946" s="41"/>
      <c r="G946" s="28"/>
      <c r="H946" s="42"/>
      <c r="I946" s="42"/>
      <c r="J946" s="28"/>
      <c r="K946" s="42"/>
      <c r="L946" s="42"/>
    </row>
    <row r="947" spans="1:12" s="7" customFormat="1" x14ac:dyDescent="0.3">
      <c r="A947" s="29"/>
      <c r="B947" s="28"/>
      <c r="C947" s="28"/>
      <c r="D947" s="29"/>
      <c r="E947" s="29"/>
      <c r="F947" s="41"/>
      <c r="G947" s="28"/>
      <c r="H947" s="42"/>
      <c r="I947" s="42"/>
      <c r="J947" s="28"/>
      <c r="K947" s="42"/>
      <c r="L947" s="42"/>
    </row>
    <row r="948" spans="1:12" s="7" customFormat="1" x14ac:dyDescent="0.3">
      <c r="A948" s="29"/>
      <c r="B948" s="28"/>
      <c r="C948" s="28"/>
      <c r="D948" s="29"/>
      <c r="E948" s="29"/>
      <c r="F948" s="41"/>
      <c r="G948" s="28"/>
      <c r="H948" s="42"/>
      <c r="I948" s="42"/>
      <c r="J948" s="28"/>
      <c r="K948" s="42"/>
      <c r="L948" s="42"/>
    </row>
    <row r="949" spans="1:12" s="7" customFormat="1" x14ac:dyDescent="0.3">
      <c r="A949" s="29"/>
      <c r="B949" s="28"/>
      <c r="C949" s="28"/>
      <c r="D949" s="29"/>
      <c r="E949" s="29"/>
      <c r="F949" s="41"/>
      <c r="G949" s="28"/>
      <c r="H949" s="42"/>
      <c r="I949" s="42"/>
      <c r="J949" s="28"/>
      <c r="K949" s="42"/>
      <c r="L949" s="42"/>
    </row>
    <row r="950" spans="1:12" s="7" customFormat="1" x14ac:dyDescent="0.3">
      <c r="A950" s="29"/>
      <c r="B950" s="28"/>
      <c r="C950" s="28"/>
      <c r="D950" s="29"/>
      <c r="E950" s="29"/>
      <c r="F950" s="41"/>
      <c r="G950" s="28"/>
      <c r="H950" s="42"/>
      <c r="I950" s="42"/>
      <c r="J950" s="28"/>
      <c r="K950" s="42"/>
      <c r="L950" s="42"/>
    </row>
    <row r="951" spans="1:12" s="7" customFormat="1" x14ac:dyDescent="0.3">
      <c r="A951" s="29"/>
      <c r="B951" s="28"/>
      <c r="C951" s="28"/>
      <c r="D951" s="29"/>
      <c r="E951" s="29"/>
      <c r="F951" s="41"/>
      <c r="G951" s="28"/>
      <c r="H951" s="42"/>
      <c r="I951" s="42"/>
      <c r="J951" s="28"/>
      <c r="K951" s="42"/>
      <c r="L951" s="42"/>
    </row>
    <row r="952" spans="1:12" s="7" customFormat="1" x14ac:dyDescent="0.3">
      <c r="A952" s="29"/>
      <c r="B952" s="28"/>
      <c r="C952" s="28"/>
      <c r="D952" s="29"/>
      <c r="E952" s="29"/>
      <c r="F952" s="41"/>
      <c r="G952" s="28"/>
      <c r="H952" s="42"/>
      <c r="I952" s="42"/>
      <c r="J952" s="28"/>
      <c r="K952" s="42"/>
      <c r="L952" s="42"/>
    </row>
    <row r="953" spans="1:12" s="7" customFormat="1" x14ac:dyDescent="0.3">
      <c r="A953" s="29"/>
      <c r="B953" s="28"/>
      <c r="C953" s="28"/>
      <c r="D953" s="29"/>
      <c r="E953" s="29"/>
      <c r="F953" s="41"/>
      <c r="G953" s="28"/>
      <c r="H953" s="42"/>
      <c r="I953" s="42"/>
      <c r="J953" s="28"/>
      <c r="K953" s="42"/>
      <c r="L953" s="42"/>
    </row>
    <row r="954" spans="1:12" s="7" customFormat="1" x14ac:dyDescent="0.3">
      <c r="A954" s="29"/>
      <c r="B954" s="28"/>
      <c r="C954" s="28"/>
      <c r="D954" s="29"/>
      <c r="E954" s="29"/>
      <c r="F954" s="41"/>
      <c r="G954" s="28"/>
      <c r="H954" s="42"/>
      <c r="I954" s="42"/>
      <c r="J954" s="28"/>
      <c r="K954" s="42"/>
      <c r="L954" s="42"/>
    </row>
    <row r="955" spans="1:12" x14ac:dyDescent="0.3">
      <c r="A955" s="29"/>
      <c r="B955" s="28"/>
      <c r="C955" s="28"/>
      <c r="D955" s="29"/>
      <c r="E955" s="29"/>
      <c r="F955" s="41"/>
      <c r="G955" s="28"/>
      <c r="H955" s="42"/>
      <c r="I955" s="42"/>
      <c r="J955" s="28"/>
      <c r="K955" s="42"/>
      <c r="L955" s="42"/>
    </row>
    <row r="956" spans="1:12" x14ac:dyDescent="0.3">
      <c r="A956" s="29"/>
      <c r="B956" s="28"/>
      <c r="C956" s="28"/>
      <c r="D956" s="29"/>
      <c r="E956" s="29"/>
      <c r="F956" s="41"/>
      <c r="G956" s="28"/>
      <c r="H956" s="42"/>
      <c r="I956" s="42"/>
      <c r="J956" s="28"/>
      <c r="K956" s="42"/>
      <c r="L956" s="42"/>
    </row>
  </sheetData>
  <sortState xmlns:xlrd2="http://schemas.microsoft.com/office/spreadsheetml/2017/richdata2" ref="A2:J608">
    <sortCondition ref="A2:A608"/>
    <sortCondition ref="F2:F608"/>
    <sortCondition ref="J2:J608"/>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O4" r:id="rId1" xr:uid="{00000000-0004-0000-0100-000000000000}"/>
    <hyperlink ref="G312" r:id="rId2" xr:uid="{00000000-0004-0000-0100-000072000000}"/>
    <hyperlink ref="H655" r:id="rId3" display="https://vocabs.acdh.oeaw.ac.at/" xr:uid="{73063088-5682-4EEF-9775-DE5BD606E231}"/>
    <hyperlink ref="I655" r:id="rId4" display="https://vocabs.acdh.oeaw.ac.at/iso6391/Schema" xr:uid="{32B76DE5-BCC8-4A2E-AE5B-262269C57799}"/>
  </hyperlinks>
  <pageMargins left="0.23622047244094491" right="0.23622047244094491" top="0.74803149606299213" bottom="0.74803149606299213" header="0.31496062992125984" footer="0.31496062992125984"/>
  <pageSetup scale="46" fitToHeight="99" orientation="landscape" r:id="rId5"/>
  <headerFooter>
    <oddHeader>&amp;L&amp;"-,Bold"&amp;14VOCABULARY</oddHeader>
    <oddFooter>&amp;L&amp;F - &amp;A&amp;C&amp;P/&amp;N&amp;R&amp;D</oddFooter>
  </headerFooter>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83"/>
  <sheetViews>
    <sheetView topLeftCell="E1" zoomScale="115" zoomScaleNormal="115" workbookViewId="0">
      <pane ySplit="1" topLeftCell="A2" activePane="bottomLeft" state="frozen"/>
      <selection activeCell="G655" sqref="G655:S655"/>
      <selection pane="bottomLeft" activeCell="H658" sqref="H658"/>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726</v>
      </c>
      <c r="B1" s="6" t="s">
        <v>528</v>
      </c>
      <c r="C1" s="16" t="s">
        <v>513</v>
      </c>
      <c r="D1" s="16" t="s">
        <v>734</v>
      </c>
      <c r="E1" s="1" t="s">
        <v>9</v>
      </c>
      <c r="F1" s="1" t="s">
        <v>728</v>
      </c>
      <c r="G1" s="25" t="s">
        <v>729</v>
      </c>
      <c r="H1" s="25" t="s">
        <v>1943</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741</v>
      </c>
      <c r="K2" s="8">
        <f>MAX(A:A)+1</f>
        <v>734</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746</v>
      </c>
      <c r="K3" s="8">
        <f>SUM(A2:A658)</f>
        <v>238826</v>
      </c>
      <c r="L3" t="str">
        <f>IF(K3&lt;&gt;Vocabulary!O3,"nok","ok")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1281</v>
      </c>
      <c r="G221" s="26" t="s">
        <v>1670</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71</v>
      </c>
      <c r="G222" s="26" t="s">
        <v>1730</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1654</v>
      </c>
      <c r="G223" s="26" t="s">
        <v>1656</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290</v>
      </c>
      <c r="G224" s="9" t="s">
        <v>1849</v>
      </c>
      <c r="H224" s="9" t="s">
        <v>1796</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26</v>
      </c>
      <c r="G225" s="26" t="s">
        <v>1561</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79</v>
      </c>
      <c r="G226" s="26" t="s">
        <v>2165</v>
      </c>
      <c r="H226" s="26" t="s">
        <v>1965</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249</v>
      </c>
      <c r="G227" s="9" t="s">
        <v>1843</v>
      </c>
      <c r="H227" s="26" t="s">
        <v>1817</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83</v>
      </c>
      <c r="G228" s="26" t="s">
        <v>1815</v>
      </c>
      <c r="H228" s="26" t="s">
        <v>1968</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85</v>
      </c>
      <c r="G229" s="26" t="s">
        <v>1819</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2144</v>
      </c>
      <c r="G230" s="26" t="s">
        <v>2054</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81</v>
      </c>
      <c r="G231" s="26" t="s">
        <v>2252</v>
      </c>
      <c r="H231" s="26" t="s">
        <v>2249</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2211</v>
      </c>
      <c r="G232" s="26" t="s">
        <v>2255</v>
      </c>
      <c r="H232" s="26" t="s">
        <v>2249</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86</v>
      </c>
      <c r="G233" s="26" t="s">
        <v>1821</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264</v>
      </c>
      <c r="G234" s="26" t="s">
        <v>1823</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1637</v>
      </c>
      <c r="G235" s="26" t="s">
        <v>1641</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87</v>
      </c>
      <c r="G236" s="26" t="s">
        <v>2048</v>
      </c>
      <c r="H236" s="26" t="s">
        <v>2044</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247</v>
      </c>
      <c r="G237" s="26" t="s">
        <v>1824</v>
      </c>
      <c r="H237" s="26" t="s">
        <v>1974</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89</v>
      </c>
      <c r="G238" s="26" t="s">
        <v>1826</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2282</v>
      </c>
      <c r="G239" s="26" t="s">
        <v>2284</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92</v>
      </c>
      <c r="G240" s="26" t="s">
        <v>2051</v>
      </c>
    </row>
    <row r="241" spans="1:8" x14ac:dyDescent="0.3">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96</v>
      </c>
      <c r="G242" s="9" t="s">
        <v>96</v>
      </c>
    </row>
    <row r="243" spans="1:8" x14ac:dyDescent="0.3">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91</v>
      </c>
      <c r="G243" s="9" t="s">
        <v>1405</v>
      </c>
      <c r="H243" s="9"/>
    </row>
    <row r="244" spans="1:8" ht="201.6" x14ac:dyDescent="0.3">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1741</v>
      </c>
      <c r="G244" s="26" t="s">
        <v>1957</v>
      </c>
      <c r="H244" s="26" t="s">
        <v>1624</v>
      </c>
    </row>
    <row r="245" spans="1:8" ht="57.6" x14ac:dyDescent="0.3">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186</v>
      </c>
      <c r="G245" s="26" t="s">
        <v>1830</v>
      </c>
    </row>
    <row r="246" spans="1:8" ht="28.8" x14ac:dyDescent="0.3">
      <c r="A246" s="9">
        <v>251</v>
      </c>
      <c r="B246" s="13"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26</v>
      </c>
      <c r="G246" s="26" t="s">
        <v>1957</v>
      </c>
    </row>
    <row r="247" spans="1:8" ht="57.6" x14ac:dyDescent="0.3">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194</v>
      </c>
      <c r="G247" s="26" t="s">
        <v>1406</v>
      </c>
    </row>
    <row r="248" spans="1:8" x14ac:dyDescent="0.3">
      <c r="A248" s="9">
        <v>255</v>
      </c>
      <c r="B248" s="13"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167</v>
      </c>
      <c r="G248" s="26" t="s">
        <v>765</v>
      </c>
    </row>
    <row r="249" spans="1:8" ht="259.2" x14ac:dyDescent="0.3">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1921</v>
      </c>
      <c r="G249" s="26" t="s">
        <v>1926</v>
      </c>
    </row>
    <row r="250" spans="1:8" ht="86.4" x14ac:dyDescent="0.3">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199</v>
      </c>
      <c r="G250" s="26" t="s">
        <v>1411</v>
      </c>
    </row>
    <row r="251" spans="1:8" ht="57.6" x14ac:dyDescent="0.3">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38</v>
      </c>
      <c r="G251" s="26" t="s">
        <v>1414</v>
      </c>
    </row>
    <row r="252" spans="1:8" ht="28.8" x14ac:dyDescent="0.3">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196</v>
      </c>
      <c r="G252" s="26" t="s">
        <v>1419</v>
      </c>
    </row>
    <row r="253" spans="1:8" ht="43.2" x14ac:dyDescent="0.3">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146</v>
      </c>
      <c r="G253" s="26" t="s">
        <v>1422</v>
      </c>
      <c r="H253" s="26" t="s">
        <v>2375</v>
      </c>
    </row>
    <row r="254" spans="1:8" ht="57.6" x14ac:dyDescent="0.3">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143</v>
      </c>
      <c r="G254" s="26" t="s">
        <v>1425</v>
      </c>
    </row>
    <row r="255" spans="1:8" ht="86.4" x14ac:dyDescent="0.3">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198</v>
      </c>
      <c r="G255" s="26" t="s">
        <v>1428</v>
      </c>
    </row>
    <row r="256" spans="1:8" ht="43.2" x14ac:dyDescent="0.3">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164</v>
      </c>
      <c r="G256" s="26" t="s">
        <v>1431</v>
      </c>
    </row>
    <row r="257" spans="1:8" ht="43.2" x14ac:dyDescent="0.3">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177</v>
      </c>
      <c r="G257" s="26" t="s">
        <v>1434</v>
      </c>
    </row>
    <row r="258" spans="1:8" x14ac:dyDescent="0.3">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180</v>
      </c>
      <c r="G258" s="26" t="s">
        <v>864</v>
      </c>
    </row>
    <row r="259" spans="1:8" ht="72" x14ac:dyDescent="0.3">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32</v>
      </c>
      <c r="G259" s="26" t="s">
        <v>1439</v>
      </c>
    </row>
    <row r="260" spans="1:8" ht="43.2" x14ac:dyDescent="0.3">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104</v>
      </c>
      <c r="G260" s="26" t="s">
        <v>1970</v>
      </c>
      <c r="H260" s="26" t="s">
        <v>1745</v>
      </c>
    </row>
    <row r="261" spans="1:8" ht="28.8" x14ac:dyDescent="0.3">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156</v>
      </c>
      <c r="G261" s="26" t="s">
        <v>1833</v>
      </c>
    </row>
    <row r="262" spans="1:8" ht="43.2" x14ac:dyDescent="0.3">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1764</v>
      </c>
      <c r="G262" s="26" t="s">
        <v>857</v>
      </c>
      <c r="H262" s="26" t="s">
        <v>2525</v>
      </c>
    </row>
    <row r="263" spans="1:8" x14ac:dyDescent="0.3">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188</v>
      </c>
      <c r="G263" s="26" t="s">
        <v>859</v>
      </c>
    </row>
    <row r="264" spans="1:8" ht="72" x14ac:dyDescent="0.3">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161</v>
      </c>
      <c r="G264" s="26" t="s">
        <v>1447</v>
      </c>
    </row>
    <row r="265" spans="1:8" ht="72" x14ac:dyDescent="0.3">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158</v>
      </c>
      <c r="G265" s="26" t="s">
        <v>1553</v>
      </c>
    </row>
    <row r="266" spans="1:8" ht="28.8" x14ac:dyDescent="0.3">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150</v>
      </c>
      <c r="G266" s="26" t="s">
        <v>1835</v>
      </c>
      <c r="H266" s="26" t="s">
        <v>2525</v>
      </c>
    </row>
    <row r="267" spans="1:8" ht="57" customHeight="1" x14ac:dyDescent="0.3">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1780</v>
      </c>
      <c r="G267" s="26" t="s">
        <v>1769</v>
      </c>
    </row>
    <row r="268" spans="1:8" ht="72" x14ac:dyDescent="0.3">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1779</v>
      </c>
      <c r="G268" s="26" t="s">
        <v>1929</v>
      </c>
      <c r="H268" s="26" t="s">
        <v>1773</v>
      </c>
    </row>
    <row r="269" spans="1:8" ht="72" x14ac:dyDescent="0.3">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153</v>
      </c>
      <c r="G269" s="9" t="s">
        <v>2373</v>
      </c>
      <c r="H269" s="26" t="s">
        <v>2526</v>
      </c>
    </row>
    <row r="270" spans="1:8" ht="57.6" x14ac:dyDescent="0.3">
      <c r="A270" s="9">
        <v>298</v>
      </c>
      <c r="B270" s="13"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148</v>
      </c>
      <c r="G270" s="26" t="s">
        <v>2619</v>
      </c>
      <c r="H270" s="26" t="s">
        <v>2525</v>
      </c>
    </row>
    <row r="271" spans="1:8" x14ac:dyDescent="0.3">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1783</v>
      </c>
      <c r="G271" s="26" t="s">
        <v>1452</v>
      </c>
    </row>
    <row r="272" spans="1:8" x14ac:dyDescent="0.3">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173</v>
      </c>
      <c r="G272" s="37" t="s">
        <v>1455</v>
      </c>
    </row>
    <row r="273" spans="1:8" x14ac:dyDescent="0.3">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174</v>
      </c>
      <c r="G273" s="26" t="s">
        <v>1459</v>
      </c>
    </row>
    <row r="274" spans="1:8" ht="86.4" x14ac:dyDescent="0.3">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41</v>
      </c>
      <c r="G274" s="26" t="s">
        <v>1614</v>
      </c>
      <c r="H274" s="26" t="s">
        <v>2525</v>
      </c>
    </row>
    <row r="275" spans="1:8" ht="43.2" x14ac:dyDescent="0.3">
      <c r="A275" s="9">
        <v>311</v>
      </c>
      <c r="B275" s="13" t="str">
        <f>IF($A275&lt;&gt;"",IF(VLOOKUP($A275,Vocabulary!$A:$J,2,)="","",VLOOKUP($A275,Vocabulary!$A:$J,2,)),"")</f>
        <v>versionId</v>
      </c>
      <c r="C275" s="17" t="str">
        <f>IF($A275&lt;&gt;"",IF(VLOOKUP($A275,Vocabulary!$A:$J,3,)="","",VLOOKUP($A275,Vocabulary!$A:$J,3,)),"")</f>
        <v>The annotation property that provides version information for an ontology or another OWL construct.</v>
      </c>
      <c r="D275" s="17" t="str">
        <f>IF($A275&lt;&gt;"",IF(VLOOKUP($A275,Vocabulary!$A:$J,7,)="","",VLOOKUP($A275,Vocabulary!$A:$J,7,)),"")</f>
        <v>Identificator of a specific version of an object.
BEST context: part of an Identifier for an address, streetname, municipality, part of a municipality, postal information</v>
      </c>
      <c r="E275" s="12" t="str">
        <f>IF($A275&lt;&gt;"",VLOOKUP($A275,Vocabulary!$A:$J,4,),"")</f>
        <v>Location</v>
      </c>
      <c r="F275" s="9" t="s">
        <v>1778</v>
      </c>
      <c r="G275" s="26" t="s">
        <v>1935</v>
      </c>
      <c r="H275" s="26" t="s">
        <v>1774</v>
      </c>
    </row>
    <row r="276" spans="1:8" ht="115.2" x14ac:dyDescent="0.3">
      <c r="A276" s="9">
        <v>312</v>
      </c>
      <c r="B276" s="13" t="str">
        <f>IF($A276&lt;&gt;"",IF(VLOOKUP($A276,Vocabulary!$A:$J,2,)="","",VLOOKUP($A276,Vocabulary!$A:$J,2,)),"")</f>
        <v>AsylumSeeker</v>
      </c>
      <c r="C276" s="17" t="str">
        <f>IF($A276&lt;&gt;"",IF(VLOOKUP($A276,Vocabulary!$A:$J,3,)="","",VLOOKUP($A276,Vocabulary!$A:$J,3,)),"")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6" s="17" t="str">
        <f>IF($A276&lt;&gt;"",IF(VLOOKUP($A276,Vocabulary!$A:$J,7,)="","",VLOOKUP($A276,Vocabulary!$A:$J,7,)),"")</f>
        <v/>
      </c>
      <c r="E276" s="12" t="str">
        <f>IF($A276&lt;&gt;"",VLOOKUP($A276,Vocabulary!$A:$J,4,),"")</f>
        <v>Person</v>
      </c>
      <c r="F276" s="9" t="s">
        <v>45</v>
      </c>
      <c r="G276" s="26" t="s">
        <v>2066</v>
      </c>
    </row>
    <row r="277" spans="1:8" ht="28.8" x14ac:dyDescent="0.3">
      <c r="A277" s="9">
        <v>313</v>
      </c>
      <c r="B277" s="13" t="str">
        <f>IF($A277&lt;&gt;"",IF(VLOOKUP($A277,Vocabulary!$A:$J,2,)="","",VLOOKUP($A277,Vocabulary!$A:$J,2,)),"")</f>
        <v>BelgianResident</v>
      </c>
      <c r="C277" s="17" t="str">
        <f>IF($A277&lt;&gt;"",IF(VLOOKUP($A277,Vocabulary!$A:$J,3,)="","",VLOOKUP($A277,Vocabulary!$A:$J,3,)),"")</f>
        <v>Person who lives in Belgium, represented here by the jurisdiction entity.</v>
      </c>
      <c r="D277" s="17" t="str">
        <f>IF($A277&lt;&gt;"",IF(VLOOKUP($A277,Vocabulary!$A:$J,7,)="","",VLOOKUP($A277,Vocabulary!$A:$J,7,)),"")</f>
        <v/>
      </c>
      <c r="E277" s="12" t="str">
        <f>IF($A277&lt;&gt;"",VLOOKUP($A277,Vocabulary!$A:$J,4,),"")</f>
        <v>Person</v>
      </c>
      <c r="F277" s="9" t="s">
        <v>56</v>
      </c>
      <c r="G277" s="26" t="s">
        <v>1858</v>
      </c>
    </row>
    <row r="278" spans="1:8" ht="43.2" x14ac:dyDescent="0.3">
      <c r="A278" s="9">
        <v>314</v>
      </c>
      <c r="B278" s="13" t="str">
        <f>IF($A278&lt;&gt;"",IF(VLOOKUP($A278,Vocabulary!$A:$J,2,)="","",VLOOKUP($A278,Vocabulary!$A:$J,2,)),"")</f>
        <v>Cohabitation</v>
      </c>
      <c r="C278" s="17" t="str">
        <f>IF($A278&lt;&gt;"",IF(VLOOKUP($A278,Vocabulary!$A:$J,3,)="","",VLOOKUP($A278,Vocabulary!$A:$J,3,)),"")</f>
        <v>Arrangement whereby two people who are not married live together.
Can, just like a marriage, form the basis of a family.
Legally registered.</v>
      </c>
      <c r="D278" s="17" t="str">
        <f>IF($A278&lt;&gt;"",IF(VLOOKUP($A278,Vocabulary!$A:$J,7,)="","",VLOOKUP($A278,Vocabulary!$A:$J,7,)),"")</f>
        <v/>
      </c>
      <c r="E278" s="12" t="str">
        <f>IF($A278&lt;&gt;"",VLOOKUP($A278,Vocabulary!$A:$J,4,),"")</f>
        <v>Person</v>
      </c>
      <c r="F278" s="9" t="s">
        <v>295</v>
      </c>
      <c r="G278" s="26" t="s">
        <v>1467</v>
      </c>
    </row>
    <row r="279" spans="1:8" ht="86.4" x14ac:dyDescent="0.3">
      <c r="A279" s="9">
        <v>315</v>
      </c>
      <c r="B279" s="13" t="str">
        <f>IF($A279&lt;&gt;"",IF(VLOOKUP($A279,Vocabulary!$A:$J,2,)="","",VLOOKUP($A279,Vocabulary!$A:$J,2,)),"")</f>
        <v>Descent</v>
      </c>
      <c r="C279" s="17" t="str">
        <f>IF($A279&lt;&gt;"",IF(VLOOKUP($A279,Vocabulary!$A:$J,3,)="","",VLOOKUP($A279,Vocabulary!$A:$J,3,)),"")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79" s="17" t="str">
        <f>IF($A279&lt;&gt;"",IF(VLOOKUP($A279,Vocabulary!$A:$J,7,)="","",VLOOKUP($A279,Vocabulary!$A:$J,7,)),"")</f>
        <v/>
      </c>
      <c r="E279" s="12" t="str">
        <f>IF($A279&lt;&gt;"",VLOOKUP($A279,Vocabulary!$A:$J,4,),"")</f>
        <v>Person</v>
      </c>
      <c r="F279" s="9" t="s">
        <v>115</v>
      </c>
      <c r="G279" s="26" t="s">
        <v>1469</v>
      </c>
    </row>
    <row r="280" spans="1:8" x14ac:dyDescent="0.3">
      <c r="A280" s="9">
        <v>316</v>
      </c>
      <c r="B280" s="13" t="str">
        <f>IF($A280&lt;&gt;"",IF(VLOOKUP($A280,Vocabulary!$A:$J,2,)="","",VLOOKUP($A280,Vocabulary!$A:$J,2,)),"")</f>
        <v>EmbassyResident</v>
      </c>
      <c r="C280" s="17" t="str">
        <f>IF($A280&lt;&gt;"",IF(VLOOKUP($A280,Vocabulary!$A:$J,3,)="","",VLOOKUP($A280,Vocabulary!$A:$J,3,)),"")</f>
        <v>Person residing in an embassy.</v>
      </c>
      <c r="D280" s="17" t="str">
        <f>IF($A280&lt;&gt;"",IF(VLOOKUP($A280,Vocabulary!$A:$J,7,)="","",VLOOKUP($A280,Vocabulary!$A:$J,7,)),"")</f>
        <v/>
      </c>
      <c r="E280" s="12" t="str">
        <f>IF($A280&lt;&gt;"",VLOOKUP($A280,Vocabulary!$A:$J,4,),"")</f>
        <v>Person</v>
      </c>
      <c r="F280" s="9" t="s">
        <v>58</v>
      </c>
      <c r="G280" s="26" t="s">
        <v>1478</v>
      </c>
    </row>
    <row r="281" spans="1:8" x14ac:dyDescent="0.3">
      <c r="A281" s="9">
        <v>317</v>
      </c>
      <c r="B281" s="13" t="str">
        <f>IF($A281&lt;&gt;"",IF(VLOOKUP($A281,Vocabulary!$A:$J,2,)="","",VLOOKUP($A281,Vocabulary!$A:$J,2,)),"")</f>
        <v>ForeignResident</v>
      </c>
      <c r="C281" s="17" t="str">
        <f>IF($A281&lt;&gt;"",IF(VLOOKUP($A281,Vocabulary!$A:$J,3,)="","",VLOOKUP($A281,Vocabulary!$A:$J,3,)),"")</f>
        <v>Foreign person residing in the country.</v>
      </c>
      <c r="D281" s="17" t="str">
        <f>IF($A281&lt;&gt;"",IF(VLOOKUP($A281,Vocabulary!$A:$J,7,)="","",VLOOKUP($A281,Vocabulary!$A:$J,7,)),"")</f>
        <v/>
      </c>
      <c r="E281" s="12" t="str">
        <f>IF($A281&lt;&gt;"",VLOOKUP($A281,Vocabulary!$A:$J,4,),"")</f>
        <v>Person</v>
      </c>
      <c r="F281" s="9" t="s">
        <v>296</v>
      </c>
      <c r="G281" s="26" t="s">
        <v>1482</v>
      </c>
    </row>
    <row r="282" spans="1:8" ht="86.4" x14ac:dyDescent="0.3">
      <c r="A282" s="9">
        <v>318</v>
      </c>
      <c r="B282" s="13" t="str">
        <f>IF($A282&lt;&gt;"",IF(VLOOKUP($A282,Vocabulary!$A:$J,2,)="","",VLOOKUP($A282,Vocabulary!$A:$J,2,)),"")</f>
        <v>Guardianship</v>
      </c>
      <c r="C282" s="17" t="str">
        <f>IF($A282&lt;&gt;"",IF(VLOOKUP($A282,Vocabulary!$A:$J,3,)="","",VLOOKUP($A282,Vocabulary!$A:$J,3,)),"")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2" s="17" t="str">
        <f>IF($A282&lt;&gt;"",IF(VLOOKUP($A282,Vocabulary!$A:$J,7,)="","",VLOOKUP($A282,Vocabulary!$A:$J,7,)),"")</f>
        <v/>
      </c>
      <c r="E282" s="12" t="str">
        <f>IF($A282&lt;&gt;"",VLOOKUP($A282,Vocabulary!$A:$J,4,),"")</f>
        <v>Person</v>
      </c>
      <c r="F282" s="9" t="s">
        <v>119</v>
      </c>
      <c r="G282" s="26" t="s">
        <v>1471</v>
      </c>
    </row>
    <row r="283" spans="1:8" ht="115.2" x14ac:dyDescent="0.3">
      <c r="A283" s="9">
        <v>319</v>
      </c>
      <c r="B283" s="13" t="str">
        <f>IF($A283&lt;&gt;"",IF(VLOOKUP($A283,Vocabulary!$A:$J,2,)="","",VLOOKUP($A283,Vocabulary!$A:$J,2,)),"")</f>
        <v>Household</v>
      </c>
      <c r="C283" s="17" t="str">
        <f>IF($A283&lt;&gt;"",IF(VLOOKUP($A283,Vocabulary!$A:$J,3,)="","",VLOOKUP($A283,Vocabulary!$A:$J,3,)),"")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3" s="17" t="str">
        <f>IF($A283&lt;&gt;"",IF(VLOOKUP($A283,Vocabulary!$A:$J,7,)="","",VLOOKUP($A283,Vocabulary!$A:$J,7,)),"")</f>
        <v/>
      </c>
      <c r="E283" s="12" t="str">
        <f>IF($A283&lt;&gt;"",VLOOKUP($A283,Vocabulary!$A:$J,4,),"")</f>
        <v>Person</v>
      </c>
      <c r="F283" s="9" t="s">
        <v>117</v>
      </c>
      <c r="G283" s="26" t="s">
        <v>1474</v>
      </c>
    </row>
    <row r="284" spans="1:8" ht="28.8" x14ac:dyDescent="0.3">
      <c r="A284" s="9">
        <v>320</v>
      </c>
      <c r="B284" s="13" t="str">
        <f>IF($A284&lt;&gt;"",IF(VLOOKUP($A284,Vocabulary!$A:$J,2,)="","",VLOOKUP($A284,Vocabulary!$A:$J,2,)),"")</f>
        <v>HouseholdRelation</v>
      </c>
      <c r="C284" s="17" t="str">
        <f>IF($A284&lt;&gt;"",IF(VLOOKUP($A284,Vocabulary!$A:$J,3,)="","",VLOOKUP($A284,Vocabulary!$A:$J,3,)),"")</f>
        <v>Relationship between members of the same family.
Eg husband, son, mother-in-law.</v>
      </c>
      <c r="D284" s="17" t="str">
        <f>IF($A284&lt;&gt;"",IF(VLOOKUP($A284,Vocabulary!$A:$J,7,)="","",VLOOKUP($A284,Vocabulary!$A:$J,7,)),"")</f>
        <v/>
      </c>
      <c r="E284" s="12" t="str">
        <f>IF($A284&lt;&gt;"",VLOOKUP($A284,Vocabulary!$A:$J,4,),"")</f>
        <v>Person</v>
      </c>
      <c r="F284" s="9" t="s">
        <v>118</v>
      </c>
      <c r="G284" s="26" t="s">
        <v>1484</v>
      </c>
    </row>
    <row r="285" spans="1:8" ht="57.6" x14ac:dyDescent="0.3">
      <c r="A285" s="9">
        <v>321</v>
      </c>
      <c r="B285" s="13" t="str">
        <f>IF($A285&lt;&gt;"",IF(VLOOKUP($A285,Vocabulary!$A:$J,2,)="","",VLOOKUP($A285,Vocabulary!$A:$J,2,)),"")</f>
        <v>Marriage</v>
      </c>
      <c r="C285" s="17" t="str">
        <f>IF($A285&lt;&gt;"",IF(VLOOKUP($A285,Vocabulary!$A:$J,3,)="","",VLOOKUP($A285,Vocabulary!$A:$J,3,)),"")</f>
        <v>A form of cohabitation organized by civil or religious law of two persons.
Can, just like living together, form the basis of a family.</v>
      </c>
      <c r="D285" s="17" t="str">
        <f>IF($A285&lt;&gt;"",IF(VLOOKUP($A285,Vocabulary!$A:$J,7,)="","",VLOOKUP($A285,Vocabulary!$A:$J,7,)),"")</f>
        <v/>
      </c>
      <c r="E285" s="12" t="str">
        <f>IF($A285&lt;&gt;"",VLOOKUP($A285,Vocabulary!$A:$J,4,),"")</f>
        <v>Person</v>
      </c>
      <c r="F285" s="9" t="s">
        <v>120</v>
      </c>
      <c r="G285" s="26" t="s">
        <v>1486</v>
      </c>
    </row>
    <row r="286" spans="1:8" ht="43.2" x14ac:dyDescent="0.3">
      <c r="A286" s="9">
        <v>322</v>
      </c>
      <c r="B286" s="13" t="str">
        <f>IF($A286&lt;&gt;"",IF(VLOOKUP($A286,Vocabulary!$A:$J,2,)="","",VLOOKUP($A286,Vocabulary!$A:$J,2,)),"")</f>
        <v>NonResident</v>
      </c>
      <c r="C286" s="17" t="str">
        <f>IF($A286&lt;&gt;"",IF(VLOOKUP($A286,Vocabulary!$A:$J,3,)="","",VLOOKUP($A286,Vocabulary!$A:$J,3,)),"")</f>
        <v>Person who does not live in a particular place or country.
Place or country is represented here by the jurisdiction entity.</v>
      </c>
      <c r="D286" s="17" t="str">
        <f>IF($A286&lt;&gt;"",IF(VLOOKUP($A286,Vocabulary!$A:$J,7,)="","",VLOOKUP($A286,Vocabulary!$A:$J,7,)),"")</f>
        <v/>
      </c>
      <c r="E286" s="12" t="str">
        <f>IF($A286&lt;&gt;"",VLOOKUP($A286,Vocabulary!$A:$J,4,),"")</f>
        <v>Person</v>
      </c>
      <c r="F286" s="9" t="s">
        <v>48</v>
      </c>
      <c r="G286" s="26" t="s">
        <v>1489</v>
      </c>
    </row>
    <row r="287" spans="1:8" ht="72" x14ac:dyDescent="0.3">
      <c r="A287" s="9">
        <v>323</v>
      </c>
      <c r="B287" s="13" t="str">
        <f>IF($A287&lt;&gt;"",IF(VLOOKUP($A287,Vocabulary!$A:$J,2,)="","",VLOOKUP($A287,Vocabulary!$A:$J,2,)),"")</f>
        <v>Person</v>
      </c>
      <c r="C287" s="17" t="str">
        <f>IF($A287&lt;&gt;"",IF(VLOOKUP($A287,Vocabulary!$A:$J,3,)="","",VLOOKUP($A287,Vocabulary!$A:$J,3,)),"")</f>
        <v>An individual person who may be dead or alive, but not imaginary. It is that restriction that makes &lt;person:Person&gt; a sub class of both &lt;foaf:Person&gt; and &lt;schema:Person&gt; which both cover imaginary characters as well as real people.</v>
      </c>
      <c r="D287" s="17" t="str">
        <f>IF($A287&lt;&gt;"",IF(VLOOKUP($A287,Vocabulary!$A:$J,7,)="","",VLOOKUP($A287,Vocabulary!$A:$J,7,)),"")</f>
        <v/>
      </c>
      <c r="E287" s="12" t="str">
        <f>IF($A287&lt;&gt;"",VLOOKUP($A287,Vocabulary!$A:$J,4,),"")</f>
        <v>Person</v>
      </c>
      <c r="F287" s="9" t="s">
        <v>745</v>
      </c>
      <c r="G287" s="26" t="s">
        <v>1837</v>
      </c>
    </row>
    <row r="288" spans="1:8" ht="43.2" x14ac:dyDescent="0.3">
      <c r="A288" s="9">
        <v>324</v>
      </c>
      <c r="B288" s="13" t="str">
        <f>IF($A288&lt;&gt;"",IF(VLOOKUP($A288,Vocabulary!$A:$J,2,)="","",VLOOKUP($A288,Vocabulary!$A:$J,2,)),"")</f>
        <v>PersonRelation</v>
      </c>
      <c r="C288" s="17" t="str">
        <f>IF($A288&lt;&gt;"",IF(VLOOKUP($A288,Vocabulary!$A:$J,3,)="","",VLOOKUP($A288,Vocabulary!$A:$J,3,)),"")</f>
        <v>Relationship between two or more people.
Typically these are civil relations (see marital status) but not necessarily limited to this.</v>
      </c>
      <c r="D288" s="17" t="str">
        <f>IF($A288&lt;&gt;"",IF(VLOOKUP($A288,Vocabulary!$A:$J,7,)="","",VLOOKUP($A288,Vocabulary!$A:$J,7,)),"")</f>
        <v/>
      </c>
      <c r="E288" s="12" t="str">
        <f>IF($A288&lt;&gt;"",VLOOKUP($A288,Vocabulary!$A:$J,4,),"")</f>
        <v>Person</v>
      </c>
      <c r="F288" s="9" t="s">
        <v>121</v>
      </c>
      <c r="G288" s="26" t="s">
        <v>1492</v>
      </c>
    </row>
    <row r="289" spans="1:8" x14ac:dyDescent="0.3">
      <c r="A289" s="9">
        <v>325</v>
      </c>
      <c r="B289" s="13" t="str">
        <f>IF($A289&lt;&gt;"",IF(VLOOKUP($A289,Vocabulary!$A:$J,2,)="","",VLOOKUP($A289,Vocabulary!$A:$J,2,)),"")</f>
        <v>FormerResident</v>
      </c>
      <c r="C289" s="17" t="str">
        <f>IF($A289&lt;&gt;"",IF(VLOOKUP($A289,Vocabulary!$A:$J,3,)="","",VLOOKUP($A289,Vocabulary!$A:$J,3,)),"")</f>
        <v>Former resident.</v>
      </c>
      <c r="D289" s="17" t="str">
        <f>IF($A289&lt;&gt;"",IF(VLOOKUP($A289,Vocabulary!$A:$J,7,)="","",VLOOKUP($A289,Vocabulary!$A:$J,7,)),"")</f>
        <v/>
      </c>
      <c r="E289" s="12" t="str">
        <f>IF($A289&lt;&gt;"",VLOOKUP($A289,Vocabulary!$A:$J,4,),"")</f>
        <v>Person</v>
      </c>
      <c r="F289" s="9" t="s">
        <v>1753</v>
      </c>
      <c r="G289" s="9" t="s">
        <v>1754</v>
      </c>
      <c r="H289" s="9"/>
    </row>
    <row r="290" spans="1:8" ht="43.2" x14ac:dyDescent="0.3">
      <c r="A290" s="9">
        <v>326</v>
      </c>
      <c r="B290" s="13" t="str">
        <f>IF($A290&lt;&gt;"",IF(VLOOKUP($A290,Vocabulary!$A:$J,2,)="","",VLOOKUP($A290,Vocabulary!$A:$J,2,)),"")</f>
        <v>Resident</v>
      </c>
      <c r="C290" s="17" t="str">
        <f>IF($A290&lt;&gt;"",IF(VLOOKUP($A290,Vocabulary!$A:$J,3,)="","",VLOOKUP($A290,Vocabulary!$A:$J,3,)),"")</f>
        <v>Person who lives in a certain place or country.
Place or country is represented here by the jurisdiction entity.</v>
      </c>
      <c r="D290" s="17" t="str">
        <f>IF($A290&lt;&gt;"",IF(VLOOKUP($A290,Vocabulary!$A:$J,7,)="","",VLOOKUP($A290,Vocabulary!$A:$J,7,)),"")</f>
        <v/>
      </c>
      <c r="E290" s="12" t="str">
        <f>IF($A290&lt;&gt;"",VLOOKUP($A290,Vocabulary!$A:$J,4,),"")</f>
        <v>Person</v>
      </c>
      <c r="F290" s="9" t="s">
        <v>51</v>
      </c>
      <c r="G290" s="26" t="s">
        <v>1464</v>
      </c>
    </row>
    <row r="291" spans="1:8" x14ac:dyDescent="0.3">
      <c r="A291" s="9">
        <v>329</v>
      </c>
      <c r="B291" s="13" t="str">
        <f>IF($A291&lt;&gt;"",IF(VLOOKUP($A291,Vocabulary!$A:$J,2,)="","",VLOOKUP($A291,Vocabulary!$A:$J,2,)),"")</f>
        <v>civilStatus</v>
      </c>
      <c r="C291" s="17" t="str">
        <f>IF($A291&lt;&gt;"",IF(VLOOKUP($A291,Vocabulary!$A:$J,3,)="","",VLOOKUP($A291,Vocabulary!$A:$J,3,)),"")</f>
        <v>Civil status of a person.</v>
      </c>
      <c r="D291" s="17" t="str">
        <f>IF($A291&lt;&gt;"",IF(VLOOKUP($A291,Vocabulary!$A:$J,7,)="","",VLOOKUP($A291,Vocabulary!$A:$J,7,)),"")</f>
        <v/>
      </c>
      <c r="E291" s="12" t="str">
        <f>IF($A291&lt;&gt;"",VLOOKUP($A291,Vocabulary!$A:$J,4,),"")</f>
        <v>Person</v>
      </c>
      <c r="F291" s="9" t="s">
        <v>17</v>
      </c>
      <c r="G291" s="26" t="s">
        <v>1496</v>
      </c>
    </row>
    <row r="292" spans="1:8" x14ac:dyDescent="0.3">
      <c r="A292" s="9">
        <v>330</v>
      </c>
      <c r="B292" s="13" t="str">
        <f>IF($A292&lt;&gt;"",IF(VLOOKUP($A292,Vocabulary!$A:$J,2,)="","",VLOOKUP($A292,Vocabulary!$A:$J,2,)),"")</f>
        <v>birthDate</v>
      </c>
      <c r="C292" s="17" t="str">
        <f>IF($A292&lt;&gt;"",IF(VLOOKUP($A292,Vocabulary!$A:$J,3,)="","",VLOOKUP($A292,Vocabulary!$A:$J,3,)),"")</f>
        <v>The date on which the person was born.</v>
      </c>
      <c r="D292" s="17" t="str">
        <f>IF($A292&lt;&gt;"",IF(VLOOKUP($A292,Vocabulary!$A:$J,7,)="","",VLOOKUP($A292,Vocabulary!$A:$J,7,)),"")</f>
        <v/>
      </c>
      <c r="E292" s="12" t="str">
        <f>IF($A292&lt;&gt;"",VLOOKUP($A292,Vocabulary!$A:$J,4,),"")</f>
        <v>Person</v>
      </c>
      <c r="F292" s="9" t="s">
        <v>19</v>
      </c>
      <c r="G292" s="26" t="s">
        <v>1497</v>
      </c>
    </row>
    <row r="293" spans="1:8" x14ac:dyDescent="0.3">
      <c r="A293" s="9">
        <v>331</v>
      </c>
      <c r="B293" s="13" t="str">
        <f>IF($A293&lt;&gt;"",IF(VLOOKUP($A293,Vocabulary!$A:$J,2,)="","",VLOOKUP($A293,Vocabulary!$A:$J,2,)),"")</f>
        <v>deathDate</v>
      </c>
      <c r="C293" s="17" t="str">
        <f>IF($A293&lt;&gt;"",IF(VLOOKUP($A293,Vocabulary!$A:$J,3,)="","",VLOOKUP($A293,Vocabulary!$A:$J,3,)),"")</f>
        <v>The date on which the person deceased.</v>
      </c>
      <c r="D293" s="17" t="str">
        <f>IF($A293&lt;&gt;"",IF(VLOOKUP($A293,Vocabulary!$A:$J,7,)="","",VLOOKUP($A293,Vocabulary!$A:$J,7,)),"")</f>
        <v/>
      </c>
      <c r="E293" s="12" t="str">
        <f>IF($A293&lt;&gt;"",VLOOKUP($A293,Vocabulary!$A:$J,4,),"")</f>
        <v>Person</v>
      </c>
      <c r="F293" s="9" t="s">
        <v>22</v>
      </c>
      <c r="G293" s="26" t="s">
        <v>1500</v>
      </c>
    </row>
    <row r="294" spans="1:8" ht="28.8" x14ac:dyDescent="0.3">
      <c r="A294" s="9">
        <v>332</v>
      </c>
      <c r="B294" s="13" t="str">
        <f>IF($A294&lt;&gt;"",IF(VLOOKUP($A294,Vocabulary!$A:$J,2,)="","",VLOOKUP($A294,Vocabulary!$A:$J,2,)),"")</f>
        <v>familyName</v>
      </c>
      <c r="C294" s="17" t="str">
        <f>IF($A294&lt;&gt;"",IF(VLOOKUP($A294,Vocabulary!$A:$J,3,)="","",VLOOKUP($A294,Vocabulary!$A:$J,3,)),"")</f>
        <v>A family name is usually shared by members of a family.</v>
      </c>
      <c r="D294" s="17" t="str">
        <f>IF($A294&lt;&gt;"",IF(VLOOKUP($A294,Vocabulary!$A:$J,7,)="","",VLOOKUP($A294,Vocabulary!$A:$J,7,)),"")</f>
        <v>Norm ISA2</v>
      </c>
      <c r="E294" s="12" t="str">
        <f>IF($A294&lt;&gt;"",VLOOKUP($A294,Vocabulary!$A:$J,4,),"")</f>
        <v>Person</v>
      </c>
      <c r="F294" s="9" t="s">
        <v>23</v>
      </c>
      <c r="G294" s="26" t="s">
        <v>2072</v>
      </c>
      <c r="H294" s="26" t="s">
        <v>1509</v>
      </c>
    </row>
    <row r="295" spans="1:8" x14ac:dyDescent="0.3">
      <c r="A295" s="9">
        <v>333</v>
      </c>
      <c r="B295" s="13" t="str">
        <f>IF($A295&lt;&gt;"",IF(VLOOKUP($A295,Vocabulary!$A:$J,2,)="","",VLOOKUP($A295,Vocabulary!$A:$J,2,)),"")</f>
        <v>givenName</v>
      </c>
      <c r="C295" s="17" t="str">
        <f>IF($A295&lt;&gt;"",IF(VLOOKUP($A295,Vocabulary!$A:$J,3,)="","",VLOOKUP($A295,Vocabulary!$A:$J,3,)),"")</f>
        <v>Most important of the given names of the person (given name aka first name).</v>
      </c>
      <c r="D295" s="17" t="str">
        <f>IF($A295&lt;&gt;"",IF(VLOOKUP($A295,Vocabulary!$A:$J,7,)="","",VLOOKUP($A295,Vocabulary!$A:$J,7,)),"")</f>
        <v/>
      </c>
      <c r="E295" s="12" t="str">
        <f>IF($A295&lt;&gt;"",VLOOKUP($A295,Vocabulary!$A:$J,4,),"")</f>
        <v>Person</v>
      </c>
      <c r="F295" s="9" t="s">
        <v>1395</v>
      </c>
      <c r="G295" s="26" t="s">
        <v>1079</v>
      </c>
    </row>
    <row r="296" spans="1:8" ht="28.8" x14ac:dyDescent="0.3">
      <c r="A296" s="9">
        <v>334</v>
      </c>
      <c r="B296" s="13" t="str">
        <f>IF($A296&lt;&gt;"",IF(VLOOKUP($A296,Vocabulary!$A:$J,2,)="","",VLOOKUP($A296,Vocabulary!$A:$J,2,)),"")</f>
        <v>fullName</v>
      </c>
      <c r="C296" s="17" t="str">
        <f>IF($A296&lt;&gt;"",IF(VLOOKUP($A296,Vocabulary!$A:$J,3,)="","",VLOOKUP($A296,Vocabulary!$A:$J,3,)),"")</f>
        <v>The full name of the person, usually the combination of given names and family name.</v>
      </c>
      <c r="D296" s="17" t="str">
        <f>IF($A296&lt;&gt;"",IF(VLOOKUP($A296,Vocabulary!$A:$J,7,)="","",VLOOKUP($A296,Vocabulary!$A:$J,7,)),"")</f>
        <v>Norm ISA2</v>
      </c>
      <c r="E296" s="12" t="str">
        <f>IF($A296&lt;&gt;"",VLOOKUP($A296,Vocabulary!$A:$J,4,),"")</f>
        <v>Person</v>
      </c>
      <c r="F296" s="9" t="s">
        <v>102</v>
      </c>
      <c r="G296" s="26" t="s">
        <v>1758</v>
      </c>
      <c r="H296" s="26" t="s">
        <v>1509</v>
      </c>
    </row>
    <row r="297" spans="1:8" x14ac:dyDescent="0.3">
      <c r="A297" s="9">
        <v>335</v>
      </c>
      <c r="B297" s="13" t="str">
        <f>IF($A297&lt;&gt;"",IF(VLOOKUP($A297,Vocabulary!$A:$J,2,)="","",VLOOKUP($A297,Vocabulary!$A:$J,2,)),"")</f>
        <v>gender</v>
      </c>
      <c r="C297" s="17" t="str">
        <f>IF($A297&lt;&gt;"",IF(VLOOKUP($A297,Vocabulary!$A:$J,3,)="","",VLOOKUP($A297,Vocabulary!$A:$J,3,)),"")</f>
        <v>The administrative gender of the person.</v>
      </c>
      <c r="D297" s="17" t="str">
        <f>IF($A297&lt;&gt;"",IF(VLOOKUP($A297,Vocabulary!$A:$J,7,)="","",VLOOKUP($A297,Vocabulary!$A:$J,7,)),"")</f>
        <v/>
      </c>
      <c r="E297" s="12" t="str">
        <f>IF($A297&lt;&gt;"",VLOOKUP($A297,Vocabulary!$A:$J,4,),"")</f>
        <v>Person</v>
      </c>
      <c r="F297" s="9" t="s">
        <v>12</v>
      </c>
      <c r="G297" s="26" t="s">
        <v>2213</v>
      </c>
    </row>
    <row r="298" spans="1:8" ht="28.8" x14ac:dyDescent="0.3">
      <c r="A298" s="9">
        <v>336</v>
      </c>
      <c r="B298" s="13" t="str">
        <f>IF($A298&lt;&gt;"",IF(VLOOKUP($A298,Vocabulary!$A:$J,2,)="","",VLOOKUP($A298,Vocabulary!$A:$J,2,)),"")</f>
        <v>givenNames</v>
      </c>
      <c r="C298" s="17" t="str">
        <f>IF($A298&lt;&gt;"",IF(VLOOKUP($A298,Vocabulary!$A:$J,3,)="","",VLOOKUP($A298,Vocabulary!$A:$J,3,)),"")</f>
        <v>Given names of the person (given names aka firstnames) concatenated into 1 string.</v>
      </c>
      <c r="D298" s="17" t="str">
        <f>IF($A298&lt;&gt;"",IF(VLOOKUP($A298,Vocabulary!$A:$J,7,)="","",VLOOKUP($A298,Vocabulary!$A:$J,7,)),"")</f>
        <v/>
      </c>
      <c r="E298" s="12" t="str">
        <f>IF($A298&lt;&gt;"",VLOOKUP($A298,Vocabulary!$A:$J,4,),"")</f>
        <v>Person</v>
      </c>
      <c r="F298" s="9" t="s">
        <v>260</v>
      </c>
      <c r="G298" s="26" t="s">
        <v>1761</v>
      </c>
    </row>
    <row r="299" spans="1:8" x14ac:dyDescent="0.3">
      <c r="A299" s="9">
        <v>337</v>
      </c>
      <c r="B299" s="13" t="str">
        <f>IF($A299&lt;&gt;"",IF(VLOOKUP($A299,Vocabulary!$A:$J,2,)="","",VLOOKUP($A299,Vocabulary!$A:$J,2,)),"")</f>
        <v>headOf</v>
      </c>
      <c r="C299" s="17" t="str">
        <f>IF($A299&lt;&gt;"",IF(VLOOKUP($A299,Vocabulary!$A:$J,3,)="","",VLOOKUP($A299,Vocabulary!$A:$J,3,)),"")</f>
        <v>Person who represents the household by default.</v>
      </c>
      <c r="D299" s="17" t="str">
        <f>IF($A299&lt;&gt;"",IF(VLOOKUP($A299,Vocabulary!$A:$J,7,)="","",VLOOKUP($A299,Vocabulary!$A:$J,7,)),"")</f>
        <v/>
      </c>
      <c r="E299" s="12" t="str">
        <f>IF($A299&lt;&gt;"",VLOOKUP($A299,Vocabulary!$A:$J,4,),"")</f>
        <v>Person</v>
      </c>
      <c r="F299" s="9" t="s">
        <v>132</v>
      </c>
      <c r="G299" s="26" t="s">
        <v>1091</v>
      </c>
    </row>
    <row r="300" spans="1:8" ht="72" x14ac:dyDescent="0.3">
      <c r="A300" s="9">
        <v>338</v>
      </c>
      <c r="B300" s="13" t="str">
        <f>IF($A300&lt;&gt;"",IF(VLOOKUP($A300,Vocabulary!$A:$J,2,)="","",VLOOKUP($A300,Vocabulary!$A:$J,2,)),"")</f>
        <v>householdRelation</v>
      </c>
      <c r="C300" s="17" t="str">
        <f>IF($A300&lt;&gt;"",IF(VLOOKUP($A300,Vocabulary!$A:$J,3,)="","",VLOOKUP($A300,Vocabulary!$A:$J,3,)),"")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0" s="17" t="str">
        <f>IF($A300&lt;&gt;"",IF(VLOOKUP($A300,Vocabulary!$A:$J,7,)="","",VLOOKUP($A300,Vocabulary!$A:$J,7,)),"")</f>
        <v/>
      </c>
      <c r="E300" s="12" t="str">
        <f>IF($A300&lt;&gt;"",VLOOKUP($A300,Vocabulary!$A:$J,4,),"")</f>
        <v>Person</v>
      </c>
      <c r="F300" s="9" t="s">
        <v>118</v>
      </c>
      <c r="G300" s="26" t="s">
        <v>1503</v>
      </c>
    </row>
    <row r="301" spans="1:8" x14ac:dyDescent="0.3">
      <c r="A301" s="9">
        <v>339</v>
      </c>
      <c r="B301" s="13" t="str">
        <f>IF($A301&lt;&gt;"",IF(VLOOKUP($A301,Vocabulary!$A:$J,2,)="","",VLOOKUP($A301,Vocabulary!$A:$J,2,)),"")</f>
        <v>person1</v>
      </c>
      <c r="C301" s="17" t="str">
        <f>IF($A301&lt;&gt;"",IF(VLOOKUP($A301,Vocabulary!$A:$J,3,)="","",VLOOKUP($A301,Vocabulary!$A:$J,3,)),"")</f>
        <v>First person in a relation of 2 persons.</v>
      </c>
      <c r="D301" s="17" t="str">
        <f>IF($A301&lt;&gt;"",IF(VLOOKUP($A301,Vocabulary!$A:$J,7,)="","",VLOOKUP($A301,Vocabulary!$A:$J,7,)),"")</f>
        <v/>
      </c>
      <c r="E301" s="12" t="str">
        <f>IF($A301&lt;&gt;"",VLOOKUP($A301,Vocabulary!$A:$J,4,),"")</f>
        <v>Person</v>
      </c>
      <c r="F301" s="9" t="s">
        <v>1534</v>
      </c>
      <c r="G301" s="26" t="s">
        <v>1533</v>
      </c>
    </row>
    <row r="302" spans="1:8" x14ac:dyDescent="0.3">
      <c r="A302" s="9">
        <v>341</v>
      </c>
      <c r="B302" s="13" t="str">
        <f>IF($A302&lt;&gt;"",IF(VLOOKUP($A302,Vocabulary!$A:$J,2,)="","",VLOOKUP($A302,Vocabulary!$A:$J,2,)),"")</f>
        <v>memberOf</v>
      </c>
      <c r="C302" s="17" t="str">
        <f>IF($A302&lt;&gt;"",IF(VLOOKUP($A302,Vocabulary!$A:$J,3,)="","",VLOOKUP($A302,Vocabulary!$A:$J,3,)),"")</f>
        <v>Person who belongs to a household.</v>
      </c>
      <c r="D302" s="17" t="str">
        <f>IF($A302&lt;&gt;"",IF(VLOOKUP($A302,Vocabulary!$A:$J,7,)="","",VLOOKUP($A302,Vocabulary!$A:$J,7,)),"")</f>
        <v/>
      </c>
      <c r="E302" s="12" t="str">
        <f>IF($A302&lt;&gt;"",VLOOKUP($A302,Vocabulary!$A:$J,4,),"")</f>
        <v>Person</v>
      </c>
      <c r="F302" s="9" t="s">
        <v>133</v>
      </c>
      <c r="G302" s="26" t="s">
        <v>1092</v>
      </c>
    </row>
    <row r="303" spans="1:8" ht="187.2" x14ac:dyDescent="0.3">
      <c r="A303" s="9">
        <v>343</v>
      </c>
      <c r="B303" s="13" t="str">
        <f>IF($A303&lt;&gt;"",IF(VLOOKUP($A303,Vocabulary!$A:$J,2,)="","",VLOOKUP($A303,Vocabulary!$A:$J,2,)),"")</f>
        <v>nationality</v>
      </c>
      <c r="C303" s="17" t="str">
        <f>IF($A303&lt;&gt;"",IF(VLOOKUP($A303,Vocabulary!$A:$J,3,)="","",VLOOKUP($A303,Vocabulary!$A:$J,3,)),"")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3" s="17" t="str">
        <f>IF($A303&lt;&gt;"",IF(VLOOKUP($A303,Vocabulary!$A:$J,7,)="","",VLOOKUP($A303,Vocabulary!$A:$J,7,)),"")</f>
        <v/>
      </c>
      <c r="E303" s="12" t="str">
        <f>IF($A303&lt;&gt;"",VLOOKUP($A303,Vocabulary!$A:$J,4,),"")</f>
        <v>Person</v>
      </c>
      <c r="F303" s="9" t="s">
        <v>60</v>
      </c>
      <c r="G303" s="26" t="s">
        <v>1416</v>
      </c>
    </row>
    <row r="304" spans="1:8" ht="72" x14ac:dyDescent="0.3">
      <c r="A304" s="9">
        <v>344</v>
      </c>
      <c r="B304" s="13" t="str">
        <f>IF($A304&lt;&gt;"",IF(VLOOKUP($A304,Vocabulary!$A:$J,2,)="","",VLOOKUP($A304,Vocabulary!$A:$J,2,)),"")</f>
        <v>nrn</v>
      </c>
      <c r="C304" s="17" t="str">
        <f>IF($A304&lt;&gt;"",IF(VLOOKUP($A304,Vocabulary!$A:$J,3,)="","",VLOOKUP($A304,Vocabulary!$A:$J,3,)),"")</f>
        <v>Recommended best practice is to identify the resource by means of a string conforming to a formal identification system. 
An unambiguous reference to the resource within a given context.</v>
      </c>
      <c r="D304" s="17" t="str">
        <f>IF($A304&lt;&gt;"",IF(VLOOKUP($A304,Vocabulary!$A:$J,7,)="","",VLOOKUP($A304,Vocabulary!$A:$J,7,)),"")</f>
        <v>Identification code of the person in the National Register (local identifier). The person can be radiated.
Special case of ssin number.
(ssin = social security identification number)</v>
      </c>
      <c r="E304" s="12" t="str">
        <f>IF($A304&lt;&gt;"",VLOOKUP($A304,Vocabulary!$A:$J,4,),"")</f>
        <v>Person</v>
      </c>
      <c r="F304" s="9" t="s">
        <v>50</v>
      </c>
      <c r="G304" s="26" t="s">
        <v>1929</v>
      </c>
      <c r="H304" s="26" t="s">
        <v>2215</v>
      </c>
    </row>
    <row r="305" spans="1:8" ht="28.8" x14ac:dyDescent="0.3">
      <c r="A305" s="9">
        <v>345</v>
      </c>
      <c r="B305" s="13" t="str">
        <f>IF($A305&lt;&gt;"",IF(VLOOKUP($A305,Vocabulary!$A:$J,2,)="","",VLOOKUP($A305,Vocabulary!$A:$J,2,)),"")</f>
        <v>placeOfBirth</v>
      </c>
      <c r="C305" s="17" t="str">
        <f>IF($A305&lt;&gt;"",IF(VLOOKUP($A305,Vocabulary!$A:$J,3,)="","",VLOOKUP($A305,Vocabulary!$A:$J,3,)),"")</f>
        <v>A person's place of birth (city).</v>
      </c>
      <c r="D305" s="17" t="str">
        <f>IF($A305&lt;&gt;"",IF(VLOOKUP($A305,Vocabulary!$A:$J,7,)="","",VLOOKUP($A305,Vocabulary!$A:$J,7,)),"")</f>
        <v>CBSS: country (NIS code) + municipality (string)
NR: NIS code municipality/country</v>
      </c>
      <c r="E305" s="12" t="str">
        <f>IF($A305&lt;&gt;"",VLOOKUP($A305,Vocabulary!$A:$J,4,),"")</f>
        <v>Person</v>
      </c>
      <c r="F305" s="9" t="s">
        <v>28</v>
      </c>
      <c r="G305" s="26" t="s">
        <v>1894</v>
      </c>
      <c r="H305" s="26" t="s">
        <v>1976</v>
      </c>
    </row>
    <row r="306" spans="1:8" ht="28.8" x14ac:dyDescent="0.3">
      <c r="A306" s="9">
        <v>346</v>
      </c>
      <c r="B306" s="13" t="str">
        <f>IF($A306&lt;&gt;"",IF(VLOOKUP($A306,Vocabulary!$A:$J,2,)="","",VLOOKUP($A306,Vocabulary!$A:$J,2,)),"")</f>
        <v>placeOfDeath</v>
      </c>
      <c r="C306" s="17" t="str">
        <f>IF($A306&lt;&gt;"",IF(VLOOKUP($A306,Vocabulary!$A:$J,3,)="","",VLOOKUP($A306,Vocabulary!$A:$J,3,)),"")</f>
        <v>A person's place of death (city).</v>
      </c>
      <c r="D306" s="17" t="str">
        <f>IF($A306&lt;&gt;"",IF(VLOOKUP($A306,Vocabulary!$A:$J,7,)="","",VLOOKUP($A306,Vocabulary!$A:$J,7,)),"")</f>
        <v>CBSS: country (NIS code) + municipality (string)
NR: NIS code municipality/country</v>
      </c>
      <c r="E306" s="12" t="str">
        <f>IF($A306&lt;&gt;"",VLOOKUP($A306,Vocabulary!$A:$J,4,),"")</f>
        <v>Person</v>
      </c>
      <c r="F306" s="9" t="s">
        <v>29</v>
      </c>
      <c r="G306" s="26" t="s">
        <v>1895</v>
      </c>
      <c r="H306" s="26" t="s">
        <v>1976</v>
      </c>
    </row>
    <row r="307" spans="1:8" x14ac:dyDescent="0.3">
      <c r="A307" s="9">
        <v>348</v>
      </c>
      <c r="B307" s="13" t="str">
        <f>IF($A307&lt;&gt;"",IF(VLOOKUP($A307,Vocabulary!$A:$J,2,)="","",VLOOKUP($A307,Vocabulary!$A:$J,2,)),"")</f>
        <v>residenceAddress</v>
      </c>
      <c r="C307" s="17" t="str">
        <f>IF($A307&lt;&gt;"",IF(VLOOKUP($A307,Vocabulary!$A:$J,3,)="","",VLOOKUP($A307,Vocabulary!$A:$J,3,)),"")</f>
        <v>Place where a person lives or stays temporarily.</v>
      </c>
      <c r="D307" s="17" t="str">
        <f>IF($A307&lt;&gt;"",IF(VLOOKUP($A307,Vocabulary!$A:$J,7,)="","",VLOOKUP($A307,Vocabulary!$A:$J,7,)),"")</f>
        <v/>
      </c>
      <c r="E307" s="12" t="str">
        <f>IF($A307&lt;&gt;"",VLOOKUP($A307,Vocabulary!$A:$J,4,),"")</f>
        <v>Person</v>
      </c>
      <c r="F307" s="9" t="s">
        <v>25</v>
      </c>
      <c r="G307" s="26" t="s">
        <v>1801</v>
      </c>
    </row>
    <row r="308" spans="1:8" ht="43.2" x14ac:dyDescent="0.3">
      <c r="A308" s="9">
        <v>349</v>
      </c>
      <c r="B308" s="13" t="str">
        <f>IF($A308&lt;&gt;"",IF(VLOOKUP($A308,Vocabulary!$A:$J,2,)="","",VLOOKUP($A308,Vocabulary!$A:$J,2,)),"")</f>
        <v>ssin</v>
      </c>
      <c r="C308" s="17" t="str">
        <f>IF($A308&lt;&gt;"",IF(VLOOKUP($A308,Vocabulary!$A:$J,3,)="","",VLOOKUP($A308,Vocabulary!$A:$J,3,)),"")</f>
        <v>Social Security Identification Number issued by the National Register or CBSS</v>
      </c>
      <c r="D308" s="17" t="str">
        <f>IF($A308&lt;&gt;"",IF(VLOOKUP($A308,Vocabulary!$A:$J,7,)="","",VLOOKUP($A308,Vocabulary!$A:$J,7,)),"")</f>
        <v>Either a national register number  or a BIS number (issued by CBSS)
(ssin = social security identification number)</v>
      </c>
      <c r="E308" s="12" t="str">
        <f>IF($A308&lt;&gt;"",VLOOKUP($A308,Vocabulary!$A:$J,4,),"")</f>
        <v>Person</v>
      </c>
      <c r="F308" s="9" t="s">
        <v>2231</v>
      </c>
      <c r="G308" s="26" t="s">
        <v>2234</v>
      </c>
      <c r="H308" s="26" t="s">
        <v>2240</v>
      </c>
    </row>
    <row r="309" spans="1:8" ht="28.8" x14ac:dyDescent="0.3">
      <c r="A309" s="9">
        <v>350</v>
      </c>
      <c r="B309" s="13" t="str">
        <f>IF($A309&lt;&gt;"",IF(VLOOKUP($A309,Vocabulary!$A:$J,2,)="","",VLOOKUP($A309,Vocabulary!$A:$J,2,)),"")</f>
        <v>Period</v>
      </c>
      <c r="C309" s="17" t="str">
        <f>IF($A309&lt;&gt;"",IF(VLOOKUP($A309,Vocabulary!$A:$J,3,)="","",VLOOKUP($A309,Vocabulary!$A:$J,3,)),"")</f>
        <v>A period of time composed by a start date and an optional end date</v>
      </c>
      <c r="D309" s="17" t="str">
        <f>IF($A309&lt;&gt;"",IF(VLOOKUP($A309,Vocabulary!$A:$J,7,)="","",VLOOKUP($A309,Vocabulary!$A:$J,7,)),"")</f>
        <v>(ssin = social security identification number)</v>
      </c>
      <c r="E309" s="12" t="str">
        <f>IF($A309&lt;&gt;"",VLOOKUP($A309,Vocabulary!$A:$J,4,),"")</f>
        <v>Temporal</v>
      </c>
      <c r="F309" s="9" t="s">
        <v>293</v>
      </c>
      <c r="G309" s="26" t="s">
        <v>1511</v>
      </c>
      <c r="H309" s="26" t="s">
        <v>2237</v>
      </c>
    </row>
    <row r="310" spans="1:8" ht="28.8" x14ac:dyDescent="0.3">
      <c r="A310" s="9">
        <v>352</v>
      </c>
      <c r="B310" s="13" t="str">
        <f>IF($A310&lt;&gt;"",IF(VLOOKUP($A310,Vocabulary!$A:$J,2,)="","",VLOOKUP($A310,Vocabulary!$A:$J,2,)),"")</f>
        <v>endDate</v>
      </c>
      <c r="C310" s="17" t="str">
        <f>IF($A310&lt;&gt;"",IF(VLOOKUP($A310,Vocabulary!$A:$J,3,)="","",VLOOKUP($A310,Vocabulary!$A:$J,3,)),"")</f>
        <v>The end date and time of the item (in ISO 8601 date format).</v>
      </c>
      <c r="D310" s="17" t="str">
        <f>IF($A310&lt;&gt;"",IF(VLOOKUP($A310,Vocabulary!$A:$J,7,)="","",VLOOKUP($A310,Vocabulary!$A:$J,7,)),"")</f>
        <v/>
      </c>
      <c r="E310" s="12" t="str">
        <f>IF($A310&lt;&gt;"",VLOOKUP($A310,Vocabulary!$A:$J,4,),"")</f>
        <v>Temporal</v>
      </c>
      <c r="F310" s="9" t="s">
        <v>65</v>
      </c>
      <c r="G310" s="26" t="s">
        <v>1961</v>
      </c>
    </row>
    <row r="311" spans="1:8" ht="28.8" x14ac:dyDescent="0.3">
      <c r="A311" s="9">
        <v>355</v>
      </c>
      <c r="B311" s="13" t="str">
        <f>IF($A311&lt;&gt;"",IF(VLOOKUP($A311,Vocabulary!$A:$J,2,)="","",VLOOKUP($A311,Vocabulary!$A:$J,2,)),"")</f>
        <v>startDate</v>
      </c>
      <c r="C311" s="17" t="str">
        <f>IF($A311&lt;&gt;"",IF(VLOOKUP($A311,Vocabulary!$A:$J,3,)="","",VLOOKUP($A311,Vocabulary!$A:$J,3,)),"")</f>
        <v>The start date and time of the item (in ISO 8601 date format).</v>
      </c>
      <c r="D311" s="17" t="str">
        <f>IF($A311&lt;&gt;"",IF(VLOOKUP($A311,Vocabulary!$A:$J,7,)="","",VLOOKUP($A311,Vocabulary!$A:$J,7,)),"")</f>
        <v/>
      </c>
      <c r="E311" s="12" t="str">
        <f>IF($A311&lt;&gt;"",VLOOKUP($A311,Vocabulary!$A:$J,4,),"")</f>
        <v>Temporal</v>
      </c>
      <c r="F311" s="9" t="s">
        <v>64</v>
      </c>
      <c r="G311" s="26" t="s">
        <v>1962</v>
      </c>
    </row>
    <row r="312" spans="1:8" ht="43.2" x14ac:dyDescent="0.3">
      <c r="A312" s="9">
        <v>359</v>
      </c>
      <c r="B312" s="13" t="str">
        <f>IF($A312&lt;&gt;"",IF(VLOOKUP($A312,Vocabulary!$A:$J,2,)="","",VLOOKUP($A312,Vocabulary!$A:$J,2,)),"")</f>
        <v>GM_Point</v>
      </c>
      <c r="C312" s="17" t="str">
        <f>IF($A312&lt;&gt;"",IF(VLOOKUP($A312,Vocabulary!$A:$J,3,)="","",VLOOKUP($A312,Vocabulary!$A:$J,3,)),"")</f>
        <v>GM_Point is the basic data type for a geometric object consisting of one and only one point.</v>
      </c>
      <c r="D312" s="17" t="str">
        <f>IF($A312&lt;&gt;"",IF(VLOOKUP($A312,Vocabulary!$A:$J,7,)="","",VLOOKUP($A312,Vocabulary!$A:$J,7,)),"")</f>
        <v>http://inspire-regadmin.jrc.ec.europa.eu/dataspecification/ScopeObjectDetail.action?objectDetailId=11377</v>
      </c>
      <c r="E312" s="12" t="str">
        <f>IF($A312&lt;&gt;"",VLOOKUP($A312,Vocabulary!$A:$J,4,),"")</f>
        <v>Location</v>
      </c>
      <c r="F312" s="9" t="s">
        <v>172</v>
      </c>
      <c r="G312" s="26" t="s">
        <v>2011</v>
      </c>
      <c r="H312" s="26" t="s">
        <v>1749</v>
      </c>
    </row>
    <row r="313" spans="1:8" ht="28.8" x14ac:dyDescent="0.3">
      <c r="A313" s="9">
        <v>360</v>
      </c>
      <c r="B313" s="13" t="str">
        <f>IF($A313&lt;&gt;"",IF(VLOOKUP($A313,Vocabulary!$A:$J,2,)="","",VLOOKUP($A313,Vocabulary!$A:$J,2,)),"")</f>
        <v>AddressStatus</v>
      </c>
      <c r="C313" s="17" t="str">
        <f>IF($A313&lt;&gt;"",IF(VLOOKUP($A313,Vocabulary!$A:$J,3,)="","",VLOOKUP($A313,Vocabulary!$A:$J,3,)),"")</f>
        <v>Conceptscheme with possible status values for a BEST address.</v>
      </c>
      <c r="D313" s="17" t="str">
        <f>IF($A313&lt;&gt;"",IF(VLOOKUP($A313,Vocabulary!$A:$J,7,)="","",VLOOKUP($A313,Vocabulary!$A:$J,7,)),"")</f>
        <v/>
      </c>
      <c r="E313" s="12" t="str">
        <f>IF($A313&lt;&gt;"",VLOOKUP($A313,Vocabulary!$A:$J,4,),"")</f>
        <v>Location</v>
      </c>
      <c r="F313" s="9" t="s">
        <v>1736</v>
      </c>
      <c r="G313" s="26" t="s">
        <v>2002</v>
      </c>
    </row>
    <row r="314" spans="1:8" ht="28.8" x14ac:dyDescent="0.3">
      <c r="A314" s="9">
        <v>361</v>
      </c>
      <c r="B314" s="13" t="str">
        <f>IF($A314&lt;&gt;"",IF(VLOOKUP($A314,Vocabulary!$A:$J,2,)="","",VLOOKUP($A314,Vocabulary!$A:$J,2,)),"")</f>
        <v>AdministrativeStatus</v>
      </c>
      <c r="C314" s="17" t="str">
        <f>IF($A314&lt;&gt;"",IF(VLOOKUP($A314,Vocabulary!$A:$J,3,)="","",VLOOKUP($A314,Vocabulary!$A:$J,3,)),"")</f>
        <v>Conceptscheme with the values of an administrative status.</v>
      </c>
      <c r="D314" s="17" t="str">
        <f>IF($A314&lt;&gt;"",IF(VLOOKUP($A314,Vocabulary!$A:$J,7,)="","",VLOOKUP($A314,Vocabulary!$A:$J,7,)),"")</f>
        <v/>
      </c>
      <c r="E314" s="12" t="str">
        <f>IF($A314&lt;&gt;"",VLOOKUP($A314,Vocabulary!$A:$J,4,),"")</f>
        <v>Person</v>
      </c>
      <c r="F314" s="9" t="s">
        <v>112</v>
      </c>
      <c r="G314" s="26" t="s">
        <v>2082</v>
      </c>
    </row>
    <row r="315" spans="1:8" ht="43.2" x14ac:dyDescent="0.3">
      <c r="A315" s="9">
        <v>362</v>
      </c>
      <c r="B315" s="13" t="str">
        <f>IF($A315&lt;&gt;"",IF(VLOOKUP($A315,Vocabulary!$A:$J,2,)="","",VLOOKUP($A315,Vocabulary!$A:$J,2,)),"")</f>
        <v>CivilStatusType</v>
      </c>
      <c r="C315" s="17" t="str">
        <f>IF($A315&lt;&gt;"",IF(VLOOKUP($A315,Vocabulary!$A:$J,3,)="","",VLOOKUP($A315,Vocabulary!$A:$J,3,)),"")</f>
        <v>The type of civil status of a person represented by a code assigned by the National Register.</v>
      </c>
      <c r="D315" s="17" t="str">
        <f>IF($A315&lt;&gt;"",IF(VLOOKUP($A315,Vocabulary!$A:$J,7,)="","",VLOOKUP($A315,Vocabulary!$A:$J,7,)),"")</f>
        <v>Definition see https://www.ibz.rrn.fgov.be/fileadmin/user_upload/nl/rr/instructies/IT-lijst/IT120_Burgerlijke_Staat_20210106.pdf</v>
      </c>
      <c r="E315" s="12" t="str">
        <f>IF($A315&lt;&gt;"",VLOOKUP($A315,Vocabulary!$A:$J,4,),"")</f>
        <v>Person</v>
      </c>
      <c r="F315" s="9" t="s">
        <v>17</v>
      </c>
      <c r="G315" s="26" t="s">
        <v>2599</v>
      </c>
      <c r="H315" s="26" t="s">
        <v>2518</v>
      </c>
    </row>
    <row r="316" spans="1:8" ht="115.2" x14ac:dyDescent="0.3">
      <c r="A316" s="9">
        <v>363</v>
      </c>
      <c r="B316" s="13" t="str">
        <f>IF($A316&lt;&gt;"",IF(VLOOKUP($A316,Vocabulary!$A:$J,2,)="","",VLOOKUP($A316,Vocabulary!$A:$J,2,)),"")</f>
        <v>Descent</v>
      </c>
      <c r="C316" s="17" t="str">
        <f>IF($A316&lt;&gt;"",IF(VLOOKUP($A316,Vocabulary!$A:$J,3,)="","",VLOOKUP($A316,Vocabulary!$A:$J,3,)),"")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6" s="17" t="str">
        <f>IF($A316&lt;&gt;"",IF(VLOOKUP($A316,Vocabulary!$A:$J,7,)="","",VLOOKUP($A316,Vocabulary!$A:$J,7,)),"")</f>
        <v>CONCEPTSCHEME  DEFINITION to be done</v>
      </c>
      <c r="E316" s="12" t="str">
        <f>IF($A316&lt;&gt;"",VLOOKUP($A316,Vocabulary!$A:$J,4,),"")</f>
        <v>Person</v>
      </c>
      <c r="F316" s="9" t="s">
        <v>115</v>
      </c>
      <c r="G316" s="26" t="s">
        <v>2074</v>
      </c>
      <c r="H316" s="26" t="s">
        <v>1977</v>
      </c>
    </row>
    <row r="317" spans="1:8" ht="144" x14ac:dyDescent="0.3">
      <c r="A317" s="9">
        <v>364</v>
      </c>
      <c r="B317" s="13" t="str">
        <f>IF($A317&lt;&gt;"",IF(VLOOKUP($A317,Vocabulary!$A:$J,2,)="","",VLOOKUP($A317,Vocabulary!$A:$J,2,)),"")</f>
        <v>Nace2008</v>
      </c>
      <c r="C317" s="17" t="str">
        <f>IF($A317&lt;&gt;"",IF(VLOOKUP($A317,Vocabulary!$A:$J,3,)="","",VLOOKUP($A317,Vocabulary!$A:$J,3,)),"")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7" s="17" t="str">
        <f>IF($A317&lt;&gt;"",IF(VLOOKUP($A317,Vocabulary!$A:$J,7,)="","",VLOOKUP($A317,Vocabulary!$A:$J,7,)),"")</f>
        <v>see https://economie.fgov.be/en/themes/enterprises/crossroads-bank-enterprises/services-administrations/tables-codes (code NACE version 2008)</v>
      </c>
      <c r="E317" s="12" t="str">
        <f>IF($A317&lt;&gt;"",VLOOKUP($A317,Vocabulary!$A:$J,4,),"")</f>
        <v>Organization</v>
      </c>
      <c r="F317" s="9" t="s">
        <v>1856</v>
      </c>
      <c r="G317" s="26" t="s">
        <v>2015</v>
      </c>
      <c r="H317" s="26" t="s">
        <v>1978</v>
      </c>
    </row>
    <row r="318" spans="1:8" ht="129.6" x14ac:dyDescent="0.3">
      <c r="A318" s="9">
        <v>366</v>
      </c>
      <c r="B318" s="13" t="str">
        <f>IF($A318&lt;&gt;"",IF(VLOOKUP($A318,Vocabulary!$A:$J,2,)="","",VLOOKUP($A318,Vocabulary!$A:$J,2,)),"")</f>
        <v>HouseholdRelationType</v>
      </c>
      <c r="C318" s="17" t="str">
        <f>IF($A318&lt;&gt;"",IF(VLOOKUP($A318,Vocabulary!$A:$J,3,)="","",VLOOKUP($A318,Vocabulary!$A:$J,3,)),"")</f>
        <v>The type of relation of a household member to the household reference person, represented by a code assigned by the National Register.</v>
      </c>
      <c r="D318" s="17" t="str">
        <f>IF($A318&lt;&gt;"",IF(VLOOKUP($A318,Vocabulary!$A:$J,7,)="","",VLOOKUP($A318,Vocabulary!$A:$J,7,)),"")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18" s="12" t="str">
        <f>IF($A318&lt;&gt;"",VLOOKUP($A318,Vocabulary!$A:$J,4,),"")</f>
        <v>Person</v>
      </c>
      <c r="F318" s="9" t="s">
        <v>127</v>
      </c>
      <c r="G318" s="26" t="s">
        <v>2601</v>
      </c>
      <c r="H318" s="26" t="s">
        <v>2603</v>
      </c>
    </row>
    <row r="319" spans="1:8" ht="129.6" x14ac:dyDescent="0.3">
      <c r="A319" s="9">
        <v>367</v>
      </c>
      <c r="B319" s="13" t="str">
        <f>IF($A319&lt;&gt;"",IF(VLOOKUP($A319,Vocabulary!$A:$J,2,)="","",VLOOKUP($A319,Vocabulary!$A:$J,2,)),"")</f>
        <v>Function</v>
      </c>
      <c r="C319" s="17" t="str">
        <f>IF($A319&lt;&gt;"",IF(VLOOKUP($A319,Vocabulary!$A:$J,3,)="","",VLOOKUP($A319,Vocabulary!$A:$J,3,)),"")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19" s="17" t="str">
        <f>IF($A319&lt;&gt;"",IF(VLOOKUP($A319,Vocabulary!$A:$J,7,)="","",VLOOKUP($A319,Vocabulary!$A:$J,7,)),"")</f>
        <v>see https://economie.fgov.be/en/themes/enterprises/crossroads-bank-enterprises/services-administrations/tables-codes (KBO-codes-legal.xls tab Function)</v>
      </c>
      <c r="E319" s="12" t="str">
        <f>IF($A319&lt;&gt;"",VLOOKUP($A319,Vocabulary!$A:$J,4,),"")</f>
        <v>Organization</v>
      </c>
      <c r="F319" s="9" t="s">
        <v>264</v>
      </c>
      <c r="G319" s="26" t="s">
        <v>2029</v>
      </c>
      <c r="H319" s="26" t="s">
        <v>1979</v>
      </c>
    </row>
    <row r="320" spans="1:8" ht="28.8" x14ac:dyDescent="0.3">
      <c r="A320" s="9">
        <v>368</v>
      </c>
      <c r="B320" s="13" t="str">
        <f>IF($A320&lt;&gt;"",IF(VLOOKUP($A320,Vocabulary!$A:$J,2,)="","",VLOOKUP($A320,Vocabulary!$A:$J,2,)),"")</f>
        <v>GenderCode</v>
      </c>
      <c r="C320" s="17" t="str">
        <f>IF($A320&lt;&gt;"",IF(VLOOKUP($A320,Vocabulary!$A:$J,3,)="","",VLOOKUP($A320,Vocabulary!$A:$J,3,)),"")</f>
        <v>Gender of a person, following the ISO 5218 standard: 0 = unknown, 1 = male, 2 = female</v>
      </c>
      <c r="D320" s="17" t="str">
        <f>IF($A320&lt;&gt;"",IF(VLOOKUP($A320,Vocabulary!$A:$J,7,)="","",VLOOKUP($A320,Vocabulary!$A:$J,7,)),"")</f>
        <v>See https://en.wikipedia.org/wiki/ISO/IEC_5218
(excluded value: 9)</v>
      </c>
      <c r="E320" s="12" t="str">
        <f>IF($A320&lt;&gt;"",VLOOKUP($A320,Vocabulary!$A:$J,4,),"")</f>
        <v>Person</v>
      </c>
      <c r="F320" s="9" t="s">
        <v>12</v>
      </c>
      <c r="G320" s="26" t="s">
        <v>2228</v>
      </c>
      <c r="H320" s="26" t="s">
        <v>2229</v>
      </c>
    </row>
    <row r="321" spans="1:8" ht="201.6" x14ac:dyDescent="0.3">
      <c r="A321" s="9">
        <v>372</v>
      </c>
      <c r="B321" s="13" t="str">
        <f>IF($A321&lt;&gt;"",IF(VLOOKUP($A321,Vocabulary!$A:$J,2,)="","",VLOOKUP($A321,Vocabulary!$A:$J,2,)),"")</f>
        <v>LegalForm</v>
      </c>
      <c r="C321" s="17" t="str">
        <f>IF($A321&lt;&gt;"",IF(VLOOKUP($A321,Vocabulary!$A:$J,3,)="","",VLOOKUP($A321,Vocabulary!$A:$J,3,)),"")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1" s="17" t="str">
        <f>IF($A321&lt;&gt;"",IF(VLOOKUP($A321,Vocabulary!$A:$J,7,)="","",VLOOKUP($A321,Vocabulary!$A:$J,7,)),"")</f>
        <v>see https://economie.fgov.be/en/themes/enterprises/crossroads-bank-enterprises/services-administrations/tables-codes (KBO-codes-legal.xls tab JuridicalForm)</v>
      </c>
      <c r="E321" s="12" t="str">
        <f>IF($A321&lt;&gt;"",VLOOKUP($A321,Vocabulary!$A:$J,4,),"")</f>
        <v>Organization</v>
      </c>
      <c r="F321" s="9" t="s">
        <v>87</v>
      </c>
      <c r="G321" s="26" t="s">
        <v>2030</v>
      </c>
      <c r="H321" s="26" t="s">
        <v>1980</v>
      </c>
    </row>
    <row r="322" spans="1:8" ht="72" x14ac:dyDescent="0.3">
      <c r="A322" s="9">
        <v>373</v>
      </c>
      <c r="B322" s="13" t="str">
        <f>IF($A322&lt;&gt;"",IF(VLOOKUP($A322,Vocabulary!$A:$J,2,)="","",VLOOKUP($A322,Vocabulary!$A:$J,2,)),"")</f>
        <v>LegalStatus</v>
      </c>
      <c r="C322" s="17" t="str">
        <f>IF($A322&lt;&gt;"",IF(VLOOKUP($A322,Vocabulary!$A:$J,3,)="","",VLOOKUP($A322,Vocabulary!$A:$J,3,)),"")</f>
        <v>The conceptscheme "LegalStatus" indicates in which legal situation the company is at any moment in its life cycle.
Legal status of a company may change over time.</v>
      </c>
      <c r="D322" s="17" t="str">
        <f>IF($A322&lt;&gt;"",IF(VLOOKUP($A322,Vocabulary!$A:$J,7,)="","",VLOOKUP($A322,Vocabulary!$A:$J,7,)),"")</f>
        <v>see https://economie.fgov.be/en/themes/enterprises/crossroads-bank-enterprises/services-administrations/tables-codes (KBO-codes-legal.xls tab JuridicalSituation)</v>
      </c>
      <c r="E322" s="12" t="str">
        <f>IF($A322&lt;&gt;"",VLOOKUP($A322,Vocabulary!$A:$J,4,),"")</f>
        <v>Organization</v>
      </c>
      <c r="F322" s="9" t="s">
        <v>2019</v>
      </c>
      <c r="G322" s="26" t="s">
        <v>2031</v>
      </c>
      <c r="H322" s="26" t="s">
        <v>1981</v>
      </c>
    </row>
    <row r="323" spans="1:8" ht="72" x14ac:dyDescent="0.3">
      <c r="A323" s="9">
        <v>376</v>
      </c>
      <c r="B323" s="13" t="str">
        <f>IF($A323&lt;&gt;"",IF(VLOOKUP($A323,Vocabulary!$A:$J,2,)="","",VLOOKUP($A323,Vocabulary!$A:$J,2,)),"")</f>
        <v>OrganizationType</v>
      </c>
      <c r="C323" s="17" t="str">
        <f>IF($A323&lt;&gt;"",IF(VLOOKUP($A323,Vocabulary!$A:$J,3,)="","",VLOOKUP($A323,Vocabulary!$A:$J,3,)),"")</f>
        <v>The conceptscheme "OrganizationType" specifies whether the company is
- an enterprise natural person or
- a legal entity/undertaking without legal personality.</v>
      </c>
      <c r="D323" s="17" t="str">
        <f>IF($A323&lt;&gt;"",IF(VLOOKUP($A323,Vocabulary!$A:$J,7,)="","",VLOOKUP($A323,Vocabulary!$A:$J,7,)),"")</f>
        <v>see https://economie.fgov.be/en/themes/enterprises/crossroads-bank-enterprises/services-administrations/tables-codes (KBO-codes-legal.xls tab TypeOfEnterprise)</v>
      </c>
      <c r="E323" s="12" t="str">
        <f>IF($A323&lt;&gt;"",VLOOKUP($A323,Vocabulary!$A:$J,4,),"")</f>
        <v>Organization</v>
      </c>
      <c r="F323" s="9" t="s">
        <v>2021</v>
      </c>
      <c r="G323" s="26" t="s">
        <v>2032</v>
      </c>
      <c r="H323" s="26" t="s">
        <v>1982</v>
      </c>
    </row>
    <row r="324" spans="1:8" ht="86.4" x14ac:dyDescent="0.3">
      <c r="A324" s="9">
        <v>377</v>
      </c>
      <c r="B324" s="13" t="str">
        <f>IF($A324&lt;&gt;"",IF(VLOOKUP($A324,Vocabulary!$A:$J,2,)="","",VLOOKUP($A324,Vocabulary!$A:$J,2,)),"")</f>
        <v>Authorization</v>
      </c>
      <c r="C324" s="17" t="str">
        <f>IF($A324&lt;&gt;"",IF(VLOOKUP($A324,Vocabulary!$A:$J,3,)="","",VLOOKUP($A324,Vocabulary!$A:$J,3,)),"")</f>
        <v>The conceptscheme "Authorization" contains the various authorizations allowed by an administration to the company.
By authorizations we mean approvals, permits, licenses, ... that can be issued with the intention of carrying out certain activities.</v>
      </c>
      <c r="D324" s="17" t="str">
        <f>IF($A324&lt;&gt;"",IF(VLOOKUP($A324,Vocabulary!$A:$J,7,)="","",VLOOKUP($A324,Vocabulary!$A:$J,7,)),"")</f>
        <v>see https://economie.fgov.be/en/themes/enterprises/crossroads-bank-enterprises/services-administrations/tables-codes (KBO-codes-quality-aut-activities.xls tab 'Permission' )</v>
      </c>
      <c r="E324" s="12" t="str">
        <f>IF($A324&lt;&gt;"",VLOOKUP($A324,Vocabulary!$A:$J,4,),"")</f>
        <v>Organization</v>
      </c>
      <c r="F324" s="9" t="s">
        <v>92</v>
      </c>
      <c r="G324" s="26" t="s">
        <v>2033</v>
      </c>
      <c r="H324" s="26" t="s">
        <v>1983</v>
      </c>
    </row>
    <row r="325" spans="1:8" ht="28.8" x14ac:dyDescent="0.3">
      <c r="A325" s="9">
        <v>378</v>
      </c>
      <c r="B325" s="13" t="str">
        <f>IF($A325&lt;&gt;"",IF(VLOOKUP($A325,Vocabulary!$A:$J,2,)="","",VLOOKUP($A325,Vocabulary!$A:$J,2,)),"")</f>
        <v>PositionGeometryMethod</v>
      </c>
      <c r="C325" s="17" t="str">
        <f>IF($A325&lt;&gt;"",IF(VLOOKUP($A325,Vocabulary!$A:$J,3,)="","",VLOOKUP($A325,Vocabulary!$A:$J,3,)),"")</f>
        <v>Conceptscheme with Position geometry method values.</v>
      </c>
      <c r="D325" s="17" t="str">
        <f>IF($A325&lt;&gt;"",IF(VLOOKUP($A325,Vocabulary!$A:$J,7,)="","",VLOOKUP($A325,Vocabulary!$A:$J,7,)),"")</f>
        <v/>
      </c>
      <c r="E325" s="12" t="str">
        <f>IF($A325&lt;&gt;"",VLOOKUP($A325,Vocabulary!$A:$J,4,),"")</f>
        <v>Location</v>
      </c>
      <c r="F325" s="9" t="s">
        <v>1737</v>
      </c>
      <c r="G325" s="26" t="s">
        <v>2005</v>
      </c>
    </row>
    <row r="326" spans="1:8" x14ac:dyDescent="0.3">
      <c r="A326" s="9">
        <v>379</v>
      </c>
      <c r="B326" s="13" t="str">
        <f>IF($A326&lt;&gt;"",IF(VLOOKUP($A326,Vocabulary!$A:$J,2,)="","",VLOOKUP($A326,Vocabulary!$A:$J,2,)),"")</f>
        <v>PositionSpecification</v>
      </c>
      <c r="C326" s="17" t="str">
        <f>IF($A326&lt;&gt;"",IF(VLOOKUP($A326,Vocabulary!$A:$J,3,)="","",VLOOKUP($A326,Vocabulary!$A:$J,3,)),"")</f>
        <v>Conceptscheme with position specification values.</v>
      </c>
      <c r="D326" s="17" t="str">
        <f>IF($A326&lt;&gt;"",IF(VLOOKUP($A326,Vocabulary!$A:$J,7,)="","",VLOOKUP($A326,Vocabulary!$A:$J,7,)),"")</f>
        <v/>
      </c>
      <c r="E326" s="12" t="str">
        <f>IF($A326&lt;&gt;"",VLOOKUP($A326,Vocabulary!$A:$J,4,),"")</f>
        <v>Location</v>
      </c>
      <c r="F326" s="9" t="s">
        <v>1739</v>
      </c>
      <c r="G326" s="26" t="s">
        <v>2008</v>
      </c>
    </row>
    <row r="327" spans="1:8" ht="57.6" x14ac:dyDescent="0.3">
      <c r="A327" s="9">
        <v>380</v>
      </c>
      <c r="B327" s="13" t="str">
        <f>IF($A327&lt;&gt;"",IF(VLOOKUP($A327,Vocabulary!$A:$J,2,)="","",VLOOKUP($A327,Vocabulary!$A:$J,2,)),"")</f>
        <v>EndReason</v>
      </c>
      <c r="C327" s="17" t="str">
        <f>IF($A327&lt;&gt;"",IF(VLOOKUP($A327,Vocabulary!$A:$J,3,)="","",VLOOKUP($A327,Vocabulary!$A:$J,3,)),"")</f>
        <v>The conceptscheme "EndReason" gives the reason why an organization or one of its sites has been stopped.</v>
      </c>
      <c r="D327" s="17" t="str">
        <f>IF($A327&lt;&gt;"",IF(VLOOKUP($A327,Vocabulary!$A:$J,7,)="","",VLOOKUP($A327,Vocabulary!$A:$J,7,)),"")</f>
        <v>see https://economie.fgov.be/en/themes/enterprises/crossroads-bank-enterprises/services-administrations/tables-codes (KBO-codes-legal.xls tab StopReasonEnterprise)</v>
      </c>
      <c r="E327" s="12" t="str">
        <f>IF($A327&lt;&gt;"",VLOOKUP($A327,Vocabulary!$A:$J,4,),"")</f>
        <v>Organization</v>
      </c>
      <c r="F327" s="9" t="s">
        <v>2144</v>
      </c>
      <c r="G327" s="26" t="s">
        <v>2145</v>
      </c>
      <c r="H327" s="26" t="s">
        <v>1984</v>
      </c>
    </row>
    <row r="328" spans="1:8" ht="28.8" x14ac:dyDescent="0.3">
      <c r="A328" s="9">
        <v>384</v>
      </c>
      <c r="B328" s="13" t="str">
        <f>IF($A328&lt;&gt;"",IF(VLOOKUP($A328,Vocabulary!$A:$J,2,)="","",VLOOKUP($A328,Vocabulary!$A:$J,2,)),"")</f>
        <v>Gebeurtenisdatum</v>
      </c>
      <c r="C328" s="17" t="str">
        <f>IF($A328&lt;&gt;"",IF(VLOOKUP($A328,Vocabulary!$A:$J,3,)="","",VLOOKUP($A328,Vocabulary!$A:$J,3,)),"")</f>
        <v>Datum waarop een gebeurtenis plaatsvond evt op een alternatieve manier beschreven.</v>
      </c>
      <c r="D328" s="17" t="str">
        <f>IF($A328&lt;&gt;"",IF(VLOOKUP($A328,Vocabulary!$A:$J,7,)="","",VLOOKUP($A328,Vocabulary!$A:$J,7,)),"")</f>
        <v/>
      </c>
      <c r="E328" s="12" t="str">
        <f>IF($A328&lt;&gt;"",VLOOKUP($A328,Vocabulary!$A:$J,4,),"")</f>
        <v>Generic</v>
      </c>
      <c r="F328" s="9" t="s">
        <v>762</v>
      </c>
      <c r="G328" s="26" t="s">
        <v>764</v>
      </c>
    </row>
    <row r="329" spans="1:8" x14ac:dyDescent="0.3">
      <c r="A329" s="9">
        <v>385</v>
      </c>
      <c r="B329" s="13" t="str">
        <f>IF($A329&lt;&gt;"",IF(VLOOKUP($A329,Vocabulary!$A:$J,2,)="","",VLOOKUP($A329,Vocabulary!$A:$J,2,)),"")</f>
        <v>GeografischePositie</v>
      </c>
      <c r="C329" s="17" t="str">
        <f>IF($A329&lt;&gt;"",IF(VLOOKUP($A329,Vocabulary!$A:$J,3,)="","",VLOOKUP($A329,Vocabulary!$A:$J,3,)),"")</f>
        <v>Geografische positie aangegeven dmv een punt.</v>
      </c>
      <c r="D329" s="17" t="str">
        <f>IF($A329&lt;&gt;"",IF(VLOOKUP($A329,Vocabulary!$A:$J,7,)="","",VLOOKUP($A329,Vocabulary!$A:$J,7,)),"")</f>
        <v/>
      </c>
      <c r="E329" s="12" t="str">
        <f>IF($A329&lt;&gt;"",VLOOKUP($A329,Vocabulary!$A:$J,4,),"")</f>
        <v>Generic</v>
      </c>
      <c r="F329" s="9" t="s">
        <v>775</v>
      </c>
      <c r="G329" s="26" t="s">
        <v>765</v>
      </c>
    </row>
    <row r="330" spans="1:8" x14ac:dyDescent="0.3">
      <c r="A330" s="9">
        <v>386</v>
      </c>
      <c r="B330" s="13" t="str">
        <f>IF($A330&lt;&gt;"",IF(VLOOKUP($A330,Vocabulary!$A:$J,2,)="","",VLOOKUP($A330,Vocabulary!$A:$J,2,)),"")</f>
        <v>GestructureerdeIdentificator</v>
      </c>
      <c r="C330" s="17" t="str">
        <f>IF($A330&lt;&gt;"",IF(VLOOKUP($A330,Vocabulary!$A:$J,3,)="","",VLOOKUP($A330,Vocabulary!$A:$J,3,)),"")</f>
        <v>Identificator van een object opgesplitst in zijn onderdelen.</v>
      </c>
      <c r="D330" s="17" t="str">
        <f>IF($A330&lt;&gt;"",IF(VLOOKUP($A330,Vocabulary!$A:$J,7,)="","",VLOOKUP($A330,Vocabulary!$A:$J,7,)),"")</f>
        <v/>
      </c>
      <c r="E330" s="12" t="str">
        <f>IF($A330&lt;&gt;"",VLOOKUP($A330,Vocabulary!$A:$J,4,),"")</f>
        <v>Generic</v>
      </c>
      <c r="F330" s="9" t="s">
        <v>776</v>
      </c>
      <c r="G330" s="26" t="s">
        <v>766</v>
      </c>
    </row>
    <row r="331" spans="1:8" x14ac:dyDescent="0.3">
      <c r="A331" s="9">
        <v>387</v>
      </c>
      <c r="B331" s="13" t="str">
        <f>IF($A331&lt;&gt;"",IF(VLOOKUP($A331,Vocabulary!$A:$J,2,)="","",VLOOKUP($A331,Vocabulary!$A:$J,2,)),"")</f>
        <v>Gebeurtenisdatum.begin</v>
      </c>
      <c r="C331" s="17" t="str">
        <f>IF($A331&lt;&gt;"",IF(VLOOKUP($A331,Vocabulary!$A:$J,3,)="","",VLOOKUP($A331,Vocabulary!$A:$J,3,)),"")</f>
        <v>Datum en tijd waarop de gebeurtenis startte.</v>
      </c>
      <c r="D331" s="17" t="str">
        <f>IF($A331&lt;&gt;"",IF(VLOOKUP($A331,Vocabulary!$A:$J,7,)="","",VLOOKUP($A331,Vocabulary!$A:$J,7,)),"")</f>
        <v/>
      </c>
      <c r="E331" s="12" t="str">
        <f>IF($A331&lt;&gt;"",VLOOKUP($A331,Vocabulary!$A:$J,4,),"")</f>
        <v>Generic</v>
      </c>
      <c r="F331" s="9" t="s">
        <v>777</v>
      </c>
      <c r="G331" s="26" t="s">
        <v>767</v>
      </c>
    </row>
    <row r="332" spans="1:8" x14ac:dyDescent="0.3">
      <c r="A332" s="9">
        <v>388</v>
      </c>
      <c r="B332" s="13" t="str">
        <f>IF($A332&lt;&gt;"",IF(VLOOKUP($A332,Vocabulary!$A:$J,2,)="","",VLOOKUP($A332,Vocabulary!$A:$J,2,)),"")</f>
        <v>TijdsInterval.begin</v>
      </c>
      <c r="C332" s="17" t="str">
        <f>IF($A332&lt;&gt;"",IF(VLOOKUP($A332,Vocabulary!$A:$J,3,)="","",VLOOKUP($A332,Vocabulary!$A:$J,3,)),"")</f>
        <v>Moment waarop het tijdsinterval begint.</v>
      </c>
      <c r="D332" s="17" t="str">
        <f>IF($A332&lt;&gt;"",IF(VLOOKUP($A332,Vocabulary!$A:$J,7,)="","",VLOOKUP($A332,Vocabulary!$A:$J,7,)),"")</f>
        <v/>
      </c>
      <c r="E332" s="12" t="str">
        <f>IF($A332&lt;&gt;"",VLOOKUP($A332,Vocabulary!$A:$J,4,),"")</f>
        <v>Generic</v>
      </c>
      <c r="F332" s="9" t="s">
        <v>778</v>
      </c>
      <c r="G332" s="26" t="s">
        <v>768</v>
      </c>
    </row>
    <row r="333" spans="1:8" ht="100.8" x14ac:dyDescent="0.3">
      <c r="A333" s="9">
        <v>389</v>
      </c>
      <c r="B333" s="13" t="str">
        <f>IF($A333&lt;&gt;"",IF(VLOOKUP($A333,Vocabulary!$A:$J,2,)="","",VLOOKUP($A333,Vocabulary!$A:$J,2,)),"")</f>
        <v>bewerking</v>
      </c>
      <c r="C333" s="17" t="str">
        <f>IF($A333&lt;&gt;"",IF(VLOOKUP($A333,Vocabulary!$A:$J,3,)="","",VLOOKUP($A333,Vocabulary!$A:$J,3,)),"")</f>
        <v>Aard vd bewerking die ihkv de activiteit op de entiteit is uitgevoerd.
Gebruik
Bvb "correctie" als de entiteit een record is en bvb gegenereerd werd om het voorgaand record ve object te verbeteren.</v>
      </c>
      <c r="D333" s="17" t="str">
        <f>IF($A333&lt;&gt;"",IF(VLOOKUP($A333,Vocabulary!$A:$J,7,)="","",VLOOKUP($A333,Vocabulary!$A:$J,7,)),"")</f>
        <v/>
      </c>
      <c r="E333" s="12" t="str">
        <f>IF($A333&lt;&gt;"",VLOOKUP($A333,Vocabulary!$A:$J,4,),"")</f>
        <v>Generic</v>
      </c>
      <c r="F333" s="9" t="s">
        <v>779</v>
      </c>
      <c r="G333" s="26" t="s">
        <v>879</v>
      </c>
    </row>
    <row r="334" spans="1:8" ht="72" x14ac:dyDescent="0.3">
      <c r="A334" s="9">
        <v>390</v>
      </c>
      <c r="B334" s="13" t="str">
        <f>IF($A334&lt;&gt;"",IF(VLOOKUP($A334,Vocabulary!$A:$J,2,)="","",VLOOKUP($A334,Vocabulary!$A:$J,2,)),"")</f>
        <v>default</v>
      </c>
      <c r="C334" s="17" t="str">
        <f>IF($A334&lt;&gt;"",IF(VLOOKUP($A334,Vocabulary!$A:$J,3,)="","",VLOOKUP($A334,Vocabulary!$A:$J,3,)),"")</f>
        <v>Geeft aan of de positie een default positie is.
Gebruik
Hieronder wordt de positie verstaan die per default moet worden gebruikt als het object meerdere posities heeft.</v>
      </c>
      <c r="D334" s="17" t="str">
        <f>IF($A334&lt;&gt;"",IF(VLOOKUP($A334,Vocabulary!$A:$J,7,)="","",VLOOKUP($A334,Vocabulary!$A:$J,7,)),"")</f>
        <v/>
      </c>
      <c r="E334" s="12" t="str">
        <f>IF($A334&lt;&gt;"",VLOOKUP($A334,Vocabulary!$A:$J,4,),"")</f>
        <v>Generic</v>
      </c>
      <c r="F334" s="9" t="s">
        <v>780</v>
      </c>
      <c r="G334" s="26" t="s">
        <v>880</v>
      </c>
    </row>
    <row r="335" spans="1:8" x14ac:dyDescent="0.3">
      <c r="A335" s="9">
        <v>391</v>
      </c>
      <c r="B335" s="13" t="str">
        <f>IF($A335&lt;&gt;"",IF(VLOOKUP($A335,Vocabulary!$A:$J,2,)="","",VLOOKUP($A335,Vocabulary!$A:$J,2,)),"")</f>
        <v>Gebeurtenisdatum.einde</v>
      </c>
      <c r="C335" s="17" t="str">
        <f>IF($A335&lt;&gt;"",IF(VLOOKUP($A335,Vocabulary!$A:$J,3,)="","",VLOOKUP($A335,Vocabulary!$A:$J,3,)),"")</f>
        <v>Datum en tijd waarop de gebeurtenis eindigde.</v>
      </c>
      <c r="D335" s="17" t="str">
        <f>IF($A335&lt;&gt;"",IF(VLOOKUP($A335,Vocabulary!$A:$J,7,)="","",VLOOKUP($A335,Vocabulary!$A:$J,7,)),"")</f>
        <v/>
      </c>
      <c r="E335" s="12" t="str">
        <f>IF($A335&lt;&gt;"",VLOOKUP($A335,Vocabulary!$A:$J,4,),"")</f>
        <v>Generic</v>
      </c>
      <c r="F335" s="9" t="s">
        <v>781</v>
      </c>
      <c r="G335" s="26" t="s">
        <v>769</v>
      </c>
    </row>
    <row r="336" spans="1:8" x14ac:dyDescent="0.3">
      <c r="A336" s="9">
        <v>392</v>
      </c>
      <c r="B336" s="13" t="str">
        <f>IF($A336&lt;&gt;"",IF(VLOOKUP($A336,Vocabulary!$A:$J,2,)="","",VLOOKUP($A336,Vocabulary!$A:$J,2,)),"")</f>
        <v>TijdsInterval.einde</v>
      </c>
      <c r="C336" s="17" t="str">
        <f>IF($A336&lt;&gt;"",IF(VLOOKUP($A336,Vocabulary!$A:$J,3,)="","",VLOOKUP($A336,Vocabulary!$A:$J,3,)),"")</f>
        <v>Moment waarop het tijdsinterval eindigt</v>
      </c>
      <c r="D336" s="17" t="str">
        <f>IF($A336&lt;&gt;"",IF(VLOOKUP($A336,Vocabulary!$A:$J,7,)="","",VLOOKUP($A336,Vocabulary!$A:$J,7,)),"")</f>
        <v/>
      </c>
      <c r="E336" s="12" t="str">
        <f>IF($A336&lt;&gt;"",VLOOKUP($A336,Vocabulary!$A:$J,4,),"")</f>
        <v>Generic</v>
      </c>
      <c r="F336" s="9" t="s">
        <v>782</v>
      </c>
      <c r="G336" s="26" t="s">
        <v>770</v>
      </c>
    </row>
    <row r="337" spans="1:7" x14ac:dyDescent="0.3">
      <c r="A337" s="9">
        <v>393</v>
      </c>
      <c r="B337" s="13" t="str">
        <f>IF($A337&lt;&gt;"",IF(VLOOKUP($A337,Vocabulary!$A:$J,2,)="","",VLOOKUP($A337,Vocabulary!$A:$J,2,)),"")</f>
        <v>gestructureerdeIdentificator</v>
      </c>
      <c r="C337" s="17" t="str">
        <f>IF($A337&lt;&gt;"",IF(VLOOKUP($A337,Vocabulary!$A:$J,3,)="","",VLOOKUP($A337,Vocabulary!$A:$J,3,)),"")</f>
        <v>Identificator vh object opgesplitst in zijn onderdelen.</v>
      </c>
      <c r="D337" s="17" t="str">
        <f>IF($A337&lt;&gt;"",IF(VLOOKUP($A337,Vocabulary!$A:$J,7,)="","",VLOOKUP($A337,Vocabulary!$A:$J,7,)),"")</f>
        <v/>
      </c>
      <c r="E337" s="12" t="str">
        <f>IF($A337&lt;&gt;"",VLOOKUP($A337,Vocabulary!$A:$J,4,),"")</f>
        <v>Generic</v>
      </c>
      <c r="F337" s="9" t="s">
        <v>783</v>
      </c>
      <c r="G337" s="26" t="s">
        <v>771</v>
      </c>
    </row>
    <row r="338" spans="1:7" ht="115.2" x14ac:dyDescent="0.3">
      <c r="A338" s="9">
        <v>394</v>
      </c>
      <c r="B338" s="13" t="str">
        <f>IF($A338&lt;&gt;"",IF(VLOOKUP($A338,Vocabulary!$A:$J,2,)="","",VLOOKUP($A338,Vocabulary!$A:$J,2,)),"")</f>
        <v>handeldeInOpdrachtVan</v>
      </c>
      <c r="C338" s="17" t="str">
        <f>IF($A338&lt;&gt;"",IF(VLOOKUP($A338,Vocabulary!$A:$J,3,)="","",VLOOKUP($A338,Vocabulary!$A:$J,3,)),"")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38" s="17" t="str">
        <f>IF($A338&lt;&gt;"",IF(VLOOKUP($A338,Vocabulary!$A:$J,7,)="","",VLOOKUP($A338,Vocabulary!$A:$J,7,)),"")</f>
        <v/>
      </c>
      <c r="E338" s="12" t="str">
        <f>IF($A338&lt;&gt;"",VLOOKUP($A338,Vocabulary!$A:$J,4,),"")</f>
        <v>Generic</v>
      </c>
      <c r="F338" s="9" t="s">
        <v>784</v>
      </c>
      <c r="G338" s="26" t="s">
        <v>881</v>
      </c>
    </row>
    <row r="339" spans="1:7" ht="28.8" x14ac:dyDescent="0.3">
      <c r="A339" s="9">
        <v>395</v>
      </c>
      <c r="B339" s="13" t="str">
        <f>IF($A339&lt;&gt;"",IF(VLOOKUP($A339,Vocabulary!$A:$J,2,)="","",VLOOKUP($A339,Vocabulary!$A:$J,2,)),"")</f>
        <v>lokaleIdentificator</v>
      </c>
      <c r="C339" s="17" t="str">
        <f>IF($A339&lt;&gt;"",IF(VLOOKUP($A339,Vocabulary!$A:$J,3,)="","",VLOOKUP($A339,Vocabulary!$A:$J,3,)),"")</f>
        <v>String gebruikt om het object uniek te identificeren binnen de naamruimte.</v>
      </c>
      <c r="D339" s="17" t="str">
        <f>IF($A339&lt;&gt;"",IF(VLOOKUP($A339,Vocabulary!$A:$J,7,)="","",VLOOKUP($A339,Vocabulary!$A:$J,7,)),"")</f>
        <v/>
      </c>
      <c r="E339" s="12" t="str">
        <f>IF($A339&lt;&gt;"",VLOOKUP($A339,Vocabulary!$A:$J,4,),"")</f>
        <v>Generic</v>
      </c>
      <c r="F339" s="9" t="s">
        <v>785</v>
      </c>
      <c r="G339" s="26" t="s">
        <v>772</v>
      </c>
    </row>
    <row r="340" spans="1:7" ht="72" x14ac:dyDescent="0.3">
      <c r="A340" s="9">
        <v>396</v>
      </c>
      <c r="B340" s="13" t="str">
        <f>IF($A340&lt;&gt;"",IF(VLOOKUP($A340,Vocabulary!$A:$J,2,)="","",VLOOKUP($A340,Vocabulary!$A:$J,2,)),"")</f>
        <v>methode</v>
      </c>
      <c r="C340" s="17" t="str">
        <f>IF($A340&lt;&gt;"",IF(VLOOKUP($A340,Vocabulary!$A:$J,3,)="","",VLOOKUP($A340,Vocabulary!$A:$J,3,)),"")</f>
        <v>De manier waarop het punt werd bepaald.
Gebruik
Bvb positie afgeleid ve bestaand object (bvb door berekening vd centroïde).</v>
      </c>
      <c r="D340" s="17" t="str">
        <f>IF($A340&lt;&gt;"",IF(VLOOKUP($A340,Vocabulary!$A:$J,7,)="","",VLOOKUP($A340,Vocabulary!$A:$J,7,)),"")</f>
        <v/>
      </c>
      <c r="E340" s="12" t="str">
        <f>IF($A340&lt;&gt;"",VLOOKUP($A340,Vocabulary!$A:$J,4,),"")</f>
        <v>Generic</v>
      </c>
      <c r="F340" s="9" t="s">
        <v>786</v>
      </c>
      <c r="G340" s="26" t="s">
        <v>882</v>
      </c>
    </row>
    <row r="341" spans="1:7" ht="144" x14ac:dyDescent="0.3">
      <c r="A341" s="9">
        <v>397</v>
      </c>
      <c r="B341" s="13" t="str">
        <f>IF($A341&lt;&gt;"",IF(VLOOKUP($A341,Vocabulary!$A:$J,2,)="","",VLOOKUP($A341,Vocabulary!$A:$J,2,)),"")</f>
        <v>naamruimte</v>
      </c>
      <c r="C341" s="17" t="str">
        <f>IF($A341&lt;&gt;"",IF(VLOOKUP($A341,Vocabulary!$A:$J,3,)="","",VLOOKUP($A341,Vocabulary!$A:$J,3,)),"")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1" s="17" t="str">
        <f>IF($A341&lt;&gt;"",IF(VLOOKUP($A341,Vocabulary!$A:$J,7,)="","",VLOOKUP($A341,Vocabulary!$A:$J,7,)),"")</f>
        <v/>
      </c>
      <c r="E341" s="12" t="str">
        <f>IF($A341&lt;&gt;"",VLOOKUP($A341,Vocabulary!$A:$J,4,),"")</f>
        <v>Generic</v>
      </c>
      <c r="F341" s="9" t="s">
        <v>787</v>
      </c>
      <c r="G341" s="26" t="s">
        <v>883</v>
      </c>
    </row>
    <row r="342" spans="1:7" ht="57.6" x14ac:dyDescent="0.3">
      <c r="A342" s="9">
        <v>398</v>
      </c>
      <c r="B342" s="13" t="str">
        <f>IF($A342&lt;&gt;"",IF(VLOOKUP($A342,Vocabulary!$A:$J,2,)="","",VLOOKUP($A342,Vocabulary!$A:$J,2,)),"")</f>
        <v>plaats</v>
      </c>
      <c r="C342" s="17" t="str">
        <f>IF($A342&lt;&gt;"",IF(VLOOKUP($A342,Vocabulary!$A:$J,3,)="","",VLOOKUP($A342,Vocabulary!$A:$J,3,)),"")</f>
        <v>Plaatsnaam waarmee de Jurisdictie kan worden aangeduid.
Gebruik
Bv de naam ve land.</v>
      </c>
      <c r="D342" s="17" t="str">
        <f>IF($A342&lt;&gt;"",IF(VLOOKUP($A342,Vocabulary!$A:$J,7,)="","",VLOOKUP($A342,Vocabulary!$A:$J,7,)),"")</f>
        <v/>
      </c>
      <c r="E342" s="12" t="str">
        <f>IF($A342&lt;&gt;"",VLOOKUP($A342,Vocabulary!$A:$J,4,),"")</f>
        <v>Generic</v>
      </c>
      <c r="F342" s="9" t="s">
        <v>788</v>
      </c>
      <c r="G342" s="26" t="s">
        <v>884</v>
      </c>
    </row>
    <row r="343" spans="1:7" ht="57.6" x14ac:dyDescent="0.3">
      <c r="A343" s="9">
        <v>399</v>
      </c>
      <c r="B343" s="13" t="str">
        <f>IF($A343&lt;&gt;"",IF(VLOOKUP($A343,Vocabulary!$A:$J,2,)="","",VLOOKUP($A343,Vocabulary!$A:$J,2,)),"")</f>
        <v>specificatie</v>
      </c>
      <c r="C343" s="17" t="str">
        <f>IF($A343&lt;&gt;"",IF(VLOOKUP($A343,Vocabulary!$A:$J,3,)="","",VLOOKUP($A343,Vocabulary!$A:$J,3,)),"")</f>
        <v>Het type object op basis waarvan het punt werd bepaald.
Gebruik
Bvb perceel, gebouw...</v>
      </c>
      <c r="D343" s="17" t="str">
        <f>IF($A343&lt;&gt;"",IF(VLOOKUP($A343,Vocabulary!$A:$J,7,)="","",VLOOKUP($A343,Vocabulary!$A:$J,7,)),"")</f>
        <v/>
      </c>
      <c r="E343" s="12" t="str">
        <f>IF($A343&lt;&gt;"",VLOOKUP($A343,Vocabulary!$A:$J,4,),"")</f>
        <v>Generic</v>
      </c>
      <c r="F343" s="9" t="s">
        <v>789</v>
      </c>
      <c r="G343" s="26" t="s">
        <v>885</v>
      </c>
    </row>
    <row r="344" spans="1:7" x14ac:dyDescent="0.3">
      <c r="A344" s="9">
        <v>400</v>
      </c>
      <c r="B344" s="13" t="str">
        <f>IF($A344&lt;&gt;"",IF(VLOOKUP($A344,Vocabulary!$A:$J,2,)="","",VLOOKUP($A344,Vocabulary!$A:$J,2,)),"")</f>
        <v>tussentijdstip</v>
      </c>
      <c r="C344" s="17" t="str">
        <f>IF($A344&lt;&gt;"",IF(VLOOKUP($A344,Vocabulary!$A:$J,3,)="","",VLOOKUP($A344,Vocabulary!$A:$J,3,)),"")</f>
        <v>Datum en tijd van een moment tussen begin en einde.</v>
      </c>
      <c r="D344" s="17" t="str">
        <f>IF($A344&lt;&gt;"",IF(VLOOKUP($A344,Vocabulary!$A:$J,7,)="","",VLOOKUP($A344,Vocabulary!$A:$J,7,)),"")</f>
        <v/>
      </c>
      <c r="E344" s="12" t="str">
        <f>IF($A344&lt;&gt;"",VLOOKUP($A344,Vocabulary!$A:$J,4,),"")</f>
        <v>Generic</v>
      </c>
      <c r="F344" s="9" t="s">
        <v>790</v>
      </c>
      <c r="G344" s="26" t="s">
        <v>773</v>
      </c>
    </row>
    <row r="345" spans="1:7" x14ac:dyDescent="0.3">
      <c r="A345" s="9">
        <v>401</v>
      </c>
      <c r="B345" s="13" t="str">
        <f>IF($A345&lt;&gt;"",IF(VLOOKUP($A345,Vocabulary!$A:$J,2,)="","",VLOOKUP($A345,Vocabulary!$A:$J,2,)),"")</f>
        <v>versieIdentificator</v>
      </c>
      <c r="C345" s="17" t="str">
        <f>IF($A345&lt;&gt;"",IF(VLOOKUP($A345,Vocabulary!$A:$J,3,)="","",VLOOKUP($A345,Vocabulary!$A:$J,3,)),"")</f>
        <v>Identificator van de specifieke versie van een object.</v>
      </c>
      <c r="D345" s="17" t="str">
        <f>IF($A345&lt;&gt;"",IF(VLOOKUP($A345,Vocabulary!$A:$J,7,)="","",VLOOKUP($A345,Vocabulary!$A:$J,7,)),"")</f>
        <v/>
      </c>
      <c r="E345" s="12" t="str">
        <f>IF($A345&lt;&gt;"",VLOOKUP($A345,Vocabulary!$A:$J,4,),"")</f>
        <v>Generic</v>
      </c>
      <c r="F345" s="9" t="s">
        <v>791</v>
      </c>
      <c r="G345" s="26" t="s">
        <v>774</v>
      </c>
    </row>
    <row r="346" spans="1:7" ht="57.6" x14ac:dyDescent="0.3">
      <c r="A346" s="9">
        <v>402</v>
      </c>
      <c r="B346" s="13" t="str">
        <f>IF($A346&lt;&gt;"",IF(VLOOKUP($A346,Vocabulary!$A:$J,2,)="","",VLOOKUP($A346,Vocabulary!$A:$J,2,)),"")</f>
        <v>Adreslocator</v>
      </c>
      <c r="C346" s="17" t="str">
        <f>IF($A346&lt;&gt;"",IF(VLOOKUP($A346,Vocabulary!$A:$J,3,)="","",VLOOKUP($A346,Vocabulary!$A:$J,3,)),"")</f>
        <v>Menselijk leesbare aanduiding of naam die een gebruiker of applicatie toelaat om het adres te onderscheiden van naburige adressen in de straat, de administratieve eenheid etc waarin het adres ligt.</v>
      </c>
      <c r="D346" s="17" t="str">
        <f>IF($A346&lt;&gt;"",IF(VLOOKUP($A346,Vocabulary!$A:$J,7,)="","",VLOOKUP($A346,Vocabulary!$A:$J,7,)),"")</f>
        <v/>
      </c>
      <c r="E346" s="12" t="str">
        <f>IF($A346&lt;&gt;"",VLOOKUP($A346,Vocabulary!$A:$J,4,),"")</f>
        <v>Location</v>
      </c>
      <c r="F346" s="9" t="s">
        <v>792</v>
      </c>
      <c r="G346" s="26" t="s">
        <v>844</v>
      </c>
    </row>
    <row r="347" spans="1:7" ht="86.4" x14ac:dyDescent="0.3">
      <c r="A347" s="9">
        <v>403</v>
      </c>
      <c r="B347" s="13" t="str">
        <f>IF($A347&lt;&gt;"",IF(VLOOKUP($A347,Vocabulary!$A:$J,2,)="","",VLOOKUP($A347,Vocabulary!$A:$J,2,)),"")</f>
        <v>AdresseerbaarObject</v>
      </c>
      <c r="C347" s="17" t="str">
        <f>IF($A347&lt;&gt;"",IF(VLOOKUP($A347,Vocabulary!$A:$J,3,)="","",VLOOKUP($A347,Vocabulary!$A:$J,3,)),"")</f>
        <v>Geografisch object dat met een adres kan worden geïdentificeerd.
Gebruik
Is abstract, ttz het type adresseerbaar object moet altijd worden opgegeven (vb gebouweenheid, perceel).</v>
      </c>
      <c r="D347" s="17" t="str">
        <f>IF($A347&lt;&gt;"",IF(VLOOKUP($A347,Vocabulary!$A:$J,7,)="","",VLOOKUP($A347,Vocabulary!$A:$J,7,)),"")</f>
        <v/>
      </c>
      <c r="E347" s="12" t="str">
        <f>IF($A347&lt;&gt;"",VLOOKUP($A347,Vocabulary!$A:$J,4,),"")</f>
        <v>Location</v>
      </c>
      <c r="F347" s="9" t="s">
        <v>817</v>
      </c>
      <c r="G347" s="26" t="s">
        <v>878</v>
      </c>
    </row>
    <row r="348" spans="1:7" ht="72" x14ac:dyDescent="0.3">
      <c r="A348" s="9">
        <v>404</v>
      </c>
      <c r="B348" s="13" t="str">
        <f>IF($A348&lt;&gt;"",IF(VLOOKUP($A348,Vocabulary!$A:$J,2,)="","",VLOOKUP($A348,Vocabulary!$A:$J,2,)),"")</f>
        <v>Adresuitbreiding</v>
      </c>
      <c r="C348" s="17" t="str">
        <f>IF($A348&lt;&gt;"",IF(VLOOKUP($A348,Vocabulary!$A:$J,3,)="","",VLOOKUP($A348,Vocabulary!$A:$J,3,)),"")</f>
        <v>Bijkomende gegevens mbt het adres.
Gebruik
Gegevens die officieel geen deel uitmaken ve adres, bv de verdieping of de provincie</v>
      </c>
      <c r="D348" s="17" t="str">
        <f>IF($A348&lt;&gt;"",IF(VLOOKUP($A348,Vocabulary!$A:$J,7,)="","",VLOOKUP($A348,Vocabulary!$A:$J,7,)),"")</f>
        <v/>
      </c>
      <c r="E348" s="12" t="str">
        <f>IF($A348&lt;&gt;"",VLOOKUP($A348,Vocabulary!$A:$J,4,),"")</f>
        <v>Location</v>
      </c>
      <c r="F348" s="9" t="s">
        <v>793</v>
      </c>
      <c r="G348" s="26" t="s">
        <v>877</v>
      </c>
    </row>
    <row r="349" spans="1:7" ht="273.60000000000002" x14ac:dyDescent="0.3">
      <c r="A349" s="9">
        <v>405</v>
      </c>
      <c r="B349" s="13" t="str">
        <f>IF($A349&lt;&gt;"",IF(VLOOKUP($A349,Vocabulary!$A:$J,2,)="","",VLOOKUP($A349,Vocabulary!$A:$J,2,)),"")</f>
        <v>Adres</v>
      </c>
      <c r="C349" s="17" t="str">
        <f>IF($A349&lt;&gt;"",IF(VLOOKUP($A349,Vocabulary!$A:$J,3,)="","",VLOOKUP($A349,Vocabulary!$A:$J,3,)),"")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49" s="17" t="str">
        <f>IF($A349&lt;&gt;"",IF(VLOOKUP($A349,Vocabulary!$A:$J,7,)="","",VLOOKUP($A349,Vocabulary!$A:$J,7,)),"")</f>
        <v/>
      </c>
      <c r="E349" s="12" t="str">
        <f>IF($A349&lt;&gt;"",VLOOKUP($A349,Vocabulary!$A:$J,4,),"")</f>
        <v>Location</v>
      </c>
      <c r="F349" s="9" t="s">
        <v>26</v>
      </c>
      <c r="G349" s="26" t="s">
        <v>876</v>
      </c>
    </row>
    <row r="350" spans="1:7" ht="57.6" x14ac:dyDescent="0.3">
      <c r="A350" s="9">
        <v>406</v>
      </c>
      <c r="B350" s="13" t="str">
        <f>IF($A350&lt;&gt;"",IF(VLOOKUP($A350,Vocabulary!$A:$J,2,)="","",VLOOKUP($A350,Vocabulary!$A:$J,2,)),"")</f>
        <v>Gemeentenaam</v>
      </c>
      <c r="C350" s="17" t="str">
        <f>IF($A350&lt;&gt;"",IF(VLOOKUP($A350,Vocabulary!$A:$J,3,)="","",VLOOKUP($A350,Vocabulary!$A:$J,3,)),"")</f>
        <v>Adrescomponent die verwijst naar de naam ve gemeente, ttz het kleinste administratieve deel van het Belgisch grondgebied waarvan de grenzen enkel door de wetgever kunnen worden gewijzigd.</v>
      </c>
      <c r="D350" s="17" t="str">
        <f>IF($A350&lt;&gt;"",IF(VLOOKUP($A350,Vocabulary!$A:$J,7,)="","",VLOOKUP($A350,Vocabulary!$A:$J,7,)),"")</f>
        <v/>
      </c>
      <c r="E350" s="12" t="str">
        <f>IF($A350&lt;&gt;"",VLOOKUP($A350,Vocabulary!$A:$J,4,),"")</f>
        <v>Location</v>
      </c>
      <c r="F350" s="9" t="s">
        <v>794</v>
      </c>
      <c r="G350" s="26" t="s">
        <v>845</v>
      </c>
    </row>
    <row r="351" spans="1:7" ht="28.8" x14ac:dyDescent="0.3">
      <c r="A351" s="9">
        <v>407</v>
      </c>
      <c r="B351" s="13" t="str">
        <f>IF($A351&lt;&gt;"",IF(VLOOKUP($A351,Vocabulary!$A:$J,2,)="","",VLOOKUP($A351,Vocabulary!$A:$J,2,)),"")</f>
        <v>Locatieaanduiding</v>
      </c>
      <c r="C351" s="17" t="str">
        <f>IF($A351&lt;&gt;"",IF(VLOOKUP($A351,Vocabulary!$A:$J,3,)="","",VLOOKUP($A351,Vocabulary!$A:$J,3,)),"")</f>
        <v>Alfanumerieke code die een adreslocator uniek identificeert binnen de straat, administratieve eenheid etc.</v>
      </c>
      <c r="D351" s="17" t="str">
        <f>IF($A351&lt;&gt;"",IF(VLOOKUP($A351,Vocabulary!$A:$J,7,)="","",VLOOKUP($A351,Vocabulary!$A:$J,7,)),"")</f>
        <v/>
      </c>
      <c r="E351" s="12" t="str">
        <f>IF($A351&lt;&gt;"",VLOOKUP($A351,Vocabulary!$A:$J,4,),"")</f>
        <v>Location</v>
      </c>
      <c r="F351" s="9" t="s">
        <v>795</v>
      </c>
      <c r="G351" s="26" t="s">
        <v>846</v>
      </c>
    </row>
    <row r="352" spans="1:7" ht="86.4" x14ac:dyDescent="0.3">
      <c r="A352" s="9">
        <v>408</v>
      </c>
      <c r="B352" s="13" t="str">
        <f>IF($A352&lt;&gt;"",IF(VLOOKUP($A352,Vocabulary!$A:$J,2,)="","",VLOOKUP($A352,Vocabulary!$A:$J,2,)),"")</f>
        <v>Locatienaam</v>
      </c>
      <c r="C352" s="17" t="str">
        <f>IF($A352&lt;&gt;"",IF(VLOOKUP($A352,Vocabulary!$A:$J,3,)="","",VLOOKUP($A352,Vocabulary!$A:$J,3,)),"")</f>
        <v>Naam of omschrijving vh het geografisch object dat een adreslocator aanduidt.
Gebruik
Bvb de naam ve gebouw of deel ve gebouw of de naam ve kamer in een gebouw.</v>
      </c>
      <c r="D352" s="17" t="str">
        <f>IF($A352&lt;&gt;"",IF(VLOOKUP($A352,Vocabulary!$A:$J,7,)="","",VLOOKUP($A352,Vocabulary!$A:$J,7,)),"")</f>
        <v/>
      </c>
      <c r="E352" s="12" t="str">
        <f>IF($A352&lt;&gt;"",VLOOKUP($A352,Vocabulary!$A:$J,4,),"")</f>
        <v>Location</v>
      </c>
      <c r="F352" s="9" t="s">
        <v>796</v>
      </c>
      <c r="G352" s="26" t="s">
        <v>875</v>
      </c>
    </row>
    <row r="353" spans="1:7" ht="57.6" x14ac:dyDescent="0.3">
      <c r="A353" s="9">
        <v>409</v>
      </c>
      <c r="B353" s="13" t="str">
        <f>IF($A353&lt;&gt;"",IF(VLOOKUP($A353,Vocabulary!$A:$J,2,)="","",VLOOKUP($A353,Vocabulary!$A:$J,2,)),"")</f>
        <v>Postinfo</v>
      </c>
      <c r="C353" s="17" t="str">
        <f>IF($A353&lt;&gt;"",IF(VLOOKUP($A353,Vocabulary!$A:$J,3,)="","",VLOOKUP($A353,Vocabulary!$A:$J,3,)),"")</f>
        <v>Adrescomponent die verwijst naar informatie toegekend door de aanbieder van de universele postdienst voor de identificatie van een groepering van adressen in een geografisch gebied voor postale doeleinden.</v>
      </c>
      <c r="D353" s="17" t="str">
        <f>IF($A353&lt;&gt;"",IF(VLOOKUP($A353,Vocabulary!$A:$J,7,)="","",VLOOKUP($A353,Vocabulary!$A:$J,7,)),"")</f>
        <v/>
      </c>
      <c r="E353" s="12" t="str">
        <f>IF($A353&lt;&gt;"",VLOOKUP($A353,Vocabulary!$A:$J,4,),"")</f>
        <v>Location</v>
      </c>
      <c r="F353" s="9" t="s">
        <v>797</v>
      </c>
      <c r="G353" s="26" t="s">
        <v>847</v>
      </c>
    </row>
    <row r="354" spans="1:7" ht="43.2" x14ac:dyDescent="0.3">
      <c r="A354" s="9">
        <v>410</v>
      </c>
      <c r="B354" s="13" t="str">
        <f>IF($A354&lt;&gt;"",IF(VLOOKUP($A354,Vocabulary!$A:$J,2,)="","",VLOOKUP($A354,Vocabulary!$A:$J,2,)),"")</f>
        <v>Straatnaam</v>
      </c>
      <c r="C354" s="17" t="str">
        <f>IF($A354&lt;&gt;"",IF(VLOOKUP($A354,Vocabulary!$A:$J,3,)="","",VLOOKUP($A354,Vocabulary!$A:$J,3,)),"")</f>
        <v>Adrescomponent met de naam die officieel werd toegekend aan een straat (baan, doorgang, plein) of aan een gehucht en waaraan adressen kunnen zijn gekoppeld.</v>
      </c>
      <c r="D354" s="17" t="str">
        <f>IF($A354&lt;&gt;"",IF(VLOOKUP($A354,Vocabulary!$A:$J,7,)="","",VLOOKUP($A354,Vocabulary!$A:$J,7,)),"")</f>
        <v/>
      </c>
      <c r="E354" s="12" t="str">
        <f>IF($A354&lt;&gt;"",VLOOKUP($A354,Vocabulary!$A:$J,4,),"")</f>
        <v>Location</v>
      </c>
      <c r="F354" s="9" t="s">
        <v>141</v>
      </c>
      <c r="G354" s="26" t="s">
        <v>848</v>
      </c>
    </row>
    <row r="355" spans="1:7" ht="28.8" x14ac:dyDescent="0.3">
      <c r="A355" s="9">
        <v>411</v>
      </c>
      <c r="B355" s="13" t="str">
        <f>IF($A355&lt;&gt;"",IF(VLOOKUP($A355,Vocabulary!$A:$J,2,)="","",VLOOKUP($A355,Vocabulary!$A:$J,2,)),"")</f>
        <v>aanduiding</v>
      </c>
      <c r="C355" s="17" t="str">
        <f>IF($A355&lt;&gt;"",IF(VLOOKUP($A355,Vocabulary!$A:$J,3,)="","",VLOOKUP($A355,Vocabulary!$A:$J,3,)),"")</f>
        <v>Alfanumerieke code die de locator uniek identificeert binnen de straat, administratieve eenheid etc.</v>
      </c>
      <c r="D355" s="17" t="str">
        <f>IF($A355&lt;&gt;"",IF(VLOOKUP($A355,Vocabulary!$A:$J,7,)="","",VLOOKUP($A355,Vocabulary!$A:$J,7,)),"")</f>
        <v/>
      </c>
      <c r="E355" s="12" t="str">
        <f>IF($A355&lt;&gt;"",VLOOKUP($A355,Vocabulary!$A:$J,4,),"")</f>
        <v>Location</v>
      </c>
      <c r="F355" s="9" t="s">
        <v>818</v>
      </c>
      <c r="G355" s="26" t="s">
        <v>849</v>
      </c>
    </row>
    <row r="356" spans="1:7" ht="28.8" x14ac:dyDescent="0.3">
      <c r="A356" s="9">
        <v>412</v>
      </c>
      <c r="B356" s="13" t="str">
        <f>IF($A356&lt;&gt;"",IF(VLOOKUP($A356,Vocabulary!$A:$J,2,)="","",VLOOKUP($A356,Vocabulary!$A:$J,2,)),"")</f>
        <v>Locatieaanduiding.aanduiding</v>
      </c>
      <c r="C356" s="17" t="str">
        <f>IF($A356&lt;&gt;"",IF(VLOOKUP($A356,Vocabulary!$A:$J,3,)="","",VLOOKUP($A356,Vocabulary!$A:$J,3,)),"")</f>
        <v>Alfanumerieke code waarmee het identificerend deel van een adreslocator wordt aangeduid.</v>
      </c>
      <c r="D356" s="17" t="str">
        <f>IF($A356&lt;&gt;"",IF(VLOOKUP($A356,Vocabulary!$A:$J,7,)="","",VLOOKUP($A356,Vocabulary!$A:$J,7,)),"")</f>
        <v/>
      </c>
      <c r="E356" s="12" t="str">
        <f>IF($A356&lt;&gt;"",VLOOKUP($A356,Vocabulary!$A:$J,4,),"")</f>
        <v>Location</v>
      </c>
      <c r="F356" s="9" t="s">
        <v>819</v>
      </c>
      <c r="G356" s="26" t="s">
        <v>850</v>
      </c>
    </row>
    <row r="357" spans="1:7" x14ac:dyDescent="0.3">
      <c r="A357" s="9">
        <v>413</v>
      </c>
      <c r="B357" s="13" t="str">
        <f>IF($A357&lt;&gt;"",IF(VLOOKUP($A357,Vocabulary!$A:$J,2,)="","",VLOOKUP($A357,Vocabulary!$A:$J,2,)),"")</f>
        <v>adreslocator</v>
      </c>
      <c r="C357" s="17" t="str">
        <f>IF($A357&lt;&gt;"",IF(VLOOKUP($A357,Vocabulary!$A:$J,3,)="","",VLOOKUP($A357,Vocabulary!$A:$J,3,)),"")</f>
        <v>Bijkomende adreslocator.</v>
      </c>
      <c r="D357" s="17" t="str">
        <f>IF($A357&lt;&gt;"",IF(VLOOKUP($A357,Vocabulary!$A:$J,7,)="","",VLOOKUP($A357,Vocabulary!$A:$J,7,)),"")</f>
        <v/>
      </c>
      <c r="E357" s="12" t="str">
        <f>IF($A357&lt;&gt;"",VLOOKUP($A357,Vocabulary!$A:$J,4,),"")</f>
        <v>Location</v>
      </c>
      <c r="F357" s="9" t="s">
        <v>820</v>
      </c>
      <c r="G357" s="26" t="s">
        <v>851</v>
      </c>
    </row>
    <row r="358" spans="1:7" ht="57.6" x14ac:dyDescent="0.3">
      <c r="A358" s="9">
        <v>414</v>
      </c>
      <c r="B358" s="13" t="str">
        <f>IF($A358&lt;&gt;"",IF(VLOOKUP($A358,Vocabulary!$A:$J,2,)="","",VLOOKUP($A358,Vocabulary!$A:$J,2,)),"")</f>
        <v>busnummer</v>
      </c>
      <c r="C358" s="17" t="str">
        <f>IF($A358&lt;&gt;"",IF(VLOOKUP($A358,Vocabulary!$A:$J,3,)="","",VLOOKUP($A358,Vocabulary!$A:$J,3,)),"")</f>
        <v>Officieel toegekende alfanumerieke code die wordt toegevoegd aan het huisnummer om meerdere gebouweenheden, standplaatsen, ligplaatsen of percelen te onderscheiden die eenzelfde huisnummer hebben.</v>
      </c>
      <c r="D358" s="17" t="str">
        <f>IF($A358&lt;&gt;"",IF(VLOOKUP($A358,Vocabulary!$A:$J,7,)="","",VLOOKUP($A358,Vocabulary!$A:$J,7,)),"")</f>
        <v/>
      </c>
      <c r="E358" s="12" t="str">
        <f>IF($A358&lt;&gt;"",VLOOKUP($A358,Vocabulary!$A:$J,4,),"")</f>
        <v>Location</v>
      </c>
      <c r="F358" s="9" t="s">
        <v>821</v>
      </c>
      <c r="G358" s="26" t="s">
        <v>852</v>
      </c>
    </row>
    <row r="359" spans="1:7" ht="115.2" x14ac:dyDescent="0.3">
      <c r="A359" s="9">
        <v>415</v>
      </c>
      <c r="B359" s="13" t="str">
        <f>IF($A359&lt;&gt;"",IF(VLOOKUP($A359,Vocabulary!$A:$J,2,)="","",VLOOKUP($A359,Vocabulary!$A:$J,2,)),"")</f>
        <v>Adresvoorstelling.busnummer</v>
      </c>
      <c r="C359" s="17" t="str">
        <f>IF($A359&lt;&gt;"",IF(VLOOKUP($A359,Vocabulary!$A:$J,3,)="","",VLOOKUP($A359,Vocabulary!$A:$J,3,)),"")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59" s="17" t="str">
        <f>IF($A359&lt;&gt;"",IF(VLOOKUP($A359,Vocabulary!$A:$J,7,)="","",VLOOKUP($A359,Vocabulary!$A:$J,7,)),"")</f>
        <v/>
      </c>
      <c r="E359" s="12" t="str">
        <f>IF($A359&lt;&gt;"",VLOOKUP($A359,Vocabulary!$A:$J,4,),"")</f>
        <v>Location</v>
      </c>
      <c r="F359" s="9" t="s">
        <v>822</v>
      </c>
      <c r="G359" s="26" t="s">
        <v>874</v>
      </c>
    </row>
    <row r="360" spans="1:7" x14ac:dyDescent="0.3">
      <c r="A360" s="9">
        <v>416</v>
      </c>
      <c r="B360" s="13" t="str">
        <f>IF($A360&lt;&gt;"",IF(VLOOKUP($A360,Vocabulary!$A:$J,2,)="","",VLOOKUP($A360,Vocabulary!$A:$J,2,)),"")</f>
        <v>gemeentenaam</v>
      </c>
      <c r="C360" s="17" t="str">
        <f>IF($A360&lt;&gt;"",IF(VLOOKUP($A360,Vocabulary!$A:$J,3,)="","",VLOOKUP($A360,Vocabulary!$A:$J,3,)),"")</f>
        <v>Gemeentenaam vh adres.</v>
      </c>
      <c r="D360" s="17" t="str">
        <f>IF($A360&lt;&gt;"",IF(VLOOKUP($A360,Vocabulary!$A:$J,7,)="","",VLOOKUP($A360,Vocabulary!$A:$J,7,)),"")</f>
        <v/>
      </c>
      <c r="E360" s="12" t="str">
        <f>IF($A360&lt;&gt;"",VLOOKUP($A360,Vocabulary!$A:$J,4,),"")</f>
        <v>Location</v>
      </c>
      <c r="F360" s="9" t="s">
        <v>823</v>
      </c>
      <c r="G360" s="26" t="s">
        <v>853</v>
      </c>
    </row>
    <row r="361" spans="1:7" x14ac:dyDescent="0.3">
      <c r="A361" s="9">
        <v>417</v>
      </c>
      <c r="B361" s="13" t="str">
        <f>IF($A361&lt;&gt;"",IF(VLOOKUP($A361,Vocabulary!$A:$J,2,)="","",VLOOKUP($A361,Vocabulary!$A:$J,2,)),"")</f>
        <v>heeftGemeentenaam</v>
      </c>
      <c r="C361" s="17" t="str">
        <f>IF($A361&lt;&gt;"",IF(VLOOKUP($A361,Vocabulary!$A:$J,3,)="","",VLOOKUP($A361,Vocabulary!$A:$J,3,)),"")</f>
        <v>Gemeentenaamcomponent van het adres.</v>
      </c>
      <c r="D361" s="17" t="str">
        <f>IF($A361&lt;&gt;"",IF(VLOOKUP($A361,Vocabulary!$A:$J,7,)="","",VLOOKUP($A361,Vocabulary!$A:$J,7,)),"")</f>
        <v/>
      </c>
      <c r="E361" s="12" t="str">
        <f>IF($A361&lt;&gt;"",VLOOKUP($A361,Vocabulary!$A:$J,4,),"")</f>
        <v>Location</v>
      </c>
      <c r="F361" s="9" t="s">
        <v>824</v>
      </c>
      <c r="G361" s="26" t="s">
        <v>854</v>
      </c>
    </row>
    <row r="362" spans="1:7" x14ac:dyDescent="0.3">
      <c r="A362" s="9">
        <v>418</v>
      </c>
      <c r="B362" s="13" t="str">
        <f>IF($A362&lt;&gt;"",IF(VLOOKUP($A362,Vocabulary!$A:$J,2,)="","",VLOOKUP($A362,Vocabulary!$A:$J,2,)),"")</f>
        <v>heeftPostinfo</v>
      </c>
      <c r="C362" s="17" t="str">
        <f>IF($A362&lt;&gt;"",IF(VLOOKUP($A362,Vocabulary!$A:$J,3,)="","",VLOOKUP($A362,Vocabulary!$A:$J,3,)),"")</f>
        <v>Postinfocomponent van het adres.</v>
      </c>
      <c r="D362" s="17" t="str">
        <f>IF($A362&lt;&gt;"",IF(VLOOKUP($A362,Vocabulary!$A:$J,7,)="","",VLOOKUP($A362,Vocabulary!$A:$J,7,)),"")</f>
        <v/>
      </c>
      <c r="E362" s="12" t="str">
        <f>IF($A362&lt;&gt;"",VLOOKUP($A362,Vocabulary!$A:$J,4,),"")</f>
        <v>Location</v>
      </c>
      <c r="F362" s="9" t="s">
        <v>825</v>
      </c>
      <c r="G362" s="26" t="s">
        <v>855</v>
      </c>
    </row>
    <row r="363" spans="1:7" x14ac:dyDescent="0.3">
      <c r="A363" s="9">
        <v>419</v>
      </c>
      <c r="B363" s="13" t="str">
        <f>IF($A363&lt;&gt;"",IF(VLOOKUP($A363,Vocabulary!$A:$J,2,)="","",VLOOKUP($A363,Vocabulary!$A:$J,2,)),"")</f>
        <v>heeftStraatnaam</v>
      </c>
      <c r="C363" s="17" t="str">
        <f>IF($A363&lt;&gt;"",IF(VLOOKUP($A363,Vocabulary!$A:$J,3,)="","",VLOOKUP($A363,Vocabulary!$A:$J,3,)),"")</f>
        <v>Straatnaamcomponent van het adres.</v>
      </c>
      <c r="D363" s="17" t="str">
        <f>IF($A363&lt;&gt;"",IF(VLOOKUP($A363,Vocabulary!$A:$J,7,)="","",VLOOKUP($A363,Vocabulary!$A:$J,7,)),"")</f>
        <v/>
      </c>
      <c r="E363" s="12" t="str">
        <f>IF($A363&lt;&gt;"",VLOOKUP($A363,Vocabulary!$A:$J,4,),"")</f>
        <v>Location</v>
      </c>
      <c r="F363" s="9" t="s">
        <v>826</v>
      </c>
      <c r="G363" s="26" t="s">
        <v>856</v>
      </c>
    </row>
    <row r="364" spans="1:7" ht="43.2" x14ac:dyDescent="0.3">
      <c r="A364" s="9">
        <v>420</v>
      </c>
      <c r="B364" s="13" t="str">
        <f>IF($A364&lt;&gt;"",IF(VLOOKUP($A364,Vocabulary!$A:$J,2,)="","",VLOOKUP($A364,Vocabulary!$A:$J,2,)),"")</f>
        <v>homoniemToevoeging</v>
      </c>
      <c r="C364" s="17" t="str">
        <f>IF($A364&lt;&gt;"",IF(VLOOKUP($A364,Vocabulary!$A:$J,3,)="","",VLOOKUP($A364,Vocabulary!$A:$J,3,)),"")</f>
        <v>Toevoeging om dubbele straatnamen (straatnamen met dezelfde naam maar andere ligging in de gemeente en eigen adressen) van elkaar te onderscheiden.</v>
      </c>
      <c r="D364" s="17" t="str">
        <f>IF($A364&lt;&gt;"",IF(VLOOKUP($A364,Vocabulary!$A:$J,7,)="","",VLOOKUP($A364,Vocabulary!$A:$J,7,)),"")</f>
        <v/>
      </c>
      <c r="E364" s="12" t="str">
        <f>IF($A364&lt;&gt;"",VLOOKUP($A364,Vocabulary!$A:$J,4,),"")</f>
        <v>Location</v>
      </c>
      <c r="F364" s="9" t="s">
        <v>827</v>
      </c>
      <c r="G364" s="26" t="s">
        <v>857</v>
      </c>
    </row>
    <row r="365" spans="1:7" ht="86.4" x14ac:dyDescent="0.3">
      <c r="A365" s="9">
        <v>421</v>
      </c>
      <c r="B365" s="13" t="str">
        <f>IF($A365&lt;&gt;"",IF(VLOOKUP($A365,Vocabulary!$A:$J,2,)="","",VLOOKUP($A365,Vocabulary!$A:$J,2,)),"")</f>
        <v>Adresvoorstelling.huisnummer</v>
      </c>
      <c r="C365" s="17" t="str">
        <f>IF($A365&lt;&gt;"",IF(VLOOKUP($A365,Vocabulary!$A:$J,3,)="","",VLOOKUP($A365,Vocabulary!$A:$J,3,)),"")</f>
        <v>Alfanumerieke code officieel toegekend aan gebouweenheden, ligplaatsen, standplaatsen of percelen.
Gebruik
Specialisatie van Adresvoorstelling:locatieaanduiding tbv Belgische adressen.</v>
      </c>
      <c r="D365" s="17" t="str">
        <f>IF($A365&lt;&gt;"",IF(VLOOKUP($A365,Vocabulary!$A:$J,7,)="","",VLOOKUP($A365,Vocabulary!$A:$J,7,)),"")</f>
        <v/>
      </c>
      <c r="E365" s="12" t="str">
        <f>IF($A365&lt;&gt;"",VLOOKUP($A365,Vocabulary!$A:$J,4,),"")</f>
        <v>Location</v>
      </c>
      <c r="F365" s="9" t="s">
        <v>828</v>
      </c>
      <c r="G365" s="26" t="s">
        <v>873</v>
      </c>
    </row>
    <row r="366" spans="1:7" ht="28.8" x14ac:dyDescent="0.3">
      <c r="A366" s="9">
        <v>422</v>
      </c>
      <c r="B366" s="13" t="str">
        <f>IF($A366&lt;&gt;"",IF(VLOOKUP($A366,Vocabulary!$A:$J,2,)="","",VLOOKUP($A366,Vocabulary!$A:$J,2,)),"")</f>
        <v>huisnummer</v>
      </c>
      <c r="C366" s="17" t="str">
        <f>IF($A366&lt;&gt;"",IF(VLOOKUP($A366,Vocabulary!$A:$J,3,)="","",VLOOKUP($A366,Vocabulary!$A:$J,3,)),"")</f>
        <v>Alfanumerieke code officieel toegekend aan gebouweenheden, ligplaatsen, standplaatsen of percelen.</v>
      </c>
      <c r="D366" s="17" t="str">
        <f>IF($A366&lt;&gt;"",IF(VLOOKUP($A366,Vocabulary!$A:$J,7,)="","",VLOOKUP($A366,Vocabulary!$A:$J,7,)),"")</f>
        <v/>
      </c>
      <c r="E366" s="12" t="str">
        <f>IF($A366&lt;&gt;"",VLOOKUP($A366,Vocabulary!$A:$J,4,),"")</f>
        <v>Location</v>
      </c>
      <c r="F366" s="9" t="s">
        <v>829</v>
      </c>
      <c r="G366" s="26" t="s">
        <v>858</v>
      </c>
    </row>
    <row r="367" spans="1:7" x14ac:dyDescent="0.3">
      <c r="A367" s="9">
        <v>423</v>
      </c>
      <c r="B367" s="13" t="str">
        <f>IF($A367&lt;&gt;"",IF(VLOOKUP($A367,Vocabulary!$A:$J,2,)="","",VLOOKUP($A367,Vocabulary!$A:$J,2,)),"")</f>
        <v>isToegekendAan</v>
      </c>
      <c r="C367" s="17" t="str">
        <f>IF($A367&lt;&gt;"",IF(VLOOKUP($A367,Vocabulary!$A:$J,3,)="","",VLOOKUP($A367,Vocabulary!$A:$J,3,)),"")</f>
        <v>Adresseerbaar object waaraan het adres is toegekend.</v>
      </c>
      <c r="D367" s="17" t="str">
        <f>IF($A367&lt;&gt;"",IF(VLOOKUP($A367,Vocabulary!$A:$J,7,)="","",VLOOKUP($A367,Vocabulary!$A:$J,7,)),"")</f>
        <v/>
      </c>
      <c r="E367" s="12" t="str">
        <f>IF($A367&lt;&gt;"",VLOOKUP($A367,Vocabulary!$A:$J,4,),"")</f>
        <v>Location</v>
      </c>
      <c r="F367" s="9" t="s">
        <v>830</v>
      </c>
      <c r="G367" s="26" t="s">
        <v>859</v>
      </c>
    </row>
    <row r="368" spans="1:7" x14ac:dyDescent="0.3">
      <c r="A368" s="9">
        <v>424</v>
      </c>
      <c r="B368" s="13" t="str">
        <f>IF($A368&lt;&gt;"",IF(VLOOKUP($A368,Vocabulary!$A:$J,2,)="","",VLOOKUP($A368,Vocabulary!$A:$J,2,)),"")</f>
        <v>isVerrijktMet</v>
      </c>
      <c r="C368" s="17" t="str">
        <f>IF($A368&lt;&gt;"",IF(VLOOKUP($A368,Vocabulary!$A:$J,3,)="","",VLOOKUP($A368,Vocabulary!$A:$J,3,)),"")</f>
        <v>Verwijzing naar een adresuitbreiding.</v>
      </c>
      <c r="D368" s="17" t="str">
        <f>IF($A368&lt;&gt;"",IF(VLOOKUP($A368,Vocabulary!$A:$J,7,)="","",VLOOKUP($A368,Vocabulary!$A:$J,7,)),"")</f>
        <v/>
      </c>
      <c r="E368" s="12" t="str">
        <f>IF($A368&lt;&gt;"",VLOOKUP($A368,Vocabulary!$A:$J,4,),"")</f>
        <v>Location</v>
      </c>
      <c r="F368" s="9" t="s">
        <v>831</v>
      </c>
      <c r="G368" s="26" t="s">
        <v>860</v>
      </c>
    </row>
    <row r="369" spans="1:7" x14ac:dyDescent="0.3">
      <c r="A369" s="9">
        <v>425</v>
      </c>
      <c r="B369" s="13" t="str">
        <f>IF($A369&lt;&gt;"",IF(VLOOKUP($A369,Vocabulary!$A:$J,2,)="","",VLOOKUP($A369,Vocabulary!$A:$J,2,)),"")</f>
        <v>land</v>
      </c>
      <c r="C369" s="17" t="str">
        <f>IF($A369&lt;&gt;"",IF(VLOOKUP($A369,Vocabulary!$A:$J,3,)="","",VLOOKUP($A369,Vocabulary!$A:$J,3,)),"")</f>
        <v>Land waarin het adres gelegen is.</v>
      </c>
      <c r="D369" s="17" t="str">
        <f>IF($A369&lt;&gt;"",IF(VLOOKUP($A369,Vocabulary!$A:$J,7,)="","",VLOOKUP($A369,Vocabulary!$A:$J,7,)),"")</f>
        <v/>
      </c>
      <c r="E369" s="12" t="str">
        <f>IF($A369&lt;&gt;"",VLOOKUP($A369,Vocabulary!$A:$J,4,),"")</f>
        <v>Location</v>
      </c>
      <c r="F369" s="9" t="s">
        <v>832</v>
      </c>
      <c r="G369" s="26" t="s">
        <v>861</v>
      </c>
    </row>
    <row r="370" spans="1:7" ht="100.8" x14ac:dyDescent="0.3">
      <c r="A370" s="9">
        <v>426</v>
      </c>
      <c r="B370" s="13" t="str">
        <f>IF($A370&lt;&gt;"",IF(VLOOKUP($A370,Vocabulary!$A:$J,2,)="","",VLOOKUP($A370,Vocabulary!$A:$J,2,)),"")</f>
        <v>niveau</v>
      </c>
      <c r="C370" s="17" t="str">
        <f>IF($A370&lt;&gt;"",IF(VLOOKUP($A370,Vocabulary!$A:$J,3,)="","",VLOOKUP($A370,Vocabulary!$A:$J,3,)),"")</f>
        <v>Het niveau waarnaar de locator verwijst.
Gebruik
Waarbij het niveau staat voor de geografische granulariteit vd locator: zo verwijzen locators vh type huisnummer doorgaans naar het gebouw terwijl busnummers naar een deel vh gebouw verwijzen.</v>
      </c>
      <c r="D370" s="17" t="str">
        <f>IF($A370&lt;&gt;"",IF(VLOOKUP($A370,Vocabulary!$A:$J,7,)="","",VLOOKUP($A370,Vocabulary!$A:$J,7,)),"")</f>
        <v/>
      </c>
      <c r="E370" s="12" t="str">
        <f>IF($A370&lt;&gt;"",VLOOKUP($A370,Vocabulary!$A:$J,4,),"")</f>
        <v>Location</v>
      </c>
      <c r="F370" s="9" t="s">
        <v>833</v>
      </c>
      <c r="G370" s="26" t="s">
        <v>872</v>
      </c>
    </row>
    <row r="371" spans="1:7" ht="100.8" x14ac:dyDescent="0.3">
      <c r="A371" s="9">
        <v>427</v>
      </c>
      <c r="B371" s="13" t="str">
        <f>IF($A371&lt;&gt;"",IF(VLOOKUP($A371,Vocabulary!$A:$J,2,)="","",VLOOKUP($A371,Vocabulary!$A:$J,2,)),"")</f>
        <v>officieelToegekend</v>
      </c>
      <c r="C371" s="17" t="str">
        <f>IF($A371&lt;&gt;"",IF(VLOOKUP($A371,Vocabulary!$A:$J,3,)="","",VLOOKUP($A371,Vocabulary!$A:$J,3,)),"")</f>
        <v>Geeft aan of het adres officieel door de adresbeheerder is toegekend.
Gebruik
Een adres is niet-officieel wanneer het bestaan ervan niet gekend was vanuit de administratieve procedures, maar pas nadat nadat het feitelijk is vastgesteld op het terrein.</v>
      </c>
      <c r="D371" s="17" t="str">
        <f>IF($A371&lt;&gt;"",IF(VLOOKUP($A371,Vocabulary!$A:$J,7,)="","",VLOOKUP($A371,Vocabulary!$A:$J,7,)),"")</f>
        <v/>
      </c>
      <c r="E371" s="12" t="str">
        <f>IF($A371&lt;&gt;"",VLOOKUP($A371,Vocabulary!$A:$J,4,),"")</f>
        <v>Location</v>
      </c>
      <c r="F371" s="9" t="s">
        <v>834</v>
      </c>
      <c r="G371" s="26" t="s">
        <v>871</v>
      </c>
    </row>
    <row r="372" spans="1:7" ht="86.4" x14ac:dyDescent="0.3">
      <c r="A372" s="9">
        <v>428</v>
      </c>
      <c r="B372" s="13" t="str">
        <f>IF($A372&lt;&gt;"",IF(VLOOKUP($A372,Vocabulary!$A:$J,2,)="","",VLOOKUP($A372,Vocabulary!$A:$J,2,)),"")</f>
        <v>positie</v>
      </c>
      <c r="C372" s="17" t="str">
        <f>IF($A372&lt;&gt;"",IF(VLOOKUP($A372,Vocabulary!$A:$J,3,)="","",VLOOKUP($A372,Vocabulary!$A:$J,3,)),"")</f>
        <v>Positie van een karakeristiek punt dat de positie van het adres vertegenwoordigt volgens een bepaalde specificatie en inclusief informatie over de herkomst van de positie.
Gebruik
Moet een punt zijn.</v>
      </c>
      <c r="D372" s="17" t="str">
        <f>IF($A372&lt;&gt;"",IF(VLOOKUP($A372,Vocabulary!$A:$J,7,)="","",VLOOKUP($A372,Vocabulary!$A:$J,7,)),"")</f>
        <v/>
      </c>
      <c r="E372" s="12" t="str">
        <f>IF($A372&lt;&gt;"",VLOOKUP($A372,Vocabulary!$A:$J,4,),"")</f>
        <v>Location</v>
      </c>
      <c r="F372" s="9" t="s">
        <v>835</v>
      </c>
      <c r="G372" s="26" t="s">
        <v>870</v>
      </c>
    </row>
    <row r="373" spans="1:7" ht="28.8" x14ac:dyDescent="0.3">
      <c r="A373" s="9">
        <v>429</v>
      </c>
      <c r="B373" s="13" t="str">
        <f>IF($A373&lt;&gt;"",IF(VLOOKUP($A373,Vocabulary!$A:$J,2,)="","",VLOOKUP($A373,Vocabulary!$A:$J,2,)),"")</f>
        <v>postcode</v>
      </c>
      <c r="C373" s="17" t="str">
        <f>IF($A373&lt;&gt;"",IF(VLOOKUP($A373,Vocabulary!$A:$J,3,)="","",VLOOKUP($A373,Vocabulary!$A:$J,3,)),"")</f>
        <v>Code waarmee het geografisch gebied dat de adressen voor postale doeleinden groepeert aanduidt.</v>
      </c>
      <c r="D373" s="17" t="str">
        <f>IF($A373&lt;&gt;"",IF(VLOOKUP($A373,Vocabulary!$A:$J,7,)="","",VLOOKUP($A373,Vocabulary!$A:$J,7,)),"")</f>
        <v>external terminology:
http://www.w3.org/ns/locn#postCode</v>
      </c>
      <c r="E373" s="12" t="str">
        <f>IF($A373&lt;&gt;"",VLOOKUP($A373,Vocabulary!$A:$J,4,),"")</f>
        <v>Location</v>
      </c>
      <c r="F373" s="9" t="s">
        <v>836</v>
      </c>
      <c r="G373" s="26" t="s">
        <v>862</v>
      </c>
    </row>
    <row r="374" spans="1:7" ht="86.4" x14ac:dyDescent="0.3">
      <c r="A374" s="9">
        <v>430</v>
      </c>
      <c r="B374" s="13" t="str">
        <f>IF($A374&lt;&gt;"",IF(VLOOKUP($A374,Vocabulary!$A:$J,2,)="","",VLOOKUP($A374,Vocabulary!$A:$J,2,)),"")</f>
        <v>postnaam</v>
      </c>
      <c r="C374" s="17" t="str">
        <f>IF($A374&lt;&gt;"",IF(VLOOKUP($A374,Vocabulary!$A:$J,3,)="","",VLOOKUP($A374,Vocabulary!$A:$J,3,)),"")</f>
        <v>Naam waarmee het geografisch gebied dat de adressen voor postale doeleinden groepeert kan worden aangeduid.
Gebruik
Typisch de namen van vroegere gemeenten waarmee het gebied samenvalt.</v>
      </c>
      <c r="D374" s="17" t="str">
        <f>IF($A374&lt;&gt;"",IF(VLOOKUP($A374,Vocabulary!$A:$J,7,)="","",VLOOKUP($A374,Vocabulary!$A:$J,7,)),"")</f>
        <v>external terminology:
http://www.w3.org/ns/locn#postName</v>
      </c>
      <c r="E374" s="12" t="str">
        <f>IF($A374&lt;&gt;"",VLOOKUP($A374,Vocabulary!$A:$J,4,),"")</f>
        <v>Location</v>
      </c>
      <c r="F374" s="9" t="s">
        <v>837</v>
      </c>
      <c r="G374" s="26" t="s">
        <v>869</v>
      </c>
    </row>
    <row r="375" spans="1:7" x14ac:dyDescent="0.3">
      <c r="A375" s="9">
        <v>431</v>
      </c>
      <c r="B375" s="13" t="str">
        <f>IF($A375&lt;&gt;"",IF(VLOOKUP($A375,Vocabulary!$A:$J,2,)="","",VLOOKUP($A375,Vocabulary!$A:$J,2,)),"")</f>
        <v>Straatnaam.status</v>
      </c>
      <c r="C375" s="17" t="str">
        <f>IF($A375&lt;&gt;"",IF(VLOOKUP($A375,Vocabulary!$A:$J,3,)="","",VLOOKUP($A375,Vocabulary!$A:$J,3,)),"")</f>
        <v>Actuele toestand van de straatnaam.</v>
      </c>
      <c r="D375" s="17" t="str">
        <f>IF($A375&lt;&gt;"",IF(VLOOKUP($A375,Vocabulary!$A:$J,7,)="","",VLOOKUP($A375,Vocabulary!$A:$J,7,)),"")</f>
        <v/>
      </c>
      <c r="E375" s="12" t="str">
        <f>IF($A375&lt;&gt;"",VLOOKUP($A375,Vocabulary!$A:$J,4,),"")</f>
        <v>Location</v>
      </c>
      <c r="F375" s="9" t="s">
        <v>838</v>
      </c>
      <c r="G375" s="26" t="s">
        <v>863</v>
      </c>
    </row>
    <row r="376" spans="1:7" x14ac:dyDescent="0.3">
      <c r="A376" s="9">
        <v>432</v>
      </c>
      <c r="B376" s="13" t="str">
        <f>IF($A376&lt;&gt;"",IF(VLOOKUP($A376,Vocabulary!$A:$J,2,)="","",VLOOKUP($A376,Vocabulary!$A:$J,2,)),"")</f>
        <v>Adres.status</v>
      </c>
      <c r="C376" s="17" t="str">
        <f>IF($A376&lt;&gt;"",IF(VLOOKUP($A376,Vocabulary!$A:$J,3,)="","",VLOOKUP($A376,Vocabulary!$A:$J,3,)),"")</f>
        <v>Actuele toestand van het adres.</v>
      </c>
      <c r="D376" s="17" t="str">
        <f>IF($A376&lt;&gt;"",IF(VLOOKUP($A376,Vocabulary!$A:$J,7,)="","",VLOOKUP($A376,Vocabulary!$A:$J,7,)),"")</f>
        <v/>
      </c>
      <c r="E376" s="12" t="str">
        <f>IF($A376&lt;&gt;"",VLOOKUP($A376,Vocabulary!$A:$J,4,),"")</f>
        <v>Location</v>
      </c>
      <c r="F376" s="9" t="s">
        <v>839</v>
      </c>
      <c r="G376" s="26" t="s">
        <v>864</v>
      </c>
    </row>
    <row r="377" spans="1:7" x14ac:dyDescent="0.3">
      <c r="A377" s="9">
        <v>433</v>
      </c>
      <c r="B377" s="13" t="str">
        <f>IF($A377&lt;&gt;"",IF(VLOOKUP($A377,Vocabulary!$A:$J,2,)="","",VLOOKUP($A377,Vocabulary!$A:$J,2,)),"")</f>
        <v>Locatienaam.type</v>
      </c>
      <c r="C377" s="17" t="str">
        <f>IF($A377&lt;&gt;"",IF(VLOOKUP($A377,Vocabulary!$A:$J,3,)="","",VLOOKUP($A377,Vocabulary!$A:$J,3,)),"")</f>
        <v>Aard vh geografisch object.</v>
      </c>
      <c r="D377" s="17" t="str">
        <f>IF($A377&lt;&gt;"",IF(VLOOKUP($A377,Vocabulary!$A:$J,7,)="","",VLOOKUP($A377,Vocabulary!$A:$J,7,)),"")</f>
        <v/>
      </c>
      <c r="E377" s="12" t="str">
        <f>IF($A377&lt;&gt;"",VLOOKUP($A377,Vocabulary!$A:$J,4,),"")</f>
        <v>Location</v>
      </c>
      <c r="F377" s="9" t="s">
        <v>840</v>
      </c>
      <c r="G377" s="26" t="s">
        <v>865</v>
      </c>
    </row>
    <row r="378" spans="1:7" x14ac:dyDescent="0.3">
      <c r="A378" s="9">
        <v>434</v>
      </c>
      <c r="B378" s="13" t="str">
        <f>IF($A378&lt;&gt;"",IF(VLOOKUP($A378,Vocabulary!$A:$J,2,)="","",VLOOKUP($A378,Vocabulary!$A:$J,2,)),"")</f>
        <v>Locatieaanduiding.type</v>
      </c>
      <c r="C378" s="17" t="str">
        <f>IF($A378&lt;&gt;"",IF(VLOOKUP($A378,Vocabulary!$A:$J,3,)="","",VLOOKUP($A378,Vocabulary!$A:$J,3,)),"")</f>
        <v>Aard vd locatieaanduiding.</v>
      </c>
      <c r="D378" s="17" t="str">
        <f>IF($A378&lt;&gt;"",IF(VLOOKUP($A378,Vocabulary!$A:$J,7,)="","",VLOOKUP($A378,Vocabulary!$A:$J,7,)),"")</f>
        <v/>
      </c>
      <c r="E378" s="12" t="str">
        <f>IF($A378&lt;&gt;"",VLOOKUP($A378,Vocabulary!$A:$J,4,),"")</f>
        <v>Location</v>
      </c>
      <c r="F378" s="9" t="s">
        <v>841</v>
      </c>
      <c r="G378" s="26" t="s">
        <v>866</v>
      </c>
    </row>
    <row r="379" spans="1:7" ht="72" x14ac:dyDescent="0.3">
      <c r="A379" s="9">
        <v>435</v>
      </c>
      <c r="B379" s="13" t="str">
        <f>IF($A379&lt;&gt;"",IF(VLOOKUP($A379,Vocabulary!$A:$J,2,)="","",VLOOKUP($A379,Vocabulary!$A:$J,2,)),"")</f>
        <v>verwijstNaar</v>
      </c>
      <c r="C379" s="17" t="str">
        <f>IF($A379&lt;&gt;"",IF(VLOOKUP($A379,Vocabulary!$A:$J,3,)="","",VLOOKUP($A379,Vocabulary!$A:$J,3,)),"")</f>
        <v xml:space="preserve">Adres waarvan de adresvoorstelling is afgeleid. 
Gebruik
Dit kan enkel voor Belgische adressen aangezien onder adres een Belgisch adres wordt verstaan. </v>
      </c>
      <c r="D379" s="17" t="str">
        <f>IF($A379&lt;&gt;"",IF(VLOOKUP($A379,Vocabulary!$A:$J,7,)="","",VLOOKUP($A379,Vocabulary!$A:$J,7,)),"")</f>
        <v/>
      </c>
      <c r="E379" s="12" t="str">
        <f>IF($A379&lt;&gt;"",VLOOKUP($A379,Vocabulary!$A:$J,4,),"")</f>
        <v>Location</v>
      </c>
      <c r="F379" s="9" t="s">
        <v>842</v>
      </c>
      <c r="G379" s="26" t="s">
        <v>868</v>
      </c>
    </row>
    <row r="380" spans="1:7" ht="100.8" x14ac:dyDescent="0.3">
      <c r="A380" s="9">
        <v>436</v>
      </c>
      <c r="B380" s="13" t="str">
        <f>IF($A380&lt;&gt;"",IF(VLOOKUP($A380,Vocabulary!$A:$J,2,)="","",VLOOKUP($A380,Vocabulary!$A:$J,2,)),"")</f>
        <v>volledigAdres</v>
      </c>
      <c r="C380" s="17" t="str">
        <f>IF($A380&lt;&gt;"",IF(VLOOKUP($A380,Vocabulary!$A:$J,3,)="","",VLOOKUP($A380,Vocabulary!$A:$J,3,)),"")</f>
        <v xml:space="preserve">Het complete adres in één string, al dan niet geformatteerd. 
Gebruik
Vermijdt fouten tgv het opsplitsen ve adres in zijn onderdelen. Geeft de voorgeschreven volgorde vd verschillende onderdelen weer </v>
      </c>
      <c r="D380" s="17" t="str">
        <f>IF($A380&lt;&gt;"",IF(VLOOKUP($A380,Vocabulary!$A:$J,7,)="","",VLOOKUP($A380,Vocabulary!$A:$J,7,)),"")</f>
        <v>external terminology:
http://www.w3.org/ns/locn#fullAddress</v>
      </c>
      <c r="E380" s="12" t="str">
        <f>IF($A380&lt;&gt;"",VLOOKUP($A380,Vocabulary!$A:$J,4,),"")</f>
        <v>Location</v>
      </c>
      <c r="F380" s="9" t="s">
        <v>843</v>
      </c>
      <c r="G380" s="26" t="s">
        <v>867</v>
      </c>
    </row>
    <row r="381" spans="1:7" ht="115.2" x14ac:dyDescent="0.3">
      <c r="A381" s="9">
        <v>437</v>
      </c>
      <c r="B381" s="13" t="str">
        <f>IF($A381&lt;&gt;"",IF(VLOOKUP($A381,Vocabulary!$A:$J,2,)="","",VLOOKUP($A381,Vocabulary!$A:$J,2,)),"")</f>
        <v>Afstamming</v>
      </c>
      <c r="C381" s="17" t="str">
        <f>IF($A381&lt;&gt;"",IF(VLOOKUP($A381,Vocabulary!$A:$J,3,)="","",VLOOKUP($A381,Vocabulary!$A:$J,3,)),"")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1" s="17" t="str">
        <f>IF($A381&lt;&gt;"",IF(VLOOKUP($A381,Vocabulary!$A:$J,7,)="","",VLOOKUP($A381,Vocabulary!$A:$J,7,)),"")</f>
        <v/>
      </c>
      <c r="E381" s="12" t="str">
        <f>IF($A381&lt;&gt;"",VLOOKUP($A381,Vocabulary!$A:$J,4,),"")</f>
        <v>Person</v>
      </c>
      <c r="F381" s="9" t="s">
        <v>115</v>
      </c>
      <c r="G381" s="26" t="s">
        <v>1052</v>
      </c>
    </row>
    <row r="382" spans="1:7" ht="86.4" x14ac:dyDescent="0.3">
      <c r="A382" s="9">
        <v>438</v>
      </c>
      <c r="B382" s="13" t="str">
        <f>IF($A382&lt;&gt;"",IF(VLOOKUP($A382,Vocabulary!$A:$J,2,)="","",VLOOKUP($A382,Vocabulary!$A:$J,2,)),"")</f>
        <v>BurgerlijkeStaat</v>
      </c>
      <c r="C382" s="17" t="str">
        <f>IF($A382&lt;&gt;"",IF(VLOOKUP($A382,Vocabulary!$A:$J,3,)="","",VLOOKUP($A382,Vocabulary!$A:$J,3,)),"")</f>
        <v xml:space="preserve">Burgerrechtelijke toestand van een persoon. 
Gebruik
 Slaat op huwelijk, partnerregistratie, afstamming, voogdij etc. Is maw de toestand van bepaalde verhoudingen tussen personen. </v>
      </c>
      <c r="D382" s="17" t="str">
        <f>IF($A382&lt;&gt;"",IF(VLOOKUP($A382,Vocabulary!$A:$J,7,)="","",VLOOKUP($A382,Vocabulary!$A:$J,7,)),"")</f>
        <v/>
      </c>
      <c r="E382" s="12" t="str">
        <f>IF($A382&lt;&gt;"",VLOOKUP($A382,Vocabulary!$A:$J,4,),"")</f>
        <v>Person</v>
      </c>
      <c r="F382" s="9" t="s">
        <v>1022</v>
      </c>
      <c r="G382" s="26" t="s">
        <v>1051</v>
      </c>
    </row>
    <row r="383" spans="1:7" ht="115.2" x14ac:dyDescent="0.3">
      <c r="A383" s="9">
        <v>439</v>
      </c>
      <c r="B383" s="13" t="str">
        <f>IF($A383&lt;&gt;"",IF(VLOOKUP($A383,Vocabulary!$A:$J,2,)="","",VLOOKUP($A383,Vocabulary!$A:$J,2,)),"")</f>
        <v>Domicilie</v>
      </c>
      <c r="C383" s="17" t="str">
        <f>IF($A383&lt;&gt;"",IF(VLOOKUP($A383,Vocabulary!$A:$J,3,)="","",VLOOKUP($A383,Vocabulary!$A:$J,3,)),"")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3" s="17" t="str">
        <f>IF($A383&lt;&gt;"",IF(VLOOKUP($A383,Vocabulary!$A:$J,7,)="","",VLOOKUP($A383,Vocabulary!$A:$J,7,)),"")</f>
        <v/>
      </c>
      <c r="E383" s="12" t="str">
        <f>IF($A383&lt;&gt;"",VLOOKUP($A383,Vocabulary!$A:$J,4,),"")</f>
        <v>Person</v>
      </c>
      <c r="F383" s="9" t="s">
        <v>798</v>
      </c>
      <c r="G383" s="26" t="s">
        <v>1053</v>
      </c>
    </row>
    <row r="384" spans="1:7" x14ac:dyDescent="0.3">
      <c r="A384" s="9">
        <v>440</v>
      </c>
      <c r="B384" s="13" t="str">
        <f>IF($A384&lt;&gt;"",IF(VLOOKUP($A384,Vocabulary!$A:$J,2,)="","",VLOOKUP($A384,Vocabulary!$A:$J,2,)),"")</f>
        <v>Geboorte</v>
      </c>
      <c r="C384" s="17" t="str">
        <f>IF($A384&lt;&gt;"",IF(VLOOKUP($A384,Vocabulary!$A:$J,3,)="","",VLOOKUP($A384,Vocabulary!$A:$J,3,)),"")</f>
        <v>Het ter wereld komen vd persoon.</v>
      </c>
      <c r="D384" s="17" t="str">
        <f>IF($A384&lt;&gt;"",IF(VLOOKUP($A384,Vocabulary!$A:$J,7,)="","",VLOOKUP($A384,Vocabulary!$A:$J,7,)),"")</f>
        <v/>
      </c>
      <c r="E384" s="12" t="str">
        <f>IF($A384&lt;&gt;"",VLOOKUP($A384,Vocabulary!$A:$J,4,),"")</f>
        <v>Person</v>
      </c>
      <c r="F384" s="9" t="s">
        <v>799</v>
      </c>
      <c r="G384" s="26" t="s">
        <v>1054</v>
      </c>
    </row>
    <row r="385" spans="1:7" ht="72" x14ac:dyDescent="0.3">
      <c r="A385" s="9">
        <v>441</v>
      </c>
      <c r="B385" s="13" t="str">
        <f>IF($A385&lt;&gt;"",IF(VLOOKUP($A385,Vocabulary!$A:$J,2,)="","",VLOOKUP($A385,Vocabulary!$A:$J,2,)),"")</f>
        <v>GeenInwoner</v>
      </c>
      <c r="C385" s="17" t="str">
        <f>IF($A385&lt;&gt;"",IF(VLOOKUP($A385,Vocabulary!$A:$J,3,)="","",VLOOKUP($A385,Vocabulary!$A:$J,3,)),"")</f>
        <v xml:space="preserve">Persoon die niet in een bepaalde plaats of land woont. 
Gebruik
 Plaats of land wordt hier vertegenwoordigd door de entiteit jurisdictie. </v>
      </c>
      <c r="D385" s="17" t="str">
        <f>IF($A385&lt;&gt;"",IF(VLOOKUP($A385,Vocabulary!$A:$J,7,)="","",VLOOKUP($A385,Vocabulary!$A:$J,7,)),"")</f>
        <v/>
      </c>
      <c r="E385" s="12" t="str">
        <f>IF($A385&lt;&gt;"",VLOOKUP($A385,Vocabulary!$A:$J,4,),"")</f>
        <v>Person</v>
      </c>
      <c r="F385" s="9" t="s">
        <v>1023</v>
      </c>
      <c r="G385" s="26" t="s">
        <v>1055</v>
      </c>
    </row>
    <row r="386" spans="1:7" ht="187.2" x14ac:dyDescent="0.3">
      <c r="A386" s="9">
        <v>442</v>
      </c>
      <c r="B386" s="13" t="str">
        <f>IF($A386&lt;&gt;"",IF(VLOOKUP($A386,Vocabulary!$A:$J,2,)="","",VLOOKUP($A386,Vocabulary!$A:$J,2,)),"")</f>
        <v>GeregistreerdPersoon</v>
      </c>
      <c r="C386" s="17" t="str">
        <f>IF($A386&lt;&gt;"",IF(VLOOKUP($A386,Vocabulary!$A:$J,3,)="","",VLOOKUP($A386,Vocabulary!$A:$J,3,)),"")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86" s="17" t="str">
        <f>IF($A386&lt;&gt;"",IF(VLOOKUP($A386,Vocabulary!$A:$J,7,)="","",VLOOKUP($A386,Vocabulary!$A:$J,7,)),"")</f>
        <v/>
      </c>
      <c r="E386" s="12" t="str">
        <f>IF($A386&lt;&gt;"",VLOOKUP($A386,Vocabulary!$A:$J,4,),"")</f>
        <v>Person</v>
      </c>
      <c r="F386" s="9" t="s">
        <v>1024</v>
      </c>
      <c r="G386" s="26" t="s">
        <v>1056</v>
      </c>
    </row>
    <row r="387" spans="1:7" ht="144" x14ac:dyDescent="0.3">
      <c r="A387" s="9">
        <v>443</v>
      </c>
      <c r="B387" s="13" t="str">
        <f>IF($A387&lt;&gt;"",IF(VLOOKUP($A387,Vocabulary!$A:$J,2,)="","",VLOOKUP($A387,Vocabulary!$A:$J,2,)),"")</f>
        <v>Gezin</v>
      </c>
      <c r="C387" s="17" t="str">
        <f>IF($A387&lt;&gt;"",IF(VLOOKUP($A387,Vocabulary!$A:$J,3,)="","",VLOOKUP($A387,Vocabulary!$A:$J,3,)),"")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87" s="17" t="str">
        <f>IF($A387&lt;&gt;"",IF(VLOOKUP($A387,Vocabulary!$A:$J,7,)="","",VLOOKUP($A387,Vocabulary!$A:$J,7,)),"")</f>
        <v/>
      </c>
      <c r="E387" s="12" t="str">
        <f>IF($A387&lt;&gt;"",VLOOKUP($A387,Vocabulary!$A:$J,4,),"")</f>
        <v>Person</v>
      </c>
      <c r="F387" s="9" t="s">
        <v>117</v>
      </c>
      <c r="G387" s="26" t="s">
        <v>1057</v>
      </c>
    </row>
    <row r="388" spans="1:7" ht="57.6" x14ac:dyDescent="0.3">
      <c r="A388" s="9">
        <v>444</v>
      </c>
      <c r="B388" s="13" t="str">
        <f>IF($A388&lt;&gt;"",IF(VLOOKUP($A388,Vocabulary!$A:$J,2,)="","",VLOOKUP($A388,Vocabulary!$A:$J,2,)),"")</f>
        <v>Gezinsrelatie</v>
      </c>
      <c r="C388" s="17" t="str">
        <f>IF($A388&lt;&gt;"",IF(VLOOKUP($A388,Vocabulary!$A:$J,3,)="","",VLOOKUP($A388,Vocabulary!$A:$J,3,)),"")</f>
        <v xml:space="preserve">Relatie tussen leden van eenzelfde gezin. 
Gebruik
 Bv echtgenoot, zoon, schoonmoeder. </v>
      </c>
      <c r="D388" s="17" t="str">
        <f>IF($A388&lt;&gt;"",IF(VLOOKUP($A388,Vocabulary!$A:$J,7,)="","",VLOOKUP($A388,Vocabulary!$A:$J,7,)),"")</f>
        <v/>
      </c>
      <c r="E388" s="12" t="str">
        <f>IF($A388&lt;&gt;"",VLOOKUP($A388,Vocabulary!$A:$J,4,),"")</f>
        <v>Person</v>
      </c>
      <c r="F388" s="9" t="s">
        <v>118</v>
      </c>
      <c r="G388" s="26" t="s">
        <v>1058</v>
      </c>
    </row>
    <row r="389" spans="1:7" ht="86.4" x14ac:dyDescent="0.3">
      <c r="A389" s="9">
        <v>445</v>
      </c>
      <c r="B389" s="13" t="str">
        <f>IF($A389&lt;&gt;"",IF(VLOOKUP($A389,Vocabulary!$A:$J,2,)="","",VLOOKUP($A389,Vocabulary!$A:$J,2,)),"")</f>
        <v>Huwelijk</v>
      </c>
      <c r="C389" s="17" t="str">
        <f>IF($A389&lt;&gt;"",IF(VLOOKUP($A389,Vocabulary!$A:$J,3,)="","",VLOOKUP($A389,Vocabulary!$A:$J,3,)),"")</f>
        <v xml:space="preserve">Een door burgerlijk of religieus recht geregelde samenlevingsvorm van twee personen. 
Gebruik
 Kan, net als bv samenwonen, de basis vormen van een gezin. </v>
      </c>
      <c r="D389" s="17" t="str">
        <f>IF($A389&lt;&gt;"",IF(VLOOKUP($A389,Vocabulary!$A:$J,7,)="","",VLOOKUP($A389,Vocabulary!$A:$J,7,)),"")</f>
        <v/>
      </c>
      <c r="E389" s="12" t="str">
        <f>IF($A389&lt;&gt;"",VLOOKUP($A389,Vocabulary!$A:$J,4,),"")</f>
        <v>Person</v>
      </c>
      <c r="F389" s="9" t="s">
        <v>120</v>
      </c>
      <c r="G389" s="26" t="s">
        <v>1059</v>
      </c>
    </row>
    <row r="390" spans="1:7" ht="72" x14ac:dyDescent="0.3">
      <c r="A390" s="9">
        <v>446</v>
      </c>
      <c r="B390" s="13" t="str">
        <f>IF($A390&lt;&gt;"",IF(VLOOKUP($A390,Vocabulary!$A:$J,2,)="","",VLOOKUP($A390,Vocabulary!$A:$J,2,)),"")</f>
        <v>Inwoner</v>
      </c>
      <c r="C390" s="17" t="str">
        <f>IF($A390&lt;&gt;"",IF(VLOOKUP($A390,Vocabulary!$A:$J,3,)="","",VLOOKUP($A390,Vocabulary!$A:$J,3,)),"")</f>
        <v xml:space="preserve">Persoon die in een bepaalde plaats of land woont. 
Gebruik
 Plaats of land wordt hier vertegenwoordigd door de entiteit jurisdictie. </v>
      </c>
      <c r="D390" s="17" t="str">
        <f>IF($A390&lt;&gt;"",IF(VLOOKUP($A390,Vocabulary!$A:$J,7,)="","",VLOOKUP($A390,Vocabulary!$A:$J,7,)),"")</f>
        <v/>
      </c>
      <c r="E390" s="12" t="str">
        <f>IF($A390&lt;&gt;"",VLOOKUP($A390,Vocabulary!$A:$J,4,),"")</f>
        <v>Person</v>
      </c>
      <c r="F390" s="9" t="s">
        <v>800</v>
      </c>
      <c r="G390" s="26" t="s">
        <v>1060</v>
      </c>
    </row>
    <row r="391" spans="1:7" ht="28.8" x14ac:dyDescent="0.3">
      <c r="A391" s="9">
        <v>447</v>
      </c>
      <c r="B391" s="13" t="str">
        <f>IF($A391&lt;&gt;"",IF(VLOOKUP($A391,Vocabulary!$A:$J,2,)="","",VLOOKUP($A391,Vocabulary!$A:$J,2,)),"")</f>
        <v>Inwonerschap</v>
      </c>
      <c r="C391" s="17" t="str">
        <f>IF($A391&lt;&gt;"",IF(VLOOKUP($A391,Vocabulary!$A:$J,3,)="","",VLOOKUP($A391,Vocabulary!$A:$J,3,)),"")</f>
        <v>Het feit dat een persoon verblijf houdt in een plaats of land.</v>
      </c>
      <c r="D391" s="17" t="str">
        <f>IF($A391&lt;&gt;"",IF(VLOOKUP($A391,Vocabulary!$A:$J,7,)="","",VLOOKUP($A391,Vocabulary!$A:$J,7,)),"")</f>
        <v/>
      </c>
      <c r="E391" s="12" t="str">
        <f>IF($A391&lt;&gt;"",VLOOKUP($A391,Vocabulary!$A:$J,4,),"")</f>
        <v>Person</v>
      </c>
      <c r="F391" s="9" t="s">
        <v>801</v>
      </c>
      <c r="G391" s="26" t="s">
        <v>1061</v>
      </c>
    </row>
    <row r="392" spans="1:7" ht="201.6" x14ac:dyDescent="0.3">
      <c r="A392" s="9">
        <v>448</v>
      </c>
      <c r="B392" s="13" t="str">
        <f>IF($A392&lt;&gt;"",IF(VLOOKUP($A392,Vocabulary!$A:$J,2,)="","",VLOOKUP($A392,Vocabulary!$A:$J,2,)),"")</f>
        <v>Nationaliteit</v>
      </c>
      <c r="C392" s="17" t="str">
        <f>IF($A392&lt;&gt;"",IF(VLOOKUP($A392,Vocabulary!$A:$J,3,)="","",VLOOKUP($A392,Vocabulary!$A:$J,3,)),"")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2" s="17" t="str">
        <f>IF($A392&lt;&gt;"",IF(VLOOKUP($A392,Vocabulary!$A:$J,7,)="","",VLOOKUP($A392,Vocabulary!$A:$J,7,)),"")</f>
        <v/>
      </c>
      <c r="E392" s="12" t="str">
        <f>IF($A392&lt;&gt;"",VLOOKUP($A392,Vocabulary!$A:$J,4,),"")</f>
        <v>Person</v>
      </c>
      <c r="F392" s="9" t="s">
        <v>60</v>
      </c>
      <c r="G392" s="26" t="s">
        <v>1062</v>
      </c>
    </row>
    <row r="393" spans="1:7" x14ac:dyDescent="0.3">
      <c r="A393" s="9">
        <v>449</v>
      </c>
      <c r="B393" s="13" t="str">
        <f>IF($A393&lt;&gt;"",IF(VLOOKUP($A393,Vocabulary!$A:$J,2,)="","",VLOOKUP($A393,Vocabulary!$A:$J,2,)),"")</f>
        <v>Overlijden</v>
      </c>
      <c r="C393" s="17" t="str">
        <f>IF($A393&lt;&gt;"",IF(VLOOKUP($A393,Vocabulary!$A:$J,3,)="","",VLOOKUP($A393,Vocabulary!$A:$J,3,)),"")</f>
        <v>Het doodgaan vd Persoon.</v>
      </c>
      <c r="D393" s="17" t="str">
        <f>IF($A393&lt;&gt;"",IF(VLOOKUP($A393,Vocabulary!$A:$J,7,)="","",VLOOKUP($A393,Vocabulary!$A:$J,7,)),"")</f>
        <v/>
      </c>
      <c r="E393" s="12" t="str">
        <f>IF($A393&lt;&gt;"",VLOOKUP($A393,Vocabulary!$A:$J,4,),"")</f>
        <v>Person</v>
      </c>
      <c r="F393" s="9" t="s">
        <v>802</v>
      </c>
      <c r="G393" s="26" t="s">
        <v>1063</v>
      </c>
    </row>
    <row r="394" spans="1:7" ht="86.4" x14ac:dyDescent="0.3">
      <c r="A394" s="9">
        <v>450</v>
      </c>
      <c r="B394" s="13" t="str">
        <f>IF($A394&lt;&gt;"",IF(VLOOKUP($A394,Vocabulary!$A:$J,2,)="","",VLOOKUP($A394,Vocabulary!$A:$J,2,)),"")</f>
        <v>PermanentInwoner</v>
      </c>
      <c r="C394" s="17" t="str">
        <f>IF($A394&lt;&gt;"",IF(VLOOKUP($A394,Vocabulary!$A:$J,3,)="","",VLOOKUP($A394,Vocabulary!$A:$J,3,)),"")</f>
        <v xml:space="preserve">Persoon die permanent in een bepaalde plaats of land woont. 
Gebruik
 Is een verblijfsrecht dat in principe officieel moet worden toegekend als de persoon geen staatsburger is. </v>
      </c>
      <c r="D394" s="17" t="str">
        <f>IF($A394&lt;&gt;"",IF(VLOOKUP($A394,Vocabulary!$A:$J,7,)="","",VLOOKUP($A394,Vocabulary!$A:$J,7,)),"")</f>
        <v/>
      </c>
      <c r="E394" s="12" t="str">
        <f>IF($A394&lt;&gt;"",VLOOKUP($A394,Vocabulary!$A:$J,4,),"")</f>
        <v>Person</v>
      </c>
      <c r="F394" s="9" t="s">
        <v>1025</v>
      </c>
      <c r="G394" s="26" t="s">
        <v>1064</v>
      </c>
    </row>
    <row r="395" spans="1:7" x14ac:dyDescent="0.3">
      <c r="A395" s="9">
        <v>451</v>
      </c>
      <c r="B395" s="13" t="str">
        <f>IF($A395&lt;&gt;"",IF(VLOOKUP($A395,Vocabulary!$A:$J,2,)="","",VLOOKUP($A395,Vocabulary!$A:$J,2,)),"")</f>
        <v>Persoonsgebeurtenis</v>
      </c>
      <c r="C395" s="17" t="str">
        <f>IF($A395&lt;&gt;"",IF(VLOOKUP($A395,Vocabulary!$A:$J,3,)="","",VLOOKUP($A395,Vocabulary!$A:$J,3,)),"")</f>
        <v>Belangrijke gebeurtenis ih leven ve persoon.</v>
      </c>
      <c r="D395" s="17" t="str">
        <f>IF($A395&lt;&gt;"",IF(VLOOKUP($A395,Vocabulary!$A:$J,7,)="","",VLOOKUP($A395,Vocabulary!$A:$J,7,)),"")</f>
        <v/>
      </c>
      <c r="E395" s="12" t="str">
        <f>IF($A395&lt;&gt;"",VLOOKUP($A395,Vocabulary!$A:$J,4,),"")</f>
        <v>Person</v>
      </c>
      <c r="F395" s="9" t="s">
        <v>803</v>
      </c>
      <c r="G395" s="26" t="s">
        <v>1065</v>
      </c>
    </row>
    <row r="396" spans="1:7" ht="72" x14ac:dyDescent="0.3">
      <c r="A396" s="9">
        <v>452</v>
      </c>
      <c r="B396" s="13" t="str">
        <f>IF($A396&lt;&gt;"",IF(VLOOKUP($A396,Vocabulary!$A:$J,2,)="","",VLOOKUP($A396,Vocabulary!$A:$J,2,)),"")</f>
        <v>Persoonsrelatie</v>
      </c>
      <c r="C396" s="17" t="str">
        <f>IF($A396&lt;&gt;"",IF(VLOOKUP($A396,Vocabulary!$A:$J,3,)="","",VLOOKUP($A396,Vocabulary!$A:$J,3,)),"")</f>
        <v xml:space="preserve">Relatie tussen twee of meer personen. 
Gebruik
 Typisch zijn dit burgerrechtelijke relaties (zie burgerlijke staat) maar niet noodzakelijk daartoe beperkt. </v>
      </c>
      <c r="D396" s="17" t="str">
        <f>IF($A396&lt;&gt;"",IF(VLOOKUP($A396,Vocabulary!$A:$J,7,)="","",VLOOKUP($A396,Vocabulary!$A:$J,7,)),"")</f>
        <v/>
      </c>
      <c r="E396" s="12" t="str">
        <f>IF($A396&lt;&gt;"",VLOOKUP($A396,Vocabulary!$A:$J,4,),"")</f>
        <v>Person</v>
      </c>
      <c r="F396" s="9" t="s">
        <v>121</v>
      </c>
      <c r="G396" s="26" t="s">
        <v>1066</v>
      </c>
    </row>
    <row r="397" spans="1:7" ht="86.4" x14ac:dyDescent="0.3">
      <c r="A397" s="9">
        <v>453</v>
      </c>
      <c r="B397" s="13" t="str">
        <f>IF($A397&lt;&gt;"",IF(VLOOKUP($A397,Vocabulary!$A:$J,2,)="","",VLOOKUP($A397,Vocabulary!$A:$J,2,)),"")</f>
        <v>Samenwonen</v>
      </c>
      <c r="C397" s="17" t="str">
        <f>IF($A397&lt;&gt;"",IF(VLOOKUP($A397,Vocabulary!$A:$J,3,)="","",VLOOKUP($A397,Vocabulary!$A:$J,3,)),"")</f>
        <v xml:space="preserve">Regeling waarbij twee personen die niet getrouwd zijn samenleven. 
Gebruik
 Kan, net als bv een huwelijk, de basis vormen van een gezin. </v>
      </c>
      <c r="D397" s="17" t="str">
        <f>IF($A397&lt;&gt;"",IF(VLOOKUP($A397,Vocabulary!$A:$J,7,)="","",VLOOKUP($A397,Vocabulary!$A:$J,7,)),"")</f>
        <v/>
      </c>
      <c r="E397" s="12" t="str">
        <f>IF($A397&lt;&gt;"",VLOOKUP($A397,Vocabulary!$A:$J,4,),"")</f>
        <v>Person</v>
      </c>
      <c r="F397" s="9" t="s">
        <v>804</v>
      </c>
      <c r="G397" s="26" t="s">
        <v>1067</v>
      </c>
    </row>
    <row r="398" spans="1:7" ht="115.2" x14ac:dyDescent="0.3">
      <c r="A398" s="9">
        <v>454</v>
      </c>
      <c r="B398" s="13" t="str">
        <f>IF($A398&lt;&gt;"",IF(VLOOKUP($A398,Vocabulary!$A:$J,2,)="","",VLOOKUP($A398,Vocabulary!$A:$J,2,)),"")</f>
        <v>Staatburgerschap</v>
      </c>
      <c r="C398" s="17" t="str">
        <f>IF($A398&lt;&gt;"",IF(VLOOKUP($A398,Vocabulary!$A:$J,3,)="","",VLOOKUP($A398,Vocabulary!$A:$J,3,)),"")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398" s="17" t="str">
        <f>IF($A398&lt;&gt;"",IF(VLOOKUP($A398,Vocabulary!$A:$J,7,)="","",VLOOKUP($A398,Vocabulary!$A:$J,7,)),"")</f>
        <v/>
      </c>
      <c r="E398" s="12" t="str">
        <f>IF($A398&lt;&gt;"",VLOOKUP($A398,Vocabulary!$A:$J,4,),"")</f>
        <v>Person</v>
      </c>
      <c r="F398" s="9" t="s">
        <v>805</v>
      </c>
      <c r="G398" s="26" t="s">
        <v>1068</v>
      </c>
    </row>
    <row r="399" spans="1:7" x14ac:dyDescent="0.3">
      <c r="A399" s="9">
        <v>455</v>
      </c>
      <c r="B399" s="13" t="str">
        <f>IF($A399&lt;&gt;"",IF(VLOOKUP($A399,Vocabulary!$A:$J,2,)="","",VLOOKUP($A399,Vocabulary!$A:$J,2,)),"")</f>
        <v>Staatsburger</v>
      </c>
      <c r="C399" s="17" t="str">
        <f>IF($A399&lt;&gt;"",IF(VLOOKUP($A399,Vocabulary!$A:$J,3,)="","",VLOOKUP($A399,Vocabulary!$A:$J,3,)),"")</f>
        <v>Persoon die juridisch verbonden is met een staat.</v>
      </c>
      <c r="D399" s="17" t="str">
        <f>IF($A399&lt;&gt;"",IF(VLOOKUP($A399,Vocabulary!$A:$J,7,)="","",VLOOKUP($A399,Vocabulary!$A:$J,7,)),"")</f>
        <v/>
      </c>
      <c r="E399" s="12" t="str">
        <f>IF($A399&lt;&gt;"",VLOOKUP($A399,Vocabulary!$A:$J,4,),"")</f>
        <v>Person</v>
      </c>
      <c r="F399" s="9" t="s">
        <v>806</v>
      </c>
      <c r="G399" s="26" t="s">
        <v>1069</v>
      </c>
    </row>
    <row r="400" spans="1:7" ht="86.4" x14ac:dyDescent="0.3">
      <c r="A400" s="9">
        <v>456</v>
      </c>
      <c r="B400" s="13" t="str">
        <f>IF($A400&lt;&gt;"",IF(VLOOKUP($A400,Vocabulary!$A:$J,2,)="","",VLOOKUP($A400,Vocabulary!$A:$J,2,)),"")</f>
        <v>TijdelijkInwoner</v>
      </c>
      <c r="C400" s="17" t="str">
        <f>IF($A400&lt;&gt;"",IF(VLOOKUP($A400,Vocabulary!$A:$J,3,)="","",VLOOKUP($A400,Vocabulary!$A:$J,3,)),"")</f>
        <v xml:space="preserve">Persoon die tijdelijk in een plaats of land woont. 
Gebruik
 Is een verblijfsrecht dat in principe enkel wordt toegekend omwille ve zeer specifieke reden bv werken of studeren. Exclusief personen met kort verblijf, bv als toerist. </v>
      </c>
      <c r="D400" s="17" t="str">
        <f>IF($A400&lt;&gt;"",IF(VLOOKUP($A400,Vocabulary!$A:$J,7,)="","",VLOOKUP($A400,Vocabulary!$A:$J,7,)),"")</f>
        <v/>
      </c>
      <c r="E400" s="12" t="str">
        <f>IF($A400&lt;&gt;"",VLOOKUP($A400,Vocabulary!$A:$J,4,),"")</f>
        <v>Person</v>
      </c>
      <c r="F400" s="9" t="s">
        <v>1026</v>
      </c>
      <c r="G400" s="26" t="s">
        <v>1070</v>
      </c>
    </row>
    <row r="401" spans="1:7" ht="28.8" x14ac:dyDescent="0.3">
      <c r="A401" s="9">
        <v>457</v>
      </c>
      <c r="B401" s="13" t="str">
        <f>IF($A401&lt;&gt;"",IF(VLOOKUP($A401,Vocabulary!$A:$J,2,)="","",VLOOKUP($A401,Vocabulary!$A:$J,2,)),"")</f>
        <v>Verblijfplaats</v>
      </c>
      <c r="C401" s="17" t="str">
        <f>IF($A401&lt;&gt;"",IF(VLOOKUP($A401,Vocabulary!$A:$J,3,)="","",VLOOKUP($A401,Vocabulary!$A:$J,3,)),"")</f>
        <v>Plaats waar een persoon al dan niet tijdelijk woont of logeert.</v>
      </c>
      <c r="D401" s="17" t="str">
        <f>IF($A401&lt;&gt;"",IF(VLOOKUP($A401,Vocabulary!$A:$J,7,)="","",VLOOKUP($A401,Vocabulary!$A:$J,7,)),"")</f>
        <v/>
      </c>
      <c r="E401" s="12" t="str">
        <f>IF($A401&lt;&gt;"",VLOOKUP($A401,Vocabulary!$A:$J,4,),"")</f>
        <v>Person</v>
      </c>
      <c r="F401" s="9" t="s">
        <v>807</v>
      </c>
      <c r="G401" s="26" t="s">
        <v>1071</v>
      </c>
    </row>
    <row r="402" spans="1:7" ht="115.2" x14ac:dyDescent="0.3">
      <c r="A402" s="9">
        <v>458</v>
      </c>
      <c r="B402" s="13" t="str">
        <f>IF($A402&lt;&gt;"",IF(VLOOKUP($A402,Vocabulary!$A:$J,2,)="","",VLOOKUP($A402,Vocabulary!$A:$J,2,)),"")</f>
        <v>Voogdij</v>
      </c>
      <c r="C402" s="17" t="str">
        <f>IF($A402&lt;&gt;"",IF(VLOOKUP($A402,Vocabulary!$A:$J,3,)="","",VLOOKUP($A402,Vocabulary!$A:$J,3,)),"")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2" s="17" t="str">
        <f>IF($A402&lt;&gt;"",IF(VLOOKUP($A402,Vocabulary!$A:$J,7,)="","",VLOOKUP($A402,Vocabulary!$A:$J,7,)),"")</f>
        <v/>
      </c>
      <c r="E402" s="12" t="str">
        <f>IF($A402&lt;&gt;"",VLOOKUP($A402,Vocabulary!$A:$J,4,),"")</f>
        <v>Person</v>
      </c>
      <c r="F402" s="9" t="s">
        <v>119</v>
      </c>
      <c r="G402" s="26" t="s">
        <v>1072</v>
      </c>
    </row>
    <row r="403" spans="1:7" ht="115.2" x14ac:dyDescent="0.3">
      <c r="A403" s="9">
        <v>459</v>
      </c>
      <c r="B403" s="13" t="str">
        <f>IF($A403&lt;&gt;"",IF(VLOOKUP($A403,Vocabulary!$A:$J,2,)="","",VLOOKUP($A403,Vocabulary!$A:$J,2,)),"")</f>
        <v>Vreemdeling</v>
      </c>
      <c r="C403" s="17" t="str">
        <f>IF($A403&lt;&gt;"",IF(VLOOKUP($A403,Vocabulary!$A:$J,3,)="","",VLOOKUP($A403,Vocabulary!$A:$J,3,)),"")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3" s="17" t="str">
        <f>IF($A403&lt;&gt;"",IF(VLOOKUP($A403,Vocabulary!$A:$J,7,)="","",VLOOKUP($A403,Vocabulary!$A:$J,7,)),"")</f>
        <v/>
      </c>
      <c r="E403" s="12" t="str">
        <f>IF($A403&lt;&gt;"",VLOOKUP($A403,Vocabulary!$A:$J,4,),"")</f>
        <v>Person</v>
      </c>
      <c r="F403" s="9" t="s">
        <v>808</v>
      </c>
      <c r="G403" s="26" t="s">
        <v>1073</v>
      </c>
    </row>
    <row r="404" spans="1:7" ht="72" x14ac:dyDescent="0.3">
      <c r="A404" s="9">
        <v>460</v>
      </c>
      <c r="B404" s="13" t="str">
        <f>IF($A404&lt;&gt;"",IF(VLOOKUP($A404,Vocabulary!$A:$J,2,)="","",VLOOKUP($A404,Vocabulary!$A:$J,2,)),"")</f>
        <v>afstammingstype</v>
      </c>
      <c r="C404" s="17" t="str">
        <f>IF($A404&lt;&gt;"",IF(VLOOKUP($A404,Vocabulary!$A:$J,3,)="","",VLOOKUP($A404,Vocabulary!$A:$J,3,)),"")</f>
        <v xml:space="preserve">Aard vd afstamming. 
Gebruik
Bv geadopteerd, kind uit huwelijk, erkend door de vader etc. </v>
      </c>
      <c r="D404" s="17" t="str">
        <f>IF($A404&lt;&gt;"",IF(VLOOKUP($A404,Vocabulary!$A:$J,7,)="","",VLOOKUP($A404,Vocabulary!$A:$J,7,)),"")</f>
        <v/>
      </c>
      <c r="E404" s="12" t="str">
        <f>IF($A404&lt;&gt;"",VLOOKUP($A404,Vocabulary!$A:$J,4,),"")</f>
        <v>Person</v>
      </c>
      <c r="F404" s="9" t="s">
        <v>1027</v>
      </c>
      <c r="G404" s="26" t="s">
        <v>1074</v>
      </c>
    </row>
    <row r="405" spans="1:7" ht="28.8" x14ac:dyDescent="0.3">
      <c r="A405" s="9">
        <v>461</v>
      </c>
      <c r="B405" s="13" t="str">
        <f>IF($A405&lt;&gt;"",IF(VLOOKUP($A405,Vocabulary!$A:$J,2,)="","",VLOOKUP($A405,Vocabulary!$A:$J,2,)),"")</f>
        <v>Staatburgerschap.binnenJurisdictie</v>
      </c>
      <c r="C405" s="17" t="str">
        <f>IF($A405&lt;&gt;"",IF(VLOOKUP($A405,Vocabulary!$A:$J,3,)="","",VLOOKUP($A405,Vocabulary!$A:$J,3,)),"")</f>
        <v>Jurisdictie waarbinnen het staatsburgerschap (ve persoon) is gedefineerd.</v>
      </c>
      <c r="D405" s="17" t="str">
        <f>IF($A405&lt;&gt;"",IF(VLOOKUP($A405,Vocabulary!$A:$J,7,)="","",VLOOKUP($A405,Vocabulary!$A:$J,7,)),"")</f>
        <v/>
      </c>
      <c r="E405" s="12" t="str">
        <f>IF($A405&lt;&gt;"",VLOOKUP($A405,Vocabulary!$A:$J,4,),"")</f>
        <v>Person</v>
      </c>
      <c r="F405" s="9" t="s">
        <v>1028</v>
      </c>
      <c r="G405" s="26" t="s">
        <v>1075</v>
      </c>
    </row>
    <row r="406" spans="1:7" ht="28.8" x14ac:dyDescent="0.3">
      <c r="A406" s="9">
        <v>462</v>
      </c>
      <c r="B406" s="13" t="str">
        <f>IF($A406&lt;&gt;"",IF(VLOOKUP($A406,Vocabulary!$A:$J,2,)="","",VLOOKUP($A406,Vocabulary!$A:$J,2,)),"")</f>
        <v>Inwonerschap.binnenJurisdictie</v>
      </c>
      <c r="C406" s="17" t="str">
        <f>IF($A406&lt;&gt;"",IF(VLOOKUP($A406,Vocabulary!$A:$J,3,)="","",VLOOKUP($A406,Vocabulary!$A:$J,3,)),"")</f>
        <v>Jurisdictie waarbinnen het inwonerschap (ve persoon) is gedefineerd.</v>
      </c>
      <c r="D406" s="17" t="str">
        <f>IF($A406&lt;&gt;"",IF(VLOOKUP($A406,Vocabulary!$A:$J,7,)="","",VLOOKUP($A406,Vocabulary!$A:$J,7,)),"")</f>
        <v/>
      </c>
      <c r="E406" s="12" t="str">
        <f>IF($A406&lt;&gt;"",VLOOKUP($A406,Vocabulary!$A:$J,4,),"")</f>
        <v>Person</v>
      </c>
      <c r="F406" s="9" t="s">
        <v>1029</v>
      </c>
      <c r="G406" s="26" t="s">
        <v>1076</v>
      </c>
    </row>
    <row r="407" spans="1:7" x14ac:dyDescent="0.3">
      <c r="A407" s="9">
        <v>463</v>
      </c>
      <c r="B407" s="13" t="str">
        <f>IF($A407&lt;&gt;"",IF(VLOOKUP($A407,Vocabulary!$A:$J,2,)="","",VLOOKUP($A407,Vocabulary!$A:$J,2,)),"")</f>
        <v>datum</v>
      </c>
      <c r="C407" s="17" t="str">
        <f>IF($A407&lt;&gt;"",IF(VLOOKUP($A407,Vocabulary!$A:$J,3,)="","",VLOOKUP($A407,Vocabulary!$A:$J,3,)),"")</f>
        <v>Datum waarop de gebeurtenis plaatsvond.</v>
      </c>
      <c r="D407" s="17" t="str">
        <f>IF($A407&lt;&gt;"",IF(VLOOKUP($A407,Vocabulary!$A:$J,7,)="","",VLOOKUP($A407,Vocabulary!$A:$J,7,)),"")</f>
        <v/>
      </c>
      <c r="E407" s="12" t="str">
        <f>IF($A407&lt;&gt;"",VLOOKUP($A407,Vocabulary!$A:$J,4,),"")</f>
        <v>Person</v>
      </c>
      <c r="F407" s="9" t="s">
        <v>1030</v>
      </c>
      <c r="G407" s="26" t="s">
        <v>1077</v>
      </c>
    </row>
    <row r="408" spans="1:7" x14ac:dyDescent="0.3">
      <c r="A408" s="9">
        <v>464</v>
      </c>
      <c r="B408" s="13" t="str">
        <f>IF($A408&lt;&gt;"",IF(VLOOKUP($A408,Vocabulary!$A:$J,2,)="","",VLOOKUP($A408,Vocabulary!$A:$J,2,)),"")</f>
        <v>datumVanAfstamming</v>
      </c>
      <c r="C408" s="17" t="str">
        <f>IF($A408&lt;&gt;"",IF(VLOOKUP($A408,Vocabulary!$A:$J,3,)="","",VLOOKUP($A408,Vocabulary!$A:$J,3,)),"")</f>
        <v>De datum waarop de afstamming wordt vastgesteld.</v>
      </c>
      <c r="D408" s="17" t="str">
        <f>IF($A408&lt;&gt;"",IF(VLOOKUP($A408,Vocabulary!$A:$J,7,)="","",VLOOKUP($A408,Vocabulary!$A:$J,7,)),"")</f>
        <v/>
      </c>
      <c r="E408" s="12" t="str">
        <f>IF($A408&lt;&gt;"",VLOOKUP($A408,Vocabulary!$A:$J,4,),"")</f>
        <v>Person</v>
      </c>
      <c r="F408" s="9" t="s">
        <v>1031</v>
      </c>
      <c r="G408" s="26" t="s">
        <v>1078</v>
      </c>
    </row>
    <row r="409" spans="1:7" x14ac:dyDescent="0.3">
      <c r="A409" s="9">
        <v>465</v>
      </c>
      <c r="B409" s="13" t="str">
        <f>IF($A409&lt;&gt;"",IF(VLOOKUP($A409,Vocabulary!$A:$J,2,)="","",VLOOKUP($A409,Vocabulary!$A:$J,2,)),"")</f>
        <v>gebruikteVoornaam</v>
      </c>
      <c r="C409" s="17" t="str">
        <f>IF($A409&lt;&gt;"",IF(VLOOKUP($A409,Vocabulary!$A:$J,3,)="","",VLOOKUP($A409,Vocabulary!$A:$J,3,)),"")</f>
        <v>Belangrijkste vd voornamen ve persoon.</v>
      </c>
      <c r="D409" s="17" t="str">
        <f>IF($A409&lt;&gt;"",IF(VLOOKUP($A409,Vocabulary!$A:$J,7,)="","",VLOOKUP($A409,Vocabulary!$A:$J,7,)),"")</f>
        <v/>
      </c>
      <c r="E409" s="12" t="str">
        <f>IF($A409&lt;&gt;"",VLOOKUP($A409,Vocabulary!$A:$J,4,),"")</f>
        <v>Person</v>
      </c>
      <c r="F409" s="9" t="s">
        <v>1032</v>
      </c>
      <c r="G409" s="26" t="s">
        <v>1079</v>
      </c>
    </row>
    <row r="410" spans="1:7" x14ac:dyDescent="0.3">
      <c r="A410" s="9">
        <v>466</v>
      </c>
      <c r="B410" s="13" t="str">
        <f>IF($A410&lt;&gt;"",IF(VLOOKUP($A410,Vocabulary!$A:$J,2,)="","",VLOOKUP($A410,Vocabulary!$A:$J,2,)),"")</f>
        <v>geslacht</v>
      </c>
      <c r="C410" s="17" t="str">
        <f>IF($A410&lt;&gt;"",IF(VLOOKUP($A410,Vocabulary!$A:$J,3,)="","",VLOOKUP($A410,Vocabulary!$A:$J,3,)),"")</f>
        <v>Het feit of de persoon een man of een vrouw is.</v>
      </c>
      <c r="D410" s="17" t="str">
        <f>IF($A410&lt;&gt;"",IF(VLOOKUP($A410,Vocabulary!$A:$J,7,)="","",VLOOKUP($A410,Vocabulary!$A:$J,7,)),"")</f>
        <v/>
      </c>
      <c r="E410" s="12" t="str">
        <f>IF($A410&lt;&gt;"",VLOOKUP($A410,Vocabulary!$A:$J,4,),"")</f>
        <v>Person</v>
      </c>
      <c r="F410" s="9" t="s">
        <v>1033</v>
      </c>
      <c r="G410" s="26" t="s">
        <v>1080</v>
      </c>
    </row>
    <row r="411" spans="1:7" ht="72" x14ac:dyDescent="0.3">
      <c r="A411" s="9">
        <v>467</v>
      </c>
      <c r="B411" s="13" t="str">
        <f>IF($A411&lt;&gt;"",IF(VLOOKUP($A411,Vocabulary!$A:$J,2,)="","",VLOOKUP($A411,Vocabulary!$A:$J,2,)),"")</f>
        <v>gezinsadres</v>
      </c>
      <c r="C411" s="17" t="str">
        <f>IF($A411&lt;&gt;"",IF(VLOOKUP($A411,Vocabulary!$A:$J,3,)="","",VLOOKUP($A411,Vocabulary!$A:$J,3,)),"")</f>
        <v xml:space="preserve">Verblijfplaats vh gezin. 
Gebruik
Dikwijls een criterium om te bepalen of personen deel uitmaken van eenzelfde gezin. </v>
      </c>
      <c r="D411" s="17" t="str">
        <f>IF($A411&lt;&gt;"",IF(VLOOKUP($A411,Vocabulary!$A:$J,7,)="","",VLOOKUP($A411,Vocabulary!$A:$J,7,)),"")</f>
        <v/>
      </c>
      <c r="E411" s="12" t="str">
        <f>IF($A411&lt;&gt;"",VLOOKUP($A411,Vocabulary!$A:$J,4,),"")</f>
        <v>Person</v>
      </c>
      <c r="F411" s="9" t="s">
        <v>1034</v>
      </c>
      <c r="G411" s="26" t="s">
        <v>1081</v>
      </c>
    </row>
    <row r="412" spans="1:7" ht="100.8" x14ac:dyDescent="0.3">
      <c r="A412" s="9">
        <v>468</v>
      </c>
      <c r="B412" s="13" t="str">
        <f>IF($A412&lt;&gt;"",IF(VLOOKUP($A412,Vocabulary!$A:$J,2,)="","",VLOOKUP($A412,Vocabulary!$A:$J,2,)),"")</f>
        <v>gezinsrelatietype</v>
      </c>
      <c r="C412" s="17" t="str">
        <f>IF($A412&lt;&gt;"",IF(VLOOKUP($A412,Vocabulary!$A:$J,3,)="","",VLOOKUP($A412,Vocabulary!$A:$J,3,)),"")</f>
        <v xml:space="preserve">Aard vd relatie. 
Gebruik
Wordt typisch bepaald tov het gezinshoofd. Bv als de vader gezinshoofd is en een gezinslid is zoon, dan zou als de grootvader gezinshoofd was datzelfde gezinslid kleinzoon zijn. </v>
      </c>
      <c r="D412" s="17" t="str">
        <f>IF($A412&lt;&gt;"",IF(VLOOKUP($A412,Vocabulary!$A:$J,7,)="","",VLOOKUP($A412,Vocabulary!$A:$J,7,)),"")</f>
        <v/>
      </c>
      <c r="E412" s="12" t="str">
        <f>IF($A412&lt;&gt;"",VLOOKUP($A412,Vocabulary!$A:$J,4,),"")</f>
        <v>Person</v>
      </c>
      <c r="F412" s="9" t="s">
        <v>1035</v>
      </c>
      <c r="G412" s="26" t="s">
        <v>1082</v>
      </c>
    </row>
    <row r="413" spans="1:7" x14ac:dyDescent="0.3">
      <c r="A413" s="9">
        <v>469</v>
      </c>
      <c r="B413" s="13" t="str">
        <f>IF($A413&lt;&gt;"",IF(VLOOKUP($A413,Vocabulary!$A:$J,2,)="","",VLOOKUP($A413,Vocabulary!$A:$J,2,)),"")</f>
        <v>heeftBurgerlijkeStaat</v>
      </c>
      <c r="C413" s="17" t="str">
        <f>IF($A413&lt;&gt;"",IF(VLOOKUP($A413,Vocabulary!$A:$J,3,)="","",VLOOKUP($A413,Vocabulary!$A:$J,3,)),"")</f>
        <v>Burgerlijke staat vd Persoon.</v>
      </c>
      <c r="D413" s="17" t="str">
        <f>IF($A413&lt;&gt;"",IF(VLOOKUP($A413,Vocabulary!$A:$J,7,)="","",VLOOKUP($A413,Vocabulary!$A:$J,7,)),"")</f>
        <v/>
      </c>
      <c r="E413" s="12" t="str">
        <f>IF($A413&lt;&gt;"",VLOOKUP($A413,Vocabulary!$A:$J,4,),"")</f>
        <v>Person</v>
      </c>
      <c r="F413" s="9" t="s">
        <v>1036</v>
      </c>
      <c r="G413" s="26" t="s">
        <v>1083</v>
      </c>
    </row>
    <row r="414" spans="1:7" x14ac:dyDescent="0.3">
      <c r="A414" s="9">
        <v>470</v>
      </c>
      <c r="B414" s="13" t="str">
        <f>IF($A414&lt;&gt;"",IF(VLOOKUP($A414,Vocabulary!$A:$J,2,)="","",VLOOKUP($A414,Vocabulary!$A:$J,2,)),"")</f>
        <v>heeftGeboorte</v>
      </c>
      <c r="C414" s="17" t="str">
        <f>IF($A414&lt;&gt;"",IF(VLOOKUP($A414,Vocabulary!$A:$J,3,)="","",VLOOKUP($A414,Vocabulary!$A:$J,3,)),"")</f>
        <v>Verwijst naar de geboortegegevens vd persoon.</v>
      </c>
      <c r="D414" s="17" t="str">
        <f>IF($A414&lt;&gt;"",IF(VLOOKUP($A414,Vocabulary!$A:$J,7,)="","",VLOOKUP($A414,Vocabulary!$A:$J,7,)),"")</f>
        <v/>
      </c>
      <c r="E414" s="12" t="str">
        <f>IF($A414&lt;&gt;"",VLOOKUP($A414,Vocabulary!$A:$J,4,),"")</f>
        <v>Person</v>
      </c>
      <c r="F414" s="9" t="s">
        <v>1037</v>
      </c>
      <c r="G414" s="26" t="s">
        <v>1084</v>
      </c>
    </row>
    <row r="415" spans="1:7" ht="86.4" x14ac:dyDescent="0.3">
      <c r="A415" s="9">
        <v>471</v>
      </c>
      <c r="B415" s="13" t="str">
        <f>IF($A415&lt;&gt;"",IF(VLOOKUP($A415,Vocabulary!$A:$J,2,)="","",VLOOKUP($A415,Vocabulary!$A:$J,2,)),"")</f>
        <v>heeftInwonerschap</v>
      </c>
      <c r="C415" s="17" t="str">
        <f>IF($A415&lt;&gt;"",IF(VLOOKUP($A415,Vocabulary!$A:$J,3,)="","",VLOOKUP($A415,Vocabulary!$A:$J,3,)),"")</f>
        <v xml:space="preserve">Inwonerschap vd persoon. 
Gebruik
De entiteit inwonerschap beschrijft het inwonerschap in meer detail (oa de jurisdictie waarbinnen het gedefinieerd is). </v>
      </c>
      <c r="D415" s="17" t="str">
        <f>IF($A415&lt;&gt;"",IF(VLOOKUP($A415,Vocabulary!$A:$J,7,)="","",VLOOKUP($A415,Vocabulary!$A:$J,7,)),"")</f>
        <v/>
      </c>
      <c r="E415" s="12" t="str">
        <f>IF($A415&lt;&gt;"",VLOOKUP($A415,Vocabulary!$A:$J,4,),"")</f>
        <v>Person</v>
      </c>
      <c r="F415" s="9" t="s">
        <v>1038</v>
      </c>
      <c r="G415" s="26" t="s">
        <v>1085</v>
      </c>
    </row>
    <row r="416" spans="1:7" x14ac:dyDescent="0.3">
      <c r="A416" s="9">
        <v>472</v>
      </c>
      <c r="B416" s="13" t="str">
        <f>IF($A416&lt;&gt;"",IF(VLOOKUP($A416,Vocabulary!$A:$J,2,)="","",VLOOKUP($A416,Vocabulary!$A:$J,2,)),"")</f>
        <v>heeftNationaliteit</v>
      </c>
      <c r="C416" s="17" t="str">
        <f>IF($A416&lt;&gt;"",IF(VLOOKUP($A416,Vocabulary!$A:$J,3,)="","",VLOOKUP($A416,Vocabulary!$A:$J,3,)),"")</f>
        <v>Nationaliteit vd persoon.</v>
      </c>
      <c r="D416" s="17" t="str">
        <f>IF($A416&lt;&gt;"",IF(VLOOKUP($A416,Vocabulary!$A:$J,7,)="","",VLOOKUP($A416,Vocabulary!$A:$J,7,)),"")</f>
        <v/>
      </c>
      <c r="E416" s="12" t="str">
        <f>IF($A416&lt;&gt;"",VLOOKUP($A416,Vocabulary!$A:$J,4,),"")</f>
        <v>Person</v>
      </c>
      <c r="F416" s="9" t="s">
        <v>1039</v>
      </c>
      <c r="G416" s="26" t="s">
        <v>1086</v>
      </c>
    </row>
    <row r="417" spans="1:7" x14ac:dyDescent="0.3">
      <c r="A417" s="9">
        <v>473</v>
      </c>
      <c r="B417" s="13" t="str">
        <f>IF($A417&lt;&gt;"",IF(VLOOKUP($A417,Vocabulary!$A:$J,2,)="","",VLOOKUP($A417,Vocabulary!$A:$J,2,)),"")</f>
        <v>heeftOverlijden</v>
      </c>
      <c r="C417" s="17" t="str">
        <f>IF($A417&lt;&gt;"",IF(VLOOKUP($A417,Vocabulary!$A:$J,3,)="","",VLOOKUP($A417,Vocabulary!$A:$J,3,)),"")</f>
        <v>Verwijst naar de overlijdensgegevens vd persoon.</v>
      </c>
      <c r="D417" s="17" t="str">
        <f>IF($A417&lt;&gt;"",IF(VLOOKUP($A417,Vocabulary!$A:$J,7,)="","",VLOOKUP($A417,Vocabulary!$A:$J,7,)),"")</f>
        <v/>
      </c>
      <c r="E417" s="12" t="str">
        <f>IF($A417&lt;&gt;"",VLOOKUP($A417,Vocabulary!$A:$J,4,),"")</f>
        <v>Person</v>
      </c>
      <c r="F417" s="9" t="s">
        <v>1040</v>
      </c>
      <c r="G417" s="26" t="s">
        <v>1087</v>
      </c>
    </row>
    <row r="418" spans="1:7" x14ac:dyDescent="0.3">
      <c r="A418" s="9">
        <v>474</v>
      </c>
      <c r="B418" s="13" t="str">
        <f>IF($A418&lt;&gt;"",IF(VLOOKUP($A418,Vocabulary!$A:$J,2,)="","",VLOOKUP($A418,Vocabulary!$A:$J,2,)),"")</f>
        <v>heeftPersoonsrelatie</v>
      </c>
      <c r="C418" s="17" t="str">
        <f>IF($A418&lt;&gt;"",IF(VLOOKUP($A418,Vocabulary!$A:$J,3,)="","",VLOOKUP($A418,Vocabulary!$A:$J,3,)),"")</f>
        <v>Relatie van een persoon (met een ander persoon).</v>
      </c>
      <c r="D418" s="17" t="str">
        <f>IF($A418&lt;&gt;"",IF(VLOOKUP($A418,Vocabulary!$A:$J,7,)="","",VLOOKUP($A418,Vocabulary!$A:$J,7,)),"")</f>
        <v/>
      </c>
      <c r="E418" s="12" t="str">
        <f>IF($A418&lt;&gt;"",VLOOKUP($A418,Vocabulary!$A:$J,4,),"")</f>
        <v>Person</v>
      </c>
      <c r="F418" s="9" t="s">
        <v>1041</v>
      </c>
      <c r="G418" s="26" t="s">
        <v>1088</v>
      </c>
    </row>
    <row r="419" spans="1:7" ht="86.4" x14ac:dyDescent="0.3">
      <c r="A419" s="9">
        <v>475</v>
      </c>
      <c r="B419" s="13" t="str">
        <f>IF($A419&lt;&gt;"",IF(VLOOKUP($A419,Vocabulary!$A:$J,2,)="","",VLOOKUP($A419,Vocabulary!$A:$J,2,)),"")</f>
        <v>heeftStaatsburgerschap</v>
      </c>
      <c r="C419" s="17" t="str">
        <f>IF($A419&lt;&gt;"",IF(VLOOKUP($A419,Vocabulary!$A:$J,3,)="","",VLOOKUP($A419,Vocabulary!$A:$J,3,)),"")</f>
        <v xml:space="preserve">Staatsburgerschap vd persoon. 
Gebruik
De entiteit staatsburgerschap beschrijft het staatsburgerschap in meer detail (oa de jurisdictie waarbinnen het gedefinieerd is). </v>
      </c>
      <c r="D419" s="17" t="str">
        <f>IF($A419&lt;&gt;"",IF(VLOOKUP($A419,Vocabulary!$A:$J,7,)="","",VLOOKUP($A419,Vocabulary!$A:$J,7,)),"")</f>
        <v/>
      </c>
      <c r="E419" s="12" t="str">
        <f>IF($A419&lt;&gt;"",VLOOKUP($A419,Vocabulary!$A:$J,4,),"")</f>
        <v>Person</v>
      </c>
      <c r="F419" s="9" t="s">
        <v>1042</v>
      </c>
      <c r="G419" s="26" t="s">
        <v>1089</v>
      </c>
    </row>
    <row r="420" spans="1:7" x14ac:dyDescent="0.3">
      <c r="A420" s="9">
        <v>476</v>
      </c>
      <c r="B420" s="13" t="str">
        <f>IF($A420&lt;&gt;"",IF(VLOOKUP($A420,Vocabulary!$A:$J,2,)="","",VLOOKUP($A420,Vocabulary!$A:$J,2,)),"")</f>
        <v>heeftVerblijfplaats</v>
      </c>
      <c r="C420" s="17" t="str">
        <f>IF($A420&lt;&gt;"",IF(VLOOKUP($A420,Vocabulary!$A:$J,3,)="","",VLOOKUP($A420,Vocabulary!$A:$J,3,)),"")</f>
        <v>Plaats waar een persoon verblijft.</v>
      </c>
      <c r="D420" s="17" t="str">
        <f>IF($A420&lt;&gt;"",IF(VLOOKUP($A420,Vocabulary!$A:$J,7,)="","",VLOOKUP($A420,Vocabulary!$A:$J,7,)),"")</f>
        <v/>
      </c>
      <c r="E420" s="12" t="str">
        <f>IF($A420&lt;&gt;"",VLOOKUP($A420,Vocabulary!$A:$J,4,),"")</f>
        <v>Person</v>
      </c>
      <c r="F420" s="9" t="s">
        <v>1043</v>
      </c>
      <c r="G420" s="26" t="s">
        <v>1090</v>
      </c>
    </row>
    <row r="421" spans="1:7" x14ac:dyDescent="0.3">
      <c r="A421" s="9">
        <v>477</v>
      </c>
      <c r="B421" s="13" t="str">
        <f>IF($A421&lt;&gt;"",IF(VLOOKUP($A421,Vocabulary!$A:$J,2,)="","",VLOOKUP($A421,Vocabulary!$A:$J,2,)),"")</f>
        <v>isHoofdVan</v>
      </c>
      <c r="C421" s="17" t="str">
        <f>IF($A421&lt;&gt;"",IF(VLOOKUP($A421,Vocabulary!$A:$J,3,)="","",VLOOKUP($A421,Vocabulary!$A:$J,3,)),"")</f>
        <v>Persoon die standaard het gezin vertegenwoordigt.</v>
      </c>
      <c r="D421" s="17" t="str">
        <f>IF($A421&lt;&gt;"",IF(VLOOKUP($A421,Vocabulary!$A:$J,7,)="","",VLOOKUP($A421,Vocabulary!$A:$J,7,)),"")</f>
        <v/>
      </c>
      <c r="E421" s="12" t="str">
        <f>IF($A421&lt;&gt;"",VLOOKUP($A421,Vocabulary!$A:$J,4,),"")</f>
        <v>Person</v>
      </c>
      <c r="F421" s="9" t="s">
        <v>1044</v>
      </c>
      <c r="G421" s="26" t="s">
        <v>1091</v>
      </c>
    </row>
    <row r="422" spans="1:7" x14ac:dyDescent="0.3">
      <c r="A422" s="9">
        <v>478</v>
      </c>
      <c r="B422" s="13" t="str">
        <f>IF($A422&lt;&gt;"",IF(VLOOKUP($A422,Vocabulary!$A:$J,2,)="","",VLOOKUP($A422,Vocabulary!$A:$J,2,)),"")</f>
        <v>isLidVan</v>
      </c>
      <c r="C422" s="17" t="str">
        <f>IF($A422&lt;&gt;"",IF(VLOOKUP($A422,Vocabulary!$A:$J,3,)="","",VLOOKUP($A422,Vocabulary!$A:$J,3,)),"")</f>
        <v>Persoon die tot een gezin behoort.</v>
      </c>
      <c r="D422" s="17" t="str">
        <f>IF($A422&lt;&gt;"",IF(VLOOKUP($A422,Vocabulary!$A:$J,7,)="","",VLOOKUP($A422,Vocabulary!$A:$J,7,)),"")</f>
        <v/>
      </c>
      <c r="E422" s="12" t="str">
        <f>IF($A422&lt;&gt;"",VLOOKUP($A422,Vocabulary!$A:$J,4,),"")</f>
        <v>Person</v>
      </c>
      <c r="F422" s="9" t="s">
        <v>1045</v>
      </c>
      <c r="G422" s="26" t="s">
        <v>1092</v>
      </c>
    </row>
    <row r="423" spans="1:7" x14ac:dyDescent="0.3">
      <c r="A423" s="9">
        <v>479</v>
      </c>
      <c r="B423" s="13" t="str">
        <f>IF($A423&lt;&gt;"",IF(VLOOKUP($A423,Vocabulary!$A:$J,2,)="","",VLOOKUP($A423,Vocabulary!$A:$J,2,)),"")</f>
        <v>isRelatieMet</v>
      </c>
      <c r="C423" s="17" t="str">
        <f>IF($A423&lt;&gt;"",IF(VLOOKUP($A423,Vocabulary!$A:$J,3,)="","",VLOOKUP($A423,Vocabulary!$A:$J,3,)),"")</f>
        <v>Persoon waarmee de persoon gerelateerd is.</v>
      </c>
      <c r="D423" s="17" t="str">
        <f>IF($A423&lt;&gt;"",IF(VLOOKUP($A423,Vocabulary!$A:$J,7,)="","",VLOOKUP($A423,Vocabulary!$A:$J,7,)),"")</f>
        <v/>
      </c>
      <c r="E423" s="12" t="str">
        <f>IF($A423&lt;&gt;"",VLOOKUP($A423,Vocabulary!$A:$J,4,),"")</f>
        <v>Person</v>
      </c>
      <c r="F423" s="9" t="s">
        <v>1046</v>
      </c>
      <c r="G423" s="26" t="s">
        <v>1093</v>
      </c>
    </row>
    <row r="424" spans="1:7" x14ac:dyDescent="0.3">
      <c r="A424" s="9">
        <v>480</v>
      </c>
      <c r="B424" s="13" t="str">
        <f>IF($A424&lt;&gt;"",IF(VLOOKUP($A424,Vocabulary!$A:$J,2,)="","",VLOOKUP($A424,Vocabulary!$A:$J,2,)),"")</f>
        <v>nationaliteit</v>
      </c>
      <c r="C424" s="17" t="str">
        <f>IF($A424&lt;&gt;"",IF(VLOOKUP($A424,Vocabulary!$A:$J,3,)="","",VLOOKUP($A424,Vocabulary!$A:$J,3,)),"")</f>
        <v>De nationaliteit vd persoon.</v>
      </c>
      <c r="D424" s="17" t="str">
        <f>IF($A424&lt;&gt;"",IF(VLOOKUP($A424,Vocabulary!$A:$J,7,)="","",VLOOKUP($A424,Vocabulary!$A:$J,7,)),"")</f>
        <v/>
      </c>
      <c r="E424" s="12" t="str">
        <f>IF($A424&lt;&gt;"",VLOOKUP($A424,Vocabulary!$A:$J,4,),"")</f>
        <v>Person</v>
      </c>
      <c r="F424" s="9" t="s">
        <v>1047</v>
      </c>
      <c r="G424" s="26" t="s">
        <v>1094</v>
      </c>
    </row>
    <row r="425" spans="1:7" x14ac:dyDescent="0.3">
      <c r="A425" s="9">
        <v>481</v>
      </c>
      <c r="B425" s="13" t="str">
        <f>IF($A425&lt;&gt;"",IF(VLOOKUP($A425,Vocabulary!$A:$J,2,)="","",VLOOKUP($A425,Vocabulary!$A:$J,2,)),"")</f>
        <v>plaats</v>
      </c>
      <c r="C425" s="17" t="str">
        <f>IF($A425&lt;&gt;"",IF(VLOOKUP($A425,Vocabulary!$A:$J,3,)="","",VLOOKUP($A425,Vocabulary!$A:$J,3,)),"")</f>
        <v>Plaats waar de gebeurtenis plaatsvond.</v>
      </c>
      <c r="D425" s="17" t="str">
        <f>IF($A425&lt;&gt;"",IF(VLOOKUP($A425,Vocabulary!$A:$J,7,)="","",VLOOKUP($A425,Vocabulary!$A:$J,7,)),"")</f>
        <v/>
      </c>
      <c r="E425" s="12" t="str">
        <f>IF($A425&lt;&gt;"",VLOOKUP($A425,Vocabulary!$A:$J,4,),"")</f>
        <v>Person</v>
      </c>
      <c r="F425" s="9" t="s">
        <v>788</v>
      </c>
      <c r="G425" s="26" t="s">
        <v>1095</v>
      </c>
    </row>
    <row r="426" spans="1:7" x14ac:dyDescent="0.3">
      <c r="A426" s="9">
        <v>482</v>
      </c>
      <c r="B426" s="13" t="str">
        <f>IF($A426&lt;&gt;"",IF(VLOOKUP($A426,Vocabulary!$A:$J,2,)="","",VLOOKUP($A426,Vocabulary!$A:$J,2,)),"")</f>
        <v>registratie</v>
      </c>
      <c r="C426" s="17" t="str">
        <f>IF($A426&lt;&gt;"",IF(VLOOKUP($A426,Vocabulary!$A:$J,3,)="","",VLOOKUP($A426,Vocabulary!$A:$J,3,)),"")</f>
        <v>Identificatiecode vd persoon ih register.</v>
      </c>
      <c r="D426" s="17" t="str">
        <f>IF($A426&lt;&gt;"",IF(VLOOKUP($A426,Vocabulary!$A:$J,7,)="","",VLOOKUP($A426,Vocabulary!$A:$J,7,)),"")</f>
        <v/>
      </c>
      <c r="E426" s="12" t="str">
        <f>IF($A426&lt;&gt;"",VLOOKUP($A426,Vocabulary!$A:$J,4,),"")</f>
        <v>Person</v>
      </c>
      <c r="F426" s="9" t="s">
        <v>1048</v>
      </c>
      <c r="G426" s="26" t="s">
        <v>1096</v>
      </c>
    </row>
    <row r="427" spans="1:7" x14ac:dyDescent="0.3">
      <c r="A427" s="9">
        <v>483</v>
      </c>
      <c r="B427" s="13" t="str">
        <f>IF($A427&lt;&gt;"",IF(VLOOKUP($A427,Vocabulary!$A:$J,2,)="","",VLOOKUP($A427,Vocabulary!$A:$J,2,)),"")</f>
        <v>type</v>
      </c>
      <c r="C427" s="17" t="str">
        <f>IF($A427&lt;&gt;"",IF(VLOOKUP($A427,Vocabulary!$A:$J,3,)="","",VLOOKUP($A427,Vocabulary!$A:$J,3,)),"")</f>
        <v>Aard vd burgerlijke staat.</v>
      </c>
      <c r="D427" s="17" t="str">
        <f>IF($A427&lt;&gt;"",IF(VLOOKUP($A427,Vocabulary!$A:$J,7,)="","",VLOOKUP($A427,Vocabulary!$A:$J,7,)),"")</f>
        <v/>
      </c>
      <c r="E427" s="12" t="str">
        <f>IF($A427&lt;&gt;"",VLOOKUP($A427,Vocabulary!$A:$J,4,),"")</f>
        <v>Person</v>
      </c>
      <c r="F427" s="9" t="s">
        <v>7</v>
      </c>
      <c r="G427" s="26" t="s">
        <v>1097</v>
      </c>
    </row>
    <row r="428" spans="1:7" ht="28.8" x14ac:dyDescent="0.3">
      <c r="A428" s="9">
        <v>484</v>
      </c>
      <c r="B428" s="13" t="str">
        <f>IF($A428&lt;&gt;"",IF(VLOOKUP($A428,Vocabulary!$A:$J,2,)="","",VLOOKUP($A428,Vocabulary!$A:$J,2,)),"")</f>
        <v>verblijfsadres</v>
      </c>
      <c r="C428" s="17" t="str">
        <f>IF($A428&lt;&gt;"",IF(VLOOKUP($A428,Vocabulary!$A:$J,3,)="","",VLOOKUP($A428,Vocabulary!$A:$J,3,)),"")</f>
        <v>Plaats waar een persoon al dan niet tijdelijk woont of logeert.</v>
      </c>
      <c r="D428" s="17" t="str">
        <f>IF($A428&lt;&gt;"",IF(VLOOKUP($A428,Vocabulary!$A:$J,7,)="","",VLOOKUP($A428,Vocabulary!$A:$J,7,)),"")</f>
        <v/>
      </c>
      <c r="E428" s="12" t="str">
        <f>IF($A428&lt;&gt;"",VLOOKUP($A428,Vocabulary!$A:$J,4,),"")</f>
        <v>Person</v>
      </c>
      <c r="F428" s="9" t="s">
        <v>1049</v>
      </c>
      <c r="G428" s="26" t="s">
        <v>1071</v>
      </c>
    </row>
    <row r="429" spans="1:7" ht="28.8" x14ac:dyDescent="0.3">
      <c r="A429" s="9">
        <v>485</v>
      </c>
      <c r="B429" s="13" t="str">
        <f>IF($A429&lt;&gt;"",IF(VLOOKUP($A429,Vocabulary!$A:$J,2,)="","",VLOOKUP($A429,Vocabulary!$A:$J,2,)),"")</f>
        <v>volledigeNaam</v>
      </c>
      <c r="C429" s="17" t="str">
        <f>IF($A429&lt;&gt;"",IF(VLOOKUP($A429,Vocabulary!$A:$J,3,)="","",VLOOKUP($A429,Vocabulary!$A:$J,3,)),"")</f>
        <v>De volledige naam vd persoon, doorgaans de combinatie van voornamen en achternaam.</v>
      </c>
      <c r="D429" s="17" t="str">
        <f>IF($A429&lt;&gt;"",IF(VLOOKUP($A429,Vocabulary!$A:$J,7,)="","",VLOOKUP($A429,Vocabulary!$A:$J,7,)),"")</f>
        <v/>
      </c>
      <c r="E429" s="12" t="str">
        <f>IF($A429&lt;&gt;"",VLOOKUP($A429,Vocabulary!$A:$J,4,),"")</f>
        <v>Person</v>
      </c>
      <c r="F429" s="9" t="s">
        <v>1050</v>
      </c>
      <c r="G429" s="26" t="s">
        <v>1098</v>
      </c>
    </row>
    <row r="430" spans="1:7" ht="28.8" x14ac:dyDescent="0.3">
      <c r="A430" s="9">
        <v>486</v>
      </c>
      <c r="B430" s="13" t="str">
        <f>IF($A430&lt;&gt;"",IF(VLOOKUP($A430,Vocabulary!$A:$J,2,)="","",VLOOKUP($A430,Vocabulary!$A:$J,2,)),"")</f>
        <v>Fusie</v>
      </c>
      <c r="C430" s="17" t="str">
        <f>IF($A430&lt;&gt;"",IF(VLOOKUP($A430,Vocabulary!$A:$J,3,)="","",VLOOKUP($A430,Vocabulary!$A:$J,3,)),"")</f>
        <v>Gebeurtenis waarbij twee organisaties samen een nieuwe organisatie vormen.</v>
      </c>
      <c r="D430" s="17" t="str">
        <f>IF($A430&lt;&gt;"",IF(VLOOKUP($A430,Vocabulary!$A:$J,7,)="","",VLOOKUP($A430,Vocabulary!$A:$J,7,)),"")</f>
        <v/>
      </c>
      <c r="E430" s="12" t="str">
        <f>IF($A430&lt;&gt;"",VLOOKUP($A430,Vocabulary!$A:$J,4,),"")</f>
        <v>Organization</v>
      </c>
      <c r="F430" s="9" t="s">
        <v>809</v>
      </c>
      <c r="G430" s="26" t="s">
        <v>1105</v>
      </c>
    </row>
    <row r="431" spans="1:7" ht="86.4" x14ac:dyDescent="0.3">
      <c r="A431" s="9">
        <v>487</v>
      </c>
      <c r="B431" s="13" t="str">
        <f>IF($A431&lt;&gt;"",IF(VLOOKUP($A431,Vocabulary!$A:$J,2,)="","",VLOOKUP($A431,Vocabulary!$A:$J,2,)),"")</f>
        <v>Hoedanigheid</v>
      </c>
      <c r="C431" s="17" t="str">
        <f>IF($A431&lt;&gt;"",IF(VLOOKUP($A431,Vocabulary!$A:$J,3,)="","",VLOOKUP($A431,Vocabulary!$A:$J,3,)),"")</f>
        <v xml:space="preserve">Agent met een positie. 
Gebruik
 Laat een functie toe om te handelen,bv ihkv een dienstverlening (bv diversiteitsplan wordt opgemaakt door diversiteitsambtenaar). </v>
      </c>
      <c r="D431" s="17" t="str">
        <f>IF($A431&lt;&gt;"",IF(VLOOKUP($A431,Vocabulary!$A:$J,7,)="","",VLOOKUP($A431,Vocabulary!$A:$J,7,)),"")</f>
        <v/>
      </c>
      <c r="E431" s="12" t="str">
        <f>IF($A431&lt;&gt;"",VLOOKUP($A431,Vocabulary!$A:$J,4,),"")</f>
        <v>Organization</v>
      </c>
      <c r="F431" s="9" t="s">
        <v>810</v>
      </c>
      <c r="G431" s="26" t="s">
        <v>1106</v>
      </c>
    </row>
    <row r="432" spans="1:7" ht="28.8" x14ac:dyDescent="0.3">
      <c r="A432" s="9">
        <v>488</v>
      </c>
      <c r="B432" s="13" t="str">
        <f>IF($A432&lt;&gt;"",IF(VLOOKUP($A432,Vocabulary!$A:$J,2,)="","",VLOOKUP($A432,Vocabulary!$A:$J,2,)),"")</f>
        <v>Splitsing</v>
      </c>
      <c r="C432" s="17" t="str">
        <f>IF($A432&lt;&gt;"",IF(VLOOKUP($A432,Vocabulary!$A:$J,3,)="","",VLOOKUP($A432,Vocabulary!$A:$J,3,)),"")</f>
        <v>Gebeurtenis waarbij uit één organisatie twee organisaties worden gevormd.</v>
      </c>
      <c r="D432" s="17" t="str">
        <f>IF($A432&lt;&gt;"",IF(VLOOKUP($A432,Vocabulary!$A:$J,7,)="","",VLOOKUP($A432,Vocabulary!$A:$J,7,)),"")</f>
        <v/>
      </c>
      <c r="E432" s="12" t="str">
        <f>IF($A432&lt;&gt;"",VLOOKUP($A432,Vocabulary!$A:$J,4,),"")</f>
        <v>Organization</v>
      </c>
      <c r="F432" s="9" t="s">
        <v>811</v>
      </c>
      <c r="G432" s="26" t="s">
        <v>1107</v>
      </c>
    </row>
    <row r="433" spans="1:7" x14ac:dyDescent="0.3">
      <c r="A433" s="9">
        <v>489</v>
      </c>
      <c r="B433" s="13" t="str">
        <f>IF($A433&lt;&gt;"",IF(VLOOKUP($A433,Vocabulary!$A:$J,2,)="","",VLOOKUP($A433,Vocabulary!$A:$J,2,)),"")</f>
        <v>Stopzetting</v>
      </c>
      <c r="C433" s="17" t="str">
        <f>IF($A433&lt;&gt;"",IF(VLOOKUP($A433,Vocabulary!$A:$J,3,)="","",VLOOKUP($A433,Vocabulary!$A:$J,3,)),"")</f>
        <v>Gebeurtenis waarbij een organisatie is stopgezet.</v>
      </c>
      <c r="D433" s="17" t="str">
        <f>IF($A433&lt;&gt;"",IF(VLOOKUP($A433,Vocabulary!$A:$J,7,)="","",VLOOKUP($A433,Vocabulary!$A:$J,7,)),"")</f>
        <v/>
      </c>
      <c r="E433" s="12" t="str">
        <f>IF($A433&lt;&gt;"",VLOOKUP($A433,Vocabulary!$A:$J,4,),"")</f>
        <v>Organization</v>
      </c>
      <c r="F433" s="9" t="s">
        <v>812</v>
      </c>
      <c r="G433" s="26" t="s">
        <v>1108</v>
      </c>
    </row>
    <row r="434" spans="1:7" ht="72" x14ac:dyDescent="0.3">
      <c r="A434" s="9">
        <v>490</v>
      </c>
      <c r="B434" s="13" t="str">
        <f>IF($A434&lt;&gt;"",IF(VLOOKUP($A434,Vocabulary!$A:$J,2,)="","",VLOOKUP($A434,Vocabulary!$A:$J,2,)),"")</f>
        <v>Vervanging</v>
      </c>
      <c r="C434" s="17" t="str">
        <f>IF($A434&lt;&gt;"",IF(VLOOKUP($A434,Vocabulary!$A:$J,3,)="","",VLOOKUP($A434,Vocabulary!$A:$J,3,)),"")</f>
        <v xml:space="preserve">Gebeurtenis waarbij een organisatie wordt vervangen door een andere. 
Gebruik
 Bvb doorstart ve bedrijf na technisch faillissement. </v>
      </c>
      <c r="D434" s="17" t="str">
        <f>IF($A434&lt;&gt;"",IF(VLOOKUP($A434,Vocabulary!$A:$J,7,)="","",VLOOKUP($A434,Vocabulary!$A:$J,7,)),"")</f>
        <v/>
      </c>
      <c r="E434" s="12" t="str">
        <f>IF($A434&lt;&gt;"",VLOOKUP($A434,Vocabulary!$A:$J,4,),"")</f>
        <v>Organization</v>
      </c>
      <c r="F434" s="9" t="s">
        <v>813</v>
      </c>
      <c r="G434" s="26" t="s">
        <v>1109</v>
      </c>
    </row>
    <row r="435" spans="1:7" x14ac:dyDescent="0.3">
      <c r="A435" s="9">
        <v>491</v>
      </c>
      <c r="B435" s="13" t="str">
        <f>IF($A435&lt;&gt;"",IF(VLOOKUP($A435,Vocabulary!$A:$J,2,)="","",VLOOKUP($A435,Vocabulary!$A:$J,2,)),"")</f>
        <v>bestaatUit</v>
      </c>
      <c r="C435" s="17" t="str">
        <f>IF($A435&lt;&gt;"",IF(VLOOKUP($A435,Vocabulary!$A:$J,3,)="","",VLOOKUP($A435,Vocabulary!$A:$J,3,)),"")</f>
        <v>Adresseerbaar object dat met de vestiging overeenstemt.</v>
      </c>
      <c r="D435" s="17" t="str">
        <f>IF($A435&lt;&gt;"",IF(VLOOKUP($A435,Vocabulary!$A:$J,7,)="","",VLOOKUP($A435,Vocabulary!$A:$J,7,)),"")</f>
        <v/>
      </c>
      <c r="E435" s="12" t="str">
        <f>IF($A435&lt;&gt;"",VLOOKUP($A435,Vocabulary!$A:$J,4,),"")</f>
        <v>Organization</v>
      </c>
      <c r="F435" s="9" t="s">
        <v>1099</v>
      </c>
      <c r="G435" s="26" t="s">
        <v>1110</v>
      </c>
    </row>
    <row r="436" spans="1:7" ht="28.8" x14ac:dyDescent="0.3">
      <c r="A436" s="9">
        <v>492</v>
      </c>
      <c r="B436" s="13" t="str">
        <f>IF($A436&lt;&gt;"",IF(VLOOKUP($A436,Vocabulary!$A:$J,2,)="","",VLOOKUP($A436,Vocabulary!$A:$J,2,)),"")</f>
        <v>contactinfo</v>
      </c>
      <c r="C436" s="17" t="str">
        <f>IF($A436&lt;&gt;"",IF(VLOOKUP($A436,Vocabulary!$A:$J,3,)="","",VLOOKUP($A436,Vocabulary!$A:$J,3,)),"")</f>
        <v>Informatie zoals email, telefoon die toelaat de hoedanigheid te contacteren.</v>
      </c>
      <c r="D436" s="17" t="str">
        <f>IF($A436&lt;&gt;"",IF(VLOOKUP($A436,Vocabulary!$A:$J,7,)="","",VLOOKUP($A436,Vocabulary!$A:$J,7,)),"")</f>
        <v/>
      </c>
      <c r="E436" s="12" t="str">
        <f>IF($A436&lt;&gt;"",VLOOKUP($A436,Vocabulary!$A:$J,4,),"")</f>
        <v>Organization</v>
      </c>
      <c r="F436" s="9" t="s">
        <v>1100</v>
      </c>
      <c r="G436" s="26" t="s">
        <v>1111</v>
      </c>
    </row>
    <row r="437" spans="1:7" ht="201.6" x14ac:dyDescent="0.3">
      <c r="A437" s="9">
        <v>493</v>
      </c>
      <c r="B437" s="13" t="str">
        <f>IF($A437&lt;&gt;"",IF(VLOOKUP($A437,Vocabulary!$A:$J,2,)="","",VLOOKUP($A437,Vocabulary!$A:$J,2,)),"")</f>
        <v>rechtspersoonlijkheid</v>
      </c>
      <c r="C437" s="17" t="str">
        <f>IF($A437&lt;&gt;"",IF(VLOOKUP($A437,Vocabulary!$A:$J,3,)="","",VLOOKUP($A437,Vocabulary!$A:$J,3,)),"")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37" s="17" t="str">
        <f>IF($A437&lt;&gt;"",IF(VLOOKUP($A437,Vocabulary!$A:$J,7,)="","",VLOOKUP($A437,Vocabulary!$A:$J,7,)),"")</f>
        <v/>
      </c>
      <c r="E437" s="12" t="str">
        <f>IF($A437&lt;&gt;"",VLOOKUP($A437,Vocabulary!$A:$J,4,),"")</f>
        <v>Organization</v>
      </c>
      <c r="F437" s="9" t="s">
        <v>1101</v>
      </c>
      <c r="G437" s="26" t="s">
        <v>1112</v>
      </c>
    </row>
    <row r="438" spans="1:7" ht="72" x14ac:dyDescent="0.3">
      <c r="A438" s="9">
        <v>494</v>
      </c>
      <c r="B438" s="13" t="str">
        <f>IF($A438&lt;&gt;"",IF(VLOOKUP($A438,Vocabulary!$A:$J,2,)="","",VLOOKUP($A438,Vocabulary!$A:$J,2,)),"")</f>
        <v>rechtstoestand</v>
      </c>
      <c r="C438" s="17" t="str">
        <f>IF($A438&lt;&gt;"",IF(VLOOKUP($A438,Vocabulary!$A:$J,3,)="","",VLOOKUP($A438,Vocabulary!$A:$J,3,)),"")</f>
        <v xml:space="preserve">Status van de geregistreerde organisatie. 
Gebruik
Stemt in de KBO overeen met rechtstoestand, bvb normale toestand, gerechtelijk akkoord, opening faillissement etc. </v>
      </c>
      <c r="D438" s="17" t="str">
        <f>IF($A438&lt;&gt;"",IF(VLOOKUP($A438,Vocabulary!$A:$J,7,)="","",VLOOKUP($A438,Vocabulary!$A:$J,7,)),"")</f>
        <v/>
      </c>
      <c r="E438" s="12" t="str">
        <f>IF($A438&lt;&gt;"",VLOOKUP($A438,Vocabulary!$A:$J,4,),"")</f>
        <v>Organization</v>
      </c>
      <c r="F438" s="9" t="s">
        <v>1102</v>
      </c>
      <c r="G438" s="26" t="s">
        <v>1113</v>
      </c>
    </row>
    <row r="439" spans="1:7" ht="72" x14ac:dyDescent="0.3">
      <c r="A439" s="9">
        <v>495</v>
      </c>
      <c r="B439" s="13" t="str">
        <f>IF($A439&lt;&gt;"",IF(VLOOKUP($A439,Vocabulary!$A:$J,2,)="","",VLOOKUP($A439,Vocabulary!$A:$J,2,)),"")</f>
        <v>rechtsvorm</v>
      </c>
      <c r="C439" s="17" t="str">
        <f>IF($A439&lt;&gt;"",IF(VLOOKUP($A439,Vocabulary!$A:$J,3,)="","",VLOOKUP($A439,Vocabulary!$A:$J,3,)),"")</f>
        <v xml:space="preserve">Juridisch statuut van de geregistreerde organisatie. 
Gebruik
Stemt in de KBO overeen met rechtsvorm, bvb NV, VZW, Stad/Gemeente, OCMW etc. </v>
      </c>
      <c r="D439" s="17" t="str">
        <f>IF($A439&lt;&gt;"",IF(VLOOKUP($A439,Vocabulary!$A:$J,7,)="","",VLOOKUP($A439,Vocabulary!$A:$J,7,)),"")</f>
        <v/>
      </c>
      <c r="E439" s="12" t="str">
        <f>IF($A439&lt;&gt;"",VLOOKUP($A439,Vocabulary!$A:$J,4,),"")</f>
        <v>Organization</v>
      </c>
      <c r="F439" s="9" t="s">
        <v>1103</v>
      </c>
      <c r="G439" s="26" t="s">
        <v>1114</v>
      </c>
    </row>
    <row r="440" spans="1:7" ht="57.6" x14ac:dyDescent="0.3">
      <c r="A440" s="9">
        <v>496</v>
      </c>
      <c r="B440" s="13" t="str">
        <f>IF($A440&lt;&gt;"",IF(VLOOKUP($A440,Vocabulary!$A:$J,2,)="","",VLOOKUP($A440,Vocabulary!$A:$J,2,)),"")</f>
        <v>redenStopzetting</v>
      </c>
      <c r="C440" s="17" t="str">
        <f>IF($A440&lt;&gt;"",IF(VLOOKUP($A440,Vocabulary!$A:$J,3,)="","",VLOOKUP($A440,Vocabulary!$A:$J,3,)),"")</f>
        <v xml:space="preserve">Reden waarom de organisatie is stopgezet. 
Gebruik
Bvb pensionering, faillissement </v>
      </c>
      <c r="D440" s="17" t="str">
        <f>IF($A440&lt;&gt;"",IF(VLOOKUP($A440,Vocabulary!$A:$J,7,)="","",VLOOKUP($A440,Vocabulary!$A:$J,7,)),"")</f>
        <v/>
      </c>
      <c r="E440" s="12" t="str">
        <f>IF($A440&lt;&gt;"",VLOOKUP($A440,Vocabulary!$A:$J,4,),"")</f>
        <v>Organization</v>
      </c>
      <c r="F440" s="9" t="s">
        <v>1104</v>
      </c>
      <c r="G440" s="26" t="s">
        <v>1115</v>
      </c>
    </row>
    <row r="441" spans="1:7" x14ac:dyDescent="0.3">
      <c r="A441" s="9">
        <v>497</v>
      </c>
      <c r="B441" s="13" t="str">
        <f>IF($A441&lt;&gt;"",IF(VLOOKUP($A441,Vocabulary!$A:$J,2,)="","",VLOOKUP($A441,Vocabulary!$A:$J,2,)),"")</f>
        <v>aanschrijfprefix</v>
      </c>
      <c r="C441" s="17" t="str">
        <f>IF($A441&lt;&gt;"",IF(VLOOKUP($A441,Vocabulary!$A:$J,3,)="","",VLOOKUP($A441,Vocabulary!$A:$J,3,)),"")</f>
        <v/>
      </c>
      <c r="D441" s="17" t="str">
        <f>IF($A441&lt;&gt;"",IF(VLOOKUP($A441,Vocabulary!$A:$J,7,)="","",VLOOKUP($A441,Vocabulary!$A:$J,7,)),"")</f>
        <v>external terminology:
http://ww.w3.org/2006/vcard/ns#honorific-prefix</v>
      </c>
      <c r="E441" s="12" t="str">
        <f>IF($A441&lt;&gt;"",VLOOKUP($A441,Vocabulary!$A:$J,4,),"")</f>
        <v>Generic</v>
      </c>
      <c r="F441" s="9" t="s">
        <v>1121</v>
      </c>
    </row>
    <row r="442" spans="1:7" x14ac:dyDescent="0.3">
      <c r="A442" s="9">
        <v>498</v>
      </c>
      <c r="B442" s="13" t="str">
        <f>IF($A442&lt;&gt;"",IF(VLOOKUP($A442,Vocabulary!$A:$J,2,)="","",VLOOKUP($A442,Vocabulary!$A:$J,2,)),"")</f>
        <v>Activiteit</v>
      </c>
      <c r="C442" s="17" t="str">
        <f>IF($A442&lt;&gt;"",IF(VLOOKUP($A442,Vocabulary!$A:$J,3,)="","",VLOOKUP($A442,Vocabulary!$A:$J,3,)),"")</f>
        <v/>
      </c>
      <c r="D442" s="17" t="str">
        <f>IF($A442&lt;&gt;"",IF(VLOOKUP($A442,Vocabulary!$A:$J,7,)="","",VLOOKUP($A442,Vocabulary!$A:$J,7,)),"")</f>
        <v>external terminology:
http://www.w3.org/ns/prov#Activity</v>
      </c>
      <c r="E442" s="12" t="str">
        <f>IF($A442&lt;&gt;"",VLOOKUP($A442,Vocabulary!$A:$J,4,),"")</f>
        <v>Generic</v>
      </c>
      <c r="F442" s="9" t="s">
        <v>1122</v>
      </c>
    </row>
    <row r="443" spans="1:7" x14ac:dyDescent="0.3">
      <c r="A443" s="9">
        <v>499</v>
      </c>
      <c r="B443" s="13" t="str">
        <f>IF($A443&lt;&gt;"",IF(VLOOKUP($A443,Vocabulary!$A:$J,2,)="","",VLOOKUP($A443,Vocabulary!$A:$J,2,)),"")</f>
        <v>activiteit</v>
      </c>
      <c r="C443" s="17" t="str">
        <f>IF($A443&lt;&gt;"",IF(VLOOKUP($A443,Vocabulary!$A:$J,3,)="","",VLOOKUP($A443,Vocabulary!$A:$J,3,)),"")</f>
        <v/>
      </c>
      <c r="D443" s="17" t="str">
        <f>IF($A443&lt;&gt;"",IF(VLOOKUP($A443,Vocabulary!$A:$J,7,)="","",VLOOKUP($A443,Vocabulary!$A:$J,7,)),"")</f>
        <v>external terminology:
http://www.w3.org/ns/prov#activity</v>
      </c>
      <c r="E443" s="12" t="str">
        <f>IF($A443&lt;&gt;"",VLOOKUP($A443,Vocabulary!$A:$J,4,),"")</f>
        <v>Generic</v>
      </c>
      <c r="F443" s="9" t="s">
        <v>1123</v>
      </c>
    </row>
    <row r="444" spans="1:7" x14ac:dyDescent="0.3">
      <c r="A444" s="9">
        <v>500</v>
      </c>
      <c r="B444" s="13" t="str">
        <f>IF($A444&lt;&gt;"",IF(VLOOKUP($A444,Vocabulary!$A:$J,2,)="","",VLOOKUP($A444,Vocabulary!$A:$J,2,)),"")</f>
        <v>adres</v>
      </c>
      <c r="C444" s="17" t="str">
        <f>IF($A444&lt;&gt;"",IF(VLOOKUP($A444,Vocabulary!$A:$J,3,)="","",VLOOKUP($A444,Vocabulary!$A:$J,3,)),"")</f>
        <v/>
      </c>
      <c r="D444" s="17" t="str">
        <f>IF($A444&lt;&gt;"",IF(VLOOKUP($A444,Vocabulary!$A:$J,7,)="","",VLOOKUP($A444,Vocabulary!$A:$J,7,)),"")</f>
        <v>external terminology:
http://www.w3.org/ns/locn#address</v>
      </c>
      <c r="E444" s="12" t="str">
        <f>IF($A444&lt;&gt;"",VLOOKUP($A444,Vocabulary!$A:$J,4,),"")</f>
        <v>Generic</v>
      </c>
      <c r="F444" s="9" t="s">
        <v>1124</v>
      </c>
    </row>
    <row r="445" spans="1:7" ht="43.2" x14ac:dyDescent="0.3">
      <c r="A445" s="9">
        <v>501</v>
      </c>
      <c r="B445" s="13" t="str">
        <f>IF($A445&lt;&gt;"",IF(VLOOKUP($A445,Vocabulary!$A:$J,2,)="","",VLOOKUP($A445,Vocabulary!$A:$J,2,)),"")</f>
        <v>Agent</v>
      </c>
      <c r="C445" s="17" t="str">
        <f>IF($A445&lt;&gt;"",IF(VLOOKUP($A445,Vocabulary!$A:$J,3,)="","",VLOOKUP($A445,Vocabulary!$A:$J,3,)),"")</f>
        <v>Examples of Agent include person, organization, and software agent.
A resource that acts or has the power to act.</v>
      </c>
      <c r="D445" s="17" t="str">
        <f>IF($A445&lt;&gt;"",IF(VLOOKUP($A445,Vocabulary!$A:$J,7,)="","",VLOOKUP($A445,Vocabulary!$A:$J,7,)),"")</f>
        <v>external terminology:
http://purl.org/dc/terms/Agent</v>
      </c>
      <c r="E445" s="12" t="str">
        <f>IF($A445&lt;&gt;"",VLOOKUP($A445,Vocabulary!$A:$J,4,),"")</f>
        <v>Generic</v>
      </c>
      <c r="F445" s="9" t="s">
        <v>309</v>
      </c>
      <c r="G445" s="26" t="s">
        <v>1353</v>
      </c>
    </row>
    <row r="446" spans="1:7" ht="43.2" x14ac:dyDescent="0.3">
      <c r="A446" s="9">
        <v>502</v>
      </c>
      <c r="B446" s="13" t="str">
        <f>IF($A446&lt;&gt;"",IF(VLOOKUP($A446,Vocabulary!$A:$J,2,)="","",VLOOKUP($A446,Vocabulary!$A:$J,2,)),"")</f>
        <v>Agent</v>
      </c>
      <c r="C446" s="17" t="str">
        <f>IF($A446&lt;&gt;"",IF(VLOOKUP($A446,Vocabulary!$A:$J,3,)="","",VLOOKUP($A446,Vocabulary!$A:$J,3,)),"")</f>
        <v>An agent is something that bears some form of responsibility for an activity taking place, for the existence of an entity, or for another agent's activity.</v>
      </c>
      <c r="D446" s="17" t="str">
        <f>IF($A446&lt;&gt;"",IF(VLOOKUP($A446,Vocabulary!$A:$J,7,)="","",VLOOKUP($A446,Vocabulary!$A:$J,7,)),"")</f>
        <v>external terminology:
http://www.w3.org/ns/prov#Agent</v>
      </c>
      <c r="E446" s="12" t="str">
        <f>IF($A446&lt;&gt;"",VLOOKUP($A446,Vocabulary!$A:$J,4,),"")</f>
        <v>Generic</v>
      </c>
      <c r="F446" s="9" t="s">
        <v>309</v>
      </c>
      <c r="G446" s="26" t="s">
        <v>1354</v>
      </c>
    </row>
    <row r="447" spans="1:7" x14ac:dyDescent="0.3">
      <c r="A447" s="9">
        <v>503</v>
      </c>
      <c r="B447" s="13" t="str">
        <f>IF($A447&lt;&gt;"",IF(VLOOKUP($A447,Vocabulary!$A:$J,2,)="","",VLOOKUP($A447,Vocabulary!$A:$J,2,)),"")</f>
        <v>alsGML</v>
      </c>
      <c r="C447" s="17" t="str">
        <f>IF($A447&lt;&gt;"",IF(VLOOKUP($A447,Vocabulary!$A:$J,3,)="","",VLOOKUP($A447,Vocabulary!$A:$J,3,)),"")</f>
        <v/>
      </c>
      <c r="D447" s="17" t="str">
        <f>IF($A447&lt;&gt;"",IF(VLOOKUP($A447,Vocabulary!$A:$J,7,)="","",VLOOKUP($A447,Vocabulary!$A:$J,7,)),"")</f>
        <v>external terminology:
http://www.opengis.net/ont/geosparql#asGML</v>
      </c>
      <c r="E447" s="12" t="str">
        <f>IF($A447&lt;&gt;"",VLOOKUP($A447,Vocabulary!$A:$J,4,),"")</f>
        <v>Generic</v>
      </c>
      <c r="F447" s="9" t="s">
        <v>1125</v>
      </c>
    </row>
    <row r="448" spans="1:7" x14ac:dyDescent="0.3">
      <c r="A448" s="9">
        <v>504</v>
      </c>
      <c r="B448" s="13" t="str">
        <f>IF($A448&lt;&gt;"",IF(VLOOKUP($A448,Vocabulary!$A:$J,2,)="","",VLOOKUP($A448,Vocabulary!$A:$J,2,)),"")</f>
        <v>alsWKT</v>
      </c>
      <c r="C448" s="17" t="str">
        <f>IF($A448&lt;&gt;"",IF(VLOOKUP($A448,Vocabulary!$A:$J,3,)="","",VLOOKUP($A448,Vocabulary!$A:$J,3,)),"")</f>
        <v/>
      </c>
      <c r="D448" s="17" t="str">
        <f>IF($A448&lt;&gt;"",IF(VLOOKUP($A448,Vocabulary!$A:$J,7,)="","",VLOOKUP($A448,Vocabulary!$A:$J,7,)),"")</f>
        <v>external terminology:
http://www.opengis.net/ont/geosparql#asWKT</v>
      </c>
      <c r="E448" s="12" t="str">
        <f>IF($A448&lt;&gt;"",VLOOKUP($A448,Vocabulary!$A:$J,4,),"")</f>
        <v>Generic</v>
      </c>
      <c r="F448" s="9" t="s">
        <v>1126</v>
      </c>
    </row>
    <row r="449" spans="1:7" x14ac:dyDescent="0.3">
      <c r="A449" s="9">
        <v>505</v>
      </c>
      <c r="B449" s="13" t="str">
        <f>IF($A449&lt;&gt;"",IF(VLOOKUP($A449,Vocabulary!$A:$J,2,)="","",VLOOKUP($A449,Vocabulary!$A:$J,2,)),"")</f>
        <v>beschrijving</v>
      </c>
      <c r="C449" s="17" t="str">
        <f>IF($A449&lt;&gt;"",IF(VLOOKUP($A449,Vocabulary!$A:$J,3,)="","",VLOOKUP($A449,Vocabulary!$A:$J,3,)),"")</f>
        <v/>
      </c>
      <c r="D449" s="17" t="str">
        <f>IF($A449&lt;&gt;"",IF(VLOOKUP($A449,Vocabulary!$A:$J,7,)="","",VLOOKUP($A449,Vocabulary!$A:$J,7,)),"")</f>
        <v>external terminology:
http://purl.org/dc/terms/description</v>
      </c>
      <c r="E449" s="12" t="str">
        <f>IF($A449&lt;&gt;"",VLOOKUP($A449,Vocabulary!$A:$J,4,),"")</f>
        <v>Generic</v>
      </c>
      <c r="F449" s="9" t="s">
        <v>1127</v>
      </c>
    </row>
    <row r="450" spans="1:7" x14ac:dyDescent="0.3">
      <c r="A450" s="9">
        <v>506</v>
      </c>
      <c r="B450" s="13" t="str">
        <f>IF($A450&lt;&gt;"",IF(VLOOKUP($A450,Vocabulary!$A:$J,2,)="","",VLOOKUP($A450,Vocabulary!$A:$J,2,)),"")</f>
        <v>Contactpunt</v>
      </c>
      <c r="C450" s="17" t="str">
        <f>IF($A450&lt;&gt;"",IF(VLOOKUP($A450,Vocabulary!$A:$J,3,)="","",VLOOKUP($A450,Vocabulary!$A:$J,3,)),"")</f>
        <v>A contact point for a person or organization.</v>
      </c>
      <c r="D450" s="17" t="str">
        <f>IF($A450&lt;&gt;"",IF(VLOOKUP($A450,Vocabulary!$A:$J,7,)="","",VLOOKUP($A450,Vocabulary!$A:$J,7,)),"")</f>
        <v>external terminology:
http://schema.org/ContactPoint</v>
      </c>
      <c r="E450" s="12" t="str">
        <f>IF($A450&lt;&gt;"",VLOOKUP($A450,Vocabulary!$A:$J,4,),"")</f>
        <v>Generic</v>
      </c>
      <c r="F450" s="9" t="s">
        <v>1128</v>
      </c>
      <c r="G450" s="26" t="s">
        <v>1364</v>
      </c>
    </row>
    <row r="451" spans="1:7" x14ac:dyDescent="0.3">
      <c r="A451" s="9">
        <v>507</v>
      </c>
      <c r="B451" s="13" t="str">
        <f>IF($A451&lt;&gt;"",IF(VLOOKUP($A451,Vocabulary!$A:$J,2,)="","",VLOOKUP($A451,Vocabulary!$A:$J,2,)),"")</f>
        <v>Document</v>
      </c>
      <c r="C451" s="17" t="str">
        <f>IF($A451&lt;&gt;"",IF(VLOOKUP($A451,Vocabulary!$A:$J,3,)="","",VLOOKUP($A451,Vocabulary!$A:$J,3,)),"")</f>
        <v/>
      </c>
      <c r="D451" s="17" t="str">
        <f>IF($A451&lt;&gt;"",IF(VLOOKUP($A451,Vocabulary!$A:$J,7,)="","",VLOOKUP($A451,Vocabulary!$A:$J,7,)),"")</f>
        <v>external terminology:
http://xmlns.com/foaf/0.1/Document</v>
      </c>
      <c r="E451" s="12" t="str">
        <f>IF($A451&lt;&gt;"",VLOOKUP($A451,Vocabulary!$A:$J,4,),"")</f>
        <v>Generic</v>
      </c>
      <c r="F451" s="9" t="s">
        <v>1129</v>
      </c>
    </row>
    <row r="452" spans="1:7" x14ac:dyDescent="0.3">
      <c r="A452" s="9">
        <v>508</v>
      </c>
      <c r="B452" s="13" t="str">
        <f>IF($A452&lt;&gt;"",IF(VLOOKUP($A452,Vocabulary!$A:$J,2,)="","",VLOOKUP($A452,Vocabulary!$A:$J,2,)),"")</f>
        <v>email</v>
      </c>
      <c r="C452" s="17" t="str">
        <f>IF($A452&lt;&gt;"",IF(VLOOKUP($A452,Vocabulary!$A:$J,3,)="","",VLOOKUP($A452,Vocabulary!$A:$J,3,)),"")</f>
        <v/>
      </c>
      <c r="D452" s="17" t="str">
        <f>IF($A452&lt;&gt;"",IF(VLOOKUP($A452,Vocabulary!$A:$J,7,)="","",VLOOKUP($A452,Vocabulary!$A:$J,7,)),"")</f>
        <v>external terminology:
http://schema.org/email</v>
      </c>
      <c r="E452" s="12" t="str">
        <f>IF($A452&lt;&gt;"",VLOOKUP($A452,Vocabulary!$A:$J,4,),"")</f>
        <v>Generic</v>
      </c>
      <c r="F452" s="9" t="s">
        <v>77</v>
      </c>
    </row>
    <row r="453" spans="1:7" x14ac:dyDescent="0.3">
      <c r="A453" s="9">
        <v>509</v>
      </c>
      <c r="B453" s="13" t="str">
        <f>IF($A453&lt;&gt;"",IF(VLOOKUP($A453,Vocabulary!$A:$J,2,)="","",VLOOKUP($A453,Vocabulary!$A:$J,2,)),"")</f>
        <v>Entiteit</v>
      </c>
      <c r="C453" s="17" t="str">
        <f>IF($A453&lt;&gt;"",IF(VLOOKUP($A453,Vocabulary!$A:$J,3,)="","",VLOOKUP($A453,Vocabulary!$A:$J,3,)),"")</f>
        <v/>
      </c>
      <c r="D453" s="17" t="str">
        <f>IF($A453&lt;&gt;"",IF(VLOOKUP($A453,Vocabulary!$A:$J,7,)="","",VLOOKUP($A453,Vocabulary!$A:$J,7,)),"")</f>
        <v>external terminology:
http://www.w3.org/ns/prov#Entity</v>
      </c>
      <c r="E453" s="12" t="str">
        <f>IF($A453&lt;&gt;"",VLOOKUP($A453,Vocabulary!$A:$J,4,),"")</f>
        <v>Generic</v>
      </c>
      <c r="F453" s="9" t="s">
        <v>1130</v>
      </c>
    </row>
    <row r="454" spans="1:7" x14ac:dyDescent="0.3">
      <c r="A454" s="9">
        <v>510</v>
      </c>
      <c r="B454" s="13" t="str">
        <f>IF($A454&lt;&gt;"",IF(VLOOKUP($A454,Vocabulary!$A:$J,2,)="","",VLOOKUP($A454,Vocabulary!$A:$J,2,)),"")</f>
        <v>faxnummer</v>
      </c>
      <c r="C454" s="17" t="str">
        <f>IF($A454&lt;&gt;"",IF(VLOOKUP($A454,Vocabulary!$A:$J,3,)="","",VLOOKUP($A454,Vocabulary!$A:$J,3,)),"")</f>
        <v/>
      </c>
      <c r="D454" s="17" t="str">
        <f>IF($A454&lt;&gt;"",IF(VLOOKUP($A454,Vocabulary!$A:$J,7,)="","",VLOOKUP($A454,Vocabulary!$A:$J,7,)),"")</f>
        <v>external terminology:
http://schema.org/faxNumber</v>
      </c>
      <c r="E454" s="12" t="str">
        <f>IF($A454&lt;&gt;"",VLOOKUP($A454,Vocabulary!$A:$J,4,),"")</f>
        <v>Generic</v>
      </c>
      <c r="F454" s="9" t="s">
        <v>1131</v>
      </c>
    </row>
    <row r="455" spans="1:7" ht="86.4" x14ac:dyDescent="0.3">
      <c r="A455" s="9">
        <v>511</v>
      </c>
      <c r="B455" s="13" t="str">
        <f>IF($A455&lt;&gt;"",IF(VLOOKUP($A455,Vocabulary!$A:$J,2,)="","",VLOOKUP($A455,Vocabulary!$A:$J,2,)),"")</f>
        <v>FormeelKader</v>
      </c>
      <c r="C455" s="17" t="str">
        <f>IF($A455&lt;&gt;"",IF(VLOOKUP($A455,Vocabulary!$A:$J,3,)="","",VLOOKUP($A455,Vocabulary!$A:$J,3,)),"")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5" s="17" t="str">
        <f>IF($A455&lt;&gt;"",IF(VLOOKUP($A455,Vocabulary!$A:$J,7,)="","",VLOOKUP($A455,Vocabulary!$A:$J,7,)),"")</f>
        <v>external terminology:
http://purl.org/vocab/cpsv#FormalFramework</v>
      </c>
      <c r="E455" s="12" t="str">
        <f>IF($A455&lt;&gt;"",VLOOKUP($A455,Vocabulary!$A:$J,4,),"")</f>
        <v>Generic</v>
      </c>
      <c r="F455" s="9" t="s">
        <v>1132</v>
      </c>
      <c r="G455" s="26" t="s">
        <v>1361</v>
      </c>
    </row>
    <row r="456" spans="1:7" x14ac:dyDescent="0.3">
      <c r="A456" s="9">
        <v>512</v>
      </c>
      <c r="B456" s="13" t="str">
        <f>IF($A456&lt;&gt;"",IF(VLOOKUP($A456,Vocabulary!$A:$J,2,)="","",VLOOKUP($A456,Vocabulary!$A:$J,2,)),"")</f>
        <v>gebruikt</v>
      </c>
      <c r="C456" s="17" t="str">
        <f>IF($A456&lt;&gt;"",IF(VLOOKUP($A456,Vocabulary!$A:$J,3,)="","",VLOOKUP($A456,Vocabulary!$A:$J,3,)),"")</f>
        <v/>
      </c>
      <c r="D456" s="17" t="str">
        <f>IF($A456&lt;&gt;"",IF(VLOOKUP($A456,Vocabulary!$A:$J,7,)="","",VLOOKUP($A456,Vocabulary!$A:$J,7,)),"")</f>
        <v>external terminology:
http://www.w3.org/ns/prov#used</v>
      </c>
      <c r="E456" s="12" t="str">
        <f>IF($A456&lt;&gt;"",VLOOKUP($A456,Vocabulary!$A:$J,4,),"")</f>
        <v>Generic</v>
      </c>
      <c r="F456" s="9" t="s">
        <v>1133</v>
      </c>
    </row>
    <row r="457" spans="1:7" x14ac:dyDescent="0.3">
      <c r="A457" s="9">
        <v>513</v>
      </c>
      <c r="B457" s="13" t="str">
        <f>IF($A457&lt;&gt;"",IF(VLOOKUP($A457,Vocabulary!$A:$J,2,)="","",VLOOKUP($A457,Vocabulary!$A:$J,2,)),"")</f>
        <v>gekwalificeerdeGeneratie</v>
      </c>
      <c r="C457" s="17" t="str">
        <f>IF($A457&lt;&gt;"",IF(VLOOKUP($A457,Vocabulary!$A:$J,3,)="","",VLOOKUP($A457,Vocabulary!$A:$J,3,)),"")</f>
        <v/>
      </c>
      <c r="D457" s="17" t="str">
        <f>IF($A457&lt;&gt;"",IF(VLOOKUP($A457,Vocabulary!$A:$J,7,)="","",VLOOKUP($A457,Vocabulary!$A:$J,7,)),"")</f>
        <v>external terminology:
http://www.w3.org/ns/prov#qualifiedGeneration</v>
      </c>
      <c r="E457" s="12" t="str">
        <f>IF($A457&lt;&gt;"",VLOOKUP($A457,Vocabulary!$A:$J,4,),"")</f>
        <v>Generic</v>
      </c>
      <c r="F457" s="9" t="s">
        <v>1134</v>
      </c>
    </row>
    <row r="458" spans="1:7" x14ac:dyDescent="0.3">
      <c r="A458" s="9">
        <v>514</v>
      </c>
      <c r="B458" s="13" t="str">
        <f>IF($A458&lt;&gt;"",IF(VLOOKUP($A458,Vocabulary!$A:$J,2,)="","",VLOOKUP($A458,Vocabulary!$A:$J,2,)),"")</f>
        <v>gekwalificeerdeInvalidatie</v>
      </c>
      <c r="C458" s="17" t="str">
        <f>IF($A458&lt;&gt;"",IF(VLOOKUP($A458,Vocabulary!$A:$J,3,)="","",VLOOKUP($A458,Vocabulary!$A:$J,3,)),"")</f>
        <v/>
      </c>
      <c r="D458" s="17" t="str">
        <f>IF($A458&lt;&gt;"",IF(VLOOKUP($A458,Vocabulary!$A:$J,7,)="","",VLOOKUP($A458,Vocabulary!$A:$J,7,)),"")</f>
        <v>external terminology:
http://www.w3.org/ns/prov#qualifiedInvalidation</v>
      </c>
      <c r="E458" s="12" t="str">
        <f>IF($A458&lt;&gt;"",VLOOKUP($A458,Vocabulary!$A:$J,4,),"")</f>
        <v>Generic</v>
      </c>
      <c r="F458" s="9" t="s">
        <v>1135</v>
      </c>
    </row>
    <row r="459" spans="1:7" x14ac:dyDescent="0.3">
      <c r="A459" s="9">
        <v>515</v>
      </c>
      <c r="B459" s="13" t="str">
        <f>IF($A459&lt;&gt;"",IF(VLOOKUP($A459,Vocabulary!$A:$J,2,)="","",VLOOKUP($A459,Vocabulary!$A:$J,2,)),"")</f>
        <v>Generatie</v>
      </c>
      <c r="C459" s="17" t="str">
        <f>IF($A459&lt;&gt;"",IF(VLOOKUP($A459,Vocabulary!$A:$J,3,)="","",VLOOKUP($A459,Vocabulary!$A:$J,3,)),"")</f>
        <v/>
      </c>
      <c r="D459" s="17" t="str">
        <f>IF($A459&lt;&gt;"",IF(VLOOKUP($A459,Vocabulary!$A:$J,7,)="","",VLOOKUP($A459,Vocabulary!$A:$J,7,)),"")</f>
        <v>external terminology:
http://www.w3.org/ns/prov#Generation</v>
      </c>
      <c r="E459" s="12" t="str">
        <f>IF($A459&lt;&gt;"",VLOOKUP($A459,Vocabulary!$A:$J,4,),"")</f>
        <v>Generic</v>
      </c>
      <c r="F459" s="9" t="s">
        <v>1136</v>
      </c>
    </row>
    <row r="460" spans="1:7" ht="43.2" x14ac:dyDescent="0.3">
      <c r="A460" s="9">
        <v>516</v>
      </c>
      <c r="B460" s="13" t="str">
        <f>IF($A460&lt;&gt;"",IF(VLOOKUP($A460,Vocabulary!$A:$J,2,)="","",VLOOKUP($A460,Vocabulary!$A:$J,2,)),"")</f>
        <v>Geometrie</v>
      </c>
      <c r="C460" s="17" t="str">
        <f>IF($A460&lt;&gt;"",IF(VLOOKUP($A460,Vocabulary!$A:$J,3,)="","",VLOOKUP($A460,Vocabulary!$A:$J,3,)),"")</f>
        <v>The locn:Geometry class provides the means to identify a location as a point, line, polygon, etc. expressed using coordinates in some coordinate reference system.</v>
      </c>
      <c r="D460" s="17" t="str">
        <f>IF($A460&lt;&gt;"",IF(VLOOKUP($A460,Vocabulary!$A:$J,7,)="","",VLOOKUP($A460,Vocabulary!$A:$J,7,)),"")</f>
        <v>external terminology:
http://www.w3.org/ns/locn#Geometry</v>
      </c>
      <c r="E460" s="12" t="str">
        <f>IF($A460&lt;&gt;"",VLOOKUP($A460,Vocabulary!$A:$J,4,),"")</f>
        <v>Generic</v>
      </c>
      <c r="F460" s="9" t="s">
        <v>1137</v>
      </c>
      <c r="G460" s="26" t="s">
        <v>1365</v>
      </c>
    </row>
    <row r="461" spans="1:7" x14ac:dyDescent="0.3">
      <c r="A461" s="9">
        <v>517</v>
      </c>
      <c r="B461" s="13" t="str">
        <f>IF($A461&lt;&gt;"",IF(VLOOKUP($A461,Vocabulary!$A:$J,2,)="","",VLOOKUP($A461,Vocabulary!$A:$J,2,)),"")</f>
        <v>geometrie</v>
      </c>
      <c r="C461" s="17" t="str">
        <f>IF($A461&lt;&gt;"",IF(VLOOKUP($A461,Vocabulary!$A:$J,3,)="","",VLOOKUP($A461,Vocabulary!$A:$J,3,)),"")</f>
        <v/>
      </c>
      <c r="D461" s="17" t="str">
        <f>IF($A461&lt;&gt;"",IF(VLOOKUP($A461,Vocabulary!$A:$J,7,)="","",VLOOKUP($A461,Vocabulary!$A:$J,7,)),"")</f>
        <v>external terminology:
http://www.w3.org/ns/locn#geometry</v>
      </c>
      <c r="E461" s="12" t="str">
        <f>IF($A461&lt;&gt;"",VLOOKUP($A461,Vocabulary!$A:$J,4,),"")</f>
        <v>Generic</v>
      </c>
      <c r="F461" s="9" t="s">
        <v>1138</v>
      </c>
    </row>
    <row r="462" spans="1:7" x14ac:dyDescent="0.3">
      <c r="A462" s="9">
        <v>518</v>
      </c>
      <c r="B462" s="13" t="str">
        <f>IF($A462&lt;&gt;"",IF(VLOOKUP($A462,Vocabulary!$A:$J,2,)="","",VLOOKUP($A462,Vocabulary!$A:$J,2,)),"")</f>
        <v>Identificator</v>
      </c>
      <c r="C462" s="17" t="str">
        <f>IF($A462&lt;&gt;"",IF(VLOOKUP($A462,Vocabulary!$A:$J,3,)="","",VLOOKUP($A462,Vocabulary!$A:$J,3,)),"")</f>
        <v/>
      </c>
      <c r="D462" s="17" t="str">
        <f>IF($A462&lt;&gt;"",IF(VLOOKUP($A462,Vocabulary!$A:$J,7,)="","",VLOOKUP($A462,Vocabulary!$A:$J,7,)),"")</f>
        <v>external terminology:
http://www.w3.org/ns/adms#Identifier</v>
      </c>
      <c r="E462" s="12" t="str">
        <f>IF($A462&lt;&gt;"",VLOOKUP($A462,Vocabulary!$A:$J,4,),"")</f>
        <v>Generic</v>
      </c>
      <c r="F462" s="9" t="s">
        <v>140</v>
      </c>
    </row>
    <row r="463" spans="1:7" x14ac:dyDescent="0.3">
      <c r="A463" s="9">
        <v>519</v>
      </c>
      <c r="B463" s="13" t="str">
        <f>IF($A463&lt;&gt;"",IF(VLOOKUP($A463,Vocabulary!$A:$J,2,)="","",VLOOKUP($A463,Vocabulary!$A:$J,2,)),"")</f>
        <v>identificator</v>
      </c>
      <c r="C463" s="17" t="str">
        <f>IF($A463&lt;&gt;"",IF(VLOOKUP($A463,Vocabulary!$A:$J,3,)="","",VLOOKUP($A463,Vocabulary!$A:$J,3,)),"")</f>
        <v/>
      </c>
      <c r="D463" s="17" t="str">
        <f>IF($A463&lt;&gt;"",IF(VLOOKUP($A463,Vocabulary!$A:$J,7,)="","",VLOOKUP($A463,Vocabulary!$A:$J,7,)),"")</f>
        <v>external terminology:
http://www.w3.org/ns/adms#identifier</v>
      </c>
      <c r="E463" s="12" t="str">
        <f>IF($A463&lt;&gt;"",VLOOKUP($A463,Vocabulary!$A:$J,4,),"")</f>
        <v>Generic</v>
      </c>
      <c r="F463" s="9" t="s">
        <v>1139</v>
      </c>
    </row>
    <row r="464" spans="1:7" x14ac:dyDescent="0.3">
      <c r="A464" s="9">
        <v>520</v>
      </c>
      <c r="B464" s="13" t="str">
        <f>IF($A464&lt;&gt;"",IF(VLOOKUP($A464,Vocabulary!$A:$J,2,)="","",VLOOKUP($A464,Vocabulary!$A:$J,2,)),"")</f>
        <v>Invalidatie</v>
      </c>
      <c r="C464" s="17" t="str">
        <f>IF($A464&lt;&gt;"",IF(VLOOKUP($A464,Vocabulary!$A:$J,3,)="","",VLOOKUP($A464,Vocabulary!$A:$J,3,)),"")</f>
        <v/>
      </c>
      <c r="D464" s="17" t="str">
        <f>IF($A464&lt;&gt;"",IF(VLOOKUP($A464,Vocabulary!$A:$J,7,)="","",VLOOKUP($A464,Vocabulary!$A:$J,7,)),"")</f>
        <v>external terminology:
http://www.w3.org/ns/prov#Invalidation</v>
      </c>
      <c r="E464" s="12" t="str">
        <f>IF($A464&lt;&gt;"",VLOOKUP($A464,Vocabulary!$A:$J,4,),"")</f>
        <v>Generic</v>
      </c>
      <c r="F464" s="9" t="s">
        <v>1140</v>
      </c>
    </row>
    <row r="465" spans="1:6" x14ac:dyDescent="0.3">
      <c r="A465" s="9">
        <v>521</v>
      </c>
      <c r="B465" s="13" t="str">
        <f>IF($A465&lt;&gt;"",IF(VLOOKUP($A465,Vocabulary!$A:$J,2,)="","",VLOOKUP($A465,Vocabulary!$A:$J,2,)),"")</f>
        <v>isPrimairOnderwerpVan</v>
      </c>
      <c r="C465" s="17" t="str">
        <f>IF($A465&lt;&gt;"",IF(VLOOKUP($A465,Vocabulary!$A:$J,3,)="","",VLOOKUP($A465,Vocabulary!$A:$J,3,)),"")</f>
        <v/>
      </c>
      <c r="D465" s="17" t="str">
        <f>IF($A465&lt;&gt;"",IF(VLOOKUP($A465,Vocabulary!$A:$J,7,)="","",VLOOKUP($A465,Vocabulary!$A:$J,7,)),"")</f>
        <v>external terminology:
http://xmlns.com/foaf/0.1/isPrimaryTopicOf</v>
      </c>
      <c r="E465" s="12" t="str">
        <f>IF($A465&lt;&gt;"",VLOOKUP($A465,Vocabulary!$A:$J,4,),"")</f>
        <v>Generic</v>
      </c>
      <c r="F465" s="9" t="s">
        <v>1141</v>
      </c>
    </row>
    <row r="466" spans="1:6" x14ac:dyDescent="0.3">
      <c r="A466" s="9">
        <v>522</v>
      </c>
      <c r="B466" s="13" t="str">
        <f>IF($A466&lt;&gt;"",IF(VLOOKUP($A466,Vocabulary!$A:$J,2,)="","",VLOOKUP($A466,Vocabulary!$A:$J,2,)),"")</f>
        <v>Jurisdictie</v>
      </c>
      <c r="C466" s="17" t="str">
        <f>IF($A466&lt;&gt;"",IF(VLOOKUP($A466,Vocabulary!$A:$J,3,)="","",VLOOKUP($A466,Vocabulary!$A:$J,3,)),"")</f>
        <v/>
      </c>
      <c r="D466" s="17" t="str">
        <f>IF($A466&lt;&gt;"",IF(VLOOKUP($A466,Vocabulary!$A:$J,7,)="","",VLOOKUP($A466,Vocabulary!$A:$J,7,)),"")</f>
        <v>external terminology:
http://purl.org/dc/terms/Jurisdiction</v>
      </c>
      <c r="E466" s="12" t="str">
        <f>IF($A466&lt;&gt;"",VLOOKUP($A466,Vocabulary!$A:$J,4,),"")</f>
        <v>Generic</v>
      </c>
      <c r="F466" s="9" t="s">
        <v>1119</v>
      </c>
    </row>
    <row r="467" spans="1:6" x14ac:dyDescent="0.3">
      <c r="A467" s="9">
        <v>523</v>
      </c>
      <c r="B467" s="13" t="str">
        <f>IF($A467&lt;&gt;"",IF(VLOOKUP($A467,Vocabulary!$A:$J,2,)="","",VLOOKUP($A467,Vocabulary!$A:$J,2,)),"")</f>
        <v>label</v>
      </c>
      <c r="C467" s="17" t="str">
        <f>IF($A467&lt;&gt;"",IF(VLOOKUP($A467,Vocabulary!$A:$J,3,)="","",VLOOKUP($A467,Vocabulary!$A:$J,3,)),"")</f>
        <v/>
      </c>
      <c r="D467" s="17" t="str">
        <f>IF($A467&lt;&gt;"",IF(VLOOKUP($A467,Vocabulary!$A:$J,7,)="","",VLOOKUP($A467,Vocabulary!$A:$J,7,)),"")</f>
        <v>external terminology:
http://www.w3.org/2000/01/rdf-schema#label</v>
      </c>
      <c r="E467" s="12" t="str">
        <f>IF($A467&lt;&gt;"",VLOOKUP($A467,Vocabulary!$A:$J,4,),"")</f>
        <v>Generic</v>
      </c>
      <c r="F467" s="9" t="s">
        <v>1142</v>
      </c>
    </row>
    <row r="468" spans="1:6" x14ac:dyDescent="0.3">
      <c r="A468" s="9">
        <v>524</v>
      </c>
      <c r="B468" s="13" t="str">
        <f>IF($A468&lt;&gt;"",IF(VLOOKUP($A468,Vocabulary!$A:$J,2,)="","",VLOOKUP($A468,Vocabulary!$A:$J,2,)),"")</f>
        <v>Lijnstring</v>
      </c>
      <c r="C468" s="17" t="str">
        <f>IF($A468&lt;&gt;"",IF(VLOOKUP($A468,Vocabulary!$A:$J,3,)="","",VLOOKUP($A468,Vocabulary!$A:$J,3,)),"")</f>
        <v/>
      </c>
      <c r="D468" s="17" t="str">
        <f>IF($A468&lt;&gt;"",IF(VLOOKUP($A468,Vocabulary!$A:$J,7,)="","",VLOOKUP($A468,Vocabulary!$A:$J,7,)),"")</f>
        <v>external terminology:
http://www.opengis.net/ont/sf#LineString</v>
      </c>
      <c r="E468" s="12" t="str">
        <f>IF($A468&lt;&gt;"",VLOOKUP($A468,Vocabulary!$A:$J,4,),"")</f>
        <v>Generic</v>
      </c>
      <c r="F468" s="9" t="s">
        <v>1143</v>
      </c>
    </row>
    <row r="469" spans="1:6" x14ac:dyDescent="0.3">
      <c r="A469" s="9">
        <v>525</v>
      </c>
      <c r="B469" s="13" t="str">
        <f>IF($A469&lt;&gt;"",IF(VLOOKUP($A469,Vocabulary!$A:$J,2,)="","",VLOOKUP($A469,Vocabulary!$A:$J,2,)),"")</f>
        <v>maker</v>
      </c>
      <c r="C469" s="17" t="str">
        <f>IF($A469&lt;&gt;"",IF(VLOOKUP($A469,Vocabulary!$A:$J,3,)="","",VLOOKUP($A469,Vocabulary!$A:$J,3,)),"")</f>
        <v/>
      </c>
      <c r="D469" s="17" t="str">
        <f>IF($A469&lt;&gt;"",IF(VLOOKUP($A469,Vocabulary!$A:$J,7,)="","",VLOOKUP($A469,Vocabulary!$A:$J,7,)),"")</f>
        <v>external terminology:
http://purl.org/dc/terms/creator</v>
      </c>
      <c r="E469" s="12" t="str">
        <f>IF($A469&lt;&gt;"",VLOOKUP($A469,Vocabulary!$A:$J,4,),"")</f>
        <v>Generic</v>
      </c>
      <c r="F469" s="9" t="s">
        <v>1144</v>
      </c>
    </row>
    <row r="470" spans="1:6" x14ac:dyDescent="0.3">
      <c r="A470" s="9">
        <v>526</v>
      </c>
      <c r="B470" s="13" t="str">
        <f>IF($A470&lt;&gt;"",IF(VLOOKUP($A470,Vocabulary!$A:$J,2,)="","",VLOOKUP($A470,Vocabulary!$A:$J,2,)),"")</f>
        <v>naam</v>
      </c>
      <c r="C470" s="17" t="str">
        <f>IF($A470&lt;&gt;"",IF(VLOOKUP($A470,Vocabulary!$A:$J,3,)="","",VLOOKUP($A470,Vocabulary!$A:$J,3,)),"")</f>
        <v/>
      </c>
      <c r="D470" s="17" t="str">
        <f>IF($A470&lt;&gt;"",IF(VLOOKUP($A470,Vocabulary!$A:$J,7,)="","",VLOOKUP($A470,Vocabulary!$A:$J,7,)),"")</f>
        <v>external terminology:
http://xmlns.com/foaf/0.1/name</v>
      </c>
      <c r="E470" s="12" t="str">
        <f>IF($A470&lt;&gt;"",VLOOKUP($A470,Vocabulary!$A:$J,4,),"")</f>
        <v>Generic</v>
      </c>
      <c r="F470" s="9" t="s">
        <v>1145</v>
      </c>
    </row>
    <row r="471" spans="1:6" x14ac:dyDescent="0.3">
      <c r="A471" s="9">
        <v>527</v>
      </c>
      <c r="B471" s="13" t="str">
        <f>IF($A471&lt;&gt;"",IF(VLOOKUP($A471,Vocabulary!$A:$J,2,)="","",VLOOKUP($A471,Vocabulary!$A:$J,2,)),"")</f>
        <v>notatie</v>
      </c>
      <c r="C471" s="17" t="str">
        <f>IF($A471&lt;&gt;"",IF(VLOOKUP($A471,Vocabulary!$A:$J,3,)="","",VLOOKUP($A471,Vocabulary!$A:$J,3,)),"")</f>
        <v/>
      </c>
      <c r="D471" s="17" t="str">
        <f>IF($A471&lt;&gt;"",IF(VLOOKUP($A471,Vocabulary!$A:$J,7,)="","",VLOOKUP($A471,Vocabulary!$A:$J,7,)),"")</f>
        <v>external terminology:
http://www.w3.org/2004/02/skos/core#notation</v>
      </c>
      <c r="E471" s="12" t="str">
        <f>IF($A471&lt;&gt;"",VLOOKUP($A471,Vocabulary!$A:$J,4,),"")</f>
        <v>Generic</v>
      </c>
      <c r="F471" s="9" t="s">
        <v>1146</v>
      </c>
    </row>
    <row r="472" spans="1:6" x14ac:dyDescent="0.3">
      <c r="A472" s="9">
        <v>528</v>
      </c>
      <c r="B472" s="13" t="str">
        <f>IF($A472&lt;&gt;"",IF(VLOOKUP($A472,Vocabulary!$A:$J,2,)="","",VLOOKUP($A472,Vocabulary!$A:$J,2,)),"")</f>
        <v>onderwerp</v>
      </c>
      <c r="C472" s="17" t="str">
        <f>IF($A472&lt;&gt;"",IF(VLOOKUP($A472,Vocabulary!$A:$J,3,)="","",VLOOKUP($A472,Vocabulary!$A:$J,3,)),"")</f>
        <v/>
      </c>
      <c r="D472" s="17" t="str">
        <f>IF($A472&lt;&gt;"",IF(VLOOKUP($A472,Vocabulary!$A:$J,7,)="","",VLOOKUP($A472,Vocabulary!$A:$J,7,)),"")</f>
        <v>external terminology:
http://data.europa.eu/m8g/subject</v>
      </c>
      <c r="E472" s="12" t="str">
        <f>IF($A472&lt;&gt;"",VLOOKUP($A472,Vocabulary!$A:$J,4,),"")</f>
        <v>Generic</v>
      </c>
      <c r="F472" s="9" t="s">
        <v>1147</v>
      </c>
    </row>
    <row r="473" spans="1:6" x14ac:dyDescent="0.3">
      <c r="A473" s="9">
        <v>529</v>
      </c>
      <c r="B473" s="13" t="str">
        <f>IF($A473&lt;&gt;"",IF(VLOOKUP($A473,Vocabulary!$A:$J,2,)="","",VLOOKUP($A473,Vocabulary!$A:$J,2,)),"")</f>
        <v>opTijdstip</v>
      </c>
      <c r="C473" s="17" t="str">
        <f>IF($A473&lt;&gt;"",IF(VLOOKUP($A473,Vocabulary!$A:$J,3,)="","",VLOOKUP($A473,Vocabulary!$A:$J,3,)),"")</f>
        <v/>
      </c>
      <c r="D473" s="17" t="str">
        <f>IF($A473&lt;&gt;"",IF(VLOOKUP($A473,Vocabulary!$A:$J,7,)="","",VLOOKUP($A473,Vocabulary!$A:$J,7,)),"")</f>
        <v>external terminology:
http://www.w3.org/ns/prov#atTime</v>
      </c>
      <c r="E473" s="12" t="str">
        <f>IF($A473&lt;&gt;"",VLOOKUP($A473,Vocabulary!$A:$J,4,),"")</f>
        <v>Generic</v>
      </c>
      <c r="F473" s="9" t="s">
        <v>1213</v>
      </c>
    </row>
    <row r="474" spans="1:6" x14ac:dyDescent="0.3">
      <c r="A474" s="9">
        <v>530</v>
      </c>
      <c r="B474" s="13" t="str">
        <f>IF($A474&lt;&gt;"",IF(VLOOKUP($A474,Vocabulary!$A:$J,2,)="","",VLOOKUP($A474,Vocabulary!$A:$J,2,)),"")</f>
        <v>openingsuren</v>
      </c>
      <c r="C474" s="17" t="str">
        <f>IF($A474&lt;&gt;"",IF(VLOOKUP($A474,Vocabulary!$A:$J,3,)="","",VLOOKUP($A474,Vocabulary!$A:$J,3,)),"")</f>
        <v/>
      </c>
      <c r="D474" s="17" t="str">
        <f>IF($A474&lt;&gt;"",IF(VLOOKUP($A474,Vocabulary!$A:$J,7,)="","",VLOOKUP($A474,Vocabulary!$A:$J,7,)),"")</f>
        <v>external terminology:
http://schema.org/openingHours</v>
      </c>
      <c r="E474" s="12" t="str">
        <f>IF($A474&lt;&gt;"",VLOOKUP($A474,Vocabulary!$A:$J,4,),"")</f>
        <v>Generic</v>
      </c>
      <c r="F474" s="9" t="s">
        <v>1148</v>
      </c>
    </row>
    <row r="475" spans="1:6" x14ac:dyDescent="0.3">
      <c r="A475" s="9">
        <v>531</v>
      </c>
      <c r="B475" s="13" t="str">
        <f>IF($A475&lt;&gt;"",IF(VLOOKUP($A475,Vocabulary!$A:$J,2,)="","",VLOOKUP($A475,Vocabulary!$A:$J,2,)),"")</f>
        <v>pagina</v>
      </c>
      <c r="C475" s="17" t="str">
        <f>IF($A475&lt;&gt;"",IF(VLOOKUP($A475,Vocabulary!$A:$J,3,)="","",VLOOKUP($A475,Vocabulary!$A:$J,3,)),"")</f>
        <v/>
      </c>
      <c r="D475" s="17" t="str">
        <f>IF($A475&lt;&gt;"",IF(VLOOKUP($A475,Vocabulary!$A:$J,7,)="","",VLOOKUP($A475,Vocabulary!$A:$J,7,)),"")</f>
        <v>external terminology:
http://xmlns.com/foaf/0.1/page</v>
      </c>
      <c r="E475" s="12" t="str">
        <f>IF($A475&lt;&gt;"",VLOOKUP($A475,Vocabulary!$A:$J,4,),"")</f>
        <v>Generic</v>
      </c>
      <c r="F475" s="9" t="s">
        <v>1149</v>
      </c>
    </row>
    <row r="476" spans="1:6" x14ac:dyDescent="0.3">
      <c r="A476" s="9">
        <v>532</v>
      </c>
      <c r="B476" s="13" t="str">
        <f>IF($A476&lt;&gt;"",IF(VLOOKUP($A476,Vocabulary!$A:$J,2,)="","",VLOOKUP($A476,Vocabulary!$A:$J,2,)),"")</f>
        <v>Polygoon</v>
      </c>
      <c r="C476" s="17" t="str">
        <f>IF($A476&lt;&gt;"",IF(VLOOKUP($A476,Vocabulary!$A:$J,3,)="","",VLOOKUP($A476,Vocabulary!$A:$J,3,)),"")</f>
        <v/>
      </c>
      <c r="D476" s="17" t="str">
        <f>IF($A476&lt;&gt;"",IF(VLOOKUP($A476,Vocabulary!$A:$J,7,)="","",VLOOKUP($A476,Vocabulary!$A:$J,7,)),"")</f>
        <v>external terminology:
http://www.opengis.net/ont/sf#Polygon</v>
      </c>
      <c r="E476" s="12" t="str">
        <f>IF($A476&lt;&gt;"",VLOOKUP($A476,Vocabulary!$A:$J,4,),"")</f>
        <v>Generic</v>
      </c>
      <c r="F476" s="9" t="s">
        <v>1150</v>
      </c>
    </row>
    <row r="477" spans="1:6" x14ac:dyDescent="0.3">
      <c r="A477" s="9">
        <v>533</v>
      </c>
      <c r="B477" s="13" t="str">
        <f>IF($A477&lt;&gt;"",IF(VLOOKUP($A477,Vocabulary!$A:$J,2,)="","",VLOOKUP($A477,Vocabulary!$A:$J,2,)),"")</f>
        <v>Punt</v>
      </c>
      <c r="C477" s="17" t="str">
        <f>IF($A477&lt;&gt;"",IF(VLOOKUP($A477,Vocabulary!$A:$J,3,)="","",VLOOKUP($A477,Vocabulary!$A:$J,3,)),"")</f>
        <v/>
      </c>
      <c r="D477" s="17" t="str">
        <f>IF($A477&lt;&gt;"",IF(VLOOKUP($A477,Vocabulary!$A:$J,7,)="","",VLOOKUP($A477,Vocabulary!$A:$J,7,)),"")</f>
        <v>external terminology:
http://www.opengis.net/ont/sf#Point</v>
      </c>
      <c r="E477" s="12" t="str">
        <f>IF($A477&lt;&gt;"",VLOOKUP($A477,Vocabulary!$A:$J,4,),"")</f>
        <v>Generic</v>
      </c>
      <c r="F477" s="9" t="s">
        <v>1151</v>
      </c>
    </row>
    <row r="478" spans="1:6" x14ac:dyDescent="0.3">
      <c r="A478" s="9">
        <v>534</v>
      </c>
      <c r="B478" s="13" t="str">
        <f>IF($A478&lt;&gt;"",IF(VLOOKUP($A478,Vocabulary!$A:$J,2,)="","",VLOOKUP($A478,Vocabulary!$A:$J,2,)),"")</f>
        <v>relatie</v>
      </c>
      <c r="C478" s="17" t="str">
        <f>IF($A478&lt;&gt;"",IF(VLOOKUP($A478,Vocabulary!$A:$J,3,)="","",VLOOKUP($A478,Vocabulary!$A:$J,3,)),"")</f>
        <v/>
      </c>
      <c r="D478" s="17" t="str">
        <f>IF($A478&lt;&gt;"",IF(VLOOKUP($A478,Vocabulary!$A:$J,7,)="","",VLOOKUP($A478,Vocabulary!$A:$J,7,)),"")</f>
        <v>external terminology:
http://purl.org/dc/terms/relation</v>
      </c>
      <c r="E478" s="12" t="str">
        <f>IF($A478&lt;&gt;"",VLOOKUP($A478,Vocabulary!$A:$J,4,),"")</f>
        <v>Generic</v>
      </c>
      <c r="F478" s="9" t="s">
        <v>1152</v>
      </c>
    </row>
    <row r="479" spans="1:6" x14ac:dyDescent="0.3">
      <c r="A479" s="9">
        <v>535</v>
      </c>
      <c r="B479" s="13" t="str">
        <f>IF($A479&lt;&gt;"",IF(VLOOKUP($A479,Vocabulary!$A:$J,2,)="","",VLOOKUP($A479,Vocabulary!$A:$J,2,)),"")</f>
        <v>Resource</v>
      </c>
      <c r="C479" s="17" t="str">
        <f>IF($A479&lt;&gt;"",IF(VLOOKUP($A479,Vocabulary!$A:$J,3,)="","",VLOOKUP($A479,Vocabulary!$A:$J,3,)),"")</f>
        <v/>
      </c>
      <c r="D479" s="17" t="str">
        <f>IF($A479&lt;&gt;"",IF(VLOOKUP($A479,Vocabulary!$A:$J,7,)="","",VLOOKUP($A479,Vocabulary!$A:$J,7,)),"")</f>
        <v>external terminology:
http://www.w3.org/2000/01/rdf-schema#Resource</v>
      </c>
      <c r="E479" s="12" t="str">
        <f>IF($A479&lt;&gt;"",VLOOKUP($A479,Vocabulary!$A:$J,4,),"")</f>
        <v>Generic</v>
      </c>
      <c r="F479" s="9" t="s">
        <v>1153</v>
      </c>
    </row>
    <row r="480" spans="1:6" x14ac:dyDescent="0.3">
      <c r="A480" s="9">
        <v>536</v>
      </c>
      <c r="B480" s="13" t="str">
        <f>IF($A480&lt;&gt;"",IF(VLOOKUP($A480,Vocabulary!$A:$J,2,)="","",VLOOKUP($A480,Vocabulary!$A:$J,2,)),"")</f>
        <v>schemaAgentschap</v>
      </c>
      <c r="C480" s="17" t="str">
        <f>IF($A480&lt;&gt;"",IF(VLOOKUP($A480,Vocabulary!$A:$J,3,)="","",VLOOKUP($A480,Vocabulary!$A:$J,3,)),"")</f>
        <v/>
      </c>
      <c r="D480" s="17" t="str">
        <f>IF($A480&lt;&gt;"",IF(VLOOKUP($A480,Vocabulary!$A:$J,7,)="","",VLOOKUP($A480,Vocabulary!$A:$J,7,)),"")</f>
        <v>external terminology:
http://www.w3.org/ns/adms#schemaAgency</v>
      </c>
      <c r="E480" s="12" t="str">
        <f>IF($A480&lt;&gt;"",VLOOKUP($A480,Vocabulary!$A:$J,4,),"")</f>
        <v>Generic</v>
      </c>
      <c r="F480" s="9" t="s">
        <v>1154</v>
      </c>
    </row>
    <row r="481" spans="1:7" x14ac:dyDescent="0.3">
      <c r="A481" s="9">
        <v>537</v>
      </c>
      <c r="B481" s="13" t="str">
        <f>IF($A481&lt;&gt;"",IF(VLOOKUP($A481,Vocabulary!$A:$J,2,)="","",VLOOKUP($A481,Vocabulary!$A:$J,2,)),"")</f>
        <v>status</v>
      </c>
      <c r="C481" s="17" t="str">
        <f>IF($A481&lt;&gt;"",IF(VLOOKUP($A481,Vocabulary!$A:$J,3,)="","",VLOOKUP($A481,Vocabulary!$A:$J,3,)),"")</f>
        <v/>
      </c>
      <c r="D481" s="17" t="str">
        <f>IF($A481&lt;&gt;"",IF(VLOOKUP($A481,Vocabulary!$A:$J,7,)="","",VLOOKUP($A481,Vocabulary!$A:$J,7,)),"")</f>
        <v>external terminology:
http://www.w3.org/ns/adms#status</v>
      </c>
      <c r="E481" s="12" t="str">
        <f>IF($A481&lt;&gt;"",VLOOKUP($A481,Vocabulary!$A:$J,4,),"")</f>
        <v>Generic</v>
      </c>
      <c r="F481" s="9" t="s">
        <v>1155</v>
      </c>
    </row>
    <row r="482" spans="1:7" x14ac:dyDescent="0.3">
      <c r="A482" s="9">
        <v>538</v>
      </c>
      <c r="B482" s="13" t="str">
        <f>IF($A482&lt;&gt;"",IF(VLOOKUP($A482,Vocabulary!$A:$J,2,)="","",VLOOKUP($A482,Vocabulary!$A:$J,2,)),"")</f>
        <v>taal</v>
      </c>
      <c r="C482" s="17" t="str">
        <f>IF($A482&lt;&gt;"",IF(VLOOKUP($A482,Vocabulary!$A:$J,3,)="","",VLOOKUP($A482,Vocabulary!$A:$J,3,)),"")</f>
        <v/>
      </c>
      <c r="D482" s="17" t="str">
        <f>IF($A482&lt;&gt;"",IF(VLOOKUP($A482,Vocabulary!$A:$J,7,)="","",VLOOKUP($A482,Vocabulary!$A:$J,7,)),"")</f>
        <v>external terminology:
http://data.europa.eu/eli/ontology#language</v>
      </c>
      <c r="E482" s="12" t="str">
        <f>IF($A482&lt;&gt;"",VLOOKUP($A482,Vocabulary!$A:$J,4,),"")</f>
        <v>Generic</v>
      </c>
      <c r="F482" s="9" t="s">
        <v>1156</v>
      </c>
    </row>
    <row r="483" spans="1:7" x14ac:dyDescent="0.3">
      <c r="A483" s="9">
        <v>539</v>
      </c>
      <c r="B483" s="13" t="str">
        <f>IF($A483&lt;&gt;"",IF(VLOOKUP($A483,Vocabulary!$A:$J,2,)="","",VLOOKUP($A483,Vocabulary!$A:$J,2,)),"")</f>
        <v>telefoon</v>
      </c>
      <c r="C483" s="17" t="str">
        <f>IF($A483&lt;&gt;"",IF(VLOOKUP($A483,Vocabulary!$A:$J,3,)="","",VLOOKUP($A483,Vocabulary!$A:$J,3,)),"")</f>
        <v/>
      </c>
      <c r="D483" s="17" t="str">
        <f>IF($A483&lt;&gt;"",IF(VLOOKUP($A483,Vocabulary!$A:$J,7,)="","",VLOOKUP($A483,Vocabulary!$A:$J,7,)),"")</f>
        <v>external terminology:
http://schema.org/telephone</v>
      </c>
      <c r="E483" s="12" t="str">
        <f>IF($A483&lt;&gt;"",VLOOKUP($A483,Vocabulary!$A:$J,4,),"")</f>
        <v>Generic</v>
      </c>
      <c r="F483" s="9" t="s">
        <v>1157</v>
      </c>
    </row>
    <row r="484" spans="1:7" x14ac:dyDescent="0.3">
      <c r="A484" s="9">
        <v>540</v>
      </c>
      <c r="B484" s="13" t="str">
        <f>IF($A484&lt;&gt;"",IF(VLOOKUP($A484,Vocabulary!$A:$J,2,)="","",VLOOKUP($A484,Vocabulary!$A:$J,2,)),"")</f>
        <v>territorialeToepassing</v>
      </c>
      <c r="C484" s="17" t="str">
        <f>IF($A484&lt;&gt;"",IF(VLOOKUP($A484,Vocabulary!$A:$J,3,)="","",VLOOKUP($A484,Vocabulary!$A:$J,3,)),"")</f>
        <v/>
      </c>
      <c r="D484" s="17" t="str">
        <f>IF($A484&lt;&gt;"",IF(VLOOKUP($A484,Vocabulary!$A:$J,7,)="","",VLOOKUP($A484,Vocabulary!$A:$J,7,)),"")</f>
        <v>external terminology:
http://data.europa.eu/m8g/territorialApplication</v>
      </c>
      <c r="E484" s="12" t="str">
        <f>IF($A484&lt;&gt;"",VLOOKUP($A484,Vocabulary!$A:$J,4,),"")</f>
        <v>Generic</v>
      </c>
      <c r="F484" s="9" t="s">
        <v>1158</v>
      </c>
    </row>
    <row r="485" spans="1:7" x14ac:dyDescent="0.3">
      <c r="A485" s="9">
        <v>541</v>
      </c>
      <c r="B485" s="13" t="str">
        <f>IF($A485&lt;&gt;"",IF(VLOOKUP($A485,Vocabulary!$A:$J,2,)="","",VLOOKUP($A485,Vocabulary!$A:$J,2,)),"")</f>
        <v>TijdsInterval</v>
      </c>
      <c r="C485" s="17" t="str">
        <f>IF($A485&lt;&gt;"",IF(VLOOKUP($A485,Vocabulary!$A:$J,3,)="","",VLOOKUP($A485,Vocabulary!$A:$J,3,)),"")</f>
        <v/>
      </c>
      <c r="D485" s="17" t="str">
        <f>IF($A485&lt;&gt;"",IF(VLOOKUP($A485,Vocabulary!$A:$J,7,)="","",VLOOKUP($A485,Vocabulary!$A:$J,7,)),"")</f>
        <v>external terminology:
http://purl.org/dc/terms/PeriodOfTime</v>
      </c>
      <c r="E485" s="12" t="str">
        <f>IF($A485&lt;&gt;"",VLOOKUP($A485,Vocabulary!$A:$J,4,),"")</f>
        <v>Generic</v>
      </c>
      <c r="F485" s="9" t="s">
        <v>1159</v>
      </c>
    </row>
    <row r="486" spans="1:7" x14ac:dyDescent="0.3">
      <c r="A486" s="9">
        <v>542</v>
      </c>
      <c r="B486" s="13" t="str">
        <f>IF($A486&lt;&gt;"",IF(VLOOKUP($A486,Vocabulary!$A:$J,2,)="","",VLOOKUP($A486,Vocabulary!$A:$J,2,)),"")</f>
        <v>titel</v>
      </c>
      <c r="C486" s="17" t="str">
        <f>IF($A486&lt;&gt;"",IF(VLOOKUP($A486,Vocabulary!$A:$J,3,)="","",VLOOKUP($A486,Vocabulary!$A:$J,3,)),"")</f>
        <v/>
      </c>
      <c r="D486" s="17" t="str">
        <f>IF($A486&lt;&gt;"",IF(VLOOKUP($A486,Vocabulary!$A:$J,7,)="","",VLOOKUP($A486,Vocabulary!$A:$J,7,)),"")</f>
        <v>external terminology:
http://purl.org/dc/terms/title</v>
      </c>
      <c r="E486" s="12" t="str">
        <f>IF($A486&lt;&gt;"",VLOOKUP($A486,Vocabulary!$A:$J,4,),"")</f>
        <v>Generic</v>
      </c>
      <c r="F486" s="9" t="s">
        <v>1160</v>
      </c>
    </row>
    <row r="487" spans="1:7" x14ac:dyDescent="0.3">
      <c r="A487" s="9">
        <v>543</v>
      </c>
      <c r="B487" s="13" t="str">
        <f>IF($A487&lt;&gt;"",IF(VLOOKUP($A487,Vocabulary!$A:$J,2,)="","",VLOOKUP($A487,Vocabulary!$A:$J,2,)),"")</f>
        <v>type</v>
      </c>
      <c r="C487" s="17" t="str">
        <f>IF($A487&lt;&gt;"",IF(VLOOKUP($A487,Vocabulary!$A:$J,3,)="","",VLOOKUP($A487,Vocabulary!$A:$J,3,)),"")</f>
        <v/>
      </c>
      <c r="D487" s="17" t="str">
        <f>IF($A487&lt;&gt;"",IF(VLOOKUP($A487,Vocabulary!$A:$J,7,)="","",VLOOKUP($A487,Vocabulary!$A:$J,7,)),"")</f>
        <v>external terminology:
http://purl.org/dc/terms/type</v>
      </c>
      <c r="E487" s="12" t="str">
        <f>IF($A487&lt;&gt;"",VLOOKUP($A487,Vocabulary!$A:$J,4,),"")</f>
        <v>Generic</v>
      </c>
      <c r="F487" s="9" t="s">
        <v>7</v>
      </c>
    </row>
    <row r="488" spans="1:7" x14ac:dyDescent="0.3">
      <c r="A488" s="9">
        <v>544</v>
      </c>
      <c r="B488" s="13" t="str">
        <f>IF($A488&lt;&gt;"",IF(VLOOKUP($A488,Vocabulary!$A:$J,2,)="","",VLOOKUP($A488,Vocabulary!$A:$J,2,)),"")</f>
        <v>uitgegeven</v>
      </c>
      <c r="C488" s="17" t="str">
        <f>IF($A488&lt;&gt;"",IF(VLOOKUP($A488,Vocabulary!$A:$J,3,)="","",VLOOKUP($A488,Vocabulary!$A:$J,3,)),"")</f>
        <v/>
      </c>
      <c r="D488" s="17" t="str">
        <f>IF($A488&lt;&gt;"",IF(VLOOKUP($A488,Vocabulary!$A:$J,7,)="","",VLOOKUP($A488,Vocabulary!$A:$J,7,)),"")</f>
        <v>external terminology:
http://purl.org/dc/terms/issued</v>
      </c>
      <c r="E488" s="12" t="str">
        <f>IF($A488&lt;&gt;"",VLOOKUP($A488,Vocabulary!$A:$J,4,),"")</f>
        <v>Generic</v>
      </c>
      <c r="F488" s="9" t="s">
        <v>1161</v>
      </c>
    </row>
    <row r="489" spans="1:7" x14ac:dyDescent="0.3">
      <c r="A489" s="9">
        <v>545</v>
      </c>
      <c r="B489" s="13" t="str">
        <f>IF($A489&lt;&gt;"",IF(VLOOKUP($A489,Vocabulary!$A:$J,2,)="","",VLOOKUP($A489,Vocabulary!$A:$J,2,)),"")</f>
        <v>urenBeschikbaarheid</v>
      </c>
      <c r="C489" s="17" t="str">
        <f>IF($A489&lt;&gt;"",IF(VLOOKUP($A489,Vocabulary!$A:$J,3,)="","",VLOOKUP($A489,Vocabulary!$A:$J,3,)),"")</f>
        <v/>
      </c>
      <c r="D489" s="17" t="str">
        <f>IF($A489&lt;&gt;"",IF(VLOOKUP($A489,Vocabulary!$A:$J,7,)="","",VLOOKUP($A489,Vocabulary!$A:$J,7,)),"")</f>
        <v>external terminology:
http://schema.org/hoursAvailable</v>
      </c>
      <c r="E489" s="12" t="str">
        <f>IF($A489&lt;&gt;"",VLOOKUP($A489,Vocabulary!$A:$J,4,),"")</f>
        <v>Generic</v>
      </c>
      <c r="F489" s="9" t="s">
        <v>1162</v>
      </c>
    </row>
    <row r="490" spans="1:7" x14ac:dyDescent="0.3">
      <c r="A490" s="9">
        <v>546</v>
      </c>
      <c r="B490" s="13" t="str">
        <f>IF($A490&lt;&gt;"",IF(VLOOKUP($A490,Vocabulary!$A:$J,2,)="","",VLOOKUP($A490,Vocabulary!$A:$J,2,)),"")</f>
        <v>wasGeassocieerdMet</v>
      </c>
      <c r="C490" s="17" t="str">
        <f>IF($A490&lt;&gt;"",IF(VLOOKUP($A490,Vocabulary!$A:$J,3,)="","",VLOOKUP($A490,Vocabulary!$A:$J,3,)),"")</f>
        <v/>
      </c>
      <c r="D490" s="17" t="str">
        <f>IF($A490&lt;&gt;"",IF(VLOOKUP($A490,Vocabulary!$A:$J,7,)="","",VLOOKUP($A490,Vocabulary!$A:$J,7,)),"")</f>
        <v>external terminology:
http://www.w3.org/ns/prov#wasAssociatedWith</v>
      </c>
      <c r="E490" s="12" t="str">
        <f>IF($A490&lt;&gt;"",VLOOKUP($A490,Vocabulary!$A:$J,4,),"")</f>
        <v>Generic</v>
      </c>
      <c r="F490" s="9" t="s">
        <v>1163</v>
      </c>
    </row>
    <row r="491" spans="1:7" ht="28.8" x14ac:dyDescent="0.3">
      <c r="A491" s="9">
        <v>547</v>
      </c>
      <c r="B491" s="13" t="str">
        <f>IF($A491&lt;&gt;"",IF(VLOOKUP($A491,Vocabulary!$A:$J,2,)="","",VLOOKUP($A491,Vocabulary!$A:$J,2,)),"")</f>
        <v>administratieveEenheidNiveau1</v>
      </c>
      <c r="C491" s="17" t="str">
        <f>IF($A491&lt;&gt;"",IF(VLOOKUP($A491,Vocabulary!$A:$J,3,)="","",VLOOKUP($A491,Vocabulary!$A:$J,3,)),"")</f>
        <v>The uppermost administrative unit for the address, almost always a country.</v>
      </c>
      <c r="D491" s="17" t="str">
        <f>IF($A491&lt;&gt;"",IF(VLOOKUP($A491,Vocabulary!$A:$J,7,)="","",VLOOKUP($A491,Vocabulary!$A:$J,7,)),"")</f>
        <v>external terminology:
http://www.w3.org/ns/locn#adminUnitL1</v>
      </c>
      <c r="E491" s="12" t="str">
        <f>IF($A491&lt;&gt;"",VLOOKUP($A491,Vocabulary!$A:$J,4,),"")</f>
        <v>Location</v>
      </c>
      <c r="F491" s="9" t="s">
        <v>1214</v>
      </c>
      <c r="G491" s="26" t="s">
        <v>523</v>
      </c>
    </row>
    <row r="492" spans="1:7" ht="28.8" x14ac:dyDescent="0.3">
      <c r="A492" s="9">
        <v>548</v>
      </c>
      <c r="B492" s="13" t="str">
        <f>IF($A492&lt;&gt;"",IF(VLOOKUP($A492,Vocabulary!$A:$J,2,)="","",VLOOKUP($A492,Vocabulary!$A:$J,2,)),"")</f>
        <v>administratieveEenheidNiveau2</v>
      </c>
      <c r="C492" s="17" t="str">
        <f>IF($A492&lt;&gt;"",IF(VLOOKUP($A492,Vocabulary!$A:$J,3,)="","",VLOOKUP($A492,Vocabulary!$A:$J,3,)),"")</f>
        <v>The region of the address, usually a county, state or other such area that typically encompasses several localities.</v>
      </c>
      <c r="D492" s="17" t="str">
        <f>IF($A492&lt;&gt;"",IF(VLOOKUP($A492,Vocabulary!$A:$J,7,)="","",VLOOKUP($A492,Vocabulary!$A:$J,7,)),"")</f>
        <v>external terminology:
http://www.w3.org/ns/locn#adminUnitL2</v>
      </c>
      <c r="E492" s="12" t="str">
        <f>IF($A492&lt;&gt;"",VLOOKUP($A492,Vocabulary!$A:$J,4,),"")</f>
        <v>Location</v>
      </c>
      <c r="F492" s="9" t="s">
        <v>1215</v>
      </c>
      <c r="G492" s="26" t="s">
        <v>522</v>
      </c>
    </row>
    <row r="493" spans="1:7" x14ac:dyDescent="0.3">
      <c r="A493" s="9">
        <v>549</v>
      </c>
      <c r="B493" s="13" t="str">
        <f>IF($A493&lt;&gt;"",IF(VLOOKUP($A493,Vocabulary!$A:$J,2,)="","",VLOOKUP($A493,Vocabulary!$A:$J,2,)),"")</f>
        <v>adresgebied</v>
      </c>
      <c r="C493" s="17" t="str">
        <f>IF($A493&lt;&gt;"",IF(VLOOKUP($A493,Vocabulary!$A:$J,3,)="","",VLOOKUP($A493,Vocabulary!$A:$J,3,)),"")</f>
        <v/>
      </c>
      <c r="D493" s="17" t="str">
        <f>IF($A493&lt;&gt;"",IF(VLOOKUP($A493,Vocabulary!$A:$J,7,)="","",VLOOKUP($A493,Vocabulary!$A:$J,7,)),"")</f>
        <v>external terminology:
http://www.w3.org/ns/locn#addressArea</v>
      </c>
      <c r="E493" s="12" t="str">
        <f>IF($A493&lt;&gt;"",VLOOKUP($A493,Vocabulary!$A:$J,4,),"")</f>
        <v>Location</v>
      </c>
      <c r="F493" s="9" t="s">
        <v>1216</v>
      </c>
    </row>
    <row r="494" spans="1:7" x14ac:dyDescent="0.3">
      <c r="A494" s="9">
        <v>550</v>
      </c>
      <c r="B494" s="13" t="str">
        <f>IF($A494&lt;&gt;"",IF(VLOOKUP($A494,Vocabulary!$A:$J,2,)="","",VLOOKUP($A494,Vocabulary!$A:$J,2,)),"")</f>
        <v>Adresvoorstelling</v>
      </c>
      <c r="C494" s="17" t="str">
        <f>IF($A494&lt;&gt;"",IF(VLOOKUP($A494,Vocabulary!$A:$J,3,)="","",VLOOKUP($A494,Vocabulary!$A:$J,3,)),"")</f>
        <v/>
      </c>
      <c r="D494" s="17" t="str">
        <f>IF($A494&lt;&gt;"",IF(VLOOKUP($A494,Vocabulary!$A:$J,7,)="","",VLOOKUP($A494,Vocabulary!$A:$J,7,)),"")</f>
        <v>external terminology:
http://www.w3.org/ns/locn#Address</v>
      </c>
      <c r="E494" s="12" t="str">
        <f>IF($A494&lt;&gt;"",VLOOKUP($A494,Vocabulary!$A:$J,4,),"")</f>
        <v>Location</v>
      </c>
      <c r="F494" s="9" t="s">
        <v>145</v>
      </c>
    </row>
    <row r="495" spans="1:7" x14ac:dyDescent="0.3">
      <c r="A495" s="9">
        <v>551</v>
      </c>
      <c r="B495" s="13" t="str">
        <f>IF($A495&lt;&gt;"",IF(VLOOKUP($A495,Vocabulary!$A:$J,2,)="","",VLOOKUP($A495,Vocabulary!$A:$J,2,)),"")</f>
        <v>label</v>
      </c>
      <c r="C495" s="17" t="str">
        <f>IF($A495&lt;&gt;"",IF(VLOOKUP($A495,Vocabulary!$A:$J,3,)="","",VLOOKUP($A495,Vocabulary!$A:$J,3,)),"")</f>
        <v/>
      </c>
      <c r="D495" s="17" t="str">
        <f>IF($A495&lt;&gt;"",IF(VLOOKUP($A495,Vocabulary!$A:$J,7,)="","",VLOOKUP($A495,Vocabulary!$A:$J,7,)),"")</f>
        <v>external terminology:
http://www.w3.org/2000/01/rdf-schema#label</v>
      </c>
      <c r="E495" s="12" t="str">
        <f>IF($A495&lt;&gt;"",VLOOKUP($A495,Vocabulary!$A:$J,4,),"")</f>
        <v>Location</v>
      </c>
      <c r="F495" s="9" t="s">
        <v>1142</v>
      </c>
    </row>
    <row r="496" spans="1:7" x14ac:dyDescent="0.3">
      <c r="A496" s="9">
        <v>552</v>
      </c>
      <c r="B496" s="13" t="str">
        <f>IF($A496&lt;&gt;"",IF(VLOOKUP($A496,Vocabulary!$A:$J,2,)="","",VLOOKUP($A496,Vocabulary!$A:$J,2,)),"")</f>
        <v>locatieaanduiding</v>
      </c>
      <c r="C496" s="17" t="str">
        <f>IF($A496&lt;&gt;"",IF(VLOOKUP($A496,Vocabulary!$A:$J,3,)="","",VLOOKUP($A496,Vocabulary!$A:$J,3,)),"")</f>
        <v/>
      </c>
      <c r="D496" s="17" t="str">
        <f>IF($A496&lt;&gt;"",IF(VLOOKUP($A496,Vocabulary!$A:$J,7,)="","",VLOOKUP($A496,Vocabulary!$A:$J,7,)),"")</f>
        <v>external terminology:
http://www.w3.org/ns/locn#locatorDesignator</v>
      </c>
      <c r="E496" s="12" t="str">
        <f>IF($A496&lt;&gt;"",VLOOKUP($A496,Vocabulary!$A:$J,4,),"")</f>
        <v>Location</v>
      </c>
      <c r="F496" s="9" t="s">
        <v>1217</v>
      </c>
    </row>
    <row r="497" spans="1:7" ht="57.6" x14ac:dyDescent="0.3">
      <c r="A497" s="9">
        <v>553</v>
      </c>
      <c r="B497" s="13" t="str">
        <f>IF($A497&lt;&gt;"",IF(VLOOKUP($A497,Vocabulary!$A:$J,2,)="","",VLOOKUP($A497,Vocabulary!$A:$J,2,)),"")</f>
        <v>locatienaam</v>
      </c>
      <c r="C497" s="17" t="str">
        <f>IF($A497&lt;&gt;"",IF(VLOOKUP($A497,Vocabulary!$A:$J,3,)="","",VLOOKUP($A497,Vocabulary!$A:$J,3,)),"")</f>
        <v>Proper noun(s) applied to the real world entity identified by the locator. The locator name could be the name of the property or complex, of the building or part of the building, or it could be the name of a room inside a building.</v>
      </c>
      <c r="D497" s="17" t="str">
        <f>IF($A497&lt;&gt;"",IF(VLOOKUP($A497,Vocabulary!$A:$J,7,)="","",VLOOKUP($A497,Vocabulary!$A:$J,7,)),"")</f>
        <v>external terminology:
http://www.w3.org/ns/locn#locatorName</v>
      </c>
      <c r="E497" s="12" t="str">
        <f>IF($A497&lt;&gt;"",VLOOKUP($A497,Vocabulary!$A:$J,4,),"")</f>
        <v>Location</v>
      </c>
      <c r="F497" s="9" t="s">
        <v>1218</v>
      </c>
      <c r="G497" s="26" t="s">
        <v>1366</v>
      </c>
    </row>
    <row r="498" spans="1:7" x14ac:dyDescent="0.3">
      <c r="A498" s="9">
        <v>554</v>
      </c>
      <c r="B498" s="13" t="str">
        <f>IF($A498&lt;&gt;"",IF(VLOOKUP($A498,Vocabulary!$A:$J,2,)="","",VLOOKUP($A498,Vocabulary!$A:$J,2,)),"")</f>
        <v>postbus</v>
      </c>
      <c r="C498" s="17" t="str">
        <f>IF($A498&lt;&gt;"",IF(VLOOKUP($A498,Vocabulary!$A:$J,3,)="","",VLOOKUP($A498,Vocabulary!$A:$J,3,)),"")</f>
        <v/>
      </c>
      <c r="D498" s="17" t="str">
        <f>IF($A498&lt;&gt;"",IF(VLOOKUP($A498,Vocabulary!$A:$J,7,)="","",VLOOKUP($A498,Vocabulary!$A:$J,7,)),"")</f>
        <v>external terminology:
http://www.w3.org/ns/locn#poBox</v>
      </c>
      <c r="E498" s="12" t="str">
        <f>IF($A498&lt;&gt;"",VLOOKUP($A498,Vocabulary!$A:$J,4,),"")</f>
        <v>Location</v>
      </c>
      <c r="F498" s="9" t="s">
        <v>1219</v>
      </c>
    </row>
    <row r="499" spans="1:7" x14ac:dyDescent="0.3">
      <c r="A499" s="9">
        <v>557</v>
      </c>
      <c r="B499" s="13" t="str">
        <f>IF($A499&lt;&gt;"",IF(VLOOKUP($A499,Vocabulary!$A:$J,2,)="","",VLOOKUP($A499,Vocabulary!$A:$J,2,)),"")</f>
        <v>straatnaam</v>
      </c>
      <c r="C499" s="17" t="str">
        <f>IF($A499&lt;&gt;"",IF(VLOOKUP($A499,Vocabulary!$A:$J,3,)="","",VLOOKUP($A499,Vocabulary!$A:$J,3,)),"")</f>
        <v/>
      </c>
      <c r="D499" s="17" t="str">
        <f>IF($A499&lt;&gt;"",IF(VLOOKUP($A499,Vocabulary!$A:$J,7,)="","",VLOOKUP($A499,Vocabulary!$A:$J,7,)),"")</f>
        <v>external terminology:
http://www.w3.org/ns/locn#thoroughfare</v>
      </c>
      <c r="E499" s="12" t="str">
        <f>IF($A499&lt;&gt;"",VLOOKUP($A499,Vocabulary!$A:$J,4,),"")</f>
        <v>Location</v>
      </c>
      <c r="F499" s="9" t="s">
        <v>1220</v>
      </c>
    </row>
    <row r="500" spans="1:7" x14ac:dyDescent="0.3">
      <c r="A500" s="9">
        <v>559</v>
      </c>
      <c r="B500" s="13" t="str">
        <f>IF($A500&lt;&gt;"",IF(VLOOKUP($A500,Vocabulary!$A:$J,2,)="","",VLOOKUP($A500,Vocabulary!$A:$J,2,)),"")</f>
        <v>contactpunt</v>
      </c>
      <c r="C500" s="17" t="str">
        <f>IF($A500&lt;&gt;"",IF(VLOOKUP($A500,Vocabulary!$A:$J,3,)="","",VLOOKUP($A500,Vocabulary!$A:$J,3,)),"")</f>
        <v>A contact point for a person or organization.</v>
      </c>
      <c r="D500" s="17" t="str">
        <f>IF($A500&lt;&gt;"",IF(VLOOKUP($A500,Vocabulary!$A:$J,7,)="","",VLOOKUP($A500,Vocabulary!$A:$J,7,)),"")</f>
        <v>external terminology:
http://schema.org/contactPoint</v>
      </c>
      <c r="E500" s="12" t="str">
        <f>IF($A500&lt;&gt;"",VLOOKUP($A500,Vocabulary!$A:$J,4,),"")</f>
        <v>Person</v>
      </c>
      <c r="F500" s="9" t="s">
        <v>1233</v>
      </c>
      <c r="G500" s="26" t="s">
        <v>1364</v>
      </c>
    </row>
    <row r="501" spans="1:7" ht="86.4" x14ac:dyDescent="0.3">
      <c r="A501" s="9">
        <v>560</v>
      </c>
      <c r="B501" s="13" t="str">
        <f>IF($A501&lt;&gt;"",IF(VLOOKUP($A501,Vocabulary!$A:$J,2,)="","",VLOOKUP($A501,Vocabulary!$A:$J,2,)),"")</f>
        <v>familienaam</v>
      </c>
      <c r="C501" s="17" t="str">
        <f>IF($A501&lt;&gt;"",IF(VLOOKUP($A501,Vocabulary!$A:$J,3,)="","",VLOOKUP($A501,Vocabulary!$A:$J,3,)),"")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1" s="17" t="str">
        <f>IF($A501&lt;&gt;"",IF(VLOOKUP($A501,Vocabulary!$A:$J,7,)="","",VLOOKUP($A501,Vocabulary!$A:$J,7,)),"")</f>
        <v>external terminology:
http://xmlns.com/foaf/0.1/familyName</v>
      </c>
      <c r="E501" s="12" t="str">
        <f>IF($A501&lt;&gt;"",VLOOKUP($A501,Vocabulary!$A:$J,4,),"")</f>
        <v>Person</v>
      </c>
      <c r="F501" s="9" t="s">
        <v>1234</v>
      </c>
      <c r="G501" s="26" t="s">
        <v>1367</v>
      </c>
    </row>
    <row r="502" spans="1:7" ht="144" x14ac:dyDescent="0.3">
      <c r="A502" s="9">
        <v>561</v>
      </c>
      <c r="B502" s="13" t="str">
        <f>IF($A502&lt;&gt;"",IF(VLOOKUP($A502,Vocabulary!$A:$J,2,)="","",VLOOKUP($A502,Vocabulary!$A:$J,2,)),"")</f>
        <v>geboortenaam</v>
      </c>
      <c r="C502" s="17" t="str">
        <f>IF($A502&lt;&gt;"",IF(VLOOKUP($A502,Vocabulary!$A:$J,3,)="","",VLOOKUP($A502,Vocabulary!$A:$J,3,)),"")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2" s="17" t="str">
        <f>IF($A502&lt;&gt;"",IF(VLOOKUP($A502,Vocabulary!$A:$J,7,)="","",VLOOKUP($A502,Vocabulary!$A:$J,7,)),"")</f>
        <v>external terminology:
http://www.w3.org/ns/person#birthName</v>
      </c>
      <c r="E502" s="12" t="str">
        <f>IF($A502&lt;&gt;"",VLOOKUP($A502,Vocabulary!$A:$J,4,),"")</f>
        <v>Person</v>
      </c>
      <c r="F502" s="9" t="s">
        <v>1235</v>
      </c>
      <c r="G502" s="26" t="s">
        <v>1368</v>
      </c>
    </row>
    <row r="503" spans="1:7" ht="86.4" x14ac:dyDescent="0.3">
      <c r="A503" s="9">
        <v>562</v>
      </c>
      <c r="B503" s="13" t="str">
        <f>IF($A503&lt;&gt;"",IF(VLOOKUP($A503,Vocabulary!$A:$J,2,)="","",VLOOKUP($A503,Vocabulary!$A:$J,2,)),"")</f>
        <v>gegevenNaam</v>
      </c>
      <c r="C503" s="17" t="str">
        <f>IF($A503&lt;&gt;"",IF(VLOOKUP($A503,Vocabulary!$A:$J,3,)="","",VLOOKUP($A503,Vocabulary!$A:$J,3,)),"")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3" s="17" t="str">
        <f>IF($A503&lt;&gt;"",IF(VLOOKUP($A503,Vocabulary!$A:$J,7,)="","",VLOOKUP($A503,Vocabulary!$A:$J,7,)),"")</f>
        <v>external terminology:
http://xmlns.com/foaf/0.1/givenName</v>
      </c>
      <c r="E503" s="12" t="str">
        <f>IF($A503&lt;&gt;"",VLOOKUP($A503,Vocabulary!$A:$J,4,),"")</f>
        <v>Person</v>
      </c>
      <c r="F503" s="9" t="s">
        <v>1236</v>
      </c>
      <c r="G503" s="26" t="s">
        <v>1369</v>
      </c>
    </row>
    <row r="504" spans="1:7" x14ac:dyDescent="0.3">
      <c r="A504" s="9">
        <v>563</v>
      </c>
      <c r="B504" s="13" t="str">
        <f>IF($A504&lt;&gt;"",IF(VLOOKUP($A504,Vocabulary!$A:$J,2,)="","",VLOOKUP($A504,Vocabulary!$A:$J,2,)),"")</f>
        <v>inwonerschap</v>
      </c>
      <c r="C504" s="17" t="str">
        <f>IF($A504&lt;&gt;"",IF(VLOOKUP($A504,Vocabulary!$A:$J,3,)="","",VLOOKUP($A504,Vocabulary!$A:$J,3,)),"")</f>
        <v/>
      </c>
      <c r="D504" s="17" t="str">
        <f>IF($A504&lt;&gt;"",IF(VLOOKUP($A504,Vocabulary!$A:$J,7,)="","",VLOOKUP($A504,Vocabulary!$A:$J,7,)),"")</f>
        <v>external terminology:
http://www.w3.org/ns/person#residency</v>
      </c>
      <c r="E504" s="12" t="str">
        <f>IF($A504&lt;&gt;"",VLOOKUP($A504,Vocabulary!$A:$J,4,),"")</f>
        <v>Person</v>
      </c>
      <c r="F504" s="9" t="s">
        <v>1237</v>
      </c>
    </row>
    <row r="505" spans="1:7" x14ac:dyDescent="0.3">
      <c r="A505" s="9">
        <v>564</v>
      </c>
      <c r="B505" s="13" t="str">
        <f>IF($A505&lt;&gt;"",IF(VLOOKUP($A505,Vocabulary!$A:$J,2,)="","",VLOOKUP($A505,Vocabulary!$A:$J,2,)),"")</f>
        <v>naam</v>
      </c>
      <c r="C505" s="17" t="str">
        <f>IF($A505&lt;&gt;"",IF(VLOOKUP($A505,Vocabulary!$A:$J,3,)="","",VLOOKUP($A505,Vocabulary!$A:$J,3,)),"")</f>
        <v/>
      </c>
      <c r="D505" s="17" t="str">
        <f>IF($A505&lt;&gt;"",IF(VLOOKUP($A505,Vocabulary!$A:$J,7,)="","",VLOOKUP($A505,Vocabulary!$A:$J,7,)),"")</f>
        <v>external terminology:
http://xmlns.com/foaf/0.1/name</v>
      </c>
      <c r="E505" s="12" t="str">
        <f>IF($A505&lt;&gt;"",VLOOKUP($A505,Vocabulary!$A:$J,4,),"")</f>
        <v>Person</v>
      </c>
      <c r="F505" s="9" t="s">
        <v>1145</v>
      </c>
    </row>
    <row r="506" spans="1:7" ht="100.8" x14ac:dyDescent="0.3">
      <c r="A506" s="9">
        <v>565</v>
      </c>
      <c r="B506" s="13" t="str">
        <f>IF($A506&lt;&gt;"",IF(VLOOKUP($A506,Vocabulary!$A:$J,2,)="","",VLOOKUP($A506,Vocabulary!$A:$J,2,)),"")</f>
        <v>patroniem</v>
      </c>
      <c r="C506" s="17" t="str">
        <f>IF($A506&lt;&gt;"",IF(VLOOKUP($A506,Vocabulary!$A:$J,3,)="","",VLOOKUP($A506,Vocabulary!$A:$J,3,)),"")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06" s="17" t="str">
        <f>IF($A506&lt;&gt;"",IF(VLOOKUP($A506,Vocabulary!$A:$J,7,)="","",VLOOKUP($A506,Vocabulary!$A:$J,7,)),"")</f>
        <v>external terminology:
http://www.w3.org/ns/person#patronymicName</v>
      </c>
      <c r="E506" s="12" t="str">
        <f>IF($A506&lt;&gt;"",VLOOKUP($A506,Vocabulary!$A:$J,4,),"")</f>
        <v>Person</v>
      </c>
      <c r="F506" s="9" t="s">
        <v>1238</v>
      </c>
      <c r="G506" s="26" t="s">
        <v>1363</v>
      </c>
    </row>
    <row r="507" spans="1:7" ht="57.6" x14ac:dyDescent="0.3">
      <c r="A507" s="9">
        <v>566</v>
      </c>
      <c r="B507" s="13" t="str">
        <f>IF($A507&lt;&gt;"",IF(VLOOKUP($A507,Vocabulary!$A:$J,2,)="","",VLOOKUP($A507,Vocabulary!$A:$J,2,)),"")</f>
        <v>Persoon</v>
      </c>
      <c r="C507" s="17" t="str">
        <f>IF($A507&lt;&gt;"",IF(VLOOKUP($A507,Vocabulary!$A:$J,3,)="","",VLOOKUP($A507,Vocabulary!$A:$J,3,)),"")</f>
        <v>An individual person who may be dead or alive, but not imaginary. It is that restriction that makes person:Person a sub class of both foaf:Person and schema:Person which both cover imaginary characters as well as real people.</v>
      </c>
      <c r="D507" s="17" t="str">
        <f>IF($A507&lt;&gt;"",IF(VLOOKUP($A507,Vocabulary!$A:$J,7,)="","",VLOOKUP($A507,Vocabulary!$A:$J,7,)),"")</f>
        <v>external terminology:
http://www.w3.org/ns/person#Person</v>
      </c>
      <c r="E507" s="12" t="str">
        <f>IF($A507&lt;&gt;"",VLOOKUP($A507,Vocabulary!$A:$J,4,),"")</f>
        <v>Person</v>
      </c>
      <c r="F507" s="9" t="s">
        <v>745</v>
      </c>
      <c r="G507" s="26" t="s">
        <v>1362</v>
      </c>
    </row>
    <row r="508" spans="1:7" x14ac:dyDescent="0.3">
      <c r="A508" s="9">
        <v>567</v>
      </c>
      <c r="B508" s="13" t="str">
        <f>IF($A508&lt;&gt;"",IF(VLOOKUP($A508,Vocabulary!$A:$J,2,)="","",VLOOKUP($A508,Vocabulary!$A:$J,2,)),"")</f>
        <v>staatsburgerschap</v>
      </c>
      <c r="C508" s="17" t="str">
        <f>IF($A508&lt;&gt;"",IF(VLOOKUP($A508,Vocabulary!$A:$J,3,)="","",VLOOKUP($A508,Vocabulary!$A:$J,3,)),"")</f>
        <v/>
      </c>
      <c r="D508" s="17" t="str">
        <f>IF($A508&lt;&gt;"",IF(VLOOKUP($A508,Vocabulary!$A:$J,7,)="","",VLOOKUP($A508,Vocabulary!$A:$J,7,)),"")</f>
        <v>external terminology:
http://www.w3.org/ns/person#citizenship</v>
      </c>
      <c r="E508" s="12" t="str">
        <f>IF($A508&lt;&gt;"",VLOOKUP($A508,Vocabulary!$A:$J,4,),"")</f>
        <v>Person</v>
      </c>
      <c r="F508" s="9" t="s">
        <v>1239</v>
      </c>
    </row>
    <row r="509" spans="1:7" x14ac:dyDescent="0.3">
      <c r="A509" s="9">
        <v>568</v>
      </c>
      <c r="B509" s="13" t="str">
        <f>IF($A509&lt;&gt;"",IF(VLOOKUP($A509,Vocabulary!$A:$J,2,)="","",VLOOKUP($A509,Vocabulary!$A:$J,2,)),"")</f>
        <v>alternatieveLabel</v>
      </c>
      <c r="C509" s="17" t="str">
        <f>IF($A509&lt;&gt;"",IF(VLOOKUP($A509,Vocabulary!$A:$J,3,)="","",VLOOKUP($A509,Vocabulary!$A:$J,3,)),"")</f>
        <v/>
      </c>
      <c r="D509" s="17" t="str">
        <f>IF($A509&lt;&gt;"",IF(VLOOKUP($A509,Vocabulary!$A:$J,7,)="","",VLOOKUP($A509,Vocabulary!$A:$J,7,)),"")</f>
        <v>external terminology:
http://www.w3.org/2004/02/skos/core#altLabel</v>
      </c>
      <c r="E509" s="12" t="str">
        <f>IF($A509&lt;&gt;"",VLOOKUP($A509,Vocabulary!$A:$J,4,),"")</f>
        <v>Organization</v>
      </c>
      <c r="F509" s="9" t="s">
        <v>1251</v>
      </c>
    </row>
    <row r="510" spans="1:7" x14ac:dyDescent="0.3">
      <c r="A510" s="9">
        <v>569</v>
      </c>
      <c r="B510" s="13" t="str">
        <f>IF($A510&lt;&gt;"",IF(VLOOKUP($A510,Vocabulary!$A:$J,2,)="","",VLOOKUP($A510,Vocabulary!$A:$J,2,)),"")</f>
        <v>beschrijving</v>
      </c>
      <c r="C510" s="17" t="str">
        <f>IF($A510&lt;&gt;"",IF(VLOOKUP($A510,Vocabulary!$A:$J,3,)="","",VLOOKUP($A510,Vocabulary!$A:$J,3,)),"")</f>
        <v/>
      </c>
      <c r="D510" s="17" t="str">
        <f>IF($A510&lt;&gt;"",IF(VLOOKUP($A510,Vocabulary!$A:$J,7,)="","",VLOOKUP($A510,Vocabulary!$A:$J,7,)),"")</f>
        <v>external terminology:
http://purl.org/dc/terms/description</v>
      </c>
      <c r="E510" s="12" t="str">
        <f>IF($A510&lt;&gt;"",VLOOKUP($A510,Vocabulary!$A:$J,4,),"")</f>
        <v>Organization</v>
      </c>
      <c r="F510" s="9" t="s">
        <v>1127</v>
      </c>
    </row>
    <row r="511" spans="1:7" x14ac:dyDescent="0.3">
      <c r="A511" s="9">
        <v>570</v>
      </c>
      <c r="B511" s="13" t="str">
        <f>IF($A511&lt;&gt;"",IF(VLOOKUP($A511,Vocabulary!$A:$J,2,)="","",VLOOKUP($A511,Vocabulary!$A:$J,2,)),"")</f>
        <v>classificatie</v>
      </c>
      <c r="C511" s="17" t="str">
        <f>IF($A511&lt;&gt;"",IF(VLOOKUP($A511,Vocabulary!$A:$J,3,)="","",VLOOKUP($A511,Vocabulary!$A:$J,3,)),"")</f>
        <v/>
      </c>
      <c r="D511" s="17" t="str">
        <f>IF($A511&lt;&gt;"",IF(VLOOKUP($A511,Vocabulary!$A:$J,7,)="","",VLOOKUP($A511,Vocabulary!$A:$J,7,)),"")</f>
        <v>external terminology:
http://www.w3.org/ns/org#classification</v>
      </c>
      <c r="E511" s="12" t="str">
        <f>IF($A511&lt;&gt;"",VLOOKUP($A511,Vocabulary!$A:$J,4,),"")</f>
        <v>Organization</v>
      </c>
      <c r="F511" s="9" t="s">
        <v>1252</v>
      </c>
    </row>
    <row r="512" spans="1:7" x14ac:dyDescent="0.3">
      <c r="A512" s="9">
        <v>571</v>
      </c>
      <c r="B512" s="13" t="str">
        <f>IF($A512&lt;&gt;"",IF(VLOOKUP($A512,Vocabulary!$A:$J,2,)="","",VLOOKUP($A512,Vocabulary!$A:$J,2,)),"")</f>
        <v>contactpunt</v>
      </c>
      <c r="C512" s="17" t="str">
        <f>IF($A512&lt;&gt;"",IF(VLOOKUP($A512,Vocabulary!$A:$J,3,)="","",VLOOKUP($A512,Vocabulary!$A:$J,3,)),"")</f>
        <v>A contact point for a person or organization.</v>
      </c>
      <c r="D512" s="17" t="str">
        <f>IF($A512&lt;&gt;"",IF(VLOOKUP($A512,Vocabulary!$A:$J,7,)="","",VLOOKUP($A512,Vocabulary!$A:$J,7,)),"")</f>
        <v>external terminology:
http://schema.org/contactPoint</v>
      </c>
      <c r="E512" s="12" t="str">
        <f>IF($A512&lt;&gt;"",VLOOKUP($A512,Vocabulary!$A:$J,4,),"")</f>
        <v>Organization</v>
      </c>
      <c r="F512" s="9" t="s">
        <v>1233</v>
      </c>
      <c r="G512" s="26" t="s">
        <v>1364</v>
      </c>
    </row>
    <row r="513" spans="1:7" x14ac:dyDescent="0.3">
      <c r="A513" s="9">
        <v>572</v>
      </c>
      <c r="B513" s="13" t="str">
        <f>IF($A513&lt;&gt;"",IF(VLOOKUP($A513,Vocabulary!$A:$J,2,)="","",VLOOKUP($A513,Vocabulary!$A:$J,2,)),"")</f>
        <v>datum</v>
      </c>
      <c r="C513" s="17" t="str">
        <f>IF($A513&lt;&gt;"",IF(VLOOKUP($A513,Vocabulary!$A:$J,3,)="","",VLOOKUP($A513,Vocabulary!$A:$J,3,)),"")</f>
        <v/>
      </c>
      <c r="D513" s="17" t="str">
        <f>IF($A513&lt;&gt;"",IF(VLOOKUP($A513,Vocabulary!$A:$J,7,)="","",VLOOKUP($A513,Vocabulary!$A:$J,7,)),"")</f>
        <v>external terminology:
http://purl.org/dc/terms/date</v>
      </c>
      <c r="E513" s="12" t="str">
        <f>IF($A513&lt;&gt;"",VLOOKUP($A513,Vocabulary!$A:$J,4,),"")</f>
        <v>Organization</v>
      </c>
      <c r="F513" s="9" t="s">
        <v>1030</v>
      </c>
    </row>
    <row r="514" spans="1:7" x14ac:dyDescent="0.3">
      <c r="A514" s="9">
        <v>573</v>
      </c>
      <c r="B514" s="13" t="str">
        <f>IF($A514&lt;&gt;"",IF(VLOOKUP($A514,Vocabulary!$A:$J,2,)="","",VLOOKUP($A514,Vocabulary!$A:$J,2,)),"")</f>
        <v>doel</v>
      </c>
      <c r="C514" s="17" t="str">
        <f>IF($A514&lt;&gt;"",IF(VLOOKUP($A514,Vocabulary!$A:$J,3,)="","",VLOOKUP($A514,Vocabulary!$A:$J,3,)),"")</f>
        <v/>
      </c>
      <c r="D514" s="17" t="str">
        <f>IF($A514&lt;&gt;"",IF(VLOOKUP($A514,Vocabulary!$A:$J,7,)="","",VLOOKUP($A514,Vocabulary!$A:$J,7,)),"")</f>
        <v>external terminology:
http://www.w3.org/ns/org#purpose</v>
      </c>
      <c r="E514" s="12" t="str">
        <f>IF($A514&lt;&gt;"",VLOOKUP($A514,Vocabulary!$A:$J,4,),"")</f>
        <v>Organization</v>
      </c>
      <c r="F514" s="9" t="s">
        <v>1253</v>
      </c>
    </row>
    <row r="515" spans="1:7" x14ac:dyDescent="0.3">
      <c r="A515" s="9">
        <v>574</v>
      </c>
      <c r="B515" s="13" t="str">
        <f>IF($A515&lt;&gt;"",IF(VLOOKUP($A515,Vocabulary!$A:$J,2,)="","",VLOOKUP($A515,Vocabulary!$A:$J,2,)),"")</f>
        <v>eenheidVan</v>
      </c>
      <c r="C515" s="17" t="str">
        <f>IF($A515&lt;&gt;"",IF(VLOOKUP($A515,Vocabulary!$A:$J,3,)="","",VLOOKUP($A515,Vocabulary!$A:$J,3,)),"")</f>
        <v/>
      </c>
      <c r="D515" s="17" t="str">
        <f>IF($A515&lt;&gt;"",IF(VLOOKUP($A515,Vocabulary!$A:$J,7,)="","",VLOOKUP($A515,Vocabulary!$A:$J,7,)),"")</f>
        <v>external terminology:
http://www.w3.org/ns/org#unitOf</v>
      </c>
      <c r="E515" s="12" t="str">
        <f>IF($A515&lt;&gt;"",VLOOKUP($A515,Vocabulary!$A:$J,4,),"")</f>
        <v>Organization</v>
      </c>
      <c r="F515" s="9" t="s">
        <v>1254</v>
      </c>
    </row>
    <row r="516" spans="1:7" ht="100.8" x14ac:dyDescent="0.3">
      <c r="A516" s="9">
        <v>575</v>
      </c>
      <c r="B516" s="13" t="str">
        <f>IF($A516&lt;&gt;"",IF(VLOOKUP($A516,Vocabulary!$A:$J,2,)="","",VLOOKUP($A516,Vocabulary!$A:$J,2,)),"")</f>
        <v>FormeleOrganisatie</v>
      </c>
      <c r="C516" s="17" t="str">
        <f>IF($A516&lt;&gt;"",IF(VLOOKUP($A516,Vocabulary!$A:$J,3,)="","",VLOOKUP($A516,Vocabulary!$A:$J,3,)),"")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16" s="17" t="str">
        <f>IF($A516&lt;&gt;"",IF(VLOOKUP($A516,Vocabulary!$A:$J,7,)="","",VLOOKUP($A516,Vocabulary!$A:$J,7,)),"")</f>
        <v>external terminology:
http://www.w3.org/ns/org#FormalOrganization</v>
      </c>
      <c r="E516" s="12" t="str">
        <f>IF($A516&lt;&gt;"",VLOOKUP($A516,Vocabulary!$A:$J,4,),"")</f>
        <v>Organization</v>
      </c>
      <c r="F516" s="9" t="s">
        <v>1255</v>
      </c>
      <c r="G516" s="26" t="s">
        <v>1355</v>
      </c>
    </row>
    <row r="517" spans="1:7" x14ac:dyDescent="0.3">
      <c r="A517" s="9">
        <v>576</v>
      </c>
      <c r="B517" s="13" t="str">
        <f>IF($A517&lt;&gt;"",IF(VLOOKUP($A517,Vocabulary!$A:$J,2,)="","",VLOOKUP($A517,Vocabulary!$A:$J,2,)),"")</f>
        <v>gelinktMet</v>
      </c>
      <c r="C517" s="17" t="str">
        <f>IF($A517&lt;&gt;"",IF(VLOOKUP($A517,Vocabulary!$A:$J,3,)="","",VLOOKUP($A517,Vocabulary!$A:$J,3,)),"")</f>
        <v/>
      </c>
      <c r="D517" s="17" t="str">
        <f>IF($A517&lt;&gt;"",IF(VLOOKUP($A517,Vocabulary!$A:$J,7,)="","",VLOOKUP($A517,Vocabulary!$A:$J,7,)),"")</f>
        <v>external terminology:
http://www.w3.org/ns/org#linkedTo</v>
      </c>
      <c r="E517" s="12" t="str">
        <f>IF($A517&lt;&gt;"",VLOOKUP($A517,Vocabulary!$A:$J,4,),"")</f>
        <v>Organization</v>
      </c>
      <c r="F517" s="9" t="s">
        <v>1256</v>
      </c>
    </row>
    <row r="518" spans="1:7" ht="345.6" x14ac:dyDescent="0.3">
      <c r="A518" s="9">
        <v>577</v>
      </c>
      <c r="B518" s="13" t="str">
        <f>IF($A518&lt;&gt;"",IF(VLOOKUP($A518,Vocabulary!$A:$J,2,)="","",VLOOKUP($A518,Vocabulary!$A:$J,2,)),"")</f>
        <v>GeregistreerdeOrganisatie</v>
      </c>
      <c r="C518" s="17" t="str">
        <f>IF($A518&lt;&gt;"",IF(VLOOKUP($A518,Vocabulary!$A:$J,3,)="","",VLOOKUP($A518,Vocabulary!$A:$J,3,)),"")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18" s="17" t="str">
        <f>IF($A518&lt;&gt;"",IF(VLOOKUP($A518,Vocabulary!$A:$J,7,)="","",VLOOKUP($A518,Vocabulary!$A:$J,7,)),"")</f>
        <v>external terminology:
http://www.w3.org/ns/regorg#RegisteredOrganization</v>
      </c>
      <c r="E518" s="12" t="str">
        <f>IF($A518&lt;&gt;"",VLOOKUP($A518,Vocabulary!$A:$J,4,),"")</f>
        <v>Organization</v>
      </c>
      <c r="F518" s="9" t="s">
        <v>1257</v>
      </c>
      <c r="G518" s="26" t="s">
        <v>1356</v>
      </c>
    </row>
    <row r="519" spans="1:7" x14ac:dyDescent="0.3">
      <c r="A519" s="9">
        <v>578</v>
      </c>
      <c r="B519" s="13" t="str">
        <f>IF($A519&lt;&gt;"",IF(VLOOKUP($A519,Vocabulary!$A:$J,2,)="","",VLOOKUP($A519,Vocabulary!$A:$J,2,)),"")</f>
        <v>gevolgVan</v>
      </c>
      <c r="C519" s="17" t="str">
        <f>IF($A519&lt;&gt;"",IF(VLOOKUP($A519,Vocabulary!$A:$J,3,)="","",VLOOKUP($A519,Vocabulary!$A:$J,3,)),"")</f>
        <v/>
      </c>
      <c r="D519" s="17" t="str">
        <f>IF($A519&lt;&gt;"",IF(VLOOKUP($A519,Vocabulary!$A:$J,7,)="","",VLOOKUP($A519,Vocabulary!$A:$J,7,)),"")</f>
        <v>external terminology:
http://www.w3.org/ns/org#resultedFrom</v>
      </c>
      <c r="E519" s="12" t="str">
        <f>IF($A519&lt;&gt;"",VLOOKUP($A519,Vocabulary!$A:$J,4,),"")</f>
        <v>Organization</v>
      </c>
      <c r="F519" s="9" t="s">
        <v>1258</v>
      </c>
    </row>
    <row r="520" spans="1:7" x14ac:dyDescent="0.3">
      <c r="A520" s="9">
        <v>579</v>
      </c>
      <c r="B520" s="13" t="str">
        <f>IF($A520&lt;&gt;"",IF(VLOOKUP($A520,Vocabulary!$A:$J,2,)="","",VLOOKUP($A520,Vocabulary!$A:$J,2,)),"")</f>
        <v>heeft</v>
      </c>
      <c r="C520" s="17" t="str">
        <f>IF($A520&lt;&gt;"",IF(VLOOKUP($A520,Vocabulary!$A:$J,3,)="","",VLOOKUP($A520,Vocabulary!$A:$J,3,)),"")</f>
        <v/>
      </c>
      <c r="D520" s="17" t="str">
        <f>IF($A520&lt;&gt;"",IF(VLOOKUP($A520,Vocabulary!$A:$J,7,)="","",VLOOKUP($A520,Vocabulary!$A:$J,7,)),"")</f>
        <v>external terminology:
http://www.w3.org/ns/org#hasMembership</v>
      </c>
      <c r="E520" s="12" t="str">
        <f>IF($A520&lt;&gt;"",VLOOKUP($A520,Vocabulary!$A:$J,4,),"")</f>
        <v>Organization</v>
      </c>
      <c r="F520" s="9" t="s">
        <v>1259</v>
      </c>
    </row>
    <row r="521" spans="1:7" x14ac:dyDescent="0.3">
      <c r="A521" s="9">
        <v>580</v>
      </c>
      <c r="B521" s="13" t="str">
        <f>IF($A521&lt;&gt;"",IF(VLOOKUP($A521,Vocabulary!$A:$J,2,)="","",VLOOKUP($A521,Vocabulary!$A:$J,2,)),"")</f>
        <v>heeftEenheid</v>
      </c>
      <c r="C521" s="17" t="str">
        <f>IF($A521&lt;&gt;"",IF(VLOOKUP($A521,Vocabulary!$A:$J,3,)="","",VLOOKUP($A521,Vocabulary!$A:$J,3,)),"")</f>
        <v/>
      </c>
      <c r="D521" s="17" t="str">
        <f>IF($A521&lt;&gt;"",IF(VLOOKUP($A521,Vocabulary!$A:$J,7,)="","",VLOOKUP($A521,Vocabulary!$A:$J,7,)),"")</f>
        <v>external terminology:
http://www.w3.org/ns/org#hasUnit</v>
      </c>
      <c r="E521" s="12" t="str">
        <f>IF($A521&lt;&gt;"",VLOOKUP($A521,Vocabulary!$A:$J,4,),"")</f>
        <v>Organization</v>
      </c>
      <c r="F521" s="9" t="s">
        <v>1260</v>
      </c>
    </row>
    <row r="522" spans="1:7" x14ac:dyDescent="0.3">
      <c r="A522" s="9">
        <v>581</v>
      </c>
      <c r="B522" s="13" t="str">
        <f>IF($A522&lt;&gt;"",IF(VLOOKUP($A522,Vocabulary!$A:$J,2,)="","",VLOOKUP($A522,Vocabulary!$A:$J,2,)),"")</f>
        <v>heeftFormeelKader</v>
      </c>
      <c r="C522" s="17" t="str">
        <f>IF($A522&lt;&gt;"",IF(VLOOKUP($A522,Vocabulary!$A:$J,3,)="","",VLOOKUP($A522,Vocabulary!$A:$J,3,)),"")</f>
        <v/>
      </c>
      <c r="D522" s="17" t="str">
        <f>IF($A522&lt;&gt;"",IF(VLOOKUP($A522,Vocabulary!$A:$J,7,)="","",VLOOKUP($A522,Vocabulary!$A:$J,7,)),"")</f>
        <v>external terminology:
http://data.europa.eu/m8g/hasFormalFramework</v>
      </c>
      <c r="E522" s="12" t="str">
        <f>IF($A522&lt;&gt;"",VLOOKUP($A522,Vocabulary!$A:$J,4,),"")</f>
        <v>Organization</v>
      </c>
      <c r="F522" s="9" t="s">
        <v>1261</v>
      </c>
    </row>
    <row r="523" spans="1:7" x14ac:dyDescent="0.3">
      <c r="A523" s="9">
        <v>582</v>
      </c>
      <c r="B523" s="13" t="str">
        <f>IF($A523&lt;&gt;"",IF(VLOOKUP($A523,Vocabulary!$A:$J,2,)="","",VLOOKUP($A523,Vocabulary!$A:$J,2,)),"")</f>
        <v>heeftGeregistreerdeOrganisatie</v>
      </c>
      <c r="C523" s="17" t="str">
        <f>IF($A523&lt;&gt;"",IF(VLOOKUP($A523,Vocabulary!$A:$J,3,)="","",VLOOKUP($A523,Vocabulary!$A:$J,3,)),"")</f>
        <v/>
      </c>
      <c r="D523" s="17" t="str">
        <f>IF($A523&lt;&gt;"",IF(VLOOKUP($A523,Vocabulary!$A:$J,7,)="","",VLOOKUP($A523,Vocabulary!$A:$J,7,)),"")</f>
        <v>external terminology:
http://www.w3.org/ns/regorg#hasRegisteredOrganization</v>
      </c>
      <c r="E523" s="12" t="str">
        <f>IF($A523&lt;&gt;"",VLOOKUP($A523,Vocabulary!$A:$J,4,),"")</f>
        <v>Organization</v>
      </c>
      <c r="F523" s="9" t="s">
        <v>1262</v>
      </c>
    </row>
    <row r="524" spans="1:7" x14ac:dyDescent="0.3">
      <c r="A524" s="9">
        <v>583</v>
      </c>
      <c r="B524" s="13" t="str">
        <f>IF($A524&lt;&gt;"",IF(VLOOKUP($A524,Vocabulary!$A:$J,2,)="","",VLOOKUP($A524,Vocabulary!$A:$J,2,)),"")</f>
        <v>heeftGeregistreerdeVestiging</v>
      </c>
      <c r="C524" s="17" t="str">
        <f>IF($A524&lt;&gt;"",IF(VLOOKUP($A524,Vocabulary!$A:$J,3,)="","",VLOOKUP($A524,Vocabulary!$A:$J,3,)),"")</f>
        <v/>
      </c>
      <c r="D524" s="17" t="str">
        <f>IF($A524&lt;&gt;"",IF(VLOOKUP($A524,Vocabulary!$A:$J,7,)="","",VLOOKUP($A524,Vocabulary!$A:$J,7,)),"")</f>
        <v>external terminology:
http://www.w3.org/ns/org#hasRegisteredSite</v>
      </c>
      <c r="E524" s="12" t="str">
        <f>IF($A524&lt;&gt;"",VLOOKUP($A524,Vocabulary!$A:$J,4,),"")</f>
        <v>Organization</v>
      </c>
      <c r="F524" s="9" t="s">
        <v>1263</v>
      </c>
    </row>
    <row r="525" spans="1:7" x14ac:dyDescent="0.3">
      <c r="A525" s="9">
        <v>584</v>
      </c>
      <c r="B525" s="13" t="str">
        <f>IF($A525&lt;&gt;"",IF(VLOOKUP($A525,Vocabulary!$A:$J,2,)="","",VLOOKUP($A525,Vocabulary!$A:$J,2,)),"")</f>
        <v>heeftPositie</v>
      </c>
      <c r="C525" s="17" t="str">
        <f>IF($A525&lt;&gt;"",IF(VLOOKUP($A525,Vocabulary!$A:$J,3,)="","",VLOOKUP($A525,Vocabulary!$A:$J,3,)),"")</f>
        <v/>
      </c>
      <c r="D525" s="17" t="str">
        <f>IF($A525&lt;&gt;"",IF(VLOOKUP($A525,Vocabulary!$A:$J,7,)="","",VLOOKUP($A525,Vocabulary!$A:$J,7,)),"")</f>
        <v>external terminology:
http://www.w3.org/ns/org#hasPost</v>
      </c>
      <c r="E525" s="12" t="str">
        <f>IF($A525&lt;&gt;"",VLOOKUP($A525,Vocabulary!$A:$J,4,),"")</f>
        <v>Organization</v>
      </c>
      <c r="F525" s="9" t="s">
        <v>1264</v>
      </c>
    </row>
    <row r="526" spans="1:7" x14ac:dyDescent="0.3">
      <c r="A526" s="9">
        <v>585</v>
      </c>
      <c r="B526" s="13" t="str">
        <f>IF($A526&lt;&gt;"",IF(VLOOKUP($A526,Vocabulary!$A:$J,2,)="","",VLOOKUP($A526,Vocabulary!$A:$J,2,)),"")</f>
        <v>heeftPrimaireVestiging</v>
      </c>
      <c r="C526" s="17" t="str">
        <f>IF($A526&lt;&gt;"",IF(VLOOKUP($A526,Vocabulary!$A:$J,3,)="","",VLOOKUP($A526,Vocabulary!$A:$J,3,)),"")</f>
        <v/>
      </c>
      <c r="D526" s="17" t="str">
        <f>IF($A526&lt;&gt;"",IF(VLOOKUP($A526,Vocabulary!$A:$J,7,)="","",VLOOKUP($A526,Vocabulary!$A:$J,7,)),"")</f>
        <v>external terminology:
http://www.w3.org/ns/org#hasPrimarySite</v>
      </c>
      <c r="E526" s="12" t="str">
        <f>IF($A526&lt;&gt;"",VLOOKUP($A526,Vocabulary!$A:$J,4,),"")</f>
        <v>Organization</v>
      </c>
      <c r="F526" s="9" t="s">
        <v>1265</v>
      </c>
    </row>
    <row r="527" spans="1:7" x14ac:dyDescent="0.3">
      <c r="A527" s="9">
        <v>586</v>
      </c>
      <c r="B527" s="13" t="str">
        <f>IF($A527&lt;&gt;"",IF(VLOOKUP($A527,Vocabulary!$A:$J,2,)="","",VLOOKUP($A527,Vocabulary!$A:$J,2,)),"")</f>
        <v>heeftStandplaats</v>
      </c>
      <c r="C527" s="17" t="str">
        <f>IF($A527&lt;&gt;"",IF(VLOOKUP($A527,Vocabulary!$A:$J,3,)="","",VLOOKUP($A527,Vocabulary!$A:$J,3,)),"")</f>
        <v/>
      </c>
      <c r="D527" s="17" t="str">
        <f>IF($A527&lt;&gt;"",IF(VLOOKUP($A527,Vocabulary!$A:$J,7,)="","",VLOOKUP($A527,Vocabulary!$A:$J,7,)),"")</f>
        <v>external terminology:
http://www.w3.org/ns/org#basedAt</v>
      </c>
      <c r="E527" s="12" t="str">
        <f>IF($A527&lt;&gt;"",VLOOKUP($A527,Vocabulary!$A:$J,4,),"")</f>
        <v>Organization</v>
      </c>
      <c r="F527" s="9" t="s">
        <v>1266</v>
      </c>
    </row>
    <row r="528" spans="1:7" x14ac:dyDescent="0.3">
      <c r="A528" s="9">
        <v>587</v>
      </c>
      <c r="B528" s="13" t="str">
        <f>IF($A528&lt;&gt;"",IF(VLOOKUP($A528,Vocabulary!$A:$J,2,)="","",VLOOKUP($A528,Vocabulary!$A:$J,2,)),"")</f>
        <v>heeftSuborganisatie</v>
      </c>
      <c r="C528" s="17" t="str">
        <f>IF($A528&lt;&gt;"",IF(VLOOKUP($A528,Vocabulary!$A:$J,3,)="","",VLOOKUP($A528,Vocabulary!$A:$J,3,)),"")</f>
        <v/>
      </c>
      <c r="D528" s="17" t="str">
        <f>IF($A528&lt;&gt;"",IF(VLOOKUP($A528,Vocabulary!$A:$J,7,)="","",VLOOKUP($A528,Vocabulary!$A:$J,7,)),"")</f>
        <v>external terminology:
http://www.w3.org/ns/org#hasSubOrganization</v>
      </c>
      <c r="E528" s="12" t="str">
        <f>IF($A528&lt;&gt;"",VLOOKUP($A528,Vocabulary!$A:$J,4,),"")</f>
        <v>Organization</v>
      </c>
      <c r="F528" s="9" t="s">
        <v>1267</v>
      </c>
    </row>
    <row r="529" spans="1:7" x14ac:dyDescent="0.3">
      <c r="A529" s="9">
        <v>588</v>
      </c>
      <c r="B529" s="13" t="str">
        <f>IF($A529&lt;&gt;"",IF(VLOOKUP($A529,Vocabulary!$A:$J,2,)="","",VLOOKUP($A529,Vocabulary!$A:$J,2,)),"")</f>
        <v>heeftVestiging</v>
      </c>
      <c r="C529" s="17" t="str">
        <f>IF($A529&lt;&gt;"",IF(VLOOKUP($A529,Vocabulary!$A:$J,3,)="","",VLOOKUP($A529,Vocabulary!$A:$J,3,)),"")</f>
        <v/>
      </c>
      <c r="D529" s="17" t="str">
        <f>IF($A529&lt;&gt;"",IF(VLOOKUP($A529,Vocabulary!$A:$J,7,)="","",VLOOKUP($A529,Vocabulary!$A:$J,7,)),"")</f>
        <v>external terminology:
http://www.w3.org/ns/org#hasSite</v>
      </c>
      <c r="E529" s="12" t="str">
        <f>IF($A529&lt;&gt;"",VLOOKUP($A529,Vocabulary!$A:$J,4,),"")</f>
        <v>Organization</v>
      </c>
      <c r="F529" s="9" t="s">
        <v>1268</v>
      </c>
    </row>
    <row r="530" spans="1:7" x14ac:dyDescent="0.3">
      <c r="A530" s="9">
        <v>589</v>
      </c>
      <c r="B530" s="13" t="str">
        <f>IF($A530&lt;&gt;"",IF(VLOOKUP($A530,Vocabulary!$A:$J,2,)="","",VLOOKUP($A530,Vocabulary!$A:$J,2,)),"")</f>
        <v>homepage</v>
      </c>
      <c r="C530" s="17" t="str">
        <f>IF($A530&lt;&gt;"",IF(VLOOKUP($A530,Vocabulary!$A:$J,3,)="","",VLOOKUP($A530,Vocabulary!$A:$J,3,)),"")</f>
        <v/>
      </c>
      <c r="D530" s="17" t="str">
        <f>IF($A530&lt;&gt;"",IF(VLOOKUP($A530,Vocabulary!$A:$J,7,)="","",VLOOKUP($A530,Vocabulary!$A:$J,7,)),"")</f>
        <v>external terminology:
http://xmlns.com/foaf/0.1/homepage</v>
      </c>
      <c r="E530" s="12" t="str">
        <f>IF($A530&lt;&gt;"",VLOOKUP($A530,Vocabulary!$A:$J,4,),"")</f>
        <v>Organization</v>
      </c>
      <c r="F530" s="9" t="s">
        <v>1269</v>
      </c>
    </row>
    <row r="531" spans="1:7" x14ac:dyDescent="0.3">
      <c r="A531" s="9">
        <v>590</v>
      </c>
      <c r="B531" s="13" t="str">
        <f>IF($A531&lt;&gt;"",IF(VLOOKUP($A531,Vocabulary!$A:$J,2,)="","",VLOOKUP($A531,Vocabulary!$A:$J,2,)),"")</f>
        <v>hoofdVan</v>
      </c>
      <c r="C531" s="17" t="str">
        <f>IF($A531&lt;&gt;"",IF(VLOOKUP($A531,Vocabulary!$A:$J,3,)="","",VLOOKUP($A531,Vocabulary!$A:$J,3,)),"")</f>
        <v/>
      </c>
      <c r="D531" s="17" t="str">
        <f>IF($A531&lt;&gt;"",IF(VLOOKUP($A531,Vocabulary!$A:$J,7,)="","",VLOOKUP($A531,Vocabulary!$A:$J,7,)),"")</f>
        <v>external terminology:
http://www.w3.org/ns/org#headOf</v>
      </c>
      <c r="E531" s="12" t="str">
        <f>IF($A531&lt;&gt;"",VLOOKUP($A531,Vocabulary!$A:$J,4,),"")</f>
        <v>Organization</v>
      </c>
      <c r="F531" s="9" t="s">
        <v>1270</v>
      </c>
    </row>
    <row r="532" spans="1:7" x14ac:dyDescent="0.3">
      <c r="A532" s="9">
        <v>591</v>
      </c>
      <c r="B532" s="13" t="str">
        <f>IF($A532&lt;&gt;"",IF(VLOOKUP($A532,Vocabulary!$A:$J,2,)="","",VLOOKUP($A532,Vocabulary!$A:$J,2,)),"")</f>
        <v>houdt</v>
      </c>
      <c r="C532" s="17" t="str">
        <f>IF($A532&lt;&gt;"",IF(VLOOKUP($A532,Vocabulary!$A:$J,3,)="","",VLOOKUP($A532,Vocabulary!$A:$J,3,)),"")</f>
        <v/>
      </c>
      <c r="D532" s="17" t="str">
        <f>IF($A532&lt;&gt;"",IF(VLOOKUP($A532,Vocabulary!$A:$J,7,)="","",VLOOKUP($A532,Vocabulary!$A:$J,7,)),"")</f>
        <v>external terminology:
http://www.w3.org/ns/org#holds</v>
      </c>
      <c r="E532" s="12" t="str">
        <f>IF($A532&lt;&gt;"",VLOOKUP($A532,Vocabulary!$A:$J,4,),"")</f>
        <v>Organization</v>
      </c>
      <c r="F532" s="9" t="s">
        <v>1271</v>
      </c>
    </row>
    <row r="533" spans="1:7" x14ac:dyDescent="0.3">
      <c r="A533" s="9">
        <v>592</v>
      </c>
      <c r="B533" s="13" t="str">
        <f>IF($A533&lt;&gt;"",IF(VLOOKUP($A533,Vocabulary!$A:$J,2,)="","",VLOOKUP($A533,Vocabulary!$A:$J,2,)),"")</f>
        <v>ingevuldDoor</v>
      </c>
      <c r="C533" s="17" t="str">
        <f>IF($A533&lt;&gt;"",IF(VLOOKUP($A533,Vocabulary!$A:$J,3,)="","",VLOOKUP($A533,Vocabulary!$A:$J,3,)),"")</f>
        <v/>
      </c>
      <c r="D533" s="17" t="str">
        <f>IF($A533&lt;&gt;"",IF(VLOOKUP($A533,Vocabulary!$A:$J,7,)="","",VLOOKUP($A533,Vocabulary!$A:$J,7,)),"")</f>
        <v>external terminology:
http://www.w3.org/ns/org#heldBy</v>
      </c>
      <c r="E533" s="12" t="str">
        <f>IF($A533&lt;&gt;"",VLOOKUP($A533,Vocabulary!$A:$J,4,),"")</f>
        <v>Organization</v>
      </c>
      <c r="F533" s="9" t="s">
        <v>1272</v>
      </c>
    </row>
    <row r="534" spans="1:7" x14ac:dyDescent="0.3">
      <c r="A534" s="9">
        <v>593</v>
      </c>
      <c r="B534" s="13" t="str">
        <f>IF($A534&lt;&gt;"",IF(VLOOKUP($A534,Vocabulary!$A:$J,2,)="","",VLOOKUP($A534,Vocabulary!$A:$J,2,)),"")</f>
        <v>isLidmaatschapBij</v>
      </c>
      <c r="C534" s="17" t="str">
        <f>IF($A534&lt;&gt;"",IF(VLOOKUP($A534,Vocabulary!$A:$J,3,)="","",VLOOKUP($A534,Vocabulary!$A:$J,3,)),"")</f>
        <v/>
      </c>
      <c r="D534" s="17" t="str">
        <f>IF($A534&lt;&gt;"",IF(VLOOKUP($A534,Vocabulary!$A:$J,7,)="","",VLOOKUP($A534,Vocabulary!$A:$J,7,)),"")</f>
        <v>external terminology:
http://www.w3.org/ns/org#organization</v>
      </c>
      <c r="E534" s="12" t="str">
        <f>IF($A534&lt;&gt;"",VLOOKUP($A534,Vocabulary!$A:$J,4,),"")</f>
        <v>Organization</v>
      </c>
      <c r="F534" s="9" t="s">
        <v>1273</v>
      </c>
    </row>
    <row r="535" spans="1:7" x14ac:dyDescent="0.3">
      <c r="A535" s="9">
        <v>594</v>
      </c>
      <c r="B535" s="13" t="str">
        <f>IF($A535&lt;&gt;"",IF(VLOOKUP($A535,Vocabulary!$A:$J,2,)="","",VLOOKUP($A535,Vocabulary!$A:$J,2,)),"")</f>
        <v>lid</v>
      </c>
      <c r="C535" s="17" t="str">
        <f>IF($A535&lt;&gt;"",IF(VLOOKUP($A535,Vocabulary!$A:$J,3,)="","",VLOOKUP($A535,Vocabulary!$A:$J,3,)),"")</f>
        <v/>
      </c>
      <c r="D535" s="17" t="str">
        <f>IF($A535&lt;&gt;"",IF(VLOOKUP($A535,Vocabulary!$A:$J,7,)="","",VLOOKUP($A535,Vocabulary!$A:$J,7,)),"")</f>
        <v>external terminology:
http://www.w3.org/ns/org#member</v>
      </c>
      <c r="E535" s="12" t="str">
        <f>IF($A535&lt;&gt;"",VLOOKUP($A535,Vocabulary!$A:$J,4,),"")</f>
        <v>Organization</v>
      </c>
      <c r="F535" s="9" t="s">
        <v>1274</v>
      </c>
    </row>
    <row r="536" spans="1:7" x14ac:dyDescent="0.3">
      <c r="A536" s="9">
        <v>595</v>
      </c>
      <c r="B536" s="13" t="str">
        <f>IF($A536&lt;&gt;"",IF(VLOOKUP($A536,Vocabulary!$A:$J,2,)="","",VLOOKUP($A536,Vocabulary!$A:$J,2,)),"")</f>
        <v>lidGedurende</v>
      </c>
      <c r="C536" s="17" t="str">
        <f>IF($A536&lt;&gt;"",IF(VLOOKUP($A536,Vocabulary!$A:$J,3,)="","",VLOOKUP($A536,Vocabulary!$A:$J,3,)),"")</f>
        <v/>
      </c>
      <c r="D536" s="17" t="str">
        <f>IF($A536&lt;&gt;"",IF(VLOOKUP($A536,Vocabulary!$A:$J,7,)="","",VLOOKUP($A536,Vocabulary!$A:$J,7,)),"")</f>
        <v>external terminology:
http://www.w3.org/ns/org#memberDuring</v>
      </c>
      <c r="E536" s="12" t="str">
        <f>IF($A536&lt;&gt;"",VLOOKUP($A536,Vocabulary!$A:$J,4,),"")</f>
        <v>Organization</v>
      </c>
      <c r="F536" s="9" t="s">
        <v>1275</v>
      </c>
    </row>
    <row r="537" spans="1:7" x14ac:dyDescent="0.3">
      <c r="A537" s="9">
        <v>596</v>
      </c>
      <c r="B537" s="13" t="str">
        <f>IF($A537&lt;&gt;"",IF(VLOOKUP($A537,Vocabulary!$A:$J,2,)="","",VLOOKUP($A537,Vocabulary!$A:$J,2,)),"")</f>
        <v>lidVan</v>
      </c>
      <c r="C537" s="17" t="str">
        <f>IF($A537&lt;&gt;"",IF(VLOOKUP($A537,Vocabulary!$A:$J,3,)="","",VLOOKUP($A537,Vocabulary!$A:$J,3,)),"")</f>
        <v/>
      </c>
      <c r="D537" s="17" t="str">
        <f>IF($A537&lt;&gt;"",IF(VLOOKUP($A537,Vocabulary!$A:$J,7,)="","",VLOOKUP($A537,Vocabulary!$A:$J,7,)),"")</f>
        <v>external terminology:
http://www.w3.org/ns/org#memberOf</v>
      </c>
      <c r="E537" s="12" t="str">
        <f>IF($A537&lt;&gt;"",VLOOKUP($A537,Vocabulary!$A:$J,4,),"")</f>
        <v>Organization</v>
      </c>
      <c r="F537" s="9" t="s">
        <v>1276</v>
      </c>
    </row>
    <row r="538" spans="1:7" x14ac:dyDescent="0.3">
      <c r="A538" s="9">
        <v>597</v>
      </c>
      <c r="B538" s="13" t="str">
        <f>IF($A538&lt;&gt;"",IF(VLOOKUP($A538,Vocabulary!$A:$J,2,)="","",VLOOKUP($A538,Vocabulary!$A:$J,2,)),"")</f>
        <v>Lidmaatschap</v>
      </c>
      <c r="C538" s="17" t="str">
        <f>IF($A538&lt;&gt;"",IF(VLOOKUP($A538,Vocabulary!$A:$J,3,)="","",VLOOKUP($A538,Vocabulary!$A:$J,3,)),"")</f>
        <v/>
      </c>
      <c r="D538" s="17" t="str">
        <f>IF($A538&lt;&gt;"",IF(VLOOKUP($A538,Vocabulary!$A:$J,7,)="","",VLOOKUP($A538,Vocabulary!$A:$J,7,)),"")</f>
        <v>external terminology:
http://www.w3.org/ns/org#Membership</v>
      </c>
      <c r="E538" s="12" t="str">
        <f>IF($A538&lt;&gt;"",VLOOKUP($A538,Vocabulary!$A:$J,4,),"")</f>
        <v>Organization</v>
      </c>
      <c r="F538" s="9" t="s">
        <v>1277</v>
      </c>
    </row>
    <row r="539" spans="1:7" x14ac:dyDescent="0.3">
      <c r="A539" s="9">
        <v>598</v>
      </c>
      <c r="B539" s="13" t="str">
        <f>IF($A539&lt;&gt;"",IF(VLOOKUP($A539,Vocabulary!$A:$J,2,)="","",VLOOKUP($A539,Vocabulary!$A:$J,2,)),"")</f>
        <v>logo</v>
      </c>
      <c r="C539" s="17" t="str">
        <f>IF($A539&lt;&gt;"",IF(VLOOKUP($A539,Vocabulary!$A:$J,3,)="","",VLOOKUP($A539,Vocabulary!$A:$J,3,)),"")</f>
        <v/>
      </c>
      <c r="D539" s="17" t="str">
        <f>IF($A539&lt;&gt;"",IF(VLOOKUP($A539,Vocabulary!$A:$J,7,)="","",VLOOKUP($A539,Vocabulary!$A:$J,7,)),"")</f>
        <v>external terminology:
http://schema.org/logo</v>
      </c>
      <c r="E539" s="12" t="str">
        <f>IF($A539&lt;&gt;"",VLOOKUP($A539,Vocabulary!$A:$J,4,),"")</f>
        <v>Organization</v>
      </c>
      <c r="F539" s="9" t="s">
        <v>1278</v>
      </c>
    </row>
    <row r="540" spans="1:7" x14ac:dyDescent="0.3">
      <c r="A540" s="9">
        <v>599</v>
      </c>
      <c r="B540" s="13" t="str">
        <f>IF($A540&lt;&gt;"",IF(VLOOKUP($A540,Vocabulary!$A:$J,2,)="","",VLOOKUP($A540,Vocabulary!$A:$J,2,)),"")</f>
        <v>Oprichtingsgebeurtenis</v>
      </c>
      <c r="C540" s="17" t="str">
        <f>IF($A540&lt;&gt;"",IF(VLOOKUP($A540,Vocabulary!$A:$J,3,)="","",VLOOKUP($A540,Vocabulary!$A:$J,3,)),"")</f>
        <v/>
      </c>
      <c r="D540" s="17" t="str">
        <f>IF($A540&lt;&gt;"",IF(VLOOKUP($A540,Vocabulary!$A:$J,7,)="","",VLOOKUP($A540,Vocabulary!$A:$J,7,)),"")</f>
        <v>external terminology:
http://data.europa.eu/m8g/FoundationEvent</v>
      </c>
      <c r="E540" s="12" t="str">
        <f>IF($A540&lt;&gt;"",VLOOKUP($A540,Vocabulary!$A:$J,4,),"")</f>
        <v>Organization</v>
      </c>
      <c r="F540" s="9" t="s">
        <v>1279</v>
      </c>
    </row>
    <row r="541" spans="1:7" ht="86.4" x14ac:dyDescent="0.3">
      <c r="A541" s="9">
        <v>600</v>
      </c>
      <c r="B541" s="13" t="str">
        <f>IF($A541&lt;&gt;"",IF(VLOOKUP($A541,Vocabulary!$A:$J,2,)="","",VLOOKUP($A541,Vocabulary!$A:$J,2,)),"")</f>
        <v>Organisatie</v>
      </c>
      <c r="C541" s="17" t="str">
        <f>IF($A541&lt;&gt;"",IF(VLOOKUP($A541,Vocabulary!$A:$J,3,)="","",VLOOKUP($A541,Vocabulary!$A:$J,3,)),"")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1" s="17" t="str">
        <f>IF($A541&lt;&gt;"",IF(VLOOKUP($A541,Vocabulary!$A:$J,7,)="","",VLOOKUP($A541,Vocabulary!$A:$J,7,)),"")</f>
        <v>external terminology:
http://www.w3.org/ns/org#Organization</v>
      </c>
      <c r="E541" s="12" t="str">
        <f>IF($A541&lt;&gt;"",VLOOKUP($A541,Vocabulary!$A:$J,4,),"")</f>
        <v>Organization</v>
      </c>
      <c r="F541" s="9" t="s">
        <v>71</v>
      </c>
      <c r="G541" s="26" t="s">
        <v>1357</v>
      </c>
    </row>
    <row r="542" spans="1:7" x14ac:dyDescent="0.3">
      <c r="A542" s="9">
        <v>601</v>
      </c>
      <c r="B542" s="13" t="str">
        <f>IF($A542&lt;&gt;"",IF(VLOOKUP($A542,Vocabulary!$A:$J,2,)="","",VLOOKUP($A542,Vocabulary!$A:$J,2,)),"")</f>
        <v>organisatieactiviteit</v>
      </c>
      <c r="C542" s="17" t="str">
        <f>IF($A542&lt;&gt;"",IF(VLOOKUP($A542,Vocabulary!$A:$J,3,)="","",VLOOKUP($A542,Vocabulary!$A:$J,3,)),"")</f>
        <v/>
      </c>
      <c r="D542" s="17" t="str">
        <f>IF($A542&lt;&gt;"",IF(VLOOKUP($A542,Vocabulary!$A:$J,7,)="","",VLOOKUP($A542,Vocabulary!$A:$J,7,)),"")</f>
        <v>external terminology:
http://www.w3.org/ns/regorg#orgActivity</v>
      </c>
      <c r="E542" s="12" t="str">
        <f>IF($A542&lt;&gt;"",VLOOKUP($A542,Vocabulary!$A:$J,4,),"")</f>
        <v>Organization</v>
      </c>
      <c r="F542" s="9" t="s">
        <v>1280</v>
      </c>
    </row>
    <row r="543" spans="1:7" ht="86.4" x14ac:dyDescent="0.3">
      <c r="A543" s="9">
        <v>602</v>
      </c>
      <c r="B543" s="13" t="str">
        <f>IF($A543&lt;&gt;"",IF(VLOOKUP($A543,Vocabulary!$A:$J,2,)="","",VLOOKUP($A543,Vocabulary!$A:$J,2,)),"")</f>
        <v>Organisatie-eenheid</v>
      </c>
      <c r="C543" s="17" t="str">
        <f>IF($A543&lt;&gt;"",IF(VLOOKUP($A543,Vocabulary!$A:$J,3,)="","",VLOOKUP($A543,Vocabulary!$A:$J,3,)),"")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3" s="17" t="str">
        <f>IF($A543&lt;&gt;"",IF(VLOOKUP($A543,Vocabulary!$A:$J,7,)="","",VLOOKUP($A543,Vocabulary!$A:$J,7,)),"")</f>
        <v>external terminology:
http://www.w3.org/ns/org#OrganizationalUnit</v>
      </c>
      <c r="E543" s="12" t="str">
        <f>IF($A543&lt;&gt;"",VLOOKUP($A543,Vocabulary!$A:$J,4,),"")</f>
        <v>Organization</v>
      </c>
      <c r="F543" s="9" t="s">
        <v>1281</v>
      </c>
      <c r="G543" s="26" t="s">
        <v>1358</v>
      </c>
    </row>
    <row r="544" spans="1:7" x14ac:dyDescent="0.3">
      <c r="A544" s="9">
        <v>603</v>
      </c>
      <c r="B544" s="13" t="str">
        <f>IF($A544&lt;&gt;"",IF(VLOOKUP($A544,Vocabulary!$A:$J,2,)="","",VLOOKUP($A544,Vocabulary!$A:$J,2,)),"")</f>
        <v>organisatiestatus</v>
      </c>
      <c r="C544" s="17" t="str">
        <f>IF($A544&lt;&gt;"",IF(VLOOKUP($A544,Vocabulary!$A:$J,3,)="","",VLOOKUP($A544,Vocabulary!$A:$J,3,)),"")</f>
        <v/>
      </c>
      <c r="D544" s="17" t="str">
        <f>IF($A544&lt;&gt;"",IF(VLOOKUP($A544,Vocabulary!$A:$J,7,)="","",VLOOKUP($A544,Vocabulary!$A:$J,7,)),"")</f>
        <v>external terminology:
http://www.w3.org/ns/regorg#orgStatus</v>
      </c>
      <c r="E544" s="12" t="str">
        <f>IF($A544&lt;&gt;"",VLOOKUP($A544,Vocabulary!$A:$J,4,),"")</f>
        <v>Organization</v>
      </c>
      <c r="F544" s="9" t="s">
        <v>1282</v>
      </c>
    </row>
    <row r="545" spans="1:7" x14ac:dyDescent="0.3">
      <c r="A545" s="9">
        <v>604</v>
      </c>
      <c r="B545" s="13" t="str">
        <f>IF($A545&lt;&gt;"",IF(VLOOKUP($A545,Vocabulary!$A:$J,2,)="","",VLOOKUP($A545,Vocabulary!$A:$J,2,)),"")</f>
        <v>organisatietype</v>
      </c>
      <c r="C545" s="17" t="str">
        <f>IF($A545&lt;&gt;"",IF(VLOOKUP($A545,Vocabulary!$A:$J,3,)="","",VLOOKUP($A545,Vocabulary!$A:$J,3,)),"")</f>
        <v/>
      </c>
      <c r="D545" s="17" t="str">
        <f>IF($A545&lt;&gt;"",IF(VLOOKUP($A545,Vocabulary!$A:$J,7,)="","",VLOOKUP($A545,Vocabulary!$A:$J,7,)),"")</f>
        <v>external terminology:
http://www.w3.org/ns/regorg#orgType</v>
      </c>
      <c r="E545" s="12" t="str">
        <f>IF($A545&lt;&gt;"",VLOOKUP($A545,Vocabulary!$A:$J,4,),"")</f>
        <v>Organization</v>
      </c>
      <c r="F545" s="9" t="s">
        <v>1283</v>
      </c>
    </row>
    <row r="546" spans="1:7" x14ac:dyDescent="0.3">
      <c r="A546" s="9">
        <v>605</v>
      </c>
      <c r="B546" s="13" t="str">
        <f>IF($A546&lt;&gt;"",IF(VLOOKUP($A546,Vocabulary!$A:$J,2,)="","",VLOOKUP($A546,Vocabulary!$A:$J,2,)),"")</f>
        <v>origineleOrganisatie</v>
      </c>
      <c r="C546" s="17" t="str">
        <f>IF($A546&lt;&gt;"",IF(VLOOKUP($A546,Vocabulary!$A:$J,3,)="","",VLOOKUP($A546,Vocabulary!$A:$J,3,)),"")</f>
        <v/>
      </c>
      <c r="D546" s="17" t="str">
        <f>IF($A546&lt;&gt;"",IF(VLOOKUP($A546,Vocabulary!$A:$J,7,)="","",VLOOKUP($A546,Vocabulary!$A:$J,7,)),"")</f>
        <v>external terminology:
http://www.w3.org/ns/org#originalOrganization</v>
      </c>
      <c r="E546" s="12" t="str">
        <f>IF($A546&lt;&gt;"",VLOOKUP($A546,Vocabulary!$A:$J,4,),"")</f>
        <v>Organization</v>
      </c>
      <c r="F546" s="9" t="s">
        <v>1284</v>
      </c>
    </row>
    <row r="547" spans="1:7" x14ac:dyDescent="0.3">
      <c r="A547" s="9">
        <v>606</v>
      </c>
      <c r="B547" s="13" t="str">
        <f>IF($A547&lt;&gt;"",IF(VLOOKUP($A547,Vocabulary!$A:$J,2,)="","",VLOOKUP($A547,Vocabulary!$A:$J,2,)),"")</f>
        <v>Positie</v>
      </c>
      <c r="C547" s="17" t="str">
        <f>IF($A547&lt;&gt;"",IF(VLOOKUP($A547,Vocabulary!$A:$J,3,)="","",VLOOKUP($A547,Vocabulary!$A:$J,3,)),"")</f>
        <v/>
      </c>
      <c r="D547" s="17" t="str">
        <f>IF($A547&lt;&gt;"",IF(VLOOKUP($A547,Vocabulary!$A:$J,7,)="","",VLOOKUP($A547,Vocabulary!$A:$J,7,)),"")</f>
        <v>external terminology:
http://www.w3.org/ns/org#Post</v>
      </c>
      <c r="E547" s="12" t="str">
        <f>IF($A547&lt;&gt;"",VLOOKUP($A547,Vocabulary!$A:$J,4,),"")</f>
        <v>Organization</v>
      </c>
      <c r="F547" s="9" t="s">
        <v>164</v>
      </c>
    </row>
    <row r="548" spans="1:7" x14ac:dyDescent="0.3">
      <c r="A548" s="9">
        <v>607</v>
      </c>
      <c r="B548" s="13" t="str">
        <f>IF($A548&lt;&gt;"",IF(VLOOKUP($A548,Vocabulary!$A:$J,2,)="","",VLOOKUP($A548,Vocabulary!$A:$J,2,)),"")</f>
        <v>positieBij</v>
      </c>
      <c r="C548" s="17" t="str">
        <f>IF($A548&lt;&gt;"",IF(VLOOKUP($A548,Vocabulary!$A:$J,3,)="","",VLOOKUP($A548,Vocabulary!$A:$J,3,)),"")</f>
        <v/>
      </c>
      <c r="D548" s="17" t="str">
        <f>IF($A548&lt;&gt;"",IF(VLOOKUP($A548,Vocabulary!$A:$J,7,)="","",VLOOKUP($A548,Vocabulary!$A:$J,7,)),"")</f>
        <v>external terminology:
http://www.w3.org/ns/org#postIn</v>
      </c>
      <c r="E548" s="12" t="str">
        <f>IF($A548&lt;&gt;"",VLOOKUP($A548,Vocabulary!$A:$J,4,),"")</f>
        <v>Organization</v>
      </c>
      <c r="F548" s="9" t="s">
        <v>1285</v>
      </c>
    </row>
    <row r="549" spans="1:7" x14ac:dyDescent="0.3">
      <c r="A549" s="9">
        <v>608</v>
      </c>
      <c r="B549" s="13" t="str">
        <f>IF($A549&lt;&gt;"",IF(VLOOKUP($A549,Vocabulary!$A:$J,2,)="","",VLOOKUP($A549,Vocabulary!$A:$J,2,)),"")</f>
        <v>PubliekeOrganisatie</v>
      </c>
      <c r="C549" s="17" t="str">
        <f>IF($A549&lt;&gt;"",IF(VLOOKUP($A549,Vocabulary!$A:$J,3,)="","",VLOOKUP($A549,Vocabulary!$A:$J,3,)),"")</f>
        <v/>
      </c>
      <c r="D549" s="17" t="str">
        <f>IF($A549&lt;&gt;"",IF(VLOOKUP($A549,Vocabulary!$A:$J,7,)="","",VLOOKUP($A549,Vocabulary!$A:$J,7,)),"")</f>
        <v>external terminology:
http://data.europa.eu/m8g/PublicOrganisation</v>
      </c>
      <c r="E549" s="12" t="str">
        <f>IF($A549&lt;&gt;"",VLOOKUP($A549,Vocabulary!$A:$J,4,),"")</f>
        <v>Organization</v>
      </c>
      <c r="F549" s="9" t="s">
        <v>1286</v>
      </c>
    </row>
    <row r="550" spans="1:7" x14ac:dyDescent="0.3">
      <c r="A550" s="9">
        <v>609</v>
      </c>
      <c r="B550" s="13" t="str">
        <f>IF($A550&lt;&gt;"",IF(VLOOKUP($A550,Vocabulary!$A:$J,2,)="","",VLOOKUP($A550,Vocabulary!$A:$J,2,)),"")</f>
        <v>rapporteertAan</v>
      </c>
      <c r="C550" s="17" t="str">
        <f>IF($A550&lt;&gt;"",IF(VLOOKUP($A550,Vocabulary!$A:$J,3,)="","",VLOOKUP($A550,Vocabulary!$A:$J,3,)),"")</f>
        <v/>
      </c>
      <c r="D550" s="17" t="str">
        <f>IF($A550&lt;&gt;"",IF(VLOOKUP($A550,Vocabulary!$A:$J,7,)="","",VLOOKUP($A550,Vocabulary!$A:$J,7,)),"")</f>
        <v>external terminology:
http://www.w3.org/ns/org#reportsTo</v>
      </c>
      <c r="E550" s="12" t="str">
        <f>IF($A550&lt;&gt;"",VLOOKUP($A550,Vocabulary!$A:$J,4,),"")</f>
        <v>Organization</v>
      </c>
      <c r="F550" s="9" t="s">
        <v>1287</v>
      </c>
    </row>
    <row r="551" spans="1:7" x14ac:dyDescent="0.3">
      <c r="A551" s="9">
        <v>610</v>
      </c>
      <c r="B551" s="13" t="str">
        <f>IF($A551&lt;&gt;"",IF(VLOOKUP($A551,Vocabulary!$A:$J,2,)="","",VLOOKUP($A551,Vocabulary!$A:$J,2,)),"")</f>
        <v>registratie</v>
      </c>
      <c r="C551" s="17" t="str">
        <f>IF($A551&lt;&gt;"",IF(VLOOKUP($A551,Vocabulary!$A:$J,3,)="","",VLOOKUP($A551,Vocabulary!$A:$J,3,)),"")</f>
        <v/>
      </c>
      <c r="D551" s="17" t="str">
        <f>IF($A551&lt;&gt;"",IF(VLOOKUP($A551,Vocabulary!$A:$J,7,)="","",VLOOKUP($A551,Vocabulary!$A:$J,7,)),"")</f>
        <v>external terminology:
http://www.w3.org/ns/regorg#registration</v>
      </c>
      <c r="E551" s="12" t="str">
        <f>IF($A551&lt;&gt;"",VLOOKUP($A551,Vocabulary!$A:$J,4,),"")</f>
        <v>Organization</v>
      </c>
      <c r="F551" s="9" t="s">
        <v>1048</v>
      </c>
    </row>
    <row r="552" spans="1:7" x14ac:dyDescent="0.3">
      <c r="A552" s="9">
        <v>611</v>
      </c>
      <c r="B552" s="13" t="str">
        <f>IF($A552&lt;&gt;"",IF(VLOOKUP($A552,Vocabulary!$A:$J,2,)="","",VLOOKUP($A552,Vocabulary!$A:$J,2,)),"")</f>
        <v>resulterendeOrganisatie</v>
      </c>
      <c r="C552" s="17" t="str">
        <f>IF($A552&lt;&gt;"",IF(VLOOKUP($A552,Vocabulary!$A:$J,3,)="","",VLOOKUP($A552,Vocabulary!$A:$J,3,)),"")</f>
        <v/>
      </c>
      <c r="D552" s="17" t="str">
        <f>IF($A552&lt;&gt;"",IF(VLOOKUP($A552,Vocabulary!$A:$J,7,)="","",VLOOKUP($A552,Vocabulary!$A:$J,7,)),"")</f>
        <v>external terminology:
http://www.w3.org/ns/org#resultingOrganization</v>
      </c>
      <c r="E552" s="12" t="str">
        <f>IF($A552&lt;&gt;"",VLOOKUP($A552,Vocabulary!$A:$J,4,),"")</f>
        <v>Organization</v>
      </c>
      <c r="F552" s="9" t="s">
        <v>1288</v>
      </c>
    </row>
    <row r="553" spans="1:7" x14ac:dyDescent="0.3">
      <c r="A553" s="9">
        <v>612</v>
      </c>
      <c r="B553" s="13" t="str">
        <f>IF($A553&lt;&gt;"",IF(VLOOKUP($A553,Vocabulary!$A:$J,2,)="","",VLOOKUP($A553,Vocabulary!$A:$J,2,)),"")</f>
        <v>Rol</v>
      </c>
      <c r="C553" s="17" t="str">
        <f>IF($A553&lt;&gt;"",IF(VLOOKUP($A553,Vocabulary!$A:$J,3,)="","",VLOOKUP($A553,Vocabulary!$A:$J,3,)),"")</f>
        <v/>
      </c>
      <c r="D553" s="17" t="str">
        <f>IF($A553&lt;&gt;"",IF(VLOOKUP($A553,Vocabulary!$A:$J,7,)="","",VLOOKUP($A553,Vocabulary!$A:$J,7,)),"")</f>
        <v>external terminology:
http://www.w3.org/ns/org#Role</v>
      </c>
      <c r="E553" s="12" t="str">
        <f>IF($A553&lt;&gt;"",VLOOKUP($A553,Vocabulary!$A:$J,4,),"")</f>
        <v>Organization</v>
      </c>
      <c r="F553" s="9" t="s">
        <v>1289</v>
      </c>
    </row>
    <row r="554" spans="1:7" x14ac:dyDescent="0.3">
      <c r="A554" s="9">
        <v>613</v>
      </c>
      <c r="B554" s="13" t="str">
        <f>IF($A554&lt;&gt;"",IF(VLOOKUP($A554,Vocabulary!$A:$J,2,)="","",VLOOKUP($A554,Vocabulary!$A:$J,2,)),"")</f>
        <v>rol</v>
      </c>
      <c r="C554" s="17" t="str">
        <f>IF($A554&lt;&gt;"",IF(VLOOKUP($A554,Vocabulary!$A:$J,3,)="","",VLOOKUP($A554,Vocabulary!$A:$J,3,)),"")</f>
        <v/>
      </c>
      <c r="D554" s="17" t="str">
        <f>IF($A554&lt;&gt;"",IF(VLOOKUP($A554,Vocabulary!$A:$J,7,)="","",VLOOKUP($A554,Vocabulary!$A:$J,7,)),"")</f>
        <v>external terminology:
http://www.w3.org/ns/org#role</v>
      </c>
      <c r="E554" s="12" t="str">
        <f>IF($A554&lt;&gt;"",VLOOKUP($A554,Vocabulary!$A:$J,4,),"")</f>
        <v>Organization</v>
      </c>
      <c r="F554" s="9" t="s">
        <v>1290</v>
      </c>
    </row>
    <row r="555" spans="1:7" x14ac:dyDescent="0.3">
      <c r="A555" s="9">
        <v>614</v>
      </c>
      <c r="B555" s="13" t="str">
        <f>IF($A555&lt;&gt;"",IF(VLOOKUP($A555,Vocabulary!$A:$J,2,)="","",VLOOKUP($A555,Vocabulary!$A:$J,2,)),"")</f>
        <v>ruimtelijk</v>
      </c>
      <c r="C555" s="17" t="str">
        <f>IF($A555&lt;&gt;"",IF(VLOOKUP($A555,Vocabulary!$A:$J,3,)="","",VLOOKUP($A555,Vocabulary!$A:$J,3,)),"")</f>
        <v/>
      </c>
      <c r="D555" s="17" t="str">
        <f>IF($A555&lt;&gt;"",IF(VLOOKUP($A555,Vocabulary!$A:$J,7,)="","",VLOOKUP($A555,Vocabulary!$A:$J,7,)),"")</f>
        <v>external terminology:
http://purl.org/dc/terms/spatial</v>
      </c>
      <c r="E555" s="12" t="str">
        <f>IF($A555&lt;&gt;"",VLOOKUP($A555,Vocabulary!$A:$J,4,),"")</f>
        <v>Organization</v>
      </c>
      <c r="F555" s="9" t="s">
        <v>1291</v>
      </c>
    </row>
    <row r="556" spans="1:7" ht="144" x14ac:dyDescent="0.3">
      <c r="A556" s="9">
        <v>615</v>
      </c>
      <c r="B556" s="13" t="str">
        <f>IF($A556&lt;&gt;"",IF(VLOOKUP($A556,Vocabulary!$A:$J,2,)="","",VLOOKUP($A556,Vocabulary!$A:$J,2,)),"")</f>
        <v>SamenwerkingVanOrganisaties</v>
      </c>
      <c r="C556" s="17" t="str">
        <f>IF($A556&lt;&gt;"",IF(VLOOKUP($A556,Vocabulary!$A:$J,3,)="","",VLOOKUP($A556,Vocabulary!$A:$J,3,)),"")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56" s="17" t="str">
        <f>IF($A556&lt;&gt;"",IF(VLOOKUP($A556,Vocabulary!$A:$J,7,)="","",VLOOKUP($A556,Vocabulary!$A:$J,7,)),"")</f>
        <v>external terminology:
http://www.w3.org/ns/org#OrganizationalCollaboration</v>
      </c>
      <c r="E556" s="12" t="str">
        <f>IF($A556&lt;&gt;"",VLOOKUP($A556,Vocabulary!$A:$J,4,),"")</f>
        <v>Organization</v>
      </c>
      <c r="F556" s="9" t="s">
        <v>1292</v>
      </c>
      <c r="G556" s="26" t="s">
        <v>1360</v>
      </c>
    </row>
    <row r="557" spans="1:7" x14ac:dyDescent="0.3">
      <c r="A557" s="9">
        <v>616</v>
      </c>
      <c r="B557" s="13" t="str">
        <f>IF($A557&lt;&gt;"",IF(VLOOKUP($A557,Vocabulary!$A:$J,2,)="","",VLOOKUP($A557,Vocabulary!$A:$J,2,)),"")</f>
        <v>suborganisatieVan</v>
      </c>
      <c r="C557" s="17" t="str">
        <f>IF($A557&lt;&gt;"",IF(VLOOKUP($A557,Vocabulary!$A:$J,3,)="","",VLOOKUP($A557,Vocabulary!$A:$J,3,)),"")</f>
        <v/>
      </c>
      <c r="D557" s="17" t="str">
        <f>IF($A557&lt;&gt;"",IF(VLOOKUP($A557,Vocabulary!$A:$J,7,)="","",VLOOKUP($A557,Vocabulary!$A:$J,7,)),"")</f>
        <v>external terminology:
http://www.w3.org/ns/org#subOrganizationOf</v>
      </c>
      <c r="E557" s="12" t="str">
        <f>IF($A557&lt;&gt;"",VLOOKUP($A557,Vocabulary!$A:$J,4,),"")</f>
        <v>Organization</v>
      </c>
      <c r="F557" s="9" t="s">
        <v>1293</v>
      </c>
    </row>
    <row r="558" spans="1:7" x14ac:dyDescent="0.3">
      <c r="A558" s="9">
        <v>617</v>
      </c>
      <c r="B558" s="13" t="str">
        <f>IF($A558&lt;&gt;"",IF(VLOOKUP($A558,Vocabulary!$A:$J,2,)="","",VLOOKUP($A558,Vocabulary!$A:$J,2,)),"")</f>
        <v>veranderdDoor</v>
      </c>
      <c r="C558" s="17" t="str">
        <f>IF($A558&lt;&gt;"",IF(VLOOKUP($A558,Vocabulary!$A:$J,3,)="","",VLOOKUP($A558,Vocabulary!$A:$J,3,)),"")</f>
        <v/>
      </c>
      <c r="D558" s="17" t="str">
        <f>IF($A558&lt;&gt;"",IF(VLOOKUP($A558,Vocabulary!$A:$J,7,)="","",VLOOKUP($A558,Vocabulary!$A:$J,7,)),"")</f>
        <v>external terminology:
http://www.w3.org/ns/org#changedBy</v>
      </c>
      <c r="E558" s="12" t="str">
        <f>IF($A558&lt;&gt;"",VLOOKUP($A558,Vocabulary!$A:$J,4,),"")</f>
        <v>Organization</v>
      </c>
      <c r="F558" s="9" t="s">
        <v>1294</v>
      </c>
    </row>
    <row r="559" spans="1:7" x14ac:dyDescent="0.3">
      <c r="A559" s="9">
        <v>618</v>
      </c>
      <c r="B559" s="13" t="str">
        <f>IF($A559&lt;&gt;"",IF(VLOOKUP($A559,Vocabulary!$A:$J,2,)="","",VLOOKUP($A559,Vocabulary!$A:$J,2,)),"")</f>
        <v>Veranderingsgebeurtenis</v>
      </c>
      <c r="C559" s="17" t="str">
        <f>IF($A559&lt;&gt;"",IF(VLOOKUP($A559,Vocabulary!$A:$J,3,)="","",VLOOKUP($A559,Vocabulary!$A:$J,3,)),"")</f>
        <v/>
      </c>
      <c r="D559" s="17" t="str">
        <f>IF($A559&lt;&gt;"",IF(VLOOKUP($A559,Vocabulary!$A:$J,7,)="","",VLOOKUP($A559,Vocabulary!$A:$J,7,)),"")</f>
        <v>external terminology:
http://www.w3.org/ns/org#ChangeEvent</v>
      </c>
      <c r="E559" s="12" t="str">
        <f>IF($A559&lt;&gt;"",VLOOKUP($A559,Vocabulary!$A:$J,4,),"")</f>
        <v>Organization</v>
      </c>
      <c r="F559" s="9" t="s">
        <v>1295</v>
      </c>
    </row>
    <row r="560" spans="1:7" ht="115.2" x14ac:dyDescent="0.3">
      <c r="A560" s="9">
        <v>619</v>
      </c>
      <c r="B560" s="13" t="str">
        <f>IF($A560&lt;&gt;"",IF(VLOOKUP($A560,Vocabulary!$A:$J,2,)="","",VLOOKUP($A560,Vocabulary!$A:$J,2,)),"")</f>
        <v>Vestiging</v>
      </c>
      <c r="C560" s="17" t="str">
        <f>IF($A560&lt;&gt;"",IF(VLOOKUP($A560,Vocabulary!$A:$J,3,)="","",VLOOKUP($A560,Vocabulary!$A:$J,3,)),"")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0" s="17" t="str">
        <f>IF($A560&lt;&gt;"",IF(VLOOKUP($A560,Vocabulary!$A:$J,7,)="","",VLOOKUP($A560,Vocabulary!$A:$J,7,)),"")</f>
        <v>external terminology:
http://www.w3.org/ns/org#Site</v>
      </c>
      <c r="E560" s="12" t="str">
        <f>IF($A560&lt;&gt;"",VLOOKUP($A560,Vocabulary!$A:$J,4,),"")</f>
        <v>Organization</v>
      </c>
      <c r="F560" s="9" t="s">
        <v>1296</v>
      </c>
      <c r="G560" s="26" t="s">
        <v>1359</v>
      </c>
    </row>
    <row r="561" spans="1:7" x14ac:dyDescent="0.3">
      <c r="A561" s="9">
        <v>620</v>
      </c>
      <c r="B561" s="13" t="str">
        <f>IF($A561&lt;&gt;"",IF(VLOOKUP($A561,Vocabulary!$A:$J,2,)="","",VLOOKUP($A561,Vocabulary!$A:$J,2,)),"")</f>
        <v>vestigingsadres</v>
      </c>
      <c r="C561" s="17" t="str">
        <f>IF($A561&lt;&gt;"",IF(VLOOKUP($A561,Vocabulary!$A:$J,3,)="","",VLOOKUP($A561,Vocabulary!$A:$J,3,)),"")</f>
        <v/>
      </c>
      <c r="D561" s="17" t="str">
        <f>IF($A561&lt;&gt;"",IF(VLOOKUP($A561,Vocabulary!$A:$J,7,)="","",VLOOKUP($A561,Vocabulary!$A:$J,7,)),"")</f>
        <v>external terminology:
http://www.w3.org/ns/org#siteAddress</v>
      </c>
      <c r="E561" s="12" t="str">
        <f>IF($A561&lt;&gt;"",VLOOKUP($A561,Vocabulary!$A:$J,4,),"")</f>
        <v>Organization</v>
      </c>
      <c r="F561" s="9" t="s">
        <v>1297</v>
      </c>
    </row>
    <row r="562" spans="1:7" x14ac:dyDescent="0.3">
      <c r="A562" s="9">
        <v>621</v>
      </c>
      <c r="B562" s="13" t="str">
        <f>IF($A562&lt;&gt;"",IF(VLOOKUP($A562,Vocabulary!$A:$J,2,)="","",VLOOKUP($A562,Vocabulary!$A:$J,2,)),"")</f>
        <v>voorkeurslabel</v>
      </c>
      <c r="C562" s="17" t="str">
        <f>IF($A562&lt;&gt;"",IF(VLOOKUP($A562,Vocabulary!$A:$J,3,)="","",VLOOKUP($A562,Vocabulary!$A:$J,3,)),"")</f>
        <v/>
      </c>
      <c r="D562" s="17" t="str">
        <f>IF($A562&lt;&gt;"",IF(VLOOKUP($A562,Vocabulary!$A:$J,7,)="","",VLOOKUP($A562,Vocabulary!$A:$J,7,)),"")</f>
        <v>external terminology:
http://www.w3.org/2004/02/skos/core#prefLabel</v>
      </c>
      <c r="E562" s="12" t="str">
        <f>IF($A562&lt;&gt;"",VLOOKUP($A562,Vocabulary!$A:$J,4,),"")</f>
        <v>Organization</v>
      </c>
      <c r="F562" s="9" t="s">
        <v>1298</v>
      </c>
    </row>
    <row r="563" spans="1:7" x14ac:dyDescent="0.3">
      <c r="A563" s="9">
        <v>622</v>
      </c>
      <c r="B563" s="13" t="str">
        <f>IF($A563&lt;&gt;"",IF(VLOOKUP($A563,Vocabulary!$A:$J,2,)="","",VLOOKUP($A563,Vocabulary!$A:$J,2,)),"")</f>
        <v>wettelijkeNaam</v>
      </c>
      <c r="C563" s="17" t="str">
        <f>IF($A563&lt;&gt;"",IF(VLOOKUP($A563,Vocabulary!$A:$J,3,)="","",VLOOKUP($A563,Vocabulary!$A:$J,3,)),"")</f>
        <v/>
      </c>
      <c r="D563" s="17" t="str">
        <f>IF($A563&lt;&gt;"",IF(VLOOKUP($A563,Vocabulary!$A:$J,7,)="","",VLOOKUP($A563,Vocabulary!$A:$J,7,)),"")</f>
        <v>external terminology:
http://www.w3.org/ns/regorg#legalName</v>
      </c>
      <c r="E563" s="12" t="str">
        <f>IF($A563&lt;&gt;"",VLOOKUP($A563,Vocabulary!$A:$J,4,),"")</f>
        <v>Organization</v>
      </c>
      <c r="F563" s="9" t="s">
        <v>1299</v>
      </c>
    </row>
    <row r="564" spans="1:7" x14ac:dyDescent="0.3">
      <c r="A564" s="9">
        <v>623</v>
      </c>
      <c r="B564" s="13" t="str">
        <f>IF($A564&lt;&gt;"",IF(VLOOKUP($A564,Vocabulary!$A:$J,2,)="","",VLOOKUP($A564,Vocabulary!$A:$J,2,)),"")</f>
        <v>Object</v>
      </c>
      <c r="C564" s="17" t="str">
        <f>IF($A564&lt;&gt;"",IF(VLOOKUP($A564,Vocabulary!$A:$J,3,)="","",VLOOKUP($A564,Vocabulary!$A:$J,3,)),"")</f>
        <v/>
      </c>
      <c r="D564" s="17" t="str">
        <f>IF($A564&lt;&gt;"",IF(VLOOKUP($A564,Vocabulary!$A:$J,7,)="","",VLOOKUP($A564,Vocabulary!$A:$J,7,)),"")</f>
        <v/>
      </c>
      <c r="E564" s="12" t="str">
        <f>IF($A564&lt;&gt;"",VLOOKUP($A564,Vocabulary!$A:$J,4,),"")</f>
        <v>Generic</v>
      </c>
      <c r="F564" s="9" t="s">
        <v>1370</v>
      </c>
    </row>
    <row r="565" spans="1:7" x14ac:dyDescent="0.3">
      <c r="A565" s="9">
        <v>624</v>
      </c>
      <c r="B565" s="13" t="str">
        <f>IF($A565&lt;&gt;"",IF(VLOOKUP($A565,Vocabulary!$A:$J,2,)="","",VLOOKUP($A565,Vocabulary!$A:$J,2,)),"")</f>
        <v>ContactInfo</v>
      </c>
      <c r="C565" s="17" t="str">
        <f>IF($A565&lt;&gt;"",IF(VLOOKUP($A565,Vocabulary!$A:$J,3,)="","",VLOOKUP($A565,Vocabulary!$A:$J,3,)),"")</f>
        <v/>
      </c>
      <c r="D565" s="17" t="str">
        <f>IF($A565&lt;&gt;"",IF(VLOOKUP($A565,Vocabulary!$A:$J,7,)="","",VLOOKUP($A565,Vocabulary!$A:$J,7,)),"")</f>
        <v/>
      </c>
      <c r="E565" s="12" t="str">
        <f>IF($A565&lt;&gt;"",VLOOKUP($A565,Vocabulary!$A:$J,4,),"")</f>
        <v>Generic</v>
      </c>
      <c r="F565" s="9" t="s">
        <v>1371</v>
      </c>
    </row>
    <row r="566" spans="1:7" x14ac:dyDescent="0.3">
      <c r="A566" s="9">
        <v>625</v>
      </c>
      <c r="B566" s="13" t="str">
        <f>IF($A566&lt;&gt;"",IF(VLOOKUP($A566,Vocabulary!$A:$J,2,)="","",VLOOKUP($A566,Vocabulary!$A:$J,2,)),"")</f>
        <v>Perceel</v>
      </c>
      <c r="C566" s="17" t="str">
        <f>IF($A566&lt;&gt;"",IF(VLOOKUP($A566,Vocabulary!$A:$J,3,)="","",VLOOKUP($A566,Vocabulary!$A:$J,3,)),"")</f>
        <v/>
      </c>
      <c r="D566" s="17" t="str">
        <f>IF($A566&lt;&gt;"",IF(VLOOKUP($A566,Vocabulary!$A:$J,7,)="","",VLOOKUP($A566,Vocabulary!$A:$J,7,)),"")</f>
        <v/>
      </c>
      <c r="E566" s="12" t="str">
        <f>IF($A566&lt;&gt;"",VLOOKUP($A566,Vocabulary!$A:$J,4,),"")</f>
        <v>Location</v>
      </c>
      <c r="F566" s="9" t="s">
        <v>196</v>
      </c>
    </row>
    <row r="567" spans="1:7" x14ac:dyDescent="0.3">
      <c r="A567" s="9">
        <v>626</v>
      </c>
      <c r="B567" s="13" t="str">
        <f>IF($A567&lt;&gt;"",IF(VLOOKUP($A567,Vocabulary!$A:$J,2,)="","",VLOOKUP($A567,Vocabulary!$A:$J,2,)),"")</f>
        <v>Gebouw</v>
      </c>
      <c r="C567" s="17" t="str">
        <f>IF($A567&lt;&gt;"",IF(VLOOKUP($A567,Vocabulary!$A:$J,3,)="","",VLOOKUP($A567,Vocabulary!$A:$J,3,)),"")</f>
        <v/>
      </c>
      <c r="D567" s="17" t="str">
        <f>IF($A567&lt;&gt;"",IF(VLOOKUP($A567,Vocabulary!$A:$J,7,)="","",VLOOKUP($A567,Vocabulary!$A:$J,7,)),"")</f>
        <v/>
      </c>
      <c r="E567" s="12" t="str">
        <f>IF($A567&lt;&gt;"",VLOOKUP($A567,Vocabulary!$A:$J,4,),"")</f>
        <v>Location</v>
      </c>
      <c r="F567" s="9" t="s">
        <v>194</v>
      </c>
    </row>
    <row r="568" spans="1:7" x14ac:dyDescent="0.3">
      <c r="A568" s="9">
        <v>627</v>
      </c>
      <c r="B568" s="13" t="str">
        <f>IF($A568&lt;&gt;"",IF(VLOOKUP($A568,Vocabulary!$A:$J,2,)="","",VLOOKUP($A568,Vocabulary!$A:$J,2,)),"")</f>
        <v>Gebouweenheid</v>
      </c>
      <c r="C568" s="17" t="str">
        <f>IF($A568&lt;&gt;"",IF(VLOOKUP($A568,Vocabulary!$A:$J,3,)="","",VLOOKUP($A568,Vocabulary!$A:$J,3,)),"")</f>
        <v/>
      </c>
      <c r="D568" s="17" t="str">
        <f>IF($A568&lt;&gt;"",IF(VLOOKUP($A568,Vocabulary!$A:$J,7,)="","",VLOOKUP($A568,Vocabulary!$A:$J,7,)),"")</f>
        <v/>
      </c>
      <c r="E568" s="12" t="str">
        <f>IF($A568&lt;&gt;"",VLOOKUP($A568,Vocabulary!$A:$J,4,),"")</f>
        <v>Location</v>
      </c>
      <c r="F568" s="9" t="s">
        <v>230</v>
      </c>
    </row>
    <row r="569" spans="1:7" x14ac:dyDescent="0.3">
      <c r="A569" s="9">
        <v>628</v>
      </c>
      <c r="B569" s="13" t="str">
        <f>IF($A569&lt;&gt;"",IF(VLOOKUP($A569,Vocabulary!$A:$J,2,)="","",VLOOKUP($A569,Vocabulary!$A:$J,2,)),"")</f>
        <v>Standplaats</v>
      </c>
      <c r="C569" s="17" t="str">
        <f>IF($A569&lt;&gt;"",IF(VLOOKUP($A569,Vocabulary!$A:$J,3,)="","",VLOOKUP($A569,Vocabulary!$A:$J,3,)),"")</f>
        <v/>
      </c>
      <c r="D569" s="17" t="str">
        <f>IF($A569&lt;&gt;"",IF(VLOOKUP($A569,Vocabulary!$A:$J,7,)="","",VLOOKUP($A569,Vocabulary!$A:$J,7,)),"")</f>
        <v/>
      </c>
      <c r="E569" s="12" t="str">
        <f>IF($A569&lt;&gt;"",VLOOKUP($A569,Vocabulary!$A:$J,4,),"")</f>
        <v>Location</v>
      </c>
      <c r="F569" s="9" t="s">
        <v>198</v>
      </c>
    </row>
    <row r="570" spans="1:7" x14ac:dyDescent="0.3">
      <c r="A570" s="9">
        <v>629</v>
      </c>
      <c r="B570" s="13" t="str">
        <f>IF($A570&lt;&gt;"",IF(VLOOKUP($A570,Vocabulary!$A:$J,2,)="","",VLOOKUP($A570,Vocabulary!$A:$J,2,)),"")</f>
        <v>Ligplaats</v>
      </c>
      <c r="C570" s="17" t="str">
        <f>IF($A570&lt;&gt;"",IF(VLOOKUP($A570,Vocabulary!$A:$J,3,)="","",VLOOKUP($A570,Vocabulary!$A:$J,3,)),"")</f>
        <v/>
      </c>
      <c r="D570" s="17" t="str">
        <f>IF($A570&lt;&gt;"",IF(VLOOKUP($A570,Vocabulary!$A:$J,7,)="","",VLOOKUP($A570,Vocabulary!$A:$J,7,)),"")</f>
        <v/>
      </c>
      <c r="E570" s="12" t="str">
        <f>IF($A570&lt;&gt;"",VLOOKUP($A570,Vocabulary!$A:$J,4,),"")</f>
        <v>Location</v>
      </c>
      <c r="F570" s="9" t="s">
        <v>1372</v>
      </c>
    </row>
    <row r="571" spans="1:7" x14ac:dyDescent="0.3">
      <c r="A571" s="9">
        <v>630</v>
      </c>
      <c r="B571" s="13" t="str">
        <f>IF($A571&lt;&gt;"",IF(VLOOKUP($A571,Vocabulary!$A:$J,2,)="","",VLOOKUP($A571,Vocabulary!$A:$J,2,)),"")</f>
        <v>heeftRelatieMet</v>
      </c>
      <c r="C571" s="17" t="str">
        <f>IF($A571&lt;&gt;"",IF(VLOOKUP($A571,Vocabulary!$A:$J,3,)="","",VLOOKUP($A571,Vocabulary!$A:$J,3,)),"")</f>
        <v/>
      </c>
      <c r="D571" s="17" t="str">
        <f>IF($A571&lt;&gt;"",IF(VLOOKUP($A571,Vocabulary!$A:$J,7,)="","",VLOOKUP($A571,Vocabulary!$A:$J,7,)),"")</f>
        <v/>
      </c>
      <c r="E571" s="12" t="str">
        <f>IF($A571&lt;&gt;"",VLOOKUP($A571,Vocabulary!$A:$J,4,),"")</f>
        <v>Person</v>
      </c>
      <c r="F571" s="9" t="s">
        <v>1373</v>
      </c>
    </row>
    <row r="572" spans="1:7" x14ac:dyDescent="0.3">
      <c r="A572" s="9">
        <v>631</v>
      </c>
      <c r="B572" s="13" t="str">
        <f>IF($A572&lt;&gt;"",IF(VLOOKUP($A572,Vocabulary!$A:$J,2,)="","",VLOOKUP($A572,Vocabulary!$A:$J,2,)),"")</f>
        <v>alternatieveNaam</v>
      </c>
      <c r="C572" s="17" t="str">
        <f>IF($A572&lt;&gt;"",IF(VLOOKUP($A572,Vocabulary!$A:$J,3,)="","",VLOOKUP($A572,Vocabulary!$A:$J,3,)),"")</f>
        <v>alternative label</v>
      </c>
      <c r="D572" s="17" t="str">
        <f>IF($A572&lt;&gt;"",IF(VLOOKUP($A572,Vocabulary!$A:$J,7,)="","",VLOOKUP($A572,Vocabulary!$A:$J,7,)),"")</f>
        <v>&lt;skos:altLabel&gt;</v>
      </c>
      <c r="E572" s="12" t="str">
        <f>IF($A572&lt;&gt;"",VLOOKUP($A572,Vocabulary!$A:$J,4,),"")</f>
        <v>Organization</v>
      </c>
      <c r="F572" s="9" t="s">
        <v>1383</v>
      </c>
      <c r="G572" s="26" t="s">
        <v>1384</v>
      </c>
    </row>
    <row r="573" spans="1:7" x14ac:dyDescent="0.3">
      <c r="A573" s="9">
        <v>632</v>
      </c>
      <c r="B573" s="13" t="str">
        <f>IF($A573&lt;&gt;"",IF(VLOOKUP($A573,Vocabulary!$A:$J,2,)="","",VLOOKUP($A573,Vocabulary!$A:$J,2,)),"")</f>
        <v>website</v>
      </c>
      <c r="C573" s="17" t="str">
        <f>IF($A573&lt;&gt;"",IF(VLOOKUP($A573,Vocabulary!$A:$J,3,)="","",VLOOKUP($A573,Vocabulary!$A:$J,3,)),"")</f>
        <v/>
      </c>
      <c r="D573" s="17" t="str">
        <f>IF($A573&lt;&gt;"",IF(VLOOKUP($A573,Vocabulary!$A:$J,7,)="","",VLOOKUP($A573,Vocabulary!$A:$J,7,)),"")</f>
        <v/>
      </c>
      <c r="E573" s="12" t="str">
        <f>IF($A573&lt;&gt;"",VLOOKUP($A573,Vocabulary!$A:$J,4,),"")</f>
        <v>Generic</v>
      </c>
      <c r="F573" s="9" t="s">
        <v>76</v>
      </c>
    </row>
    <row r="574" spans="1:7" x14ac:dyDescent="0.3">
      <c r="A574" s="9">
        <v>633</v>
      </c>
      <c r="B574" s="13" t="str">
        <f>IF($A574&lt;&gt;"",IF(VLOOKUP($A574,Vocabulary!$A:$J,2,)="","",VLOOKUP($A574,Vocabulary!$A:$J,2,)),"")</f>
        <v>Rechtsvormtype</v>
      </c>
      <c r="C574" s="17" t="str">
        <f>IF($A574&lt;&gt;"",IF(VLOOKUP($A574,Vocabulary!$A:$J,3,)="","",VLOOKUP($A574,Vocabulary!$A:$J,3,)),"")</f>
        <v/>
      </c>
      <c r="D574" s="17" t="str">
        <f>IF($A574&lt;&gt;"",IF(VLOOKUP($A574,Vocabulary!$A:$J,7,)="","",VLOOKUP($A574,Vocabulary!$A:$J,7,)),"")</f>
        <v/>
      </c>
      <c r="E574" s="12" t="str">
        <f>IF($A574&lt;&gt;"",VLOOKUP($A574,Vocabulary!$A:$J,4,),"")</f>
        <v>Organization</v>
      </c>
      <c r="F574" s="9" t="s">
        <v>1390</v>
      </c>
    </row>
    <row r="575" spans="1:7" x14ac:dyDescent="0.3">
      <c r="A575" s="9">
        <v>634</v>
      </c>
      <c r="B575" s="13" t="str">
        <f>IF($A575&lt;&gt;"",IF(VLOOKUP($A575,Vocabulary!$A:$J,2,)="","",VLOOKUP($A575,Vocabulary!$A:$J,2,)),"")</f>
        <v>Rechtstoestandtype</v>
      </c>
      <c r="C575" s="17" t="str">
        <f>IF($A575&lt;&gt;"",IF(VLOOKUP($A575,Vocabulary!$A:$J,3,)="","",VLOOKUP($A575,Vocabulary!$A:$J,3,)),"")</f>
        <v/>
      </c>
      <c r="D575" s="17" t="str">
        <f>IF($A575&lt;&gt;"",IF(VLOOKUP($A575,Vocabulary!$A:$J,7,)="","",VLOOKUP($A575,Vocabulary!$A:$J,7,)),"")</f>
        <v/>
      </c>
      <c r="E575" s="12" t="str">
        <f>IF($A575&lt;&gt;"",VLOOKUP($A575,Vocabulary!$A:$J,4,),"")</f>
        <v>Organization</v>
      </c>
      <c r="F575" s="9" t="s">
        <v>1389</v>
      </c>
    </row>
    <row r="576" spans="1:7" ht="172.8" x14ac:dyDescent="0.3">
      <c r="A576" s="9">
        <v>635</v>
      </c>
      <c r="B576" s="13" t="str">
        <f>IF($A576&lt;&gt;"",IF(VLOOKUP($A576,Vocabulary!$A:$J,2,)="","",VLOOKUP($A576,Vocabulary!$A:$J,2,)),"")</f>
        <v>Rechtspersoonlijkheidtype</v>
      </c>
      <c r="C576" s="17" t="str">
        <f>IF($A576&lt;&gt;"",IF(VLOOKUP($A576,Vocabulary!$A:$J,3,)="","",VLOOKUP($A576,Vocabulary!$A:$J,3,)),"")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76" s="17" t="str">
        <f>IF($A576&lt;&gt;"",IF(VLOOKUP($A576,Vocabulary!$A:$J,7,)="","",VLOOKUP($A576,Vocabulary!$A:$J,7,)),"")</f>
        <v/>
      </c>
      <c r="E576" s="12" t="str">
        <f>IF($A576&lt;&gt;"",VLOOKUP($A576,Vocabulary!$A:$J,4,),"")</f>
        <v>Organization</v>
      </c>
      <c r="F576" s="9" t="s">
        <v>1388</v>
      </c>
      <c r="G576" s="26" t="s">
        <v>1391</v>
      </c>
    </row>
    <row r="577" spans="1:8" x14ac:dyDescent="0.3">
      <c r="A577" s="9">
        <v>636</v>
      </c>
      <c r="B577" s="13" t="str">
        <f>IF($A577&lt;&gt;"",IF(VLOOKUP($A577,Vocabulary!$A:$J,2,)="","",VLOOKUP($A577,Vocabulary!$A:$J,2,)),"")</f>
        <v>Statuswaarde</v>
      </c>
      <c r="C577" s="17" t="str">
        <f>IF($A577&lt;&gt;"",IF(VLOOKUP($A577,Vocabulary!$A:$J,3,)="","",VLOOKUP($A577,Vocabulary!$A:$J,3,)),"")</f>
        <v/>
      </c>
      <c r="D577" s="17" t="str">
        <f>IF($A577&lt;&gt;"",IF(VLOOKUP($A577,Vocabulary!$A:$J,7,)="","",VLOOKUP($A577,Vocabulary!$A:$J,7,)),"")</f>
        <v/>
      </c>
      <c r="E577" s="12" t="str">
        <f>IF($A577&lt;&gt;"",VLOOKUP($A577,Vocabulary!$A:$J,4,),"")</f>
        <v>Location</v>
      </c>
      <c r="F577" s="9" t="s">
        <v>1392</v>
      </c>
    </row>
    <row r="578" spans="1:8" x14ac:dyDescent="0.3">
      <c r="A578" s="9">
        <v>637</v>
      </c>
      <c r="B578" s="13" t="str">
        <f>IF($A578&lt;&gt;"",IF(VLOOKUP($A578,Vocabulary!$A:$J,2,)="","",VLOOKUP($A578,Vocabulary!$A:$J,2,)),"")</f>
        <v>achternaam</v>
      </c>
      <c r="C578" s="17" t="str">
        <f>IF($A578&lt;&gt;"",IF(VLOOKUP($A578,Vocabulary!$A:$J,3,)="","",VLOOKUP($A578,Vocabulary!$A:$J,3,)),"")</f>
        <v/>
      </c>
      <c r="D578" s="17" t="str">
        <f>IF($A578&lt;&gt;"",IF(VLOOKUP($A578,Vocabulary!$A:$J,7,)="","",VLOOKUP($A578,Vocabulary!$A:$J,7,)),"")</f>
        <v/>
      </c>
      <c r="E578" s="12" t="str">
        <f>IF($A578&lt;&gt;"",VLOOKUP($A578,Vocabulary!$A:$J,4,),"")</f>
        <v>Person</v>
      </c>
      <c r="F578" s="9" t="s">
        <v>1393</v>
      </c>
    </row>
    <row r="579" spans="1:8" x14ac:dyDescent="0.3">
      <c r="A579" s="9">
        <v>638</v>
      </c>
      <c r="B579" s="13" t="str">
        <f>IF($A579&lt;&gt;"",IF(VLOOKUP($A579,Vocabulary!$A:$J,2,)="","",VLOOKUP($A579,Vocabulary!$A:$J,2,)),"")</f>
        <v>voornaam</v>
      </c>
      <c r="C579" s="17" t="str">
        <f>IF($A579&lt;&gt;"",IF(VLOOKUP($A579,Vocabulary!$A:$J,3,)="","",VLOOKUP($A579,Vocabulary!$A:$J,3,)),"")</f>
        <v/>
      </c>
      <c r="D579" s="17" t="str">
        <f>IF($A579&lt;&gt;"",IF(VLOOKUP($A579,Vocabulary!$A:$J,7,)="","",VLOOKUP($A579,Vocabulary!$A:$J,7,)),"")</f>
        <v/>
      </c>
      <c r="E579" s="12" t="str">
        <f>IF($A579&lt;&gt;"",VLOOKUP($A579,Vocabulary!$A:$J,4,),"")</f>
        <v>Person</v>
      </c>
      <c r="F579" s="9" t="s">
        <v>1394</v>
      </c>
    </row>
    <row r="580" spans="1:8" x14ac:dyDescent="0.3">
      <c r="A580" s="9">
        <v>639</v>
      </c>
      <c r="B580" s="13" t="str">
        <f>IF($A580&lt;&gt;"",IF(VLOOKUP($A580,Vocabulary!$A:$J,2,)="","",VLOOKUP($A580,Vocabulary!$A:$J,2,)),"")</f>
        <v>Geslacht</v>
      </c>
      <c r="C580" s="17" t="str">
        <f>IF($A580&lt;&gt;"",IF(VLOOKUP($A580,Vocabulary!$A:$J,3,)="","",VLOOKUP($A580,Vocabulary!$A:$J,3,)),"")</f>
        <v/>
      </c>
      <c r="D580" s="17" t="str">
        <f>IF($A580&lt;&gt;"",IF(VLOOKUP($A580,Vocabulary!$A:$J,7,)="","",VLOOKUP($A580,Vocabulary!$A:$J,7,)),"")</f>
        <v/>
      </c>
      <c r="E580" s="12" t="str">
        <f>IF($A580&lt;&gt;"",VLOOKUP($A580,Vocabulary!$A:$J,4,),"")</f>
        <v>Person</v>
      </c>
      <c r="F580" s="9" t="s">
        <v>12</v>
      </c>
    </row>
    <row r="581" spans="1:8" x14ac:dyDescent="0.3">
      <c r="A581" s="9">
        <v>640</v>
      </c>
      <c r="B581" s="13" t="str">
        <f>IF($A581&lt;&gt;"",IF(VLOOKUP($A581,Vocabulary!$A:$J,2,)="","",VLOOKUP($A581,Vocabulary!$A:$J,2,)),"")</f>
        <v>BurgerlijkeStaatType</v>
      </c>
      <c r="C581" s="17" t="str">
        <f>IF($A581&lt;&gt;"",IF(VLOOKUP($A581,Vocabulary!$A:$J,3,)="","",VLOOKUP($A581,Vocabulary!$A:$J,3,)),"")</f>
        <v/>
      </c>
      <c r="D581" s="17" t="str">
        <f>IF($A581&lt;&gt;"",IF(VLOOKUP($A581,Vocabulary!$A:$J,7,)="","",VLOOKUP($A581,Vocabulary!$A:$J,7,)),"")</f>
        <v/>
      </c>
      <c r="E581" s="12" t="str">
        <f>IF($A581&lt;&gt;"",VLOOKUP($A581,Vocabulary!$A:$J,4,),"")</f>
        <v>Person</v>
      </c>
      <c r="F581" s="9" t="s">
        <v>1396</v>
      </c>
    </row>
    <row r="582" spans="1:8" x14ac:dyDescent="0.3">
      <c r="A582" s="9">
        <v>641</v>
      </c>
      <c r="B582" s="13" t="str">
        <f>IF($A582&lt;&gt;"",IF(VLOOKUP($A582,Vocabulary!$A:$J,2,)="","",VLOOKUP($A582,Vocabulary!$A:$J,2,)),"")</f>
        <v>Afstammingstype</v>
      </c>
      <c r="C582" s="17" t="str">
        <f>IF($A582&lt;&gt;"",IF(VLOOKUP($A582,Vocabulary!$A:$J,3,)="","",VLOOKUP($A582,Vocabulary!$A:$J,3,)),"")</f>
        <v/>
      </c>
      <c r="D582" s="17" t="str">
        <f>IF($A582&lt;&gt;"",IF(VLOOKUP($A582,Vocabulary!$A:$J,7,)="","",VLOOKUP($A582,Vocabulary!$A:$J,7,)),"")</f>
        <v/>
      </c>
      <c r="E582" s="12" t="str">
        <f>IF($A582&lt;&gt;"",VLOOKUP($A582,Vocabulary!$A:$J,4,),"")</f>
        <v>Person</v>
      </c>
      <c r="F582" s="9" t="s">
        <v>116</v>
      </c>
    </row>
    <row r="583" spans="1:8" x14ac:dyDescent="0.3">
      <c r="A583" s="9">
        <v>642</v>
      </c>
      <c r="B583" s="13" t="str">
        <f>IF($A583&lt;&gt;"",IF(VLOOKUP($A583,Vocabulary!$A:$J,2,)="","",VLOOKUP($A583,Vocabulary!$A:$J,2,)),"")</f>
        <v>Gezinsrelatietype</v>
      </c>
      <c r="C583" s="17" t="str">
        <f>IF($A583&lt;&gt;"",IF(VLOOKUP($A583,Vocabulary!$A:$J,3,)="","",VLOOKUP($A583,Vocabulary!$A:$J,3,)),"")</f>
        <v/>
      </c>
      <c r="D583" s="17" t="str">
        <f>IF($A583&lt;&gt;"",IF(VLOOKUP($A583,Vocabulary!$A:$J,7,)="","",VLOOKUP($A583,Vocabulary!$A:$J,7,)),"")</f>
        <v/>
      </c>
      <c r="E583" s="12" t="str">
        <f>IF($A583&lt;&gt;"",VLOOKUP($A583,Vocabulary!$A:$J,4,),"")</f>
        <v>Person</v>
      </c>
      <c r="F583" s="9" t="s">
        <v>1397</v>
      </c>
    </row>
    <row r="584" spans="1:8" x14ac:dyDescent="0.3">
      <c r="A584" s="9">
        <v>643</v>
      </c>
      <c r="B584" s="13" t="str">
        <f>IF($A584&lt;&gt;"",IF(VLOOKUP($A584,Vocabulary!$A:$J,2,)="","",VLOOKUP($A584,Vocabulary!$A:$J,2,)),"")</f>
        <v>isHetResultaatVan</v>
      </c>
      <c r="C584" s="17" t="str">
        <f>IF($A584&lt;&gt;"",IF(VLOOKUP($A584,Vocabulary!$A:$J,3,)="","",VLOOKUP($A584,Vocabulary!$A:$J,3,)),"")</f>
        <v/>
      </c>
      <c r="D584" s="17" t="str">
        <f>IF($A584&lt;&gt;"",IF(VLOOKUP($A584,Vocabulary!$A:$J,7,)="","",VLOOKUP($A584,Vocabulary!$A:$J,7,)),"")</f>
        <v/>
      </c>
      <c r="E584" s="12" t="str">
        <f>IF($A584&lt;&gt;"",VLOOKUP($A584,Vocabulary!$A:$J,4,),"")</f>
        <v>Organization</v>
      </c>
      <c r="F584" s="9" t="s">
        <v>1399</v>
      </c>
    </row>
    <row r="585" spans="1:8" x14ac:dyDescent="0.3">
      <c r="A585" s="9">
        <v>644</v>
      </c>
      <c r="B585" s="13" t="str">
        <f>IF($A585&lt;&gt;"",IF(VLOOKUP($A585,Vocabulary!$A:$J,2,)="","",VLOOKUP($A585,Vocabulary!$A:$J,2,)),"")</f>
        <v>person2</v>
      </c>
      <c r="C585" s="17" t="str">
        <f>IF($A585&lt;&gt;"",IF(VLOOKUP($A585,Vocabulary!$A:$J,3,)="","",VLOOKUP($A585,Vocabulary!$A:$J,3,)),"")</f>
        <v>Second person in a relation of 2 persons.</v>
      </c>
      <c r="D585" s="17" t="str">
        <f>IF($A585&lt;&gt;"",IF(VLOOKUP($A585,Vocabulary!$A:$J,7,)="","",VLOOKUP($A585,Vocabulary!$A:$J,7,)),"")</f>
        <v/>
      </c>
      <c r="E585" s="12" t="str">
        <f>IF($A585&lt;&gt;"",VLOOKUP($A585,Vocabulary!$A:$J,4,),"")</f>
        <v>Person</v>
      </c>
      <c r="F585" s="9" t="s">
        <v>1535</v>
      </c>
      <c r="G585" s="26" t="s">
        <v>1536</v>
      </c>
    </row>
    <row r="586" spans="1:8" x14ac:dyDescent="0.3">
      <c r="A586" s="9">
        <v>645</v>
      </c>
      <c r="B586" s="13" t="str">
        <f>IF($A586&lt;&gt;"",IF(VLOOKUP($A586,Vocabulary!$A:$J,2,)="","",VLOOKUP($A586,Vocabulary!$A:$J,2,)),"")</f>
        <v>Location</v>
      </c>
      <c r="C586" s="17" t="str">
        <f>IF($A586&lt;&gt;"",IF(VLOOKUP($A586,Vocabulary!$A:$J,3,)="","",VLOOKUP($A586,Vocabulary!$A:$J,3,)),"")</f>
        <v>An identifiable geographic place.</v>
      </c>
      <c r="D586" s="17" t="str">
        <f>IF($A586&lt;&gt;"",IF(VLOOKUP($A586,Vocabulary!$A:$J,7,)="","",VLOOKUP($A586,Vocabulary!$A:$J,7,)),"")</f>
        <v/>
      </c>
      <c r="E586" s="12" t="str">
        <f>IF($A586&lt;&gt;"",VLOOKUP($A586,Vocabulary!$A:$J,4,),"")</f>
        <v>Location</v>
      </c>
      <c r="F586" s="9" t="s">
        <v>1555</v>
      </c>
      <c r="G586" s="9" t="s">
        <v>1559</v>
      </c>
      <c r="H586" s="9"/>
    </row>
    <row r="587" spans="1:8" ht="115.2" x14ac:dyDescent="0.3">
      <c r="A587" s="9">
        <v>648</v>
      </c>
      <c r="B587" s="13" t="str">
        <f>IF($A587&lt;&gt;"",IF(VLOOKUP($A587,Vocabulary!$A:$J,2,)="","",VLOOKUP($A587,Vocabulary!$A:$J,2,)),"")</f>
        <v>Site</v>
      </c>
      <c r="C587" s="17" t="str">
        <f>IF($A587&lt;&gt;"",IF(VLOOKUP($A587,Vocabulary!$A:$J,3,)="","",VLOOKUP($A587,Vocabulary!$A:$J,3,)),"")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87" s="17" t="str">
        <f>IF($A587&lt;&gt;"",IF(VLOOKUP($A587,Vocabulary!$A:$J,7,)="","",VLOOKUP($A587,Vocabulary!$A:$J,7,)),"")</f>
        <v xml:space="preserve">
Belgian context: KBO uses the terminology "EstablishmentUnit".</v>
      </c>
      <c r="E587" s="12" t="str">
        <f>IF($A587&lt;&gt;"",VLOOKUP($A587,Vocabulary!$A:$J,4,),"")</f>
        <v>Organization</v>
      </c>
      <c r="F587" s="9" t="s">
        <v>69</v>
      </c>
      <c r="G587" s="26" t="s">
        <v>1733</v>
      </c>
      <c r="H587" s="26" t="s">
        <v>1985</v>
      </c>
    </row>
    <row r="588" spans="1:8" ht="244.8" x14ac:dyDescent="0.3">
      <c r="A588" s="9">
        <v>649</v>
      </c>
      <c r="B588" s="13" t="str">
        <f>IF($A588&lt;&gt;"",IF(VLOOKUP($A588,Vocabulary!$A:$J,2,)="","",VLOOKUP($A588,Vocabulary!$A:$J,2,)),"")</f>
        <v>postName</v>
      </c>
      <c r="C588" s="17" t="str">
        <f>IF($A588&lt;&gt;"",IF(VLOOKUP($A588,Vocabulary!$A:$J,3,)="","",VLOOKUP($A588,Vocabulary!$A:$J,3,)),"")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88" s="17" t="str">
        <f>IF($A588&lt;&gt;"",IF(VLOOKUP($A588,Vocabulary!$A:$J,7,)="","",VLOOKUP($A588,Vocabulary!$A:$J,7,)),"")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88" s="12" t="str">
        <f>IF($A588&lt;&gt;"",VLOOKUP($A588,Vocabulary!$A:$J,4,),"")</f>
        <v>Location</v>
      </c>
      <c r="F588" s="9" t="s">
        <v>1595</v>
      </c>
      <c r="G588" s="26" t="s">
        <v>1747</v>
      </c>
      <c r="H588" s="26" t="s">
        <v>2527</v>
      </c>
    </row>
    <row r="589" spans="1:8" x14ac:dyDescent="0.3">
      <c r="A589" s="9">
        <v>650</v>
      </c>
      <c r="B589" s="13" t="str">
        <f>IF($A589&lt;&gt;"",IF(VLOOKUP($A589,Vocabulary!$A:$J,2,)="","",VLOOKUP($A589,Vocabulary!$A:$J,2,)),"")</f>
        <v>geographicName</v>
      </c>
      <c r="C589" s="17" t="str">
        <f>IF($A589&lt;&gt;"",IF(VLOOKUP($A589,Vocabulary!$A:$J,3,)="","",VLOOKUP($A589,Vocabulary!$A:$J,3,)),"")</f>
        <v>A proper noun applied to a spatial object.</v>
      </c>
      <c r="D589" s="17" t="str">
        <f>IF($A589&lt;&gt;"",IF(VLOOKUP($A589,Vocabulary!$A:$J,7,)="","",VLOOKUP($A589,Vocabulary!$A:$J,7,)),"")</f>
        <v/>
      </c>
      <c r="E589" s="12" t="str">
        <f>IF($A589&lt;&gt;"",VLOOKUP($A589,Vocabulary!$A:$J,4,),"")</f>
        <v>Location</v>
      </c>
      <c r="F589" s="9" t="s">
        <v>1598</v>
      </c>
      <c r="G589" s="26" t="s">
        <v>1599</v>
      </c>
    </row>
    <row r="590" spans="1:8" ht="28.8" x14ac:dyDescent="0.3">
      <c r="A590" s="9">
        <v>651</v>
      </c>
      <c r="B590" s="13" t="str">
        <f>IF($A590&lt;&gt;"",IF(VLOOKUP($A590,Vocabulary!$A:$J,2,)="","",VLOOKUP($A590,Vocabulary!$A:$J,2,)),"")</f>
        <v>adminUnitL1</v>
      </c>
      <c r="C590" s="17" t="str">
        <f>IF($A590&lt;&gt;"",IF(VLOOKUP($A590,Vocabulary!$A:$J,3,)="","",VLOOKUP($A590,Vocabulary!$A:$J,3,)),"")</f>
        <v>The uppermost administrative unit for the address, almost always a country.</v>
      </c>
      <c r="D590" s="17" t="str">
        <f>IF($A590&lt;&gt;"",IF(VLOOKUP($A590,Vocabulary!$A:$J,7,)="","",VLOOKUP($A590,Vocabulary!$A:$J,7,)),"")</f>
        <v/>
      </c>
      <c r="E590" s="12" t="str">
        <f>IF($A590&lt;&gt;"",VLOOKUP($A590,Vocabulary!$A:$J,4,),"")</f>
        <v>Location</v>
      </c>
      <c r="F590" s="9" t="s">
        <v>1607</v>
      </c>
      <c r="G590" s="26" t="s">
        <v>1609</v>
      </c>
    </row>
    <row r="591" spans="1:8" ht="43.2" x14ac:dyDescent="0.3">
      <c r="A591" s="9">
        <v>652</v>
      </c>
      <c r="B591" s="13" t="str">
        <f>IF($A591&lt;&gt;"",IF(VLOOKUP($A591,Vocabulary!$A:$J,2,)="","",VLOOKUP($A591,Vocabulary!$A:$J,2,)),"")</f>
        <v>adminUnitL2</v>
      </c>
      <c r="C591" s="17" t="str">
        <f>IF($A591&lt;&gt;"",IF(VLOOKUP($A591,Vocabulary!$A:$J,3,)="","",VLOOKUP($A591,Vocabulary!$A:$J,3,)),"")</f>
        <v>The region of the address, usually a county, state or other such area that typically encompasses several localities.</v>
      </c>
      <c r="D591" s="17" t="str">
        <f>IF($A591&lt;&gt;"",IF(VLOOKUP($A591,Vocabulary!$A:$J,7,)="","",VLOOKUP($A591,Vocabulary!$A:$J,7,)),"")</f>
        <v/>
      </c>
      <c r="E591" s="12" t="str">
        <f>IF($A591&lt;&gt;"",VLOOKUP($A591,Vocabulary!$A:$J,4,),"")</f>
        <v>Location</v>
      </c>
      <c r="F591" s="9" t="s">
        <v>1608</v>
      </c>
      <c r="G591" s="26" t="s">
        <v>1610</v>
      </c>
    </row>
    <row r="592" spans="1:8" ht="72" x14ac:dyDescent="0.3">
      <c r="A592" s="9">
        <v>653</v>
      </c>
      <c r="B592" s="13" t="str">
        <f>IF($A592&lt;&gt;"",IF(VLOOKUP($A592,Vocabulary!$A:$J,2,)="","",VLOOKUP($A592,Vocabulary!$A:$J,2,)),"")</f>
        <v>addressArea</v>
      </c>
      <c r="C592" s="17" t="str">
        <f>IF($A592&lt;&gt;"",IF(VLOOKUP($A592,Vocabulary!$A:$J,3,)="","",VLOOKUP($A592,Vocabulary!$A:$J,3,)),"")</f>
        <v xml:space="preserve">The name or names of a geographic area or locality that groups a number of addressable objects for addressing purposes, without being an administrative unit. This would typically be part of a city, a neighbourhood or village. </v>
      </c>
      <c r="D592" s="17" t="str">
        <f>IF($A592&lt;&gt;"",IF(VLOOKUP($A592,Vocabulary!$A:$J,7,)="","",VLOOKUP($A592,Vocabulary!$A:$J,7,)),"")</f>
        <v/>
      </c>
      <c r="E592" s="12" t="str">
        <f>IF($A592&lt;&gt;"",VLOOKUP($A592,Vocabulary!$A:$J,4,),"")</f>
        <v>Location</v>
      </c>
      <c r="F592" s="9" t="s">
        <v>1620</v>
      </c>
      <c r="G592" s="26" t="s">
        <v>1619</v>
      </c>
    </row>
    <row r="593" spans="1:8" ht="72" x14ac:dyDescent="0.3">
      <c r="A593" s="9">
        <v>654</v>
      </c>
      <c r="B593" s="13" t="str">
        <f>IF($A593&lt;&gt;"",IF(VLOOKUP($A593,Vocabulary!$A:$J,2,)="","",VLOOKUP($A593,Vocabulary!$A:$J,2,)),"")</f>
        <v>locatorName</v>
      </c>
      <c r="C593" s="17" t="str">
        <f>IF($A593&lt;&gt;"",IF(VLOOKUP($A593,Vocabulary!$A:$J,3,)="","",VLOOKUP($A593,Vocabulary!$A:$J,3,)),"")</f>
        <v>Proper noun(s) applied to the real world entity identified by the locator. The locator name could be the name of the property or complex, of the building or part of the building, or it could be the name of a room inside a building.</v>
      </c>
      <c r="D593" s="17" t="str">
        <f>IF($A593&lt;&gt;"",IF(VLOOKUP($A593,Vocabulary!$A:$J,7,)="","",VLOOKUP($A593,Vocabulary!$A:$J,7,)),"")</f>
        <v/>
      </c>
      <c r="E593" s="12" t="str">
        <f>IF($A593&lt;&gt;"",VLOOKUP($A593,Vocabulary!$A:$J,4,),"")</f>
        <v>Location</v>
      </c>
      <c r="F593" s="9" t="s">
        <v>796</v>
      </c>
      <c r="G593" s="26" t="s">
        <v>1628</v>
      </c>
    </row>
    <row r="594" spans="1:8" ht="28.8" x14ac:dyDescent="0.3">
      <c r="A594" s="9">
        <v>655</v>
      </c>
      <c r="B594" s="13" t="str">
        <f>IF($A594&lt;&gt;"",IF(VLOOKUP($A594,Vocabulary!$A:$J,2,)="","",VLOOKUP($A594,Vocabulary!$A:$J,2,)),"")</f>
        <v>siteOf</v>
      </c>
      <c r="C594" s="17" t="str">
        <f>IF($A594&lt;&gt;"",IF(VLOOKUP($A594,Vocabulary!$A:$J,3,)="","",VLOOKUP($A594,Vocabulary!$A:$J,3,)),"")</f>
        <v>Indicates an Organization which has some presence at the given site. This is the inverse of `org:hasSite`.</v>
      </c>
      <c r="D594" s="17" t="str">
        <f>IF($A594&lt;&gt;"",IF(VLOOKUP($A594,Vocabulary!$A:$J,7,)="","",VLOOKUP($A594,Vocabulary!$A:$J,7,)),"")</f>
        <v/>
      </c>
      <c r="E594" s="12" t="str">
        <f>IF($A594&lt;&gt;"",VLOOKUP($A594,Vocabulary!$A:$J,4,),"")</f>
        <v>Organization</v>
      </c>
      <c r="F594" s="9" t="s">
        <v>1638</v>
      </c>
      <c r="G594" s="26" t="s">
        <v>1636</v>
      </c>
    </row>
    <row r="595" spans="1:8" ht="57.6" x14ac:dyDescent="0.3">
      <c r="A595" s="9">
        <v>656</v>
      </c>
      <c r="B595" s="13" t="str">
        <f>IF($A595&lt;&gt;"",IF(VLOOKUP($A595,Vocabulary!$A:$J,2,)="","",VLOOKUP($A595,Vocabulary!$A:$J,2,)),"")</f>
        <v>subOrganizationOf</v>
      </c>
      <c r="C595" s="17" t="str">
        <f>IF($A595&lt;&gt;"",IF(VLOOKUP($A595,Vocabulary!$A:$J,3,)="","",VLOOKUP($A595,Vocabulary!$A:$J,3,)),"")</f>
        <v>Represents hierarchical containment of Organizations or OrganizationalUnits; indicates an Organization which contains this Organization. Inverse of `org:hasSubOrganization`.
(context: relation between mother and daughter companies)</v>
      </c>
      <c r="D595" s="17" t="str">
        <f>IF($A595&lt;&gt;"",IF(VLOOKUP($A595,Vocabulary!$A:$J,7,)="","",VLOOKUP($A595,Vocabulary!$A:$J,7,)),"")</f>
        <v/>
      </c>
      <c r="E595" s="12" t="str">
        <f>IF($A595&lt;&gt;"",VLOOKUP($A595,Vocabulary!$A:$J,4,),"")</f>
        <v>Organization</v>
      </c>
      <c r="F595" s="9" t="s">
        <v>1647</v>
      </c>
      <c r="G595" s="26" t="s">
        <v>1648</v>
      </c>
    </row>
    <row r="596" spans="1:8" ht="72" x14ac:dyDescent="0.3">
      <c r="A596" s="9">
        <v>657</v>
      </c>
      <c r="B596" s="13" t="str">
        <f>IF($A596&lt;&gt;"",IF(VLOOKUP($A596,Vocabulary!$A:$J,2,)="","",VLOOKUP($A596,Vocabulary!$A:$J,2,)),"")</f>
        <v>hasSubOrganization</v>
      </c>
      <c r="C596" s="17" t="str">
        <f>IF($A596&lt;&gt;"",IF(VLOOKUP($A596,Vocabulary!$A:$J,3,)="","",VLOOKUP($A596,Vocabulary!$A:$J,3,)),"")</f>
        <v>Represents hierarchical containment of Organizations or Organizational Units; indicates an organization which is a sub-part or child of this organization.  Inverse of `org:subOrganizationOf`.
(context: relation between mother and daughter companies)</v>
      </c>
      <c r="D596" s="17" t="str">
        <f>IF($A596&lt;&gt;"",IF(VLOOKUP($A596,Vocabulary!$A:$J,7,)="","",VLOOKUP($A596,Vocabulary!$A:$J,7,)),"")</f>
        <v/>
      </c>
      <c r="E596" s="12" t="str">
        <f>IF($A596&lt;&gt;"",VLOOKUP($A596,Vocabulary!$A:$J,4,),"")</f>
        <v>Organization</v>
      </c>
      <c r="F596" s="9" t="s">
        <v>1649</v>
      </c>
      <c r="G596" s="26" t="s">
        <v>1651</v>
      </c>
    </row>
    <row r="597" spans="1:8" ht="57.6" x14ac:dyDescent="0.3">
      <c r="A597" s="9">
        <v>658</v>
      </c>
      <c r="B597" s="13" t="str">
        <f>IF($A597&lt;&gt;"",IF(VLOOKUP($A597,Vocabulary!$A:$J,2,)="","",VLOOKUP($A597,Vocabulary!$A:$J,2,)),"")</f>
        <v>FormalOrganization</v>
      </c>
      <c r="C597" s="17" t="str">
        <f>IF($A597&lt;&gt;"",IF(VLOOKUP($A597,Vocabulary!$A:$J,3,)="","",VLOOKUP($A597,Vocabulary!$A:$J,3,)),"")</f>
        <v xml:space="preserve">An Organization which is recognized in the world at large, in particular in legal jurisdictions, with associated rights and responsibilities. Examples include a Corporation, Charity, Government or Church. </v>
      </c>
      <c r="D597" s="17" t="str">
        <f>IF($A597&lt;&gt;"",IF(VLOOKUP($A597,Vocabulary!$A:$J,7,)="","",VLOOKUP($A597,Vocabulary!$A:$J,7,)),"")</f>
        <v/>
      </c>
      <c r="E597" s="12" t="str">
        <f>IF($A597&lt;&gt;"",VLOOKUP($A597,Vocabulary!$A:$J,4,),"")</f>
        <v>Organization</v>
      </c>
      <c r="F597" s="9" t="s">
        <v>1660</v>
      </c>
      <c r="G597" s="26" t="s">
        <v>1661</v>
      </c>
    </row>
    <row r="598" spans="1:8" ht="403.2" x14ac:dyDescent="0.3">
      <c r="A598" s="9">
        <v>659</v>
      </c>
      <c r="B598" s="13" t="str">
        <f>IF($A598&lt;&gt;"",IF(VLOOKUP($A598,Vocabulary!$A:$J,2,)="","",VLOOKUP($A598,Vocabulary!$A:$J,2,)),"")</f>
        <v>RegisteredOrganization</v>
      </c>
      <c r="C598" s="17" t="str">
        <f>IF($A598&lt;&gt;"",IF(VLOOKUP($A598,Vocabulary!$A:$J,3,)="","",VLOOKUP($A598,Vocabulary!$A:$J,3,)),"")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98" s="17" t="str">
        <f>IF($A598&lt;&gt;"",IF(VLOOKUP($A598,Vocabulary!$A:$J,7,)="","",VLOOKUP($A598,Vocabulary!$A:$J,7,)),"")</f>
        <v>Belgian context: KBO uses the terminology "Enterprise/RegisteredEntity/Entity".</v>
      </c>
      <c r="E598" s="12" t="str">
        <f>IF($A598&lt;&gt;"",VLOOKUP($A598,Vocabulary!$A:$J,4,),"")</f>
        <v>Organization</v>
      </c>
      <c r="F598" s="9" t="s">
        <v>1667</v>
      </c>
      <c r="G598" s="26" t="s">
        <v>1666</v>
      </c>
      <c r="H598" s="26" t="s">
        <v>1987</v>
      </c>
    </row>
    <row r="599" spans="1:8" ht="57.6" x14ac:dyDescent="0.3">
      <c r="A599" s="9">
        <v>660</v>
      </c>
      <c r="B599" s="13" t="str">
        <f>IF($A599&lt;&gt;"",IF(VLOOKUP($A599,Vocabulary!$A:$J,2,)="","",VLOOKUP($A599,Vocabulary!$A:$J,2,)),"")</f>
        <v>hasUnit</v>
      </c>
      <c r="C599" s="17" t="str">
        <f>IF($A599&lt;&gt;"",IF(VLOOKUP($A599,Vocabulary!$A:$J,3,)="","",VLOOKUP($A599,Vocabulary!$A:$J,3,)),"")</f>
        <v>Indicates a unit which is part of this Organization, e.g. a Department within a larger FormalOrganization. 
Inverse of `org:unitOf`.</v>
      </c>
      <c r="D599" s="17" t="str">
        <f>IF($A599&lt;&gt;"",IF(VLOOKUP($A599,Vocabulary!$A:$J,7,)="","",VLOOKUP($A599,Vocabulary!$A:$J,7,)),"")</f>
        <v/>
      </c>
      <c r="E599" s="12" t="str">
        <f>IF($A599&lt;&gt;"",VLOOKUP($A599,Vocabulary!$A:$J,4,),"")</f>
        <v>Organization</v>
      </c>
      <c r="F599" s="9" t="s">
        <v>1680</v>
      </c>
      <c r="G599" s="26" t="s">
        <v>1677</v>
      </c>
    </row>
    <row r="600" spans="1:8" ht="57.6" x14ac:dyDescent="0.3">
      <c r="A600" s="9">
        <v>661</v>
      </c>
      <c r="B600" s="13" t="str">
        <f>IF($A600&lt;&gt;"",IF(VLOOKUP($A600,Vocabulary!$A:$J,2,)="","",VLOOKUP($A600,Vocabulary!$A:$J,2,)),"")</f>
        <v>unitOf</v>
      </c>
      <c r="C600" s="17" t="str">
        <f>IF($A600&lt;&gt;"",IF(VLOOKUP($A600,Vocabulary!$A:$J,3,)="","",VLOOKUP($A600,Vocabulary!$A:$J,3,)),"")</f>
        <v>Indicates an Organization of which this Unit is a part, e.g. a Department within a larger FormalOrganization. This is the inverse of `org:hasUnit`.</v>
      </c>
      <c r="D600" s="17" t="str">
        <f>IF($A600&lt;&gt;"",IF(VLOOKUP($A600,Vocabulary!$A:$J,7,)="","",VLOOKUP($A600,Vocabulary!$A:$J,7,)),"")</f>
        <v/>
      </c>
      <c r="E600" s="12" t="str">
        <f>IF($A600&lt;&gt;"",VLOOKUP($A600,Vocabulary!$A:$J,4,),"")</f>
        <v>Organization</v>
      </c>
      <c r="F600" s="9" t="s">
        <v>1681</v>
      </c>
      <c r="G600" s="26" t="s">
        <v>1682</v>
      </c>
    </row>
    <row r="601" spans="1:8" ht="72" x14ac:dyDescent="0.3">
      <c r="A601" s="9">
        <v>662</v>
      </c>
      <c r="B601" s="13" t="str">
        <f>IF($A601&lt;&gt;"",IF(VLOOKUP($A601,Vocabulary!$A:$J,2,)="","",VLOOKUP($A601,Vocabulary!$A:$J,2,)),"")</f>
        <v>StreetName</v>
      </c>
      <c r="C601" s="17" t="str">
        <f>IF($A601&lt;&gt;"",IF(VLOOKUP($A601,Vocabulary!$A:$J,3,)="","",VLOOKUP($A601,Vocabulary!$A:$J,3,)),"")</f>
        <v xml:space="preserve">An address component that represents the name of a passage or way through from one location to another. A thoroughfare is not necessarily a road, it might be a waterway or some other feature. </v>
      </c>
      <c r="D601" s="17" t="str">
        <f>IF($A601&lt;&gt;"",IF(VLOOKUP($A601,Vocabulary!$A:$J,7,)="","",VLOOKUP($A601,Vocabulary!$A:$J,7,)),"")</f>
        <v>BEST: Address component with the name officially assigned to a street (runway, passage, square) or to a hamlet and to which addresses can be linked.
BEST = Belgian standard for adresses.
(also see &lt;locn:Thoroughfare&gt;)</v>
      </c>
      <c r="E601" s="12" t="str">
        <f>IF($A601&lt;&gt;"",VLOOKUP($A601,Vocabulary!$A:$J,4,),"")</f>
        <v>Location</v>
      </c>
      <c r="F601" s="9" t="s">
        <v>141</v>
      </c>
      <c r="G601" s="26" t="s">
        <v>1950</v>
      </c>
      <c r="H601" s="26" t="s">
        <v>2101</v>
      </c>
    </row>
    <row r="602" spans="1:8" ht="57.6" x14ac:dyDescent="0.3">
      <c r="A602" s="9">
        <v>663</v>
      </c>
      <c r="B602" s="13" t="str">
        <f>IF($A602&lt;&gt;"",IF(VLOOKUP($A602,Vocabulary!$A:$J,2,)="","",VLOOKUP($A602,Vocabulary!$A:$J,2,)),"")</f>
        <v>houseNumber</v>
      </c>
      <c r="C602" s="17" t="str">
        <f>IF($A602&lt;&gt;"",IF(VLOOKUP($A602,Vocabulary!$A:$J,3,)="","",VLOOKUP($A602,Vocabulary!$A:$J,3,)),"")</f>
        <v>A number or a sequence of characters that uniquely identifies the locator within the relevant scope(s). The full identification of the locator could include one or more locator designators.</v>
      </c>
      <c r="D602" s="17" t="str">
        <f>IF($A602&lt;&gt;"",IF(VLOOKUP($A602,Vocabulary!$A:$J,7,)="","",VLOOKUP($A602,Vocabulary!$A:$J,7,)),"")</f>
        <v xml:space="preserve">
Alphanumeric code officially assigned to building units (house number), mooring places, stands or parcels.
See https://github.com/belgif/fedvoc/wiki/Mapping-of-a-Belgian-(BEST)-address-on-an-international-address</v>
      </c>
      <c r="E602" s="12" t="str">
        <f>IF($A602&lt;&gt;"",VLOOKUP($A602,Vocabulary!$A:$J,4,),"")</f>
        <v>Location</v>
      </c>
      <c r="F602" s="9" t="s">
        <v>36</v>
      </c>
      <c r="G602" s="26" t="s">
        <v>1954</v>
      </c>
      <c r="H602" s="26" t="s">
        <v>2528</v>
      </c>
    </row>
    <row r="603" spans="1:8" ht="72" x14ac:dyDescent="0.3">
      <c r="A603" s="9">
        <v>664</v>
      </c>
      <c r="B603" s="13" t="str">
        <f>IF($A603&lt;&gt;"",IF(VLOOKUP($A603,Vocabulary!$A:$J,2,)="","",VLOOKUP($A603,Vocabulary!$A:$J,2,)),"")</f>
        <v>streetName</v>
      </c>
      <c r="C603" s="17" t="str">
        <f>IF($A603&lt;&gt;"",IF(VLOOKUP($A603,Vocabulary!$A:$J,3,)="","",VLOOKUP($A603,Vocabulary!$A:$J,3,)),"")</f>
        <v>The name of a passage or way through from one location to another. A thoroughfare is not necessarily a road, it might be a waterway or some other feature. 
Name of the street  (in the sense of spelling, possibly in several languages).</v>
      </c>
      <c r="D603" s="17" t="str">
        <f>IF($A603&lt;&gt;"",IF(VLOOKUP($A603,Vocabulary!$A:$J,7,)="","",VLOOKUP($A603,Vocabulary!$A:$J,7,)),"")</f>
        <v>Name of the street  (in the sense of spelling, possibly in several languages).
See https://github.com/belgif/fedvoc/wiki/Mapping-of-a-Belgian-(BEST)-address-on-an-international-address</v>
      </c>
      <c r="E603" s="12" t="str">
        <f>IF($A603&lt;&gt;"",VLOOKUP($A603,Vocabulary!$A:$J,4,),"")</f>
        <v>Location</v>
      </c>
      <c r="F603" s="9" t="s">
        <v>141</v>
      </c>
      <c r="G603" s="26" t="s">
        <v>1787</v>
      </c>
      <c r="H603" s="26" t="s">
        <v>2534</v>
      </c>
    </row>
    <row r="604" spans="1:8" x14ac:dyDescent="0.3">
      <c r="A604" s="9">
        <v>666</v>
      </c>
      <c r="B604" s="13" t="str">
        <f>IF($A604&lt;&gt;"",IF(VLOOKUP($A604,Vocabulary!$A:$J,2,)="","",VLOOKUP($A604,Vocabulary!$A:$J,2,)),"")</f>
        <v>streetNameStatus</v>
      </c>
      <c r="C604" s="17" t="str">
        <f>IF($A604&lt;&gt;"",IF(VLOOKUP($A604,Vocabulary!$A:$J,3,)="","",VLOOKUP($A604,Vocabulary!$A:$J,3,)),"")</f>
        <v>Current state of the streetname.</v>
      </c>
      <c r="D604" s="17" t="str">
        <f>IF($A604&lt;&gt;"",IF(VLOOKUP($A604,Vocabulary!$A:$J,7,)="","",VLOOKUP($A604,Vocabulary!$A:$J,7,)),"")</f>
        <v/>
      </c>
      <c r="E604" s="12" t="str">
        <f>IF($A604&lt;&gt;"",VLOOKUP($A604,Vocabulary!$A:$J,4,),"")</f>
        <v>Location</v>
      </c>
      <c r="F604" s="9" t="s">
        <v>183</v>
      </c>
      <c r="G604" s="26" t="s">
        <v>863</v>
      </c>
    </row>
    <row r="605" spans="1:8" x14ac:dyDescent="0.3">
      <c r="A605" s="9">
        <v>667</v>
      </c>
      <c r="B605" s="13" t="str">
        <f>IF($A605&lt;&gt;"",IF(VLOOKUP($A605,Vocabulary!$A:$J,2,)="","",VLOOKUP($A605,Vocabulary!$A:$J,2,)),"")</f>
        <v>streetNameType</v>
      </c>
      <c r="C605" s="17" t="str">
        <f>IF($A605&lt;&gt;"",IF(VLOOKUP($A605,Vocabulary!$A:$J,3,)="","",VLOOKUP($A605,Vocabulary!$A:$J,3,)),"")</f>
        <v>Nature of the streetname (see code list).</v>
      </c>
      <c r="D605" s="17" t="str">
        <f>IF($A605&lt;&gt;"",IF(VLOOKUP($A605,Vocabulary!$A:$J,7,)="","",VLOOKUP($A605,Vocabulary!$A:$J,7,)),"")</f>
        <v/>
      </c>
      <c r="E605" s="12" t="str">
        <f>IF($A605&lt;&gt;"",VLOOKUP($A605,Vocabulary!$A:$J,4,),"")</f>
        <v>Location</v>
      </c>
      <c r="F605" s="9" t="s">
        <v>184</v>
      </c>
      <c r="G605" s="26" t="s">
        <v>1463</v>
      </c>
    </row>
    <row r="606" spans="1:8" x14ac:dyDescent="0.3">
      <c r="A606" s="9">
        <v>668</v>
      </c>
      <c r="B606" s="13" t="str">
        <f>IF($A606&lt;&gt;"",IF(VLOOKUP($A606,Vocabulary!$A:$J,2,)="","",VLOOKUP($A606,Vocabulary!$A:$J,2,)),"")</f>
        <v>StreetNameStatus</v>
      </c>
      <c r="C606" s="17" t="str">
        <f>IF($A606&lt;&gt;"",IF(VLOOKUP($A606,Vocabulary!$A:$J,3,)="","",VLOOKUP($A606,Vocabulary!$A:$J,3,)),"")</f>
        <v>Current state of the streetname.</v>
      </c>
      <c r="D606" s="17" t="str">
        <f>IF($A606&lt;&gt;"",IF(VLOOKUP($A606,Vocabulary!$A:$J,7,)="","",VLOOKUP($A606,Vocabulary!$A:$J,7,)),"")</f>
        <v/>
      </c>
      <c r="E606" s="12" t="str">
        <f>IF($A606&lt;&gt;"",VLOOKUP($A606,Vocabulary!$A:$J,4,),"")</f>
        <v>Location</v>
      </c>
      <c r="F606" s="9" t="s">
        <v>183</v>
      </c>
      <c r="G606" s="26" t="s">
        <v>863</v>
      </c>
    </row>
    <row r="607" spans="1:8" x14ac:dyDescent="0.3">
      <c r="A607" s="9">
        <v>669</v>
      </c>
      <c r="B607" s="13" t="str">
        <f>IF($A607&lt;&gt;"",IF(VLOOKUP($A607,Vocabulary!$A:$J,2,)="","",VLOOKUP($A607,Vocabulary!$A:$J,2,)),"")</f>
        <v>StreetNameType</v>
      </c>
      <c r="C607" s="17" t="str">
        <f>IF($A607&lt;&gt;"",IF(VLOOKUP($A607,Vocabulary!$A:$J,3,)="","",VLOOKUP($A607,Vocabulary!$A:$J,3,)),"")</f>
        <v>Nature of the streetname (see code list).</v>
      </c>
      <c r="D607" s="17" t="str">
        <f>IF($A607&lt;&gt;"",IF(VLOOKUP($A607,Vocabulary!$A:$J,7,)="","",VLOOKUP($A607,Vocabulary!$A:$J,7,)),"")</f>
        <v/>
      </c>
      <c r="E607" s="12" t="str">
        <f>IF($A607&lt;&gt;"",VLOOKUP($A607,Vocabulary!$A:$J,4,),"")</f>
        <v>Location</v>
      </c>
      <c r="F607" s="9" t="s">
        <v>184</v>
      </c>
      <c r="G607" s="26" t="s">
        <v>1463</v>
      </c>
    </row>
    <row r="608" spans="1:8" ht="28.8" x14ac:dyDescent="0.3">
      <c r="A608" s="9">
        <v>670</v>
      </c>
      <c r="B608" s="13" t="str">
        <f>IF($A608&lt;&gt;"",IF(VLOOKUP($A608,Vocabulary!$A:$J,2,)="","",VLOOKUP($A608,Vocabulary!$A:$J,2,)),"")</f>
        <v>Agent</v>
      </c>
      <c r="C608" s="17" t="str">
        <f>IF($A608&lt;&gt;"",IF(VLOOKUP($A608,Vocabulary!$A:$J,3,)="","",VLOOKUP($A608,Vocabulary!$A:$J,3,)),"")</f>
        <v>An entity that is able to carry out actions.
Typically either a natural person or an organization.</v>
      </c>
      <c r="D608" s="17" t="str">
        <f>IF($A608&lt;&gt;"",IF(VLOOKUP($A608,Vocabulary!$A:$J,7,)="","",VLOOKUP($A608,Vocabulary!$A:$J,7,)),"")</f>
        <v/>
      </c>
      <c r="E608" s="12" t="str">
        <f>IF($A608&lt;&gt;"",VLOOKUP($A608,Vocabulary!$A:$J,4,),"")</f>
        <v>Other</v>
      </c>
      <c r="F608" s="9" t="s">
        <v>309</v>
      </c>
      <c r="G608" s="26" t="s">
        <v>1806</v>
      </c>
    </row>
    <row r="609" spans="1:14" ht="72" x14ac:dyDescent="0.3">
      <c r="A609" s="9">
        <v>673</v>
      </c>
      <c r="B609" s="13" t="str">
        <f>IF($A609&lt;&gt;"",IF(VLOOKUP($A609,Vocabulary!$A:$J,2,)="","",VLOOKUP($A609,Vocabulary!$A:$J,2,)),"")</f>
        <v>orgActivity</v>
      </c>
      <c r="C609" s="17" t="str">
        <f>IF($A609&lt;&gt;"",IF(VLOOKUP($A609,Vocabulary!$A:$J,3,)="","",VLOOKUP($A609,Vocabulary!$A:$J,3,)),"")</f>
        <v>The activity of an organization should be recorded using a controlled vocabulary. The preferred choice for European interoperability is NACE. 
Activity codes should be expressed as SKOS Concept Schemes.</v>
      </c>
      <c r="D609" s="17" t="str">
        <f>IF($A609&lt;&gt;"",IF(VLOOKUP($A609,Vocabulary!$A:$J,7,)="","",VLOOKUP($A609,Vocabulary!$A:$J,7,)),"")</f>
        <v/>
      </c>
      <c r="E609" s="12" t="str">
        <f>IF($A609&lt;&gt;"",VLOOKUP($A609,Vocabulary!$A:$J,4,),"")</f>
        <v>Organization</v>
      </c>
      <c r="F609" s="9" t="s">
        <v>83</v>
      </c>
      <c r="G609" s="26" t="s">
        <v>1854</v>
      </c>
    </row>
    <row r="610" spans="1:14" ht="28.8" x14ac:dyDescent="0.3">
      <c r="A610" s="9">
        <v>674</v>
      </c>
      <c r="B610" s="13" t="str">
        <f>IF($A610&lt;&gt;"",IF(VLOOKUP($A610,Vocabulary!$A:$J,2,)="","",VLOOKUP($A610,Vocabulary!$A:$J,2,)),"")</f>
        <v>residency</v>
      </c>
      <c r="C610" s="17" t="str">
        <f>IF($A610&lt;&gt;"",IF(VLOOKUP($A610,Vocabulary!$A:$J,3,)="","",VLOOKUP($A610,Vocabulary!$A:$J,3,)),"")</f>
        <v>Residency typically provides an individual with a subset of the rights of a citizen.</v>
      </c>
      <c r="D610" s="17" t="str">
        <f>IF($A610&lt;&gt;"",IF(VLOOKUP($A610,Vocabulary!$A:$J,7,)="","",VLOOKUP($A610,Vocabulary!$A:$J,7,)),"")</f>
        <v/>
      </c>
      <c r="E610" s="12" t="str">
        <f>IF($A610&lt;&gt;"",VLOOKUP($A610,Vocabulary!$A:$J,4,),"")</f>
        <v>Person</v>
      </c>
      <c r="F610" s="9" t="s">
        <v>1864</v>
      </c>
      <c r="G610" s="26" t="s">
        <v>1870</v>
      </c>
    </row>
    <row r="611" spans="1:14" ht="100.8" x14ac:dyDescent="0.3">
      <c r="A611" s="9">
        <v>675</v>
      </c>
      <c r="B611" s="13" t="str">
        <f>IF($A611&lt;&gt;"",IF(VLOOKUP($A611,Vocabulary!$A:$J,2,)="","",VLOOKUP($A611,Vocabulary!$A:$J,2,)),"")</f>
        <v>citizenship</v>
      </c>
      <c r="C611" s="17" t="str">
        <f>IF($A611&lt;&gt;"",IF(VLOOKUP($A611,Vocabulary!$A:$J,3,)="","",VLOOKUP($A611,Vocabulary!$A:$J,3,)),"")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1" s="17" t="str">
        <f>IF($A611&lt;&gt;"",IF(VLOOKUP($A611,Vocabulary!$A:$J,7,)="","",VLOOKUP($A611,Vocabulary!$A:$J,7,)),"")</f>
        <v/>
      </c>
      <c r="E611" s="12" t="str">
        <f>IF($A611&lt;&gt;"",VLOOKUP($A611,Vocabulary!$A:$J,4,),"")</f>
        <v>Person</v>
      </c>
      <c r="F611" s="9" t="s">
        <v>1865</v>
      </c>
      <c r="G611" s="26" t="s">
        <v>1871</v>
      </c>
    </row>
    <row r="612" spans="1:14" s="7" customFormat="1" ht="28.8" x14ac:dyDescent="0.3">
      <c r="A612" s="31">
        <v>676</v>
      </c>
      <c r="B612" s="35" t="str">
        <f>IF($A612&lt;&gt;"",IF(VLOOKUP($A612,Vocabulary!$A:$J,2,)="","",VLOOKUP($A612,Vocabulary!$A:$J,2,)),"")</f>
        <v>Jurisdiction</v>
      </c>
      <c r="C612" s="78" t="str">
        <f>IF($A612&lt;&gt;"",IF(VLOOKUP($A612,Vocabulary!$A:$J,3,)="","",VLOOKUP($A612,Vocabulary!$A:$J,3,)),"")</f>
        <v>The extent or range of judicial, law enforcement, or other authority.</v>
      </c>
      <c r="D612" s="78" t="str">
        <f>IF($A612&lt;&gt;"",IF(VLOOKUP($A612,Vocabulary!$A:$J,7,)="","",VLOOKUP($A612,Vocabulary!$A:$J,7,)),"")</f>
        <v/>
      </c>
      <c r="E612" s="56" t="str">
        <f>IF($A612&lt;&gt;"",VLOOKUP($A612,Vocabulary!$A:$J,4,),"")</f>
        <v>Person</v>
      </c>
      <c r="F612" s="31" t="s">
        <v>1119</v>
      </c>
      <c r="G612" s="37" t="s">
        <v>1873</v>
      </c>
      <c r="H612" s="37"/>
      <c r="I612" s="2"/>
      <c r="N612"/>
    </row>
    <row r="613" spans="1:14" s="7" customFormat="1" ht="28.8" x14ac:dyDescent="0.3">
      <c r="A613" s="31">
        <v>677</v>
      </c>
      <c r="B613" s="54" t="str">
        <f>IF($A613&lt;&gt;"",IF(VLOOKUP($A613,Vocabulary!$A:$J,2,)="","",VLOOKUP($A613,Vocabulary!$A:$J,2,)),"")</f>
        <v>countryOfBirth</v>
      </c>
      <c r="C613" s="55" t="str">
        <f>IF($A613&lt;&gt;"",IF(VLOOKUP($A613,Vocabulary!$A:$J,3,)="","",VLOOKUP($A613,Vocabulary!$A:$J,3,)),"")</f>
        <v>The country in which a Person was born.</v>
      </c>
      <c r="D613" s="55" t="str">
        <f>IF($A613&lt;&gt;"",IF(VLOOKUP($A613,Vocabulary!$A:$J,7,)="","",VLOOKUP($A613,Vocabulary!$A:$J,7,)),"")</f>
        <v>CBSS: country (NIS code) + municipality (string)
NR: NIS code municipality/country</v>
      </c>
      <c r="E613" s="56" t="str">
        <f>IF($A613&lt;&gt;"",VLOOKUP($A613,Vocabulary!$A:$J,4,),"")</f>
        <v>Person</v>
      </c>
      <c r="F613" s="31" t="s">
        <v>1884</v>
      </c>
      <c r="G613" s="37" t="s">
        <v>1885</v>
      </c>
      <c r="H613" s="32" t="s">
        <v>1976</v>
      </c>
      <c r="I613" s="2"/>
      <c r="N613"/>
    </row>
    <row r="614" spans="1:14" s="7" customFormat="1" ht="28.8" x14ac:dyDescent="0.3">
      <c r="A614" s="31">
        <v>678</v>
      </c>
      <c r="B614" s="54" t="str">
        <f>IF($A614&lt;&gt;"",IF(VLOOKUP($A614,Vocabulary!$A:$J,2,)="","",VLOOKUP($A614,Vocabulary!$A:$J,2,)),"")</f>
        <v>countryOfDeath</v>
      </c>
      <c r="C614" s="55" t="str">
        <f>IF($A614&lt;&gt;"",IF(VLOOKUP($A614,Vocabulary!$A:$J,3,)="","",VLOOKUP($A614,Vocabulary!$A:$J,3,)),"")</f>
        <v>The country in which a Person died.</v>
      </c>
      <c r="D614" s="55" t="str">
        <f>IF($A614&lt;&gt;"",IF(VLOOKUP($A614,Vocabulary!$A:$J,7,)="","",VLOOKUP($A614,Vocabulary!$A:$J,7,)),"")</f>
        <v>CBSS: country (NIS code) + municipality (string)
NR: NIS code municipality/country</v>
      </c>
      <c r="E614" s="56" t="str">
        <f>IF($A614&lt;&gt;"",VLOOKUP($A614,Vocabulary!$A:$J,4,),"")</f>
        <v>Person</v>
      </c>
      <c r="F614" s="31" t="s">
        <v>1893</v>
      </c>
      <c r="G614" s="37" t="s">
        <v>1886</v>
      </c>
      <c r="H614" s="32" t="s">
        <v>1976</v>
      </c>
      <c r="I614" s="2"/>
      <c r="N614"/>
    </row>
    <row r="615" spans="1:14" s="7" customFormat="1" ht="100.8" x14ac:dyDescent="0.3">
      <c r="A615" s="31">
        <v>679</v>
      </c>
      <c r="B615" s="35" t="str">
        <f>IF($A615&lt;&gt;"",IF(VLOOKUP($A615,Vocabulary!$A:$J,2,)="","",VLOOKUP($A615,Vocabulary!$A:$J,2,)),"")</f>
        <v>identifier</v>
      </c>
      <c r="C615" s="78" t="str">
        <f>IF($A615&lt;&gt;"",IF(VLOOKUP($A615,Vocabulary!$A:$J,3,)="","",VLOOKUP($A615,Vocabulary!$A:$J,3,)),"")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5" s="78" t="str">
        <f>IF($A615&lt;&gt;"",IF(VLOOKUP($A615,Vocabulary!$A:$J,7,)="","",VLOOKUP($A615,Vocabulary!$A:$J,7,)),"")</f>
        <v/>
      </c>
      <c r="E615" s="56" t="str">
        <f>IF($A615&lt;&gt;"",VLOOKUP($A615,Vocabulary!$A:$J,4,),"")</f>
        <v>Generic</v>
      </c>
      <c r="F615" s="31" t="s">
        <v>1921</v>
      </c>
      <c r="G615" s="37" t="s">
        <v>1925</v>
      </c>
      <c r="H615" s="37"/>
      <c r="I615" s="2"/>
    </row>
    <row r="616" spans="1:14" s="7" customFormat="1" ht="72" x14ac:dyDescent="0.3">
      <c r="A616" s="31">
        <v>680</v>
      </c>
      <c r="B616" s="35" t="str">
        <f>IF($A616&lt;&gt;"",IF(VLOOKUP($A616,Vocabulary!$A:$J,2,)="","",VLOOKUP($A616,Vocabulary!$A:$J,2,)),"")</f>
        <v>identifier</v>
      </c>
      <c r="C616" s="78" t="str">
        <f>IF($A616&lt;&gt;"",IF(VLOOKUP($A616,Vocabulary!$A:$J,3,)="","",VLOOKUP($A616,Vocabulary!$A:$J,3,)),"")</f>
        <v>Recommended best practice is to identify the resource by means of a string conforming to a formal identification system. 
An unambiguous reference to the resource within a given context.</v>
      </c>
      <c r="D616" s="78" t="str">
        <f>IF($A616&lt;&gt;"",IF(VLOOKUP($A616,Vocabulary!$A:$J,7,)="","",VLOOKUP($A616,Vocabulary!$A:$J,7,)),"")</f>
        <v/>
      </c>
      <c r="E616" s="56" t="str">
        <f>IF($A616&lt;&gt;"",VLOOKUP($A616,Vocabulary!$A:$J,4,),"")</f>
        <v>Generic</v>
      </c>
      <c r="F616" s="31" t="s">
        <v>1922</v>
      </c>
      <c r="G616" s="26" t="s">
        <v>1929</v>
      </c>
      <c r="H616" s="37"/>
      <c r="I616" s="2"/>
    </row>
    <row r="617" spans="1:14" s="7" customFormat="1" ht="100.8" x14ac:dyDescent="0.3">
      <c r="A617" s="31">
        <v>681</v>
      </c>
      <c r="B617" s="54" t="str">
        <f>IF($A617&lt;&gt;"",IF(VLOOKUP($A617,Vocabulary!$A:$J,2,)="","",VLOOKUP($A617,Vocabulary!$A:$J,2,)),"")</f>
        <v>Quality</v>
      </c>
      <c r="C617" s="55" t="str">
        <f>IF($A617&lt;&gt;"",IF(VLOOKUP($A617,Vocabulary!$A:$J,3,)="","",VLOOKUP($A617,Vocabulary!$A:$J,3,)),"")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17" s="55" t="str">
        <f>IF($A617&lt;&gt;"",IF(VLOOKUP($A617,Vocabulary!$A:$J,7,)="","",VLOOKUP($A617,Vocabulary!$A:$J,7,)),"")</f>
        <v>see https://economie.fgov.be/en/themes/enterprises/crossroads-bank-enterprises/services-administrations/tables-codes (KBO-codes-quality-aut-activities.xls, tab 'Quality' )</v>
      </c>
      <c r="E617" s="56" t="str">
        <f>IF($A617&lt;&gt;"",VLOOKUP($A617,Vocabulary!$A:$J,4,),"")</f>
        <v>Organization</v>
      </c>
      <c r="F617" s="31" t="s">
        <v>810</v>
      </c>
      <c r="G617" s="37" t="s">
        <v>2064</v>
      </c>
      <c r="H617" s="37" t="s">
        <v>2059</v>
      </c>
      <c r="I617" s="2"/>
    </row>
    <row r="618" spans="1:14" s="7" customFormat="1" ht="86.4" x14ac:dyDescent="0.3">
      <c r="A618" s="31">
        <v>682</v>
      </c>
      <c r="B618" s="53" t="str">
        <f>IF($A618&lt;&gt;"",IF(VLOOKUP($A618,Vocabulary!$A:$J,2,)="","",VLOOKUP($A618,Vocabulary!$A:$J,2,)),"")</f>
        <v>quality</v>
      </c>
      <c r="C618" s="58" t="str">
        <f>IF($A618&lt;&gt;"",IF(VLOOKUP($A618,Vocabulary!$A:$J,3,)="","",VLOOKUP($A618,Vocabulary!$A:$J,3,)),"")</f>
        <v>A qualities is allowed by the administration to a company.
A quality that the company is known to, can be VAT-liable, "Employer"...
The quality can be in different stages: 'in application', 'refused', 'awarded', ...</v>
      </c>
      <c r="D618" s="58" t="str">
        <f>IF($A618&lt;&gt;"",IF(VLOOKUP($A618,Vocabulary!$A:$J,7,)="","",VLOOKUP($A618,Vocabulary!$A:$J,7,)),"")</f>
        <v/>
      </c>
      <c r="E618" s="12" t="str">
        <f>IF($A618&lt;&gt;"",VLOOKUP($A618,Vocabulary!$A:$J,4,),"")</f>
        <v>Organization</v>
      </c>
      <c r="F618" s="9" t="s">
        <v>2058</v>
      </c>
      <c r="G618" s="26" t="s">
        <v>2063</v>
      </c>
      <c r="H618" s="26"/>
      <c r="I618" s="2"/>
    </row>
    <row r="619" spans="1:14" s="7" customFormat="1" x14ac:dyDescent="0.3">
      <c r="A619" s="9">
        <v>683</v>
      </c>
      <c r="B619" s="53" t="str">
        <f>IF($A619&lt;&gt;"",IF(VLOOKUP($A619,Vocabulary!$A:$J,2,)="","",VLOOKUP($A619,Vocabulary!$A:$J,2,)),"")</f>
        <v>administrativeStatus</v>
      </c>
      <c r="C619" s="58" t="str">
        <f>IF($A619&lt;&gt;"",IF(VLOOKUP($A619,Vocabulary!$A:$J,3,)="","",VLOOKUP($A619,Vocabulary!$A:$J,3,)),"")</f>
        <v>Administrative status.</v>
      </c>
      <c r="D619" s="58" t="str">
        <f>IF($A619&lt;&gt;"",IF(VLOOKUP($A619,Vocabulary!$A:$J,7,)="","",VLOOKUP($A619,Vocabulary!$A:$J,7,)),"")</f>
        <v/>
      </c>
      <c r="E619" s="12" t="str">
        <f>IF($A619&lt;&gt;"",VLOOKUP($A619,Vocabulary!$A:$J,4,),"")</f>
        <v>Person</v>
      </c>
      <c r="F619" s="9" t="s">
        <v>2079</v>
      </c>
      <c r="G619" s="9" t="s">
        <v>2084</v>
      </c>
      <c r="H619" s="26"/>
      <c r="I619" s="2"/>
    </row>
    <row r="620" spans="1:14" s="7" customFormat="1" ht="302.39999999999998" x14ac:dyDescent="0.3">
      <c r="A620" s="9">
        <v>684</v>
      </c>
      <c r="B620" s="53" t="str">
        <f>IF($A620&lt;&gt;"",IF(VLOOKUP($A620,Vocabulary!$A:$J,2,)="","",VLOOKUP($A620,Vocabulary!$A:$J,2,)),"")</f>
        <v>AddressComponent</v>
      </c>
      <c r="C620" s="58" t="str">
        <f>IF($A620&lt;&gt;"",IF(VLOOKUP($A620,Vocabulary!$A:$J,3,)="","",VLOOKUP($A620,Vocabulary!$A:$J,3,)),"")</f>
        <v>Identifier or geographic name of a specific geographic area, location, or other spatial object which defines the scope of an address.</v>
      </c>
      <c r="D620" s="58" t="str">
        <f>IF($A620&lt;&gt;"",IF(VLOOKUP($A620,Vocabulary!$A:$J,7,)="","",VLOOKUP($A620,Vocabulary!$A:$J,7,)),"")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0" s="12" t="str">
        <f>IF($A620&lt;&gt;"",VLOOKUP($A620,Vocabulary!$A:$J,4,),"")</f>
        <v>Location</v>
      </c>
      <c r="F620" s="9" t="s">
        <v>2112</v>
      </c>
      <c r="G620" s="26" t="s">
        <v>2113</v>
      </c>
      <c r="H620" s="26" t="s">
        <v>2116</v>
      </c>
      <c r="I620" s="2"/>
    </row>
    <row r="621" spans="1:14" s="7" customFormat="1" ht="230.4" x14ac:dyDescent="0.3">
      <c r="A621" s="9">
        <v>685</v>
      </c>
      <c r="B621" s="53" t="str">
        <f>IF($A621&lt;&gt;"",IF(VLOOKUP($A621,Vocabulary!$A:$J,2,)="","",VLOOKUP($A621,Vocabulary!$A:$J,2,)),"")</f>
        <v>iban</v>
      </c>
      <c r="C621" s="58" t="str">
        <f>IF($A621&lt;&gt;"",IF(VLOOKUP($A621,Vocabulary!$A:$J,3,)="","",VLOOKUP($A621,Vocabulary!$A:$J,3,)),"")</f>
        <v>International Bank Account Number, as defined in ISO 13616:2007</v>
      </c>
      <c r="D621" s="58" t="str">
        <f>IF($A621&lt;&gt;"",IF(VLOOKUP($A621,Vocabulary!$A:$J,7,)="","",VLOOKUP($A621,Vocabulary!$A:$J,7,)),"")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1" s="12" t="str">
        <f>IF($A621&lt;&gt;"",VLOOKUP($A621,Vocabulary!$A:$J,4,),"")</f>
        <v>Generic</v>
      </c>
      <c r="F621" s="9" t="s">
        <v>2167</v>
      </c>
      <c r="G621" s="26" t="s">
        <v>2259</v>
      </c>
      <c r="H621" s="26" t="s">
        <v>2260</v>
      </c>
      <c r="I621" s="2"/>
    </row>
    <row r="622" spans="1:14" s="7" customFormat="1" ht="57.6" x14ac:dyDescent="0.3">
      <c r="A622" s="31">
        <v>686</v>
      </c>
      <c r="B622" s="54" t="str">
        <f>IF($A622&lt;&gt;"",IF(VLOOKUP($A622,Vocabulary!$A:$J,2,)="","",VLOOKUP($A622,Vocabulary!$A:$J,2,)),"")</f>
        <v>municipalityCode</v>
      </c>
      <c r="C622" s="55" t="str">
        <f>IF($A622&lt;&gt;"",IF(VLOOKUP($A622,Vocabulary!$A:$J,3,)="","",VLOOKUP($A622,Vocabulary!$A:$J,3,)),"")</f>
        <v>Numeric code to identify a Belgian municipality.</v>
      </c>
      <c r="D622" s="55" t="str">
        <f>IF($A622&lt;&gt;"",IF(VLOOKUP($A622,Vocabulary!$A:$J,7,)="","",VLOOKUP($A622,Vocabulary!$A:$J,7,)),"")</f>
        <v>This code is part of the BEST identifier for a Belgian municipality.
Same value as the NIS municipality code from statbel.
5 digits long</v>
      </c>
      <c r="E622" s="56" t="str">
        <f>IF($A622&lt;&gt;"",VLOOKUP($A622,Vocabulary!$A:$J,4,),"")</f>
        <v>Location</v>
      </c>
      <c r="F622" s="32" t="s">
        <v>2315</v>
      </c>
      <c r="G622" s="37" t="s">
        <v>2170</v>
      </c>
      <c r="H622" s="37" t="s">
        <v>2316</v>
      </c>
      <c r="I622" s="2"/>
    </row>
    <row r="623" spans="1:14" s="7" customFormat="1" ht="288" x14ac:dyDescent="0.3">
      <c r="A623" s="31">
        <v>687</v>
      </c>
      <c r="B623" s="54" t="str">
        <f>IF($A623&lt;&gt;"",IF(VLOOKUP($A623,Vocabulary!$A:$J,2,)="","",VLOOKUP($A623,Vocabulary!$A:$J,2,)),"")</f>
        <v>bic</v>
      </c>
      <c r="C623" s="55" t="str">
        <f>IF($A623&lt;&gt;"",IF(VLOOKUP($A623,Vocabulary!$A:$J,3,)="","",VLOOKUP($A623,Vocabulary!$A:$J,3,)),"")</f>
        <v>Business Identifier Code, also known as Swift Code. International identifier for financial and non-financial institutions, commonly used for international bank transfers.</v>
      </c>
      <c r="D623" s="55" t="str">
        <f>IF($A623&lt;&gt;"",IF(VLOOKUP($A623,Vocabulary!$A:$J,7,)="","",VLOOKUP($A623,Vocabulary!$A:$J,7,)),"")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3" s="56" t="str">
        <f>IF($A623&lt;&gt;"",VLOOKUP($A623,Vocabulary!$A:$J,4,),"")</f>
        <v>Generic</v>
      </c>
      <c r="F623" s="31" t="s">
        <v>2174</v>
      </c>
      <c r="G623" s="37" t="s">
        <v>2266</v>
      </c>
      <c r="H623" s="37" t="s">
        <v>2265</v>
      </c>
      <c r="I623" s="2"/>
    </row>
    <row r="624" spans="1:14" s="7" customFormat="1" ht="28.8" x14ac:dyDescent="0.3">
      <c r="A624" s="31">
        <v>691</v>
      </c>
      <c r="B624" s="54" t="str">
        <f>IF($A624&lt;&gt;"",IF(VLOOKUP($A624,Vocabulary!$A:$J,2,)="","",VLOOKUP($A624,Vocabulary!$A:$J,2,)),"")</f>
        <v>employerId</v>
      </c>
      <c r="C624" s="55" t="str">
        <f>IF($A624&lt;&gt;"",IF(VLOOKUP($A624,Vocabulary!$A:$J,3,)="","",VLOOKUP($A624,Vocabulary!$A:$J,3,)),"")</f>
        <v>Definitive or provisional NSSO number, assigned to each registered employer or local or provincial administration.</v>
      </c>
      <c r="D624" s="55" t="str">
        <f>IF($A624&lt;&gt;"",IF(VLOOKUP($A624,Vocabulary!$A:$J,7,)="","",VLOOKUP($A624,Vocabulary!$A:$J,7,)),"")</f>
        <v>It includes the nssoNumber, the pplNumber and the provisionalNssoNumber</v>
      </c>
      <c r="E624" s="56" t="str">
        <f>IF($A624&lt;&gt;"",VLOOKUP($A624,Vocabulary!$A:$J,4,),"")</f>
        <v>Organization</v>
      </c>
      <c r="F624" s="31" t="s">
        <v>2209</v>
      </c>
      <c r="G624" s="37" t="s">
        <v>2244</v>
      </c>
      <c r="H624" s="37" t="s">
        <v>2245</v>
      </c>
      <c r="I624" s="2"/>
    </row>
    <row r="625" spans="1:9" s="7" customFormat="1" ht="115.2" x14ac:dyDescent="0.3">
      <c r="A625" s="31">
        <v>692</v>
      </c>
      <c r="B625" s="54" t="str">
        <f>IF($A625&lt;&gt;"",IF(VLOOKUP($A625,Vocabulary!$A:$J,2,)="","",VLOOKUP($A625,Vocabulary!$A:$J,2,)),"")</f>
        <v>nssoNumber</v>
      </c>
      <c r="C625" s="55" t="str">
        <f>IF($A625&lt;&gt;"",IF(VLOOKUP($A625,Vocabulary!$A:$J,3,)="","",VLOOKUP($A625,Vocabulary!$A:$J,3,)),"")</f>
        <v>Recommended best practice is to identify the resource by means of a string conforming to a formal identification system. 
An unambiguous reference to the resource within a given context.</v>
      </c>
      <c r="D625" s="55" t="str">
        <f>IF($A625&lt;&gt;"",IF(VLOOKUP($A625,Vocabulary!$A:$J,7,)="","",VLOOKUP($A625,Vocabulary!$A:$J,7,)),"")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5" s="56" t="str">
        <f>IF($A625&lt;&gt;"",VLOOKUP($A625,Vocabulary!$A:$J,4,),"")</f>
        <v>Organization</v>
      </c>
      <c r="F625" s="31" t="s">
        <v>2182</v>
      </c>
      <c r="G625" s="37" t="s">
        <v>1929</v>
      </c>
      <c r="H625" s="37" t="s">
        <v>2184</v>
      </c>
      <c r="I625" s="2"/>
    </row>
    <row r="626" spans="1:9" s="7" customFormat="1" ht="72" x14ac:dyDescent="0.3">
      <c r="A626" s="31">
        <v>693</v>
      </c>
      <c r="B626" s="54" t="str">
        <f>IF($A626&lt;&gt;"",IF(VLOOKUP($A626,Vocabulary!$A:$J,2,)="","",VLOOKUP($A626,Vocabulary!$A:$J,2,)),"")</f>
        <v>pplNumber</v>
      </c>
      <c r="C626" s="55" t="str">
        <f>IF($A626&lt;&gt;"",IF(VLOOKUP($A626,Vocabulary!$A:$J,3,)="","",VLOOKUP($A626,Vocabulary!$A:$J,3,)),"")</f>
        <v>Recommended best practice is to identify the resource by means of a string conforming to a formal identification system. 
An unambiguous reference to the resource within a given context.</v>
      </c>
      <c r="D626" s="55" t="str">
        <f>IF($A626&lt;&gt;"",IF(VLOOKUP($A626,Vocabulary!$A:$J,7,)="","",VLOOKUP($A626,Vocabulary!$A:$J,7,)),"")</f>
        <v xml:space="preserve">Number allocated to any local or provincial administration employing personnel and who must be registered at the NSSO.
Integer and element of [00000197; 99999926] </v>
      </c>
      <c r="E626" s="56" t="str">
        <f>IF($A626&lt;&gt;"",VLOOKUP($A626,Vocabulary!$A:$J,4,),"")</f>
        <v>Organization</v>
      </c>
      <c r="F626" s="31" t="s">
        <v>2175</v>
      </c>
      <c r="G626" s="37" t="s">
        <v>1929</v>
      </c>
      <c r="H626" s="37" t="s">
        <v>2185</v>
      </c>
      <c r="I626" s="2"/>
    </row>
    <row r="627" spans="1:9" s="7" customFormat="1" ht="100.8" x14ac:dyDescent="0.3">
      <c r="A627" s="31">
        <v>694</v>
      </c>
      <c r="B627" s="54" t="str">
        <f>IF($A627&lt;&gt;"",IF(VLOOKUP($A627,Vocabulary!$A:$J,2,)="","",VLOOKUP($A627,Vocabulary!$A:$J,2,)),"")</f>
        <v>provisionalNssoNumber</v>
      </c>
      <c r="C627" s="55" t="str">
        <f>IF($A627&lt;&gt;"",IF(VLOOKUP($A627,Vocabulary!$A:$J,3,)="","",VLOOKUP($A627,Vocabulary!$A:$J,3,)),"")</f>
        <v>Recommended best practice is to identify the resource by means of a string conforming to a formal identification system. 
An unambiguous reference to the resource within a given context.</v>
      </c>
      <c r="D627" s="55" t="str">
        <f>IF($A627&lt;&gt;"",IF(VLOOKUP($A627,Vocabulary!$A:$J,7,)="","",VLOOKUP($A627,Vocabulary!$A:$J,7,)),"")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27" s="56" t="str">
        <f>IF($A627&lt;&gt;"",VLOOKUP($A627,Vocabulary!$A:$J,4,),"")</f>
        <v>Organization</v>
      </c>
      <c r="F627" s="31" t="s">
        <v>2183</v>
      </c>
      <c r="G627" s="37" t="s">
        <v>1929</v>
      </c>
      <c r="H627" s="37" t="s">
        <v>2346</v>
      </c>
      <c r="I627" s="2"/>
    </row>
    <row r="628" spans="1:9" s="7" customFormat="1" ht="388.8" x14ac:dyDescent="0.3">
      <c r="A628" s="31">
        <v>695</v>
      </c>
      <c r="B628" s="54" t="str">
        <f>IF($A628&lt;&gt;"",IF(VLOOKUP($A628,Vocabulary!$A:$J,2,)="","",VLOOKUP($A628,Vocabulary!$A:$J,2,)),"")</f>
        <v>vatNumber</v>
      </c>
      <c r="C628" s="55" t="str">
        <f>IF($A628&lt;&gt;"",IF(VLOOKUP($A628,Vocabulary!$A:$J,3,)="","",VLOOKUP($A628,Vocabulary!$A:$J,3,)),"")</f>
        <v>Recommended best practice is to identify the resource by means of a string conforming to a formal identification system. 
An unambiguous reference to the resource within a given context.</v>
      </c>
      <c r="D628" s="55" t="str">
        <f>IF($A628&lt;&gt;"",IF(VLOOKUP($A628,Vocabulary!$A:$J,7,)="","",VLOOKUP($A628,Vocabulary!$A:$J,7,)),"")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28" s="56" t="str">
        <f>IF($A628&lt;&gt;"",VLOOKUP($A628,Vocabulary!$A:$J,4,),"")</f>
        <v>Organization</v>
      </c>
      <c r="F628" s="9" t="s">
        <v>2192</v>
      </c>
      <c r="G628" s="26" t="s">
        <v>1929</v>
      </c>
      <c r="H628" s="26" t="s">
        <v>2195</v>
      </c>
      <c r="I628" s="2"/>
    </row>
    <row r="629" spans="1:9" s="7" customFormat="1" ht="72" x14ac:dyDescent="0.3">
      <c r="A629" s="31">
        <v>696</v>
      </c>
      <c r="B629" s="54" t="str">
        <f>IF($A629&lt;&gt;"",IF(VLOOKUP($A629,Vocabulary!$A:$J,2,)="","",VLOOKUP($A629,Vocabulary!$A:$J,2,)),"")</f>
        <v>plateNumber</v>
      </c>
      <c r="C629" s="55" t="str">
        <f>IF($A629&lt;&gt;"",IF(VLOOKUP($A629,Vocabulary!$A:$J,3,)="","",VLOOKUP($A629,Vocabulary!$A:$J,3,)),"")</f>
        <v>Recommended best practice is to identify the resource by means of a string conforming to a formal identification system. 
An unambiguous reference to the resource within a given context.</v>
      </c>
      <c r="D629" s="55" t="str">
        <f>IF($A629&lt;&gt;"",IF(VLOOKUP($A629,Vocabulary!$A:$J,7,)="","",VLOOKUP($A629,Vocabulary!$A:$J,7,)),"")</f>
        <v>The official set of numbers and letters shown on the front and back of a road vehicle</v>
      </c>
      <c r="E629" s="56" t="str">
        <f>IF($A629&lt;&gt;"",VLOOKUP($A629,Vocabulary!$A:$J,4,),"")</f>
        <v>Other</v>
      </c>
      <c r="F629" s="31" t="s">
        <v>2198</v>
      </c>
      <c r="G629" s="37" t="s">
        <v>1929</v>
      </c>
      <c r="H629" s="37" t="s">
        <v>2197</v>
      </c>
      <c r="I629" s="2"/>
    </row>
    <row r="630" spans="1:9" s="7" customFormat="1" ht="72" x14ac:dyDescent="0.3">
      <c r="A630" s="31">
        <v>697</v>
      </c>
      <c r="B630" s="54" t="str">
        <f>IF($A630&lt;&gt;"",IF(VLOOKUP($A630,Vocabulary!$A:$J,2,)="","",VLOOKUP($A630,Vocabulary!$A:$J,2,)),"")</f>
        <v>ipAddress</v>
      </c>
      <c r="C630" s="55" t="str">
        <f>IF($A630&lt;&gt;"",IF(VLOOKUP($A630,Vocabulary!$A:$J,3,)="","",VLOOKUP($A630,Vocabulary!$A:$J,3,)),"")</f>
        <v>Recommended best practice is to identify the resource by means of a string conforming to a formal identification system. 
An unambiguous reference to the resource within a given context.</v>
      </c>
      <c r="D630" s="55" t="str">
        <f>IF($A630&lt;&gt;"",IF(VLOOKUP($A630,Vocabulary!$A:$J,7,)="","",VLOOKUP($A630,Vocabulary!$A:$J,7,)),"")</f>
        <v>An Internet Protocol address (IP address) is a numerical label assigned to each device connected to a computer network that uses the Internet Protocol for communication.</v>
      </c>
      <c r="E630" s="56" t="str">
        <f>IF($A630&lt;&gt;"",VLOOKUP($A630,Vocabulary!$A:$J,4,),"")</f>
        <v>Other</v>
      </c>
      <c r="F630" s="31" t="s">
        <v>2203</v>
      </c>
      <c r="G630" s="37" t="s">
        <v>1929</v>
      </c>
      <c r="H630" s="37" t="s">
        <v>2204</v>
      </c>
      <c r="I630" s="2"/>
    </row>
    <row r="631" spans="1:9" s="7" customFormat="1" ht="28.8" x14ac:dyDescent="0.3">
      <c r="A631" s="31">
        <v>698</v>
      </c>
      <c r="B631" s="53" t="str">
        <f>IF($A631&lt;&gt;"",IF(VLOOKUP($A631,Vocabulary!$A:$J,2,)="","",VLOOKUP($A631,Vocabulary!$A:$J,2,)),"")</f>
        <v>region</v>
      </c>
      <c r="C631" s="58" t="str">
        <f>IF($A631&lt;&gt;"",IF(VLOOKUP($A631,Vocabulary!$A:$J,3,)="","",VLOOKUP($A631,Vocabulary!$A:$J,3,)),"")</f>
        <v>Concept corresponding to a region code in a country.</v>
      </c>
      <c r="D631" s="58" t="str">
        <f>IF($A631&lt;&gt;"",IF(VLOOKUP($A631,Vocabulary!$A:$J,7,)="","",VLOOKUP($A631,Vocabulary!$A:$J,7,)),"")</f>
        <v>See https://en.wikipedia.org/wiki/ISO_3166-2:BE
(BE-BRU, BE-VLG, BE-WAL)</v>
      </c>
      <c r="E631" s="12" t="str">
        <f>IF($A631&lt;&gt;"",VLOOKUP($A631,Vocabulary!$A:$J,4,),"")</f>
        <v>Location</v>
      </c>
      <c r="F631" s="9" t="s">
        <v>2537</v>
      </c>
      <c r="G631" s="26" t="s">
        <v>2296</v>
      </c>
      <c r="H631" s="26" t="s">
        <v>2339</v>
      </c>
      <c r="I631" s="2"/>
    </row>
    <row r="632" spans="1:9" s="7" customFormat="1" ht="28.8" x14ac:dyDescent="0.3">
      <c r="A632" s="31">
        <v>699</v>
      </c>
      <c r="B632" s="53" t="str">
        <f>IF($A632&lt;&gt;"",IF(VLOOKUP($A632,Vocabulary!$A:$J,2,)="","",VLOOKUP($A632,Vocabulary!$A:$J,2,)),"")</f>
        <v>RegionCode</v>
      </c>
      <c r="C632" s="58" t="str">
        <f>IF($A632&lt;&gt;"",IF(VLOOKUP($A632,Vocabulary!$A:$J,3,)="","",VLOOKUP($A632,Vocabulary!$A:$J,3,)),"")</f>
        <v>Conceptscheme for region codes in a country.</v>
      </c>
      <c r="D632" s="58" t="str">
        <f>IF($A632&lt;&gt;"",IF(VLOOKUP($A632,Vocabulary!$A:$J,7,)="","",VLOOKUP($A632,Vocabulary!$A:$J,7,)),"")</f>
        <v>See https://en.wikipedia.org/wiki/ISO_3166-2:BE
(BE-BRU, BE-VLG, BE-WAL)</v>
      </c>
      <c r="E632" s="12" t="str">
        <f>IF($A632&lt;&gt;"",VLOOKUP($A632,Vocabulary!$A:$J,4,),"")</f>
        <v>Location</v>
      </c>
      <c r="F632" s="9" t="s">
        <v>2219</v>
      </c>
      <c r="G632" s="26" t="s">
        <v>2297</v>
      </c>
      <c r="H632" s="26" t="s">
        <v>2339</v>
      </c>
      <c r="I632" s="2"/>
    </row>
    <row r="633" spans="1:9" s="7" customFormat="1" ht="144" x14ac:dyDescent="0.3">
      <c r="A633" s="31">
        <v>700</v>
      </c>
      <c r="B633" s="53" t="str">
        <f>IF($A633&lt;&gt;"",IF(VLOOKUP($A633,Vocabulary!$A:$J,2,)="","",VLOOKUP($A633,Vocabulary!$A:$J,2,)),"")</f>
        <v>nace2008</v>
      </c>
      <c r="C633" s="58" t="str">
        <f>IF($A633&lt;&gt;"",IF(VLOOKUP($A633,Vocabulary!$A:$J,3,)="","",VLOOKUP($A633,Vocabulary!$A:$J,3,)),"")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3" s="58" t="str">
        <f>IF($A633&lt;&gt;"",IF(VLOOKUP($A633,Vocabulary!$A:$J,7,)="","",VLOOKUP($A633,Vocabulary!$A:$J,7,)),"")</f>
        <v>see https://economie.fgov.be/en/themes/enterprises/crossroads-bank-enterprises/services-administrations/tables-codes (code NACE version 2008)</v>
      </c>
      <c r="E633" s="12" t="str">
        <f>IF($A633&lt;&gt;"",VLOOKUP($A633,Vocabulary!$A:$J,4,),"")</f>
        <v>Organization</v>
      </c>
      <c r="F633" s="9" t="s">
        <v>1856</v>
      </c>
      <c r="G633" s="26" t="s">
        <v>2015</v>
      </c>
      <c r="H633" s="26" t="s">
        <v>1978</v>
      </c>
      <c r="I633" s="2"/>
    </row>
    <row r="634" spans="1:9" s="7" customFormat="1" ht="28.8" x14ac:dyDescent="0.3">
      <c r="A634" s="31">
        <v>701</v>
      </c>
      <c r="B634" s="53" t="str">
        <f>IF($A634&lt;&gt;"",IF(VLOOKUP($A634,Vocabulary!$A:$J,2,)="","",VLOOKUP($A634,Vocabulary!$A:$J,2,)),"")</f>
        <v>CountryNisCode</v>
      </c>
      <c r="C634" s="58" t="str">
        <f>IF($A634&lt;&gt;"",IF(VLOOKUP($A634,Vocabulary!$A:$J,3,)="","",VLOOKUP($A634,Vocabulary!$A:$J,3,)),"")</f>
        <v>NIS code representing a country as defined by statbel.fgov.be</v>
      </c>
      <c r="D634" s="58" t="str">
        <f>IF($A634&lt;&gt;"",IF(VLOOKUP($A634,Vocabulary!$A:$J,7,)="","",VLOOKUP($A634,Vocabulary!$A:$J,7,)),"")</f>
        <v>Possible values are in range from 100 to 999</v>
      </c>
      <c r="E634" s="12" t="str">
        <f>IF($A634&lt;&gt;"",VLOOKUP($A634,Vocabulary!$A:$J,4,),"")</f>
        <v>Location</v>
      </c>
      <c r="F634" s="9" t="s">
        <v>2272</v>
      </c>
      <c r="G634" s="26" t="s">
        <v>2273</v>
      </c>
      <c r="H634" s="37" t="s">
        <v>2274</v>
      </c>
      <c r="I634" s="2"/>
    </row>
    <row r="635" spans="1:9" s="7" customFormat="1" ht="72" x14ac:dyDescent="0.3">
      <c r="A635" s="31">
        <v>702</v>
      </c>
      <c r="B635" s="53" t="str">
        <f>IF($A635&lt;&gt;"",IF(VLOOKUP($A635,Vocabulary!$A:$J,2,)="","",VLOOKUP($A635,Vocabulary!$A:$J,2,)),"")</f>
        <v>StreetRrnCode</v>
      </c>
      <c r="C635" s="58" t="str">
        <f>IF($A635&lt;&gt;"",IF(VLOOKUP($A635,Vocabulary!$A:$J,3,)="","",VLOOKUP($A635,Vocabulary!$A:$J,3,)),"")</f>
        <v>Street code assigned by National Registry</v>
      </c>
      <c r="D635" s="58" t="str">
        <f>IF($A635&lt;&gt;"",IF(VLOOKUP($A635,Vocabulary!$A:$J,7,)="","",VLOOKUP($A635,Vocabulary!$A:$J,7,)),"")</f>
        <v>4 digits long. Unique within a municipality.
(more info: https://www.ibz.rrn.fgov.be/fileadmin/user_upload/nl/rr/instructies/IST_Codificatie_straten.pdf)
Will be replaced by the BEST street identifier.</v>
      </c>
      <c r="E635" s="12" t="str">
        <f>IF($A635&lt;&gt;"",VLOOKUP($A635,Vocabulary!$A:$J,4,),"")</f>
        <v>Location</v>
      </c>
      <c r="F635" s="9" t="s">
        <v>2310</v>
      </c>
      <c r="G635" s="26" t="s">
        <v>2311</v>
      </c>
      <c r="H635" s="37" t="s">
        <v>2312</v>
      </c>
      <c r="I635" s="2"/>
    </row>
    <row r="636" spans="1:9" s="7" customFormat="1" ht="158.4" x14ac:dyDescent="0.3">
      <c r="A636" s="31">
        <v>703</v>
      </c>
      <c r="B636" s="53" t="str">
        <f>IF($A636&lt;&gt;"",IF(VLOOKUP($A636,Vocabulary!$A:$J,2,)="","",VLOOKUP($A636,Vocabulary!$A:$J,2,)),"")</f>
        <v>Mandate</v>
      </c>
      <c r="C636" s="58" t="str">
        <f>IF($A636&lt;&gt;"",IF(VLOOKUP($A636,Vocabulary!$A:$J,3,)="","",VLOOKUP($A636,Vocabulary!$A:$J,3,)),"")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36" s="58" t="str">
        <f>IF($A636&lt;&gt;"",IF(VLOOKUP($A636,Vocabulary!$A:$J,7,)="","",VLOOKUP($A636,Vocabulary!$A:$J,7,)),"")</f>
        <v>see Class Agent</v>
      </c>
      <c r="E636" s="12" t="str">
        <f>IF($A636&lt;&gt;"",VLOOKUP($A636,Vocabulary!$A:$J,4,),"")</f>
        <v>Generic</v>
      </c>
      <c r="F636" s="9" t="s">
        <v>2301</v>
      </c>
      <c r="G636" s="26" t="s">
        <v>2439</v>
      </c>
      <c r="H636" s="26" t="s">
        <v>2368</v>
      </c>
      <c r="I636" s="2"/>
    </row>
    <row r="637" spans="1:9" s="7" customFormat="1" ht="43.2" x14ac:dyDescent="0.3">
      <c r="A637" s="31">
        <v>705</v>
      </c>
      <c r="B637" s="53" t="str">
        <f>IF($A637&lt;&gt;"",IF(VLOOKUP($A637,Vocabulary!$A:$J,2,)="","",VLOOKUP($A637,Vocabulary!$A:$J,2,)),"")</f>
        <v>mandatary</v>
      </c>
      <c r="C637" s="58" t="str">
        <f>IF($A637&lt;&gt;"",IF(VLOOKUP($A637,Vocabulary!$A:$J,3,)="","",VLOOKUP($A637,Vocabulary!$A:$J,3,)),"")</f>
        <v>The Agent that receives a mandate from another Agent. 
The mandatary must be unambiguously identified in an authentic source.</v>
      </c>
      <c r="D637" s="58" t="str">
        <f>IF($A637&lt;&gt;"",IF(VLOOKUP($A637,Vocabulary!$A:$J,7,)="","",VLOOKUP($A637,Vocabulary!$A:$J,7,)),"")</f>
        <v>see Class Agent</v>
      </c>
      <c r="E637" s="12" t="str">
        <f>IF($A637&lt;&gt;"",VLOOKUP($A637,Vocabulary!$A:$J,4,),"")</f>
        <v>Generic</v>
      </c>
      <c r="F637" s="9" t="s">
        <v>94</v>
      </c>
      <c r="G637" s="26" t="s">
        <v>2305</v>
      </c>
      <c r="H637" s="26" t="s">
        <v>2368</v>
      </c>
      <c r="I637" s="2"/>
    </row>
    <row r="638" spans="1:9" s="7" customFormat="1" ht="43.2" x14ac:dyDescent="0.3">
      <c r="A638" s="31">
        <v>706</v>
      </c>
      <c r="B638" s="53" t="str">
        <f>IF($A638&lt;&gt;"",IF(VLOOKUP($A638,Vocabulary!$A:$J,2,)="","",VLOOKUP($A638,Vocabulary!$A:$J,2,)),"")</f>
        <v>mandator</v>
      </c>
      <c r="C638" s="58" t="str">
        <f>IF($A638&lt;&gt;"",IF(VLOOKUP($A638,Vocabulary!$A:$J,3,)="","",VLOOKUP($A638,Vocabulary!$A:$J,3,)),"")</f>
        <v>The Agent that gives a mandate to another Agent. 
The mandator must be uniquely identified in an authentic source</v>
      </c>
      <c r="D638" s="58" t="str">
        <f>IF($A638&lt;&gt;"",IF(VLOOKUP($A638,Vocabulary!$A:$J,7,)="","",VLOOKUP($A638,Vocabulary!$A:$J,7,)),"")</f>
        <v>see Class Agent</v>
      </c>
      <c r="E638" s="12" t="str">
        <f>IF($A638&lt;&gt;"",VLOOKUP($A638,Vocabulary!$A:$J,4,),"")</f>
        <v>Generic</v>
      </c>
      <c r="F638" s="9" t="s">
        <v>2302</v>
      </c>
      <c r="G638" s="26" t="s">
        <v>2308</v>
      </c>
      <c r="H638" s="26" t="s">
        <v>2368</v>
      </c>
      <c r="I638" s="2"/>
    </row>
    <row r="639" spans="1:9" s="7" customFormat="1" ht="28.8" x14ac:dyDescent="0.3">
      <c r="A639" s="31">
        <v>707</v>
      </c>
      <c r="B639" s="53" t="str">
        <f>IF($A639&lt;&gt;"",IF(VLOOKUP($A639,Vocabulary!$A:$J,2,)="","",VLOOKUP($A639,Vocabulary!$A:$J,2,)),"")</f>
        <v>CountryIsoCode</v>
      </c>
      <c r="C639" s="58" t="str">
        <f>IF($A639&lt;&gt;"",IF(VLOOKUP($A639,Vocabulary!$A:$J,3,)="","",VLOOKUP($A639,Vocabulary!$A:$J,3,)),"")</f>
        <v>Representation of a country by an ISO 3166-1 alpha-2 code.</v>
      </c>
      <c r="D639" s="58" t="str">
        <f>IF($A639&lt;&gt;"",IF(VLOOKUP($A639,Vocabulary!$A:$J,7,)="","",VLOOKUP($A639,Vocabulary!$A:$J,7,)),"")</f>
        <v>pattern: "^[A-Z]{2}$"</v>
      </c>
      <c r="E639" s="12" t="str">
        <f>IF($A639&lt;&gt;"",VLOOKUP($A639,Vocabulary!$A:$J,4,),"")</f>
        <v>Location</v>
      </c>
      <c r="F639" s="9" t="s">
        <v>2354</v>
      </c>
      <c r="G639" s="26" t="s">
        <v>2678</v>
      </c>
      <c r="H639" s="4" t="s">
        <v>2679</v>
      </c>
      <c r="I639" s="2"/>
    </row>
    <row r="640" spans="1:9" s="7" customFormat="1" ht="28.8" x14ac:dyDescent="0.3">
      <c r="A640" s="31">
        <v>708</v>
      </c>
      <c r="B640" s="53" t="str">
        <f>IF($A640&lt;&gt;"",IF(VLOOKUP($A640,Vocabulary!$A:$J,2,)="","",VLOOKUP($A640,Vocabulary!$A:$J,2,)),"")</f>
        <v>CountryWithHistoricIsoCode</v>
      </c>
      <c r="C640" s="58" t="str">
        <f>IF($A640&lt;&gt;"",IF(VLOOKUP($A640,Vocabulary!$A:$J,3,)="","",VLOOKUP($A640,Vocabulary!$A:$J,3,)),"")</f>
        <v>Representation of a country by an ISO 3166-1 alpha-2 (current country) or ISO 3166-3 alpha-4 (former country) code.</v>
      </c>
      <c r="D640" s="58" t="str">
        <f>IF($A640&lt;&gt;"",IF(VLOOKUP($A640,Vocabulary!$A:$J,7,)="","",VLOOKUP($A640,Vocabulary!$A:$J,7,)),"")</f>
        <v>pattern: "^[A-Z]{2}([A-Z]{2})?$"</v>
      </c>
      <c r="E640" s="12" t="str">
        <f>IF($A640&lt;&gt;"",VLOOKUP($A640,Vocabulary!$A:$J,4,),"")</f>
        <v>Location</v>
      </c>
      <c r="F640" s="9" t="s">
        <v>2684</v>
      </c>
      <c r="G640" s="26" t="s">
        <v>2683</v>
      </c>
      <c r="H640" s="32" t="s">
        <v>2352</v>
      </c>
      <c r="I640" s="2"/>
    </row>
    <row r="641" spans="1:9" s="7" customFormat="1" ht="43.2" x14ac:dyDescent="0.3">
      <c r="A641" s="9">
        <v>710</v>
      </c>
      <c r="B641" s="53" t="str">
        <f>IF($A641&lt;&gt;"",IF(VLOOKUP($A641,Vocabulary!$A:$J,2,)="","",VLOOKUP($A641,Vocabulary!$A:$J,2,)),"")</f>
        <v>Country</v>
      </c>
      <c r="C641" s="58" t="str">
        <f>IF($A641&lt;&gt;"",IF(VLOOKUP($A641,Vocabulary!$A:$J,3,)="","",VLOOKUP($A641,Vocabulary!$A:$J,3,)),"")</f>
        <v>A country is a political state, nation, or territory which is controlled. It is often referred to as the land of an individual's birth, residence, or citizenship.</v>
      </c>
      <c r="D641" s="58" t="str">
        <f>IF($A641&lt;&gt;"",IF(VLOOKUP($A641,Vocabulary!$A:$J,7,)="","",VLOOKUP($A641,Vocabulary!$A:$J,7,)),"")</f>
        <v/>
      </c>
      <c r="E641" s="12" t="str">
        <f>IF($A641&lt;&gt;"",VLOOKUP($A641,Vocabulary!$A:$J,4,),"")</f>
        <v>Location</v>
      </c>
      <c r="F641" s="9" t="s">
        <v>2358</v>
      </c>
      <c r="G641" s="26" t="s">
        <v>2357</v>
      </c>
      <c r="H641" s="26"/>
      <c r="I641" s="2"/>
    </row>
    <row r="642" spans="1:9" s="7" customFormat="1" ht="28.8" x14ac:dyDescent="0.3">
      <c r="A642" s="9">
        <v>713</v>
      </c>
      <c r="B642" s="53" t="str">
        <f>IF($A642&lt;&gt;"",IF(VLOOKUP($A642,Vocabulary!$A:$J,2,)="","",VLOOKUP($A642,Vocabulary!$A:$J,2,)),"")</f>
        <v>MunicipalityCode</v>
      </c>
      <c r="C642" s="58" t="str">
        <f>IF($A642&lt;&gt;"",IF(VLOOKUP($A642,Vocabulary!$A:$J,3,)="","",VLOOKUP($A642,Vocabulary!$A:$J,3,)),"")</f>
        <v>The conceptscheme "MunicipalityCode" contains municipalities represented by a NIS code.</v>
      </c>
      <c r="D642" s="58" t="str">
        <f>IF($A642&lt;&gt;"",IF(VLOOKUP($A642,Vocabulary!$A:$J,7,)="","",VLOOKUP($A642,Vocabulary!$A:$J,7,)),"")</f>
        <v/>
      </c>
      <c r="E642" s="12" t="str">
        <f>IF($A642&lt;&gt;"",VLOOKUP($A642,Vocabulary!$A:$J,4,),"")</f>
        <v>Location</v>
      </c>
      <c r="F642" s="9" t="s">
        <v>2365</v>
      </c>
      <c r="G642" s="26" t="s">
        <v>2366</v>
      </c>
      <c r="H642" s="37"/>
      <c r="I642" s="2"/>
    </row>
    <row r="643" spans="1:9" s="7" customFormat="1" ht="28.8" x14ac:dyDescent="0.3">
      <c r="A643" s="9">
        <v>716</v>
      </c>
      <c r="B643" s="53" t="str">
        <f>IF($A643&lt;&gt;"",IF(VLOOKUP($A643,Vocabulary!$A:$J,2,)="","",VLOOKUP($A643,Vocabulary!$A:$J,2,)),"")</f>
        <v>CountryIsoAlpha3Code</v>
      </c>
      <c r="C643" s="58" t="str">
        <f>IF($A643&lt;&gt;"",IF(VLOOKUP($A643,Vocabulary!$A:$J,3,)="","",VLOOKUP($A643,Vocabulary!$A:$J,3,)),"")</f>
        <v>Representation of a country by an ISO 3166-1 alpha-3 code.</v>
      </c>
      <c r="D643" s="58" t="str">
        <f>IF($A643&lt;&gt;"",IF(VLOOKUP($A643,Vocabulary!$A:$J,7,)="","",VLOOKUP($A643,Vocabulary!$A:$J,7,)),"")</f>
        <v>pattern: "^[A-Z]{3}$"</v>
      </c>
      <c r="E643" s="12" t="str">
        <f>IF($A643&lt;&gt;"",VLOOKUP($A643,Vocabulary!$A:$J,4,),"")</f>
        <v>Location</v>
      </c>
      <c r="F643" s="9" t="s">
        <v>2397</v>
      </c>
      <c r="G643" s="26" t="s">
        <v>2687</v>
      </c>
      <c r="H643" s="32" t="s">
        <v>2433</v>
      </c>
      <c r="I643" s="2"/>
    </row>
    <row r="644" spans="1:9" s="7" customFormat="1" ht="28.8" x14ac:dyDescent="0.3">
      <c r="A644" s="31">
        <v>718</v>
      </c>
      <c r="B644" s="54" t="str">
        <f>IF($A644&lt;&gt;"",IF(VLOOKUP($A644,Vocabulary!$A:$J,2,)="","",VLOOKUP($A644,Vocabulary!$A:$J,2,)),"")</f>
        <v>CountryIsoNum3Code</v>
      </c>
      <c r="C644" s="55" t="str">
        <f>IF($A644&lt;&gt;"",IF(VLOOKUP($A644,Vocabulary!$A:$J,3,)="","",VLOOKUP($A644,Vocabulary!$A:$J,3,)),"")</f>
        <v>Representation of a country by an ISO 3166-1 num-3 code.</v>
      </c>
      <c r="D644" s="55" t="str">
        <f>IF($A644&lt;&gt;"",IF(VLOOKUP($A644,Vocabulary!$A:$J,7,)="","",VLOOKUP($A644,Vocabulary!$A:$J,7,)),"")</f>
        <v>pattern: "^[0-9]{3}$"</v>
      </c>
      <c r="E644" s="56" t="str">
        <f>IF($A644&lt;&gt;"",VLOOKUP($A644,Vocabulary!$A:$J,4,),"")</f>
        <v>Location</v>
      </c>
      <c r="F644" s="9" t="s">
        <v>2398</v>
      </c>
      <c r="G644" s="26" t="s">
        <v>2690</v>
      </c>
      <c r="H644" s="32" t="s">
        <v>2434</v>
      </c>
      <c r="I644" s="2"/>
    </row>
    <row r="645" spans="1:9" s="7" customFormat="1" ht="409.6" x14ac:dyDescent="0.3">
      <c r="A645" s="31">
        <v>720</v>
      </c>
      <c r="B645" s="54" t="str">
        <f>IF($A645&lt;&gt;"",IF(VLOOKUP($A645,Vocabulary!$A:$J,2,)="","",VLOOKUP($A645,Vocabulary!$A:$J,2,)),"")</f>
        <v>CbeRegisteredEntity</v>
      </c>
      <c r="C645" s="55" t="str">
        <f>IF($A645&lt;&gt;"",IF(VLOOKUP($A645,Vocabulary!$A:$J,3,)="","",VLOOKUP($A645,Vocabulary!$A:$J,3,)),"")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45" s="55" t="str">
        <f>IF($A645&lt;&gt;"",IF(VLOOKUP($A645,Vocabulary!$A:$J,7,)="","",VLOOKUP($A645,Vocabulary!$A:$J,7,)),"")</f>
        <v/>
      </c>
      <c r="E645" s="56" t="str">
        <f>IF($A645&lt;&gt;"",VLOOKUP($A645,Vocabulary!$A:$J,4,),"")</f>
        <v>Organization</v>
      </c>
      <c r="F645" s="31" t="s">
        <v>2408</v>
      </c>
      <c r="G645" s="37" t="s">
        <v>2412</v>
      </c>
      <c r="H645" s="37"/>
      <c r="I645" s="2"/>
    </row>
    <row r="646" spans="1:9" s="7" customFormat="1" ht="172.8" x14ac:dyDescent="0.3">
      <c r="A646" s="31">
        <v>721</v>
      </c>
      <c r="B646" s="54" t="str">
        <f>IF($A646&lt;&gt;"",IF(VLOOKUP($A646,Vocabulary!$A:$J,2,)="","",VLOOKUP($A646,Vocabulary!$A:$J,2,)),"")</f>
        <v>EstablishmentUnit</v>
      </c>
      <c r="C646" s="55" t="str">
        <f>IF($A646&lt;&gt;"",IF(VLOOKUP($A646,Vocabulary!$A:$J,3,)="","",VLOOKUP($A646,Vocabulary!$A:$J,3,)),"")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46" s="55" t="str">
        <f>IF($A646&lt;&gt;"",IF(VLOOKUP($A646,Vocabulary!$A:$J,7,)="","",VLOOKUP($A646,Vocabulary!$A:$J,7,)),"")</f>
        <v>EstablishmentUnit is a specialization of class Site.</v>
      </c>
      <c r="E646" s="56" t="str">
        <f>IF($A646&lt;&gt;"",VLOOKUP($A646,Vocabulary!$A:$J,4,),"")</f>
        <v>Organization</v>
      </c>
      <c r="F646" s="31" t="s">
        <v>2409</v>
      </c>
      <c r="G646" s="37" t="s">
        <v>2411</v>
      </c>
      <c r="H646" s="37" t="s">
        <v>2410</v>
      </c>
      <c r="I646" s="2"/>
    </row>
    <row r="647" spans="1:9" s="7" customFormat="1" ht="216" x14ac:dyDescent="0.3">
      <c r="A647" s="31">
        <v>722</v>
      </c>
      <c r="B647" s="53" t="str">
        <f>IF($A647&lt;&gt;"",IF(VLOOKUP($A647,Vocabulary!$A:$J,2,)="","",VLOOKUP($A647,Vocabulary!$A:$J,2,)),"")</f>
        <v>Currency</v>
      </c>
      <c r="C647" s="58" t="str">
        <f>IF($A647&lt;&gt;"",IF(VLOOKUP($A647,Vocabulary!$A:$J,3,)="","",VLOOKUP($A647,Vocabulary!$A:$J,3,)),"")</f>
        <v>A currency represented by its ISO 4217 alpha code.</v>
      </c>
      <c r="D647" s="58" t="str">
        <f>IF($A647&lt;&gt;"",IF(VLOOKUP($A647,Vocabulary!$A:$J,7,)="","",VLOOKUP($A647,Vocabulary!$A:$J,7,)),"")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47" s="12" t="str">
        <f>IF($A647&lt;&gt;"",VLOOKUP($A647,Vocabulary!$A:$J,4,),"")</f>
        <v>Generic</v>
      </c>
      <c r="F647" s="9" t="s">
        <v>2483</v>
      </c>
      <c r="G647" s="26" t="s">
        <v>2593</v>
      </c>
      <c r="H647" s="26" t="s">
        <v>2484</v>
      </c>
      <c r="I647" s="2"/>
    </row>
    <row r="648" spans="1:9" s="7" customFormat="1" ht="28.8" x14ac:dyDescent="0.3">
      <c r="A648" s="31">
        <v>723</v>
      </c>
      <c r="B648" s="53" t="str">
        <f>IF($A648&lt;&gt;"",IF(VLOOKUP($A648,Vocabulary!$A:$J,2,)="","",VLOOKUP($A648,Vocabulary!$A:$J,2,)),"")</f>
        <v>currency</v>
      </c>
      <c r="C648" s="58" t="str">
        <f>IF($A648&lt;&gt;"",IF(VLOOKUP($A648,Vocabulary!$A:$J,3,)="","",VLOOKUP($A648,Vocabulary!$A:$J,3,)),"")</f>
        <v>The currency in which the monetary amount is expressed.</v>
      </c>
      <c r="D648" s="58" t="str">
        <f>IF($A648&lt;&gt;"",IF(VLOOKUP($A648,Vocabulary!$A:$J,7,)="","",VLOOKUP($A648,Vocabulary!$A:$J,7,)),"")</f>
        <v>Use of Currency ConceptScheme is recommended (ISO 4217 currency format).</v>
      </c>
      <c r="E648" s="12" t="str">
        <f>IF($A648&lt;&gt;"",VLOOKUP($A648,Vocabulary!$A:$J,4,),"")</f>
        <v>Generic</v>
      </c>
      <c r="F648" s="9" t="s">
        <v>2427</v>
      </c>
      <c r="G648" s="26" t="s">
        <v>2454</v>
      </c>
      <c r="H648" s="26" t="s">
        <v>2458</v>
      </c>
      <c r="I648" s="2"/>
    </row>
    <row r="649" spans="1:9" s="7" customFormat="1" ht="129.6" x14ac:dyDescent="0.3">
      <c r="A649" s="31">
        <v>724</v>
      </c>
      <c r="B649" s="53" t="str">
        <f>IF($A649&lt;&gt;"",IF(VLOOKUP($A649,Vocabulary!$A:$J,2,)="","",VLOOKUP($A649,Vocabulary!$A:$J,2,)),"")</f>
        <v>MonetaryAmount</v>
      </c>
      <c r="C649" s="58" t="str">
        <f>IF($A649&lt;&gt;"",IF(VLOOKUP($A649,Vocabulary!$A:$J,3,)="","",VLOOKUP($A649,Vocabulary!$A:$J,3,)),"")</f>
        <v>A monetary value in a specified currency.</v>
      </c>
      <c r="D649" s="58" t="str">
        <f>IF($A649&lt;&gt;"",IF(VLOOKUP($A649,Vocabulary!$A:$J,7,)="","",VLOOKUP($A649,Vocabulary!$A:$J,7,)),"")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49" s="12" t="str">
        <f>IF($A649&lt;&gt;"",VLOOKUP($A649,Vocabulary!$A:$J,4,),"")</f>
        <v>Generic</v>
      </c>
      <c r="F649" s="9" t="s">
        <v>2428</v>
      </c>
      <c r="G649" s="26" t="s">
        <v>2596</v>
      </c>
      <c r="H649" s="26" t="s">
        <v>2595</v>
      </c>
      <c r="I649" s="2"/>
    </row>
    <row r="650" spans="1:9" s="7" customFormat="1" x14ac:dyDescent="0.3">
      <c r="A650" s="31">
        <v>725</v>
      </c>
      <c r="B650" s="53" t="str">
        <f>IF($A650&lt;&gt;"",IF(VLOOKUP($A650,Vocabulary!$A:$J,2,)="","",VLOOKUP($A650,Vocabulary!$A:$J,2,)),"")</f>
        <v>amount</v>
      </c>
      <c r="C650" s="58" t="str">
        <f>IF($A650&lt;&gt;"",IF(VLOOKUP($A650,Vocabulary!$A:$J,3,)="","",VLOOKUP($A650,Vocabulary!$A:$J,3,)),"")</f>
        <v>The amount of money.</v>
      </c>
      <c r="D650" s="58" t="str">
        <f>IF($A650&lt;&gt;"",IF(VLOOKUP($A650,Vocabulary!$A:$J,7,)="","",VLOOKUP($A650,Vocabulary!$A:$J,7,)),"")</f>
        <v>Recommended to express as MonetaryAmount.</v>
      </c>
      <c r="E650" s="12" t="str">
        <f>IF($A650&lt;&gt;"",VLOOKUP($A650,Vocabulary!$A:$J,4,),"")</f>
        <v>Generic</v>
      </c>
      <c r="F650" s="9" t="s">
        <v>2428</v>
      </c>
      <c r="G650" s="26" t="s">
        <v>2432</v>
      </c>
      <c r="H650" s="26" t="s">
        <v>2461</v>
      </c>
      <c r="I650" s="2"/>
    </row>
    <row r="651" spans="1:9" s="7" customFormat="1" ht="115.2" x14ac:dyDescent="0.3">
      <c r="A651" s="31">
        <v>726</v>
      </c>
      <c r="B651" s="54" t="str">
        <f>IF($A651&lt;&gt;"",IF(VLOOKUP($A651,Vocabulary!$A:$J,2,)="","",VLOOKUP($A651,Vocabulary!$A:$J,2,)),"")</f>
        <v>Employer</v>
      </c>
      <c r="C651" s="55" t="str">
        <f>IF($A651&lt;&gt;"",IF(VLOOKUP($A651,Vocabulary!$A:$J,3,)="","",VLOOKUP($A651,Vocabulary!$A:$J,3,)),"")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51" s="55" t="str">
        <f>IF($A651&lt;&gt;"",IF(VLOOKUP($A651,Vocabulary!$A:$J,7,)="","",VLOOKUP($A651,Vocabulary!$A:$J,7,)),"")</f>
        <v>Belgian employers can be identified by an nssoNumber, a pplNumber or a provisionalNssoNumber.</v>
      </c>
      <c r="E651" s="56" t="str">
        <f>IF($A651&lt;&gt;"",VLOOKUP($A651,Vocabulary!$A:$J,4,),"")</f>
        <v>Organization</v>
      </c>
      <c r="F651" s="31" t="s">
        <v>2444</v>
      </c>
      <c r="G651" s="37" t="s">
        <v>2449</v>
      </c>
      <c r="H651" s="37" t="s">
        <v>2445</v>
      </c>
      <c r="I651" s="2"/>
    </row>
    <row r="652" spans="1:9" s="7" customFormat="1" ht="172.8" x14ac:dyDescent="0.3">
      <c r="A652" s="31">
        <v>727</v>
      </c>
      <c r="B652" s="54" t="str">
        <f>IF($A652&lt;&gt;"",IF(VLOOKUP($A652,Vocabulary!$A:$J,2,)="","",VLOOKUP($A652,Vocabulary!$A:$J,2,)),"")</f>
        <v>value</v>
      </c>
      <c r="C652" s="55" t="str">
        <f>IF($A652&lt;&gt;"",IF(VLOOKUP($A652,Vocabulary!$A:$J,3,)="","",VLOOKUP($A652,Vocabulary!$A:$J,3,)),"")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52" s="55" t="str">
        <f>IF($A652&lt;&gt;"",IF(VLOOKUP($A652,Vocabulary!$A:$J,7,)="","",VLOOKUP($A652,Vocabulary!$A:$J,7,)),"")</f>
        <v>When used in MonetaryAmount, do not use any readability separators (spaces, commas).</v>
      </c>
      <c r="E652" s="56" t="str">
        <f>IF($A652&lt;&gt;"",VLOOKUP($A652,Vocabulary!$A:$J,4,),"")</f>
        <v>Generic</v>
      </c>
      <c r="F652" s="31" t="s">
        <v>2464</v>
      </c>
      <c r="G652" s="37" t="s">
        <v>2466</v>
      </c>
      <c r="H652" s="37" t="s">
        <v>2470</v>
      </c>
      <c r="I652" s="2"/>
    </row>
    <row r="653" spans="1:9" s="7" customFormat="1" ht="43.2" x14ac:dyDescent="0.3">
      <c r="A653" s="31">
        <v>728</v>
      </c>
      <c r="B653" s="54" t="str">
        <f>IF($A653&lt;&gt;"",IF(VLOOKUP($A653,Vocabulary!$A:$J,2,)="","",VLOOKUP($A653,Vocabulary!$A:$J,2,)),"")</f>
        <v>Function</v>
      </c>
      <c r="C653" s="55" t="str">
        <f>IF($A653&lt;&gt;"",IF(VLOOKUP($A653,Vocabulary!$A:$J,3,)="","",VLOOKUP($A653,Vocabulary!$A:$J,3,)),"")</f>
        <v>Role played by a person or an organization in a given organization.
E.g. founder, manager, member of the management committee, ...</v>
      </c>
      <c r="D653" s="55" t="str">
        <f>IF($A653&lt;&gt;"",IF(VLOOKUP($A653,Vocabulary!$A:$J,7,)="","",VLOOKUP($A653,Vocabulary!$A:$J,7,)),"")</f>
        <v/>
      </c>
      <c r="E653" s="56" t="str">
        <f>IF($A653&lt;&gt;"",VLOOKUP($A653,Vocabulary!$A:$J,4,),"")</f>
        <v>Organization</v>
      </c>
      <c r="F653" s="9" t="s">
        <v>264</v>
      </c>
      <c r="G653" s="26" t="s">
        <v>1823</v>
      </c>
      <c r="H653" s="37"/>
      <c r="I653" s="2"/>
    </row>
    <row r="654" spans="1:9" s="7" customFormat="1" x14ac:dyDescent="0.3">
      <c r="A654" s="31">
        <v>729</v>
      </c>
      <c r="B654" s="54" t="str">
        <f>IF($A654&lt;&gt;"",IF(VLOOKUP($A654,Vocabulary!$A:$J,2,)="","",VLOOKUP($A654,Vocabulary!$A:$J,2,)),"")</f>
        <v>country</v>
      </c>
      <c r="C654" s="55" t="str">
        <f>IF($A654&lt;&gt;"",IF(VLOOKUP($A654,Vocabulary!$A:$J,3,)="","",VLOOKUP($A654,Vocabulary!$A:$J,3,)),"")</f>
        <v>Country represented by a country code.</v>
      </c>
      <c r="D654" s="55" t="str">
        <f>IF($A654&lt;&gt;"",IF(VLOOKUP($A654,Vocabulary!$A:$J,7,)="","",VLOOKUP($A654,Vocabulary!$A:$J,7,)),"")</f>
        <v>See ConceptScheme Country.</v>
      </c>
      <c r="E654" s="56" t="str">
        <f>IF($A654&lt;&gt;"",VLOOKUP($A654,Vocabulary!$A:$J,4,),"")</f>
        <v>Location</v>
      </c>
      <c r="F654" s="31" t="s">
        <v>2358</v>
      </c>
      <c r="G654" s="37" t="s">
        <v>2541</v>
      </c>
      <c r="H654" s="37" t="s">
        <v>2674</v>
      </c>
      <c r="I654" s="2"/>
    </row>
    <row r="655" spans="1:9" s="7" customFormat="1" ht="187.2" x14ac:dyDescent="0.3">
      <c r="A655" s="31">
        <v>730</v>
      </c>
      <c r="B655" s="54" t="str">
        <f>IF($A655&lt;&gt;"",IF(VLOOKUP($A655,Vocabulary!$A:$J,2,)="","",VLOOKUP($A655,Vocabulary!$A:$J,2,)),"")</f>
        <v>Language</v>
      </c>
      <c r="C655" s="55" t="str">
        <f>IF($A655&lt;&gt;"",IF(VLOOKUP($A655,Vocabulary!$A:$J,3,)="","",VLOOKUP($A655,Vocabulary!$A:$J,3,)),"")</f>
        <v>Language listed in ISO 639-1</v>
      </c>
      <c r="D655" s="55" t="str">
        <f>IF($A655&lt;&gt;"",IF(VLOOKUP($A655,Vocabulary!$A:$J,7,)="","",VLOOKUP($A655,Vocabulary!$A:$J,7,)),"")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E655" s="56" t="str">
        <f>IF($A655&lt;&gt;"",VLOOKUP($A655,Vocabulary!$A:$J,4,),"")</f>
        <v>Generic</v>
      </c>
      <c r="F655" s="31" t="s">
        <v>2567</v>
      </c>
      <c r="G655" s="37" t="s">
        <v>2693</v>
      </c>
      <c r="H655" s="37" t="s">
        <v>2694</v>
      </c>
      <c r="I655" s="2"/>
    </row>
    <row r="656" spans="1:9" s="7" customFormat="1" ht="72" x14ac:dyDescent="0.3">
      <c r="A656" s="31">
        <v>731</v>
      </c>
      <c r="B656" s="54" t="str">
        <f>IF($A656&lt;&gt;"",IF(VLOOKUP($A656,Vocabulary!$A:$J,2,)="","",VLOOKUP($A656,Vocabulary!$A:$J,2,)),"")</f>
        <v>remittanceInformation</v>
      </c>
      <c r="C656" s="55" t="str">
        <f>IF($A656&lt;&gt;"",IF(VLOOKUP($A656,Vocabulary!$A:$J,3,)="","",VLOOKUP($A656,Vocabulary!$A:$J,3,)),"")</f>
        <v>Information provided with a bank transfer meant for its beneficiary.</v>
      </c>
      <c r="D656" s="55" t="str">
        <f>IF($A656&lt;&gt;"",IF(VLOOKUP($A656,Vocabulary!$A:$J,7,)="","",VLOOKUP($A656,Vocabulary!$A:$J,7,)),"")</f>
        <v>For Belgian remittances, either an unstructured remittance information of 140 characters, or a structured one of 12 digits is used. The latter one is commonly represented as +++ 3 digits / 4 digits / 5 digits +++ (example: +++010/8068/17183+++)</v>
      </c>
      <c r="E656" s="56" t="str">
        <f>IF($A656&lt;&gt;"",VLOOKUP($A656,Vocabulary!$A:$J,4,),"")</f>
        <v>Generic</v>
      </c>
      <c r="F656" s="31" t="s">
        <v>2615</v>
      </c>
      <c r="G656" s="37" t="s">
        <v>2610</v>
      </c>
      <c r="H656" s="37" t="s">
        <v>2611</v>
      </c>
      <c r="I656" s="2"/>
    </row>
    <row r="657" spans="1:9" s="7" customFormat="1" ht="100.8" x14ac:dyDescent="0.3">
      <c r="A657" s="31">
        <v>732</v>
      </c>
      <c r="B657" s="54" t="str">
        <f>IF($A657&lt;&gt;"",IF(VLOOKUP($A657,Vocabulary!$A:$J,2,)="","",VLOOKUP($A657,Vocabulary!$A:$J,2,)),"")</f>
        <v>Nationality</v>
      </c>
      <c r="C657" s="55" t="str">
        <f>IF($A657&lt;&gt;"",IF(VLOOKUP($A657,Vocabulary!$A:$J,3,)="","",VLOOKUP($A657,Vocabulary!$A:$J,3,)),"")</f>
        <v>Former or current nationalities  recognized by Belgium</v>
      </c>
      <c r="D657" s="55" t="str">
        <f>IF($A657&lt;&gt;"",IF(VLOOKUP($A657,Vocabulary!$A:$J,7,)="","",VLOOKUP($A657,Vocabulary!$A:$J,7,)),"")</f>
        <v>Reference: https://statbel.fgov.be/nl/over-statbel/methodologie/classificaties/landencodes (Nationalities). 
A nationality can be represented by multiple data types (see Tab "Datamodels"), of which CountryIsoCode and CountryWithHistoricIsoCode are recommended.</v>
      </c>
      <c r="E657" s="56" t="str">
        <f>IF($A657&lt;&gt;"",VLOOKUP($A657,Vocabulary!$A:$J,4,),"")</f>
        <v>Location</v>
      </c>
      <c r="F657" s="9" t="s">
        <v>60</v>
      </c>
      <c r="G657" s="37" t="s">
        <v>2699</v>
      </c>
      <c r="H657" s="37" t="s">
        <v>2703</v>
      </c>
      <c r="I657" s="2"/>
    </row>
    <row r="658" spans="1:9" s="7" customFormat="1" ht="72" x14ac:dyDescent="0.3">
      <c r="A658" s="31">
        <v>733</v>
      </c>
      <c r="B658" s="54" t="str">
        <f>IF($A658&lt;&gt;"",IF(VLOOKUP($A658,Vocabulary!$A:$J,2,)="","",VLOOKUP($A658,Vocabulary!$A:$J,2,)),"")</f>
        <v>Country</v>
      </c>
      <c r="C658" s="55" t="str">
        <f>IF($A658&lt;&gt;"",IF(VLOOKUP($A658,Vocabulary!$A:$J,3,)="","",VLOOKUP($A658,Vocabulary!$A:$J,3,)),"")</f>
        <v>Former or current countries  recognized by Belgium</v>
      </c>
      <c r="D658" s="55" t="str">
        <f>IF($A658&lt;&gt;"",IF(VLOOKUP($A658,Vocabulary!$A:$J,7,)="","",VLOOKUP($A658,Vocabulary!$A:$J,7,)),"")</f>
        <v>Reference: https://statbel.fgov.be/nl/over-statbel/methodologie/classificaties/landencodes. 
A country can be represented by multiple data types
(see Tab "Datamodels"), of which CountryIsoCode and CountryWithHistoricIsoCode are recommended.</v>
      </c>
      <c r="E658" s="56" t="str">
        <f>IF($A658&lt;&gt;"",VLOOKUP($A658,Vocabulary!$A:$J,4,),"")</f>
        <v>Location</v>
      </c>
      <c r="F658" s="9" t="s">
        <v>2358</v>
      </c>
      <c r="G658" s="37" t="s">
        <v>2706</v>
      </c>
      <c r="H658" s="37" t="s">
        <v>2707</v>
      </c>
      <c r="I658" s="2"/>
    </row>
    <row r="659" spans="1:9" s="7" customFormat="1" x14ac:dyDescent="0.3">
      <c r="A659" s="29"/>
      <c r="B659" s="28"/>
      <c r="C659" s="40"/>
      <c r="D659" s="40"/>
      <c r="E659" s="29"/>
      <c r="F659" s="29"/>
      <c r="G659" s="30"/>
      <c r="H659" s="30"/>
    </row>
    <row r="660" spans="1:9" s="7" customFormat="1" x14ac:dyDescent="0.3">
      <c r="A660" s="29"/>
      <c r="B660" s="28"/>
      <c r="C660" s="40"/>
      <c r="D660" s="40"/>
      <c r="E660" s="29"/>
      <c r="F660" s="29"/>
      <c r="G660" s="30"/>
      <c r="H660" s="30"/>
    </row>
    <row r="661" spans="1:9" s="7" customFormat="1" x14ac:dyDescent="0.3">
      <c r="A661" s="29"/>
      <c r="B661" s="28"/>
      <c r="C661" s="40"/>
      <c r="D661" s="40"/>
      <c r="E661" s="29"/>
      <c r="F661" s="29"/>
      <c r="G661" s="30"/>
      <c r="H661" s="30"/>
    </row>
    <row r="662" spans="1:9" s="7" customFormat="1" x14ac:dyDescent="0.3">
      <c r="A662" s="29"/>
      <c r="B662" s="28"/>
      <c r="C662" s="40"/>
      <c r="D662" s="40"/>
      <c r="E662" s="29"/>
      <c r="F662" s="29"/>
      <c r="G662" s="30"/>
      <c r="H662" s="30"/>
    </row>
    <row r="663" spans="1:9" s="7" customFormat="1" x14ac:dyDescent="0.3">
      <c r="A663" s="29"/>
      <c r="B663" s="28"/>
      <c r="C663" s="40"/>
      <c r="D663" s="40"/>
      <c r="E663" s="29"/>
      <c r="F663" s="29"/>
      <c r="G663" s="30"/>
      <c r="H663" s="30"/>
    </row>
    <row r="664" spans="1:9" s="7" customFormat="1" x14ac:dyDescent="0.3">
      <c r="A664" s="29"/>
      <c r="B664" s="28"/>
      <c r="C664" s="40"/>
      <c r="D664" s="40"/>
      <c r="E664" s="29"/>
      <c r="F664" s="29"/>
      <c r="G664" s="30"/>
      <c r="H664" s="30"/>
    </row>
    <row r="665" spans="1:9" s="7" customFormat="1" x14ac:dyDescent="0.3">
      <c r="A665" s="29"/>
      <c r="B665" s="28"/>
      <c r="C665" s="40"/>
      <c r="D665" s="40"/>
      <c r="E665" s="29"/>
      <c r="F665" s="29"/>
      <c r="G665" s="30"/>
      <c r="H665" s="30"/>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x14ac:dyDescent="0.3">
      <c r="A964" s="29"/>
      <c r="B964" s="28"/>
      <c r="C964" s="40"/>
      <c r="D964" s="40"/>
      <c r="E964" s="29"/>
      <c r="F964" s="29"/>
      <c r="G964" s="30"/>
      <c r="H964" s="30"/>
    </row>
    <row r="965" spans="1:8" x14ac:dyDescent="0.3">
      <c r="A965" s="29"/>
      <c r="B965" s="28"/>
      <c r="C965" s="40"/>
      <c r="D965" s="40"/>
      <c r="E965" s="29"/>
      <c r="F965" s="29"/>
      <c r="G965" s="30"/>
      <c r="H965" s="30"/>
    </row>
    <row r="966" spans="1:8" x14ac:dyDescent="0.3">
      <c r="A966" s="29"/>
      <c r="B966" s="28"/>
      <c r="C966" s="40"/>
      <c r="D966" s="40"/>
      <c r="E966" s="29"/>
      <c r="F966" s="29"/>
      <c r="G966" s="30"/>
      <c r="H966" s="30"/>
    </row>
    <row r="967" spans="1:8" x14ac:dyDescent="0.3">
      <c r="A967" s="29"/>
      <c r="B967" s="28"/>
      <c r="C967" s="40"/>
      <c r="D967" s="40"/>
      <c r="E967" s="29"/>
      <c r="F967" s="29"/>
      <c r="G967" s="30"/>
      <c r="H967" s="30"/>
    </row>
    <row r="968" spans="1:8" x14ac:dyDescent="0.3">
      <c r="A968" s="29"/>
      <c r="B968" s="28"/>
      <c r="C968" s="40"/>
      <c r="D968" s="40"/>
      <c r="E968" s="29"/>
      <c r="F968" s="29"/>
      <c r="G968" s="30"/>
      <c r="H968" s="30"/>
    </row>
    <row r="969" spans="1:8" x14ac:dyDescent="0.3">
      <c r="A969" s="29"/>
      <c r="B969" s="28"/>
      <c r="C969" s="40"/>
      <c r="D969" s="40"/>
      <c r="E969" s="29"/>
      <c r="F969" s="29"/>
      <c r="G969" s="30"/>
      <c r="H969" s="30"/>
    </row>
    <row r="970" spans="1:8" x14ac:dyDescent="0.3">
      <c r="A970" s="29"/>
      <c r="B970" s="28"/>
      <c r="C970" s="40"/>
      <c r="D970" s="40"/>
      <c r="E970" s="29"/>
      <c r="F970" s="29"/>
      <c r="G970" s="30"/>
      <c r="H970" s="30"/>
    </row>
    <row r="971" spans="1:8" x14ac:dyDescent="0.3">
      <c r="A971" s="29"/>
      <c r="B971" s="28"/>
      <c r="C971" s="40"/>
      <c r="D971" s="40"/>
      <c r="E971" s="29"/>
      <c r="F971" s="29"/>
      <c r="G971" s="30"/>
      <c r="H971" s="30"/>
    </row>
    <row r="972" spans="1:8" x14ac:dyDescent="0.3">
      <c r="A972" s="29"/>
      <c r="B972" s="28"/>
      <c r="C972" s="40"/>
      <c r="D972" s="40"/>
      <c r="E972" s="29"/>
      <c r="F972" s="29"/>
      <c r="G972" s="30"/>
      <c r="H972" s="30"/>
    </row>
    <row r="973" spans="1:8"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sheetData>
  <sortState xmlns:xlrd2="http://schemas.microsoft.com/office/spreadsheetml/2017/richdata2" ref="A2:G603">
    <sortCondition ref="A2:A603"/>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75"/>
  <sheetViews>
    <sheetView topLeftCell="F1" zoomScale="130" zoomScaleNormal="130" workbookViewId="0">
      <pane ySplit="1" topLeftCell="A2" activePane="bottomLeft" state="frozen"/>
      <selection activeCell="G655" sqref="G655:S655"/>
      <selection pane="bottomLeft" activeCell="G660" sqref="G660"/>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726</v>
      </c>
      <c r="B1" s="16" t="s">
        <v>528</v>
      </c>
      <c r="C1" s="16" t="s">
        <v>513</v>
      </c>
      <c r="D1" s="16" t="s">
        <v>734</v>
      </c>
      <c r="E1" s="1" t="s">
        <v>9</v>
      </c>
      <c r="F1" s="1" t="s">
        <v>731</v>
      </c>
      <c r="G1" s="6" t="s">
        <v>730</v>
      </c>
      <c r="H1" s="6" t="s">
        <v>1944</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741</v>
      </c>
      <c r="K2" s="8">
        <f>MAX(A:A)+1</f>
        <v>734</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746</v>
      </c>
      <c r="K3" s="8">
        <f>SUM(A2:A658)</f>
        <v>238826</v>
      </c>
      <c r="L3" t="str">
        <f>IF(K3&lt;&gt;Vocabulary!O3,"nok","ok")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1672</v>
      </c>
      <c r="G221" s="4" t="s">
        <v>1671</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72</v>
      </c>
      <c r="G222" s="4" t="s">
        <v>1731</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1523</v>
      </c>
      <c r="G223" s="4" t="s">
        <v>1655</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289</v>
      </c>
      <c r="G224" s="9" t="s">
        <v>1850</v>
      </c>
      <c r="H224" s="9" t="s">
        <v>1797</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30</v>
      </c>
      <c r="G225" s="4" t="s">
        <v>1562</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80</v>
      </c>
      <c r="G226" s="4" t="s">
        <v>1967</v>
      </c>
      <c r="H226" s="4" t="s">
        <v>1966</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250</v>
      </c>
      <c r="G227" s="9" t="s">
        <v>1844</v>
      </c>
      <c r="H227" s="4" t="s">
        <v>1818</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84</v>
      </c>
      <c r="G228" s="4" t="s">
        <v>1816</v>
      </c>
      <c r="H228" s="26" t="s">
        <v>1969</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85</v>
      </c>
      <c r="G229" s="4" t="s">
        <v>1820</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2146</v>
      </c>
      <c r="G230" s="4" t="s">
        <v>2055</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82</v>
      </c>
      <c r="G231" s="4" t="s">
        <v>2253</v>
      </c>
      <c r="H231" s="4" t="s">
        <v>2250</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1643</v>
      </c>
      <c r="G232" s="4" t="s">
        <v>2256</v>
      </c>
      <c r="H232" s="4" t="s">
        <v>2250</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297</v>
      </c>
      <c r="G233" s="9" t="s">
        <v>1822</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265</v>
      </c>
      <c r="G234" s="4" t="s">
        <v>1827</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1798</v>
      </c>
      <c r="G235" s="4" t="s">
        <v>1642</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88</v>
      </c>
      <c r="G236" s="4" t="s">
        <v>2046</v>
      </c>
      <c r="H236" s="4" t="s">
        <v>2047</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248</v>
      </c>
      <c r="G237" s="4" t="s">
        <v>1825</v>
      </c>
      <c r="H237" s="4" t="s">
        <v>1973</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90</v>
      </c>
      <c r="G238" s="4" t="s">
        <v>1828</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2283</v>
      </c>
      <c r="G239" s="4" t="s">
        <v>2285</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93</v>
      </c>
      <c r="G240" s="4" t="s">
        <v>2052</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97</v>
      </c>
      <c r="G242" s="9" t="s">
        <v>97</v>
      </c>
    </row>
    <row r="243" spans="1:8" x14ac:dyDescent="0.3">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1914</v>
      </c>
      <c r="G243" s="9" t="s">
        <v>1913</v>
      </c>
      <c r="H243" s="9"/>
    </row>
    <row r="244" spans="1:8" ht="244.8" x14ac:dyDescent="0.3">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1742</v>
      </c>
      <c r="G244" s="4" t="s">
        <v>1958</v>
      </c>
      <c r="H244" s="4" t="s">
        <v>1625</v>
      </c>
    </row>
    <row r="245" spans="1:8" ht="72" x14ac:dyDescent="0.3">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187</v>
      </c>
      <c r="G245" s="4" t="s">
        <v>1831</v>
      </c>
    </row>
    <row r="246" spans="1:8" ht="43.2" x14ac:dyDescent="0.3">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30</v>
      </c>
      <c r="G246" s="4" t="s">
        <v>1958</v>
      </c>
    </row>
    <row r="247" spans="1:8" ht="86.4" x14ac:dyDescent="0.3">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195</v>
      </c>
      <c r="G247" s="4" t="s">
        <v>1407</v>
      </c>
    </row>
    <row r="248" spans="1:8" x14ac:dyDescent="0.3">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168</v>
      </c>
      <c r="G248" s="4" t="s">
        <v>1832</v>
      </c>
    </row>
    <row r="249" spans="1:8" ht="331.2" x14ac:dyDescent="0.3">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1923</v>
      </c>
      <c r="G249" s="4" t="s">
        <v>1927</v>
      </c>
    </row>
    <row r="250" spans="1:8" ht="100.8" x14ac:dyDescent="0.3">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200</v>
      </c>
      <c r="G250" s="4" t="s">
        <v>1412</v>
      </c>
    </row>
    <row r="251" spans="1:8" ht="72" x14ac:dyDescent="0.3">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4" t="s">
        <v>1415</v>
      </c>
    </row>
    <row r="252" spans="1:8" ht="43.2" x14ac:dyDescent="0.3">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1763</v>
      </c>
      <c r="G252" s="4" t="s">
        <v>1420</v>
      </c>
    </row>
    <row r="253" spans="1:8" ht="43.2" x14ac:dyDescent="0.3">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147</v>
      </c>
      <c r="G253" s="4" t="s">
        <v>1423</v>
      </c>
      <c r="H253" s="4" t="s">
        <v>2376</v>
      </c>
    </row>
    <row r="254" spans="1:8" ht="57.6" x14ac:dyDescent="0.3">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144</v>
      </c>
      <c r="G254" s="4" t="s">
        <v>1427</v>
      </c>
    </row>
    <row r="255" spans="1:8" ht="100.8" x14ac:dyDescent="0.3">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201</v>
      </c>
      <c r="G255" s="4" t="s">
        <v>1429</v>
      </c>
    </row>
    <row r="256" spans="1:8" ht="57.6" x14ac:dyDescent="0.3">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165</v>
      </c>
      <c r="G256" s="4" t="s">
        <v>1432</v>
      </c>
    </row>
    <row r="257" spans="1:8" ht="43.2" x14ac:dyDescent="0.3">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178</v>
      </c>
      <c r="G257" s="4" t="s">
        <v>1436</v>
      </c>
    </row>
    <row r="258" spans="1:8" x14ac:dyDescent="0.3">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181</v>
      </c>
      <c r="G258" s="4" t="s">
        <v>1437</v>
      </c>
    </row>
    <row r="259" spans="1:8" ht="72" x14ac:dyDescent="0.3">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4" t="s">
        <v>1441</v>
      </c>
    </row>
    <row r="260" spans="1:8" ht="72" x14ac:dyDescent="0.3">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245</v>
      </c>
      <c r="G260" s="4" t="s">
        <v>1971</v>
      </c>
      <c r="H260" s="4" t="s">
        <v>1972</v>
      </c>
    </row>
    <row r="261" spans="1:8" ht="43.2" x14ac:dyDescent="0.3">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157</v>
      </c>
      <c r="G261" s="4" t="s">
        <v>1834</v>
      </c>
    </row>
    <row r="262" spans="1:8" ht="57.6" x14ac:dyDescent="0.3">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1765</v>
      </c>
      <c r="G262" s="4" t="s">
        <v>1443</v>
      </c>
      <c r="H262" s="4" t="s">
        <v>2529</v>
      </c>
    </row>
    <row r="263" spans="1:8" ht="28.8" x14ac:dyDescent="0.3">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189</v>
      </c>
      <c r="G263" s="4" t="s">
        <v>1445</v>
      </c>
    </row>
    <row r="264" spans="1:8" ht="86.4" x14ac:dyDescent="0.3">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162</v>
      </c>
      <c r="G264" s="4" t="s">
        <v>1449</v>
      </c>
    </row>
    <row r="265" spans="1:8" ht="100.8" x14ac:dyDescent="0.3">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159</v>
      </c>
      <c r="G265" s="4" t="s">
        <v>1552</v>
      </c>
    </row>
    <row r="266" spans="1:8" x14ac:dyDescent="0.3">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151</v>
      </c>
      <c r="G266" s="9" t="s">
        <v>1836</v>
      </c>
      <c r="H266" s="9" t="s">
        <v>2529</v>
      </c>
    </row>
    <row r="267" spans="1:8" ht="144" x14ac:dyDescent="0.3">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1780</v>
      </c>
      <c r="G267" s="4" t="s">
        <v>1777</v>
      </c>
    </row>
    <row r="268" spans="1:8" ht="86.4" x14ac:dyDescent="0.3">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1781</v>
      </c>
      <c r="G268" s="4" t="s">
        <v>1930</v>
      </c>
      <c r="H268" s="4" t="s">
        <v>1776</v>
      </c>
    </row>
    <row r="269" spans="1:8" ht="100.8" x14ac:dyDescent="0.3">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154</v>
      </c>
      <c r="G269" s="4" t="s">
        <v>1451</v>
      </c>
      <c r="H269" s="4" t="s">
        <v>2530</v>
      </c>
    </row>
    <row r="270" spans="1:8" ht="72" x14ac:dyDescent="0.3">
      <c r="A270" s="9">
        <v>298</v>
      </c>
      <c r="B270" s="17"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1626</v>
      </c>
      <c r="G270" s="4" t="s">
        <v>2620</v>
      </c>
      <c r="H270" s="4" t="s">
        <v>2529</v>
      </c>
    </row>
    <row r="271" spans="1:8" x14ac:dyDescent="0.3">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1784</v>
      </c>
      <c r="G271" s="4" t="s">
        <v>1454</v>
      </c>
    </row>
    <row r="272" spans="1:8" x14ac:dyDescent="0.3">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1738</v>
      </c>
      <c r="G272" s="4" t="s">
        <v>1457</v>
      </c>
    </row>
    <row r="273" spans="1:8" x14ac:dyDescent="0.3">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175</v>
      </c>
      <c r="G273" s="4" t="s">
        <v>1458</v>
      </c>
    </row>
    <row r="274" spans="1:8" ht="115.2" x14ac:dyDescent="0.3">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42</v>
      </c>
      <c r="G274" s="4" t="s">
        <v>1613</v>
      </c>
      <c r="H274" s="4" t="s">
        <v>2529</v>
      </c>
    </row>
    <row r="275" spans="1:8" ht="72" x14ac:dyDescent="0.3">
      <c r="A275" s="9">
        <v>311</v>
      </c>
      <c r="B275" s="17" t="str">
        <f>IF($A275&lt;&gt;"",IF(VLOOKUP($A275,Vocabulary!$A:$J,2,)="","",VLOOKUP($A275,Vocabulary!$A:$J,2,)),"")</f>
        <v>versionId</v>
      </c>
      <c r="C275" s="17" t="str">
        <f>IF($A275&lt;&gt;"",IF(VLOOKUP($A275,Vocabulary!$A:$J,3,)="","",VLOOKUP($A275,Vocabulary!$A:$J,3,)),"")</f>
        <v>The annotation property that provides version information for an ontology or another OWL construct.</v>
      </c>
      <c r="D275" s="17" t="str">
        <f>IF($A275&lt;&gt;"",IF(VLOOKUP($A275,Vocabulary!$A:$J,7,)="","",VLOOKUP($A275,Vocabulary!$A:$J,7,)),"")</f>
        <v>Identificator of a specific version of an object.
BEST context: part of an Identifier for an address, streetname, municipality, part of a municipality, postal information</v>
      </c>
      <c r="E275" s="12" t="str">
        <f>IF($A275&lt;&gt;"",VLOOKUP($A275,Vocabulary!$A:$J,4,),"")</f>
        <v>Location</v>
      </c>
      <c r="F275" s="9" t="s">
        <v>1782</v>
      </c>
      <c r="G275" s="32" t="s">
        <v>1934</v>
      </c>
      <c r="H275" s="4" t="s">
        <v>1775</v>
      </c>
    </row>
    <row r="276" spans="1:8" ht="187.2" x14ac:dyDescent="0.3">
      <c r="A276" s="9">
        <v>312</v>
      </c>
      <c r="B276" s="17" t="str">
        <f>IF($A276&lt;&gt;"",IF(VLOOKUP($A276,Vocabulary!$A:$J,2,)="","",VLOOKUP($A276,Vocabulary!$A:$J,2,)),"")</f>
        <v>AsylumSeeker</v>
      </c>
      <c r="C276" s="17" t="str">
        <f>IF($A276&lt;&gt;"",IF(VLOOKUP($A276,Vocabulary!$A:$J,3,)="","",VLOOKUP($A276,Vocabulary!$A:$J,3,)),"")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6" s="17" t="str">
        <f>IF($A276&lt;&gt;"",IF(VLOOKUP($A276,Vocabulary!$A:$J,7,)="","",VLOOKUP($A276,Vocabulary!$A:$J,7,)),"")</f>
        <v/>
      </c>
      <c r="E276" s="12" t="str">
        <f>IF($A276&lt;&gt;"",VLOOKUP($A276,Vocabulary!$A:$J,4,),"")</f>
        <v>Person</v>
      </c>
      <c r="F276" s="9" t="s">
        <v>46</v>
      </c>
      <c r="G276" s="4" t="s">
        <v>2068</v>
      </c>
    </row>
    <row r="277" spans="1:8" ht="43.2" x14ac:dyDescent="0.3">
      <c r="A277" s="9">
        <v>313</v>
      </c>
      <c r="B277" s="17" t="str">
        <f>IF($A277&lt;&gt;"",IF(VLOOKUP($A277,Vocabulary!$A:$J,2,)="","",VLOOKUP($A277,Vocabulary!$A:$J,2,)),"")</f>
        <v>BelgianResident</v>
      </c>
      <c r="C277" s="17" t="str">
        <f>IF($A277&lt;&gt;"",IF(VLOOKUP($A277,Vocabulary!$A:$J,3,)="","",VLOOKUP($A277,Vocabulary!$A:$J,3,)),"")</f>
        <v>Person who lives in Belgium, represented here by the jurisdiction entity.</v>
      </c>
      <c r="D277" s="17" t="str">
        <f>IF($A277&lt;&gt;"",IF(VLOOKUP($A277,Vocabulary!$A:$J,7,)="","",VLOOKUP($A277,Vocabulary!$A:$J,7,)),"")</f>
        <v/>
      </c>
      <c r="E277" s="12" t="str">
        <f>IF($A277&lt;&gt;"",VLOOKUP($A277,Vocabulary!$A:$J,4,),"")</f>
        <v>Person</v>
      </c>
      <c r="F277" s="9" t="s">
        <v>57</v>
      </c>
      <c r="G277" s="4" t="s">
        <v>1859</v>
      </c>
    </row>
    <row r="278" spans="1:8" ht="57.6" x14ac:dyDescent="0.3">
      <c r="A278" s="9">
        <v>314</v>
      </c>
      <c r="B278" s="17" t="str">
        <f>IF($A278&lt;&gt;"",IF(VLOOKUP($A278,Vocabulary!$A:$J,2,)="","",VLOOKUP($A278,Vocabulary!$A:$J,2,)),"")</f>
        <v>Cohabitation</v>
      </c>
      <c r="C278" s="17" t="str">
        <f>IF($A278&lt;&gt;"",IF(VLOOKUP($A278,Vocabulary!$A:$J,3,)="","",VLOOKUP($A278,Vocabulary!$A:$J,3,)),"")</f>
        <v>Arrangement whereby two people who are not married live together.
Can, just like a marriage, form the basis of a family.
Legally registered.</v>
      </c>
      <c r="D278" s="17" t="str">
        <f>IF($A278&lt;&gt;"",IF(VLOOKUP($A278,Vocabulary!$A:$J,7,)="","",VLOOKUP($A278,Vocabulary!$A:$J,7,)),"")</f>
        <v/>
      </c>
      <c r="E278" s="12" t="str">
        <f>IF($A278&lt;&gt;"",VLOOKUP($A278,Vocabulary!$A:$J,4,),"")</f>
        <v>Person</v>
      </c>
      <c r="F278" s="9" t="s">
        <v>125</v>
      </c>
      <c r="G278" s="4" t="s">
        <v>1468</v>
      </c>
    </row>
    <row r="279" spans="1:8" ht="100.8" x14ac:dyDescent="0.3">
      <c r="A279" s="9">
        <v>315</v>
      </c>
      <c r="B279" s="17" t="str">
        <f>IF($A279&lt;&gt;"",IF(VLOOKUP($A279,Vocabulary!$A:$J,2,)="","",VLOOKUP($A279,Vocabulary!$A:$J,2,)),"")</f>
        <v>Descent</v>
      </c>
      <c r="C279" s="17" t="str">
        <f>IF($A279&lt;&gt;"",IF(VLOOKUP($A279,Vocabulary!$A:$J,3,)="","",VLOOKUP($A279,Vocabulary!$A:$J,3,)),"")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79" s="17" t="str">
        <f>IF($A279&lt;&gt;"",IF(VLOOKUP($A279,Vocabulary!$A:$J,7,)="","",VLOOKUP($A279,Vocabulary!$A:$J,7,)),"")</f>
        <v/>
      </c>
      <c r="E279" s="12" t="str">
        <f>IF($A279&lt;&gt;"",VLOOKUP($A279,Vocabulary!$A:$J,4,),"")</f>
        <v>Person</v>
      </c>
      <c r="F279" s="9" t="s">
        <v>251</v>
      </c>
      <c r="G279" s="4" t="s">
        <v>1470</v>
      </c>
    </row>
    <row r="280" spans="1:8" x14ac:dyDescent="0.3">
      <c r="A280" s="9">
        <v>316</v>
      </c>
      <c r="B280" s="17" t="str">
        <f>IF($A280&lt;&gt;"",IF(VLOOKUP($A280,Vocabulary!$A:$J,2,)="","",VLOOKUP($A280,Vocabulary!$A:$J,2,)),"")</f>
        <v>EmbassyResident</v>
      </c>
      <c r="C280" s="17" t="str">
        <f>IF($A280&lt;&gt;"",IF(VLOOKUP($A280,Vocabulary!$A:$J,3,)="","",VLOOKUP($A280,Vocabulary!$A:$J,3,)),"")</f>
        <v>Person residing in an embassy.</v>
      </c>
      <c r="D280" s="17" t="str">
        <f>IF($A280&lt;&gt;"",IF(VLOOKUP($A280,Vocabulary!$A:$J,7,)="","",VLOOKUP($A280,Vocabulary!$A:$J,7,)),"")</f>
        <v/>
      </c>
      <c r="E280" s="12" t="str">
        <f>IF($A280&lt;&gt;"",VLOOKUP($A280,Vocabulary!$A:$J,4,),"")</f>
        <v>Person</v>
      </c>
      <c r="F280" s="9" t="s">
        <v>256</v>
      </c>
      <c r="G280" s="4" t="s">
        <v>1479</v>
      </c>
    </row>
    <row r="281" spans="1:8" x14ac:dyDescent="0.3">
      <c r="A281" s="9">
        <v>317</v>
      </c>
      <c r="B281" s="17" t="str">
        <f>IF($A281&lt;&gt;"",IF(VLOOKUP($A281,Vocabulary!$A:$J,2,)="","",VLOOKUP($A281,Vocabulary!$A:$J,2,)),"")</f>
        <v>ForeignResident</v>
      </c>
      <c r="C281" s="17" t="str">
        <f>IF($A281&lt;&gt;"",IF(VLOOKUP($A281,Vocabulary!$A:$J,3,)="","",VLOOKUP($A281,Vocabulary!$A:$J,3,)),"")</f>
        <v>Foreign person residing in the country.</v>
      </c>
      <c r="D281" s="17" t="str">
        <f>IF($A281&lt;&gt;"",IF(VLOOKUP($A281,Vocabulary!$A:$J,7,)="","",VLOOKUP($A281,Vocabulary!$A:$J,7,)),"")</f>
        <v/>
      </c>
      <c r="E281" s="12" t="str">
        <f>IF($A281&lt;&gt;"",VLOOKUP($A281,Vocabulary!$A:$J,4,),"")</f>
        <v>Person</v>
      </c>
      <c r="F281" s="9" t="s">
        <v>59</v>
      </c>
      <c r="G281" s="4" t="s">
        <v>1481</v>
      </c>
    </row>
    <row r="282" spans="1:8" ht="86.4" x14ac:dyDescent="0.3">
      <c r="A282" s="9">
        <v>318</v>
      </c>
      <c r="B282" s="17" t="str">
        <f>IF($A282&lt;&gt;"",IF(VLOOKUP($A282,Vocabulary!$A:$J,2,)="","",VLOOKUP($A282,Vocabulary!$A:$J,2,)),"")</f>
        <v>Guardianship</v>
      </c>
      <c r="C282" s="17" t="str">
        <f>IF($A282&lt;&gt;"",IF(VLOOKUP($A282,Vocabulary!$A:$J,3,)="","",VLOOKUP($A282,Vocabulary!$A:$J,3,)),"")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2" s="17" t="str">
        <f>IF($A282&lt;&gt;"",IF(VLOOKUP($A282,Vocabulary!$A:$J,7,)="","",VLOOKUP($A282,Vocabulary!$A:$J,7,)),"")</f>
        <v/>
      </c>
      <c r="E282" s="12" t="str">
        <f>IF($A282&lt;&gt;"",VLOOKUP($A282,Vocabulary!$A:$J,4,),"")</f>
        <v>Person</v>
      </c>
      <c r="F282" s="9" t="s">
        <v>124</v>
      </c>
      <c r="G282" s="4" t="s">
        <v>1473</v>
      </c>
    </row>
    <row r="283" spans="1:8" ht="158.4" x14ac:dyDescent="0.3">
      <c r="A283" s="9">
        <v>319</v>
      </c>
      <c r="B283" s="17" t="str">
        <f>IF($A283&lt;&gt;"",IF(VLOOKUP($A283,Vocabulary!$A:$J,2,)="","",VLOOKUP($A283,Vocabulary!$A:$J,2,)),"")</f>
        <v>Household</v>
      </c>
      <c r="C283" s="17" t="str">
        <f>IF($A283&lt;&gt;"",IF(VLOOKUP($A283,Vocabulary!$A:$J,3,)="","",VLOOKUP($A283,Vocabulary!$A:$J,3,)),"")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3" s="17" t="str">
        <f>IF($A283&lt;&gt;"",IF(VLOOKUP($A283,Vocabulary!$A:$J,7,)="","",VLOOKUP($A283,Vocabulary!$A:$J,7,)),"")</f>
        <v/>
      </c>
      <c r="E283" s="12" t="str">
        <f>IF($A283&lt;&gt;"",VLOOKUP($A283,Vocabulary!$A:$J,4,),"")</f>
        <v>Person</v>
      </c>
      <c r="F283" s="9" t="s">
        <v>252</v>
      </c>
      <c r="G283" s="4" t="s">
        <v>1476</v>
      </c>
    </row>
    <row r="284" spans="1:8" ht="28.8" x14ac:dyDescent="0.3">
      <c r="A284" s="9">
        <v>320</v>
      </c>
      <c r="B284" s="17" t="str">
        <f>IF($A284&lt;&gt;"",IF(VLOOKUP($A284,Vocabulary!$A:$J,2,)="","",VLOOKUP($A284,Vocabulary!$A:$J,2,)),"")</f>
        <v>HouseholdRelation</v>
      </c>
      <c r="C284" s="17" t="str">
        <f>IF($A284&lt;&gt;"",IF(VLOOKUP($A284,Vocabulary!$A:$J,3,)="","",VLOOKUP($A284,Vocabulary!$A:$J,3,)),"")</f>
        <v>Relationship between members of the same family.
Eg husband, son, mother-in-law.</v>
      </c>
      <c r="D284" s="17" t="str">
        <f>IF($A284&lt;&gt;"",IF(VLOOKUP($A284,Vocabulary!$A:$J,7,)="","",VLOOKUP($A284,Vocabulary!$A:$J,7,)),"")</f>
        <v/>
      </c>
      <c r="E284" s="12" t="str">
        <f>IF($A284&lt;&gt;"",VLOOKUP($A284,Vocabulary!$A:$J,4,),"")</f>
        <v>Person</v>
      </c>
      <c r="F284" s="9" t="s">
        <v>255</v>
      </c>
      <c r="G284" s="4" t="s">
        <v>1485</v>
      </c>
    </row>
    <row r="285" spans="1:8" ht="57.6" x14ac:dyDescent="0.3">
      <c r="A285" s="9">
        <v>321</v>
      </c>
      <c r="B285" s="17" t="str">
        <f>IF($A285&lt;&gt;"",IF(VLOOKUP($A285,Vocabulary!$A:$J,2,)="","",VLOOKUP($A285,Vocabulary!$A:$J,2,)),"")</f>
        <v>Marriage</v>
      </c>
      <c r="C285" s="17" t="str">
        <f>IF($A285&lt;&gt;"",IF(VLOOKUP($A285,Vocabulary!$A:$J,3,)="","",VLOOKUP($A285,Vocabulary!$A:$J,3,)),"")</f>
        <v>A form of cohabitation organized by civil or religious law of two persons.
Can, just like living together, form the basis of a family.</v>
      </c>
      <c r="D285" s="17" t="str">
        <f>IF($A285&lt;&gt;"",IF(VLOOKUP($A285,Vocabulary!$A:$J,7,)="","",VLOOKUP($A285,Vocabulary!$A:$J,7,)),"")</f>
        <v/>
      </c>
      <c r="E285" s="12" t="str">
        <f>IF($A285&lt;&gt;"",VLOOKUP($A285,Vocabulary!$A:$J,4,),"")</f>
        <v>Person</v>
      </c>
      <c r="F285" s="9" t="s">
        <v>1751</v>
      </c>
      <c r="G285" s="4" t="s">
        <v>1488</v>
      </c>
    </row>
    <row r="286" spans="1:8" ht="57.6" x14ac:dyDescent="0.3">
      <c r="A286" s="9">
        <v>322</v>
      </c>
      <c r="B286" s="17" t="str">
        <f>IF($A286&lt;&gt;"",IF(VLOOKUP($A286,Vocabulary!$A:$J,2,)="","",VLOOKUP($A286,Vocabulary!$A:$J,2,)),"")</f>
        <v>NonResident</v>
      </c>
      <c r="C286" s="17" t="str">
        <f>IF($A286&lt;&gt;"",IF(VLOOKUP($A286,Vocabulary!$A:$J,3,)="","",VLOOKUP($A286,Vocabulary!$A:$J,3,)),"")</f>
        <v>Person who does not live in a particular place or country.
Place or country is represented here by the jurisdiction entity.</v>
      </c>
      <c r="D286" s="17" t="str">
        <f>IF($A286&lt;&gt;"",IF(VLOOKUP($A286,Vocabulary!$A:$J,7,)="","",VLOOKUP($A286,Vocabulary!$A:$J,7,)),"")</f>
        <v/>
      </c>
      <c r="E286" s="12" t="str">
        <f>IF($A286&lt;&gt;"",VLOOKUP($A286,Vocabulary!$A:$J,4,),"")</f>
        <v>Person</v>
      </c>
      <c r="F286" s="9" t="s">
        <v>49</v>
      </c>
      <c r="G286" s="4" t="s">
        <v>1491</v>
      </c>
    </row>
    <row r="287" spans="1:8" ht="100.8" x14ac:dyDescent="0.3">
      <c r="A287" s="9">
        <v>323</v>
      </c>
      <c r="B287" s="17" t="str">
        <f>IF($A287&lt;&gt;"",IF(VLOOKUP($A287,Vocabulary!$A:$J,2,)="","",VLOOKUP($A287,Vocabulary!$A:$J,2,)),"")</f>
        <v>Person</v>
      </c>
      <c r="C287" s="17" t="str">
        <f>IF($A287&lt;&gt;"",IF(VLOOKUP($A287,Vocabulary!$A:$J,3,)="","",VLOOKUP($A287,Vocabulary!$A:$J,3,)),"")</f>
        <v>An individual person who may be dead or alive, but not imaginary. It is that restriction that makes &lt;person:Person&gt; a sub class of both &lt;foaf:Person&gt; and &lt;schema:Person&gt; which both cover imaginary characters as well as real people.</v>
      </c>
      <c r="D287" s="17" t="str">
        <f>IF($A287&lt;&gt;"",IF(VLOOKUP($A287,Vocabulary!$A:$J,7,)="","",VLOOKUP($A287,Vocabulary!$A:$J,7,)),"")</f>
        <v/>
      </c>
      <c r="E287" s="12" t="str">
        <f>IF($A287&lt;&gt;"",VLOOKUP($A287,Vocabulary!$A:$J,4,),"")</f>
        <v>Person</v>
      </c>
      <c r="F287" s="9" t="s">
        <v>2225</v>
      </c>
      <c r="G287" s="4" t="s">
        <v>1838</v>
      </c>
    </row>
    <row r="288" spans="1:8" ht="57.6" x14ac:dyDescent="0.3">
      <c r="A288" s="9">
        <v>324</v>
      </c>
      <c r="B288" s="17" t="str">
        <f>IF($A288&lt;&gt;"",IF(VLOOKUP($A288,Vocabulary!$A:$J,2,)="","",VLOOKUP($A288,Vocabulary!$A:$J,2,)),"")</f>
        <v>PersonRelation</v>
      </c>
      <c r="C288" s="17" t="str">
        <f>IF($A288&lt;&gt;"",IF(VLOOKUP($A288,Vocabulary!$A:$J,3,)="","",VLOOKUP($A288,Vocabulary!$A:$J,3,)),"")</f>
        <v>Relationship between two or more people.
Typically these are civil relations (see marital status) but not necessarily limited to this.</v>
      </c>
      <c r="D288" s="17" t="str">
        <f>IF($A288&lt;&gt;"",IF(VLOOKUP($A288,Vocabulary!$A:$J,7,)="","",VLOOKUP($A288,Vocabulary!$A:$J,7,)),"")</f>
        <v/>
      </c>
      <c r="E288" s="12" t="str">
        <f>IF($A288&lt;&gt;"",VLOOKUP($A288,Vocabulary!$A:$J,4,),"")</f>
        <v>Person</v>
      </c>
      <c r="F288" s="9" t="s">
        <v>257</v>
      </c>
      <c r="G288" s="4" t="s">
        <v>1494</v>
      </c>
    </row>
    <row r="289" spans="1:8" x14ac:dyDescent="0.3">
      <c r="A289" s="9">
        <v>325</v>
      </c>
      <c r="B289" s="17" t="str">
        <f>IF($A289&lt;&gt;"",IF(VLOOKUP($A289,Vocabulary!$A:$J,2,)="","",VLOOKUP($A289,Vocabulary!$A:$J,2,)),"")</f>
        <v>FormerResident</v>
      </c>
      <c r="C289" s="17" t="str">
        <f>IF($A289&lt;&gt;"",IF(VLOOKUP($A289,Vocabulary!$A:$J,3,)="","",VLOOKUP($A289,Vocabulary!$A:$J,3,)),"")</f>
        <v>Former resident.</v>
      </c>
      <c r="D289" s="17" t="str">
        <f>IF($A289&lt;&gt;"",IF(VLOOKUP($A289,Vocabulary!$A:$J,7,)="","",VLOOKUP($A289,Vocabulary!$A:$J,7,)),"")</f>
        <v/>
      </c>
      <c r="E289" s="12" t="str">
        <f>IF($A289&lt;&gt;"",VLOOKUP($A289,Vocabulary!$A:$J,4,),"")</f>
        <v>Person</v>
      </c>
      <c r="F289" s="9" t="s">
        <v>1755</v>
      </c>
      <c r="G289" s="4" t="s">
        <v>1756</v>
      </c>
    </row>
    <row r="290" spans="1:8" ht="57.6" x14ac:dyDescent="0.3">
      <c r="A290" s="9">
        <v>326</v>
      </c>
      <c r="B290" s="17" t="str">
        <f>IF($A290&lt;&gt;"",IF(VLOOKUP($A290,Vocabulary!$A:$J,2,)="","",VLOOKUP($A290,Vocabulary!$A:$J,2,)),"")</f>
        <v>Resident</v>
      </c>
      <c r="C290" s="17" t="str">
        <f>IF($A290&lt;&gt;"",IF(VLOOKUP($A290,Vocabulary!$A:$J,3,)="","",VLOOKUP($A290,Vocabulary!$A:$J,3,)),"")</f>
        <v>Person who lives in a certain place or country.
Place or country is represented here by the jurisdiction entity.</v>
      </c>
      <c r="D290" s="17" t="str">
        <f>IF($A290&lt;&gt;"",IF(VLOOKUP($A290,Vocabulary!$A:$J,7,)="","",VLOOKUP($A290,Vocabulary!$A:$J,7,)),"")</f>
        <v/>
      </c>
      <c r="E290" s="12" t="str">
        <f>IF($A290&lt;&gt;"",VLOOKUP($A290,Vocabulary!$A:$J,4,),"")</f>
        <v>Person</v>
      </c>
      <c r="F290" s="9" t="s">
        <v>52</v>
      </c>
      <c r="G290" s="4" t="s">
        <v>1466</v>
      </c>
    </row>
    <row r="291" spans="1:8" x14ac:dyDescent="0.3">
      <c r="A291" s="9">
        <v>329</v>
      </c>
      <c r="B291" s="17" t="str">
        <f>IF($A291&lt;&gt;"",IF(VLOOKUP($A291,Vocabulary!$A:$J,2,)="","",VLOOKUP($A291,Vocabulary!$A:$J,2,)),"")</f>
        <v>civilStatus</v>
      </c>
      <c r="C291" s="17" t="str">
        <f>IF($A291&lt;&gt;"",IF(VLOOKUP($A291,Vocabulary!$A:$J,3,)="","",VLOOKUP($A291,Vocabulary!$A:$J,3,)),"")</f>
        <v>Civil status of a person.</v>
      </c>
      <c r="D291" s="17" t="str">
        <f>IF($A291&lt;&gt;"",IF(VLOOKUP($A291,Vocabulary!$A:$J,7,)="","",VLOOKUP($A291,Vocabulary!$A:$J,7,)),"")</f>
        <v/>
      </c>
      <c r="E291" s="12" t="str">
        <f>IF($A291&lt;&gt;"",VLOOKUP($A291,Vocabulary!$A:$J,4,),"")</f>
        <v>Person</v>
      </c>
      <c r="F291" s="9" t="s">
        <v>18</v>
      </c>
      <c r="G291" s="4" t="s">
        <v>1495</v>
      </c>
    </row>
    <row r="292" spans="1:8" x14ac:dyDescent="0.3">
      <c r="A292" s="9">
        <v>330</v>
      </c>
      <c r="B292" s="17" t="str">
        <f>IF($A292&lt;&gt;"",IF(VLOOKUP($A292,Vocabulary!$A:$J,2,)="","",VLOOKUP($A292,Vocabulary!$A:$J,2,)),"")</f>
        <v>birthDate</v>
      </c>
      <c r="C292" s="17" t="str">
        <f>IF($A292&lt;&gt;"",IF(VLOOKUP($A292,Vocabulary!$A:$J,3,)="","",VLOOKUP($A292,Vocabulary!$A:$J,3,)),"")</f>
        <v>The date on which the person was born.</v>
      </c>
      <c r="D292" s="17" t="str">
        <f>IF($A292&lt;&gt;"",IF(VLOOKUP($A292,Vocabulary!$A:$J,7,)="","",VLOOKUP($A292,Vocabulary!$A:$J,7,)),"")</f>
        <v/>
      </c>
      <c r="E292" s="12" t="str">
        <f>IF($A292&lt;&gt;"",VLOOKUP($A292,Vocabulary!$A:$J,4,),"")</f>
        <v>Person</v>
      </c>
      <c r="F292" s="9" t="s">
        <v>20</v>
      </c>
      <c r="G292" s="4" t="s">
        <v>1498</v>
      </c>
    </row>
    <row r="293" spans="1:8" x14ac:dyDescent="0.3">
      <c r="A293" s="9">
        <v>331</v>
      </c>
      <c r="B293" s="17" t="str">
        <f>IF($A293&lt;&gt;"",IF(VLOOKUP($A293,Vocabulary!$A:$J,2,)="","",VLOOKUP($A293,Vocabulary!$A:$J,2,)),"")</f>
        <v>deathDate</v>
      </c>
      <c r="C293" s="17" t="str">
        <f>IF($A293&lt;&gt;"",IF(VLOOKUP($A293,Vocabulary!$A:$J,3,)="","",VLOOKUP($A293,Vocabulary!$A:$J,3,)),"")</f>
        <v>The date on which the person deceased.</v>
      </c>
      <c r="D293" s="17" t="str">
        <f>IF($A293&lt;&gt;"",IF(VLOOKUP($A293,Vocabulary!$A:$J,7,)="","",VLOOKUP($A293,Vocabulary!$A:$J,7,)),"")</f>
        <v/>
      </c>
      <c r="E293" s="12" t="str">
        <f>IF($A293&lt;&gt;"",VLOOKUP($A293,Vocabulary!$A:$J,4,),"")</f>
        <v>Person</v>
      </c>
      <c r="F293" s="9" t="s">
        <v>21</v>
      </c>
      <c r="G293" s="4" t="s">
        <v>1499</v>
      </c>
    </row>
    <row r="294" spans="1:8" ht="28.8" x14ac:dyDescent="0.3">
      <c r="A294" s="9">
        <v>332</v>
      </c>
      <c r="B294" s="17" t="str">
        <f>IF($A294&lt;&gt;"",IF(VLOOKUP($A294,Vocabulary!$A:$J,2,)="","",VLOOKUP($A294,Vocabulary!$A:$J,2,)),"")</f>
        <v>familyName</v>
      </c>
      <c r="C294" s="17" t="str">
        <f>IF($A294&lt;&gt;"",IF(VLOOKUP($A294,Vocabulary!$A:$J,3,)="","",VLOOKUP($A294,Vocabulary!$A:$J,3,)),"")</f>
        <v>A family name is usually shared by members of a family.</v>
      </c>
      <c r="D294" s="17" t="str">
        <f>IF($A294&lt;&gt;"",IF(VLOOKUP($A294,Vocabulary!$A:$J,7,)="","",VLOOKUP($A294,Vocabulary!$A:$J,7,)),"")</f>
        <v>Norm ISA2</v>
      </c>
      <c r="E294" s="12" t="str">
        <f>IF($A294&lt;&gt;"",VLOOKUP($A294,Vocabulary!$A:$J,4,),"")</f>
        <v>Person</v>
      </c>
      <c r="F294" s="9" t="s">
        <v>24</v>
      </c>
      <c r="G294" s="4" t="s">
        <v>2073</v>
      </c>
      <c r="H294" s="4" t="s">
        <v>1975</v>
      </c>
    </row>
    <row r="295" spans="1:8" x14ac:dyDescent="0.3">
      <c r="A295" s="9">
        <v>333</v>
      </c>
      <c r="B295" s="17" t="str">
        <f>IF($A295&lt;&gt;"",IF(VLOOKUP($A295,Vocabulary!$A:$J,2,)="","",VLOOKUP($A295,Vocabulary!$A:$J,2,)),"")</f>
        <v>givenName</v>
      </c>
      <c r="C295" s="17" t="str">
        <f>IF($A295&lt;&gt;"",IF(VLOOKUP($A295,Vocabulary!$A:$J,3,)="","",VLOOKUP($A295,Vocabulary!$A:$J,3,)),"")</f>
        <v>Most important of the given names of the person (given name aka first name).</v>
      </c>
      <c r="D295" s="17" t="str">
        <f>IF($A295&lt;&gt;"",IF(VLOOKUP($A295,Vocabulary!$A:$J,7,)="","",VLOOKUP($A295,Vocabulary!$A:$J,7,)),"")</f>
        <v/>
      </c>
      <c r="E295" s="12" t="str">
        <f>IF($A295&lt;&gt;"",VLOOKUP($A295,Vocabulary!$A:$J,4,),"")</f>
        <v>Person</v>
      </c>
      <c r="F295" s="9" t="s">
        <v>259</v>
      </c>
      <c r="G295" s="4" t="s">
        <v>1501</v>
      </c>
    </row>
    <row r="296" spans="1:8" ht="43.2" x14ac:dyDescent="0.3">
      <c r="A296" s="9">
        <v>334</v>
      </c>
      <c r="B296" s="17" t="str">
        <f>IF($A296&lt;&gt;"",IF(VLOOKUP($A296,Vocabulary!$A:$J,2,)="","",VLOOKUP($A296,Vocabulary!$A:$J,2,)),"")</f>
        <v>fullName</v>
      </c>
      <c r="C296" s="17" t="str">
        <f>IF($A296&lt;&gt;"",IF(VLOOKUP($A296,Vocabulary!$A:$J,3,)="","",VLOOKUP($A296,Vocabulary!$A:$J,3,)),"")</f>
        <v>The full name of the person, usually the combination of given names and family name.</v>
      </c>
      <c r="D296" s="17" t="str">
        <f>IF($A296&lt;&gt;"",IF(VLOOKUP($A296,Vocabulary!$A:$J,7,)="","",VLOOKUP($A296,Vocabulary!$A:$J,7,)),"")</f>
        <v>Norm ISA2</v>
      </c>
      <c r="E296" s="12" t="str">
        <f>IF($A296&lt;&gt;"",VLOOKUP($A296,Vocabulary!$A:$J,4,),"")</f>
        <v>Person</v>
      </c>
      <c r="F296" s="9" t="s">
        <v>258</v>
      </c>
      <c r="G296" s="4" t="s">
        <v>1502</v>
      </c>
      <c r="H296" s="4" t="s">
        <v>1975</v>
      </c>
    </row>
    <row r="297" spans="1:8" x14ac:dyDescent="0.3">
      <c r="A297" s="9">
        <v>335</v>
      </c>
      <c r="B297" s="17" t="str">
        <f>IF($A297&lt;&gt;"",IF(VLOOKUP($A297,Vocabulary!$A:$J,2,)="","",VLOOKUP($A297,Vocabulary!$A:$J,2,)),"")</f>
        <v>gender</v>
      </c>
      <c r="C297" s="17" t="str">
        <f>IF($A297&lt;&gt;"",IF(VLOOKUP($A297,Vocabulary!$A:$J,3,)="","",VLOOKUP($A297,Vocabulary!$A:$J,3,)),"")</f>
        <v>The administrative gender of the person.</v>
      </c>
      <c r="D297" s="17" t="str">
        <f>IF($A297&lt;&gt;"",IF(VLOOKUP($A297,Vocabulary!$A:$J,7,)="","",VLOOKUP($A297,Vocabulary!$A:$J,7,)),"")</f>
        <v/>
      </c>
      <c r="E297" s="12" t="str">
        <f>IF($A297&lt;&gt;"",VLOOKUP($A297,Vocabulary!$A:$J,4,),"")</f>
        <v>Person</v>
      </c>
      <c r="F297" s="9" t="s">
        <v>13</v>
      </c>
      <c r="G297" s="4" t="s">
        <v>2214</v>
      </c>
    </row>
    <row r="298" spans="1:8" ht="28.8" x14ac:dyDescent="0.3">
      <c r="A298" s="9">
        <v>336</v>
      </c>
      <c r="B298" s="17" t="str">
        <f>IF($A298&lt;&gt;"",IF(VLOOKUP($A298,Vocabulary!$A:$J,2,)="","",VLOOKUP($A298,Vocabulary!$A:$J,2,)),"")</f>
        <v>givenNames</v>
      </c>
      <c r="C298" s="17" t="str">
        <f>IF($A298&lt;&gt;"",IF(VLOOKUP($A298,Vocabulary!$A:$J,3,)="","",VLOOKUP($A298,Vocabulary!$A:$J,3,)),"")</f>
        <v>Given names of the person (given names aka firstnames) concatenated into 1 string.</v>
      </c>
      <c r="D298" s="17" t="str">
        <f>IF($A298&lt;&gt;"",IF(VLOOKUP($A298,Vocabulary!$A:$J,7,)="","",VLOOKUP($A298,Vocabulary!$A:$J,7,)),"")</f>
        <v/>
      </c>
      <c r="E298" s="12" t="str">
        <f>IF($A298&lt;&gt;"",VLOOKUP($A298,Vocabulary!$A:$J,4,),"")</f>
        <v>Person</v>
      </c>
      <c r="F298" s="9" t="s">
        <v>261</v>
      </c>
      <c r="G298" s="4" t="s">
        <v>1760</v>
      </c>
    </row>
    <row r="299" spans="1:8" x14ac:dyDescent="0.3">
      <c r="A299" s="9">
        <v>337</v>
      </c>
      <c r="B299" s="17" t="str">
        <f>IF($A299&lt;&gt;"",IF(VLOOKUP($A299,Vocabulary!$A:$J,2,)="","",VLOOKUP($A299,Vocabulary!$A:$J,2,)),"")</f>
        <v>headOf</v>
      </c>
      <c r="C299" s="17" t="str">
        <f>IF($A299&lt;&gt;"",IF(VLOOKUP($A299,Vocabulary!$A:$J,3,)="","",VLOOKUP($A299,Vocabulary!$A:$J,3,)),"")</f>
        <v>Person who represents the household by default.</v>
      </c>
      <c r="D299" s="17" t="str">
        <f>IF($A299&lt;&gt;"",IF(VLOOKUP($A299,Vocabulary!$A:$J,7,)="","",VLOOKUP($A299,Vocabulary!$A:$J,7,)),"")</f>
        <v/>
      </c>
      <c r="E299" s="12" t="str">
        <f>IF($A299&lt;&gt;"",VLOOKUP($A299,Vocabulary!$A:$J,4,),"")</f>
        <v>Person</v>
      </c>
      <c r="F299" s="9" t="s">
        <v>134</v>
      </c>
      <c r="G299" s="4" t="s">
        <v>1810</v>
      </c>
    </row>
    <row r="300" spans="1:8" ht="100.8" x14ac:dyDescent="0.3">
      <c r="A300" s="9">
        <v>338</v>
      </c>
      <c r="B300" s="17" t="str">
        <f>IF($A300&lt;&gt;"",IF(VLOOKUP($A300,Vocabulary!$A:$J,2,)="","",VLOOKUP($A300,Vocabulary!$A:$J,2,)),"")</f>
        <v>householdRelation</v>
      </c>
      <c r="C300" s="17" t="str">
        <f>IF($A300&lt;&gt;"",IF(VLOOKUP($A300,Vocabulary!$A:$J,3,)="","",VLOOKUP($A300,Vocabulary!$A:$J,3,)),"")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0" s="17" t="str">
        <f>IF($A300&lt;&gt;"",IF(VLOOKUP($A300,Vocabulary!$A:$J,7,)="","",VLOOKUP($A300,Vocabulary!$A:$J,7,)),"")</f>
        <v/>
      </c>
      <c r="E300" s="12" t="str">
        <f>IF($A300&lt;&gt;"",VLOOKUP($A300,Vocabulary!$A:$J,4,),"")</f>
        <v>Person</v>
      </c>
      <c r="F300" s="9" t="s">
        <v>255</v>
      </c>
      <c r="G300" s="4" t="s">
        <v>1505</v>
      </c>
    </row>
    <row r="301" spans="1:8" ht="28.8" x14ac:dyDescent="0.3">
      <c r="A301" s="9">
        <v>339</v>
      </c>
      <c r="B301" s="17" t="str">
        <f>IF($A301&lt;&gt;"",IF(VLOOKUP($A301,Vocabulary!$A:$J,2,)="","",VLOOKUP($A301,Vocabulary!$A:$J,2,)),"")</f>
        <v>person1</v>
      </c>
      <c r="C301" s="17" t="str">
        <f>IF($A301&lt;&gt;"",IF(VLOOKUP($A301,Vocabulary!$A:$J,3,)="","",VLOOKUP($A301,Vocabulary!$A:$J,3,)),"")</f>
        <v>First person in a relation of 2 persons.</v>
      </c>
      <c r="D301" s="17" t="str">
        <f>IF($A301&lt;&gt;"",IF(VLOOKUP($A301,Vocabulary!$A:$J,7,)="","",VLOOKUP($A301,Vocabulary!$A:$J,7,)),"")</f>
        <v/>
      </c>
      <c r="E301" s="12" t="str">
        <f>IF($A301&lt;&gt;"",VLOOKUP($A301,Vocabulary!$A:$J,4,),"")</f>
        <v>Person</v>
      </c>
      <c r="F301" s="9" t="s">
        <v>1537</v>
      </c>
      <c r="G301" s="4" t="s">
        <v>1539</v>
      </c>
    </row>
    <row r="302" spans="1:8" x14ac:dyDescent="0.3">
      <c r="A302" s="9">
        <v>341</v>
      </c>
      <c r="B302" s="17" t="str">
        <f>IF($A302&lt;&gt;"",IF(VLOOKUP($A302,Vocabulary!$A:$J,2,)="","",VLOOKUP($A302,Vocabulary!$A:$J,2,)),"")</f>
        <v>memberOf</v>
      </c>
      <c r="C302" s="17" t="str">
        <f>IF($A302&lt;&gt;"",IF(VLOOKUP($A302,Vocabulary!$A:$J,3,)="","",VLOOKUP($A302,Vocabulary!$A:$J,3,)),"")</f>
        <v>Person who belongs to a household.</v>
      </c>
      <c r="D302" s="17" t="str">
        <f>IF($A302&lt;&gt;"",IF(VLOOKUP($A302,Vocabulary!$A:$J,7,)="","",VLOOKUP($A302,Vocabulary!$A:$J,7,)),"")</f>
        <v/>
      </c>
      <c r="E302" s="12" t="str">
        <f>IF($A302&lt;&gt;"",VLOOKUP($A302,Vocabulary!$A:$J,4,),"")</f>
        <v>Person</v>
      </c>
      <c r="F302" s="9" t="s">
        <v>135</v>
      </c>
      <c r="G302" s="4" t="s">
        <v>1807</v>
      </c>
    </row>
    <row r="303" spans="1:8" ht="216" x14ac:dyDescent="0.3">
      <c r="A303" s="9">
        <v>343</v>
      </c>
      <c r="B303" s="17" t="str">
        <f>IF($A303&lt;&gt;"",IF(VLOOKUP($A303,Vocabulary!$A:$J,2,)="","",VLOOKUP($A303,Vocabulary!$A:$J,2,)),"")</f>
        <v>nationality</v>
      </c>
      <c r="C303" s="17" t="str">
        <f>IF($A303&lt;&gt;"",IF(VLOOKUP($A303,Vocabulary!$A:$J,3,)="","",VLOOKUP($A303,Vocabulary!$A:$J,3,)),"")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3" s="17" t="str">
        <f>IF($A303&lt;&gt;"",IF(VLOOKUP($A303,Vocabulary!$A:$J,7,)="","",VLOOKUP($A303,Vocabulary!$A:$J,7,)),"")</f>
        <v/>
      </c>
      <c r="E303" s="12" t="str">
        <f>IF($A303&lt;&gt;"",VLOOKUP($A303,Vocabulary!$A:$J,4,),"")</f>
        <v>Person</v>
      </c>
      <c r="F303" s="9" t="s">
        <v>61</v>
      </c>
      <c r="G303" s="4" t="s">
        <v>1417</v>
      </c>
    </row>
    <row r="304" spans="1:8" ht="86.4" x14ac:dyDescent="0.3">
      <c r="A304" s="9">
        <v>344</v>
      </c>
      <c r="B304" s="17" t="str">
        <f>IF($A304&lt;&gt;"",IF(VLOOKUP($A304,Vocabulary!$A:$J,2,)="","",VLOOKUP($A304,Vocabulary!$A:$J,2,)),"")</f>
        <v>nrn</v>
      </c>
      <c r="C304" s="17" t="str">
        <f>IF($A304&lt;&gt;"",IF(VLOOKUP($A304,Vocabulary!$A:$J,3,)="","",VLOOKUP($A304,Vocabulary!$A:$J,3,)),"")</f>
        <v>Recommended best practice is to identify the resource by means of a string conforming to a formal identification system. 
An unambiguous reference to the resource within a given context.</v>
      </c>
      <c r="D304" s="17" t="str">
        <f>IF($A304&lt;&gt;"",IF(VLOOKUP($A304,Vocabulary!$A:$J,7,)="","",VLOOKUP($A304,Vocabulary!$A:$J,7,)),"")</f>
        <v>Identification code of the person in the National Register (local identifier). The person can be radiated.
Special case of ssin number.
(ssin = social security identification number)</v>
      </c>
      <c r="E304" s="12" t="str">
        <f>IF($A304&lt;&gt;"",VLOOKUP($A304,Vocabulary!$A:$J,4,),"")</f>
        <v>Person</v>
      </c>
      <c r="F304" s="9" t="s">
        <v>237</v>
      </c>
      <c r="G304" s="4" t="s">
        <v>1930</v>
      </c>
      <c r="H304" s="4" t="s">
        <v>2216</v>
      </c>
    </row>
    <row r="305" spans="1:8" ht="43.2" x14ac:dyDescent="0.3">
      <c r="A305" s="9">
        <v>345</v>
      </c>
      <c r="B305" s="17" t="str">
        <f>IF($A305&lt;&gt;"",IF(VLOOKUP($A305,Vocabulary!$A:$J,2,)="","",VLOOKUP($A305,Vocabulary!$A:$J,2,)),"")</f>
        <v>placeOfBirth</v>
      </c>
      <c r="C305" s="17" t="str">
        <f>IF($A305&lt;&gt;"",IF(VLOOKUP($A305,Vocabulary!$A:$J,3,)="","",VLOOKUP($A305,Vocabulary!$A:$J,3,)),"")</f>
        <v>A person's place of birth (city).</v>
      </c>
      <c r="D305" s="17" t="str">
        <f>IF($A305&lt;&gt;"",IF(VLOOKUP($A305,Vocabulary!$A:$J,7,)="","",VLOOKUP($A305,Vocabulary!$A:$J,7,)),"")</f>
        <v>CBSS: country (NIS code) + municipality (string)
NR: NIS code municipality/country</v>
      </c>
      <c r="E305" s="12" t="str">
        <f>IF($A305&lt;&gt;"",VLOOKUP($A305,Vocabulary!$A:$J,4,),"")</f>
        <v>Person</v>
      </c>
      <c r="F305" s="9" t="s">
        <v>27</v>
      </c>
      <c r="G305" s="4" t="s">
        <v>1887</v>
      </c>
      <c r="H305" s="4" t="s">
        <v>2217</v>
      </c>
    </row>
    <row r="306" spans="1:8" ht="43.2" x14ac:dyDescent="0.3">
      <c r="A306" s="9">
        <v>346</v>
      </c>
      <c r="B306" s="17" t="str">
        <f>IF($A306&lt;&gt;"",IF(VLOOKUP($A306,Vocabulary!$A:$J,2,)="","",VLOOKUP($A306,Vocabulary!$A:$J,2,)),"")</f>
        <v>placeOfDeath</v>
      </c>
      <c r="C306" s="17" t="str">
        <f>IF($A306&lt;&gt;"",IF(VLOOKUP($A306,Vocabulary!$A:$J,3,)="","",VLOOKUP($A306,Vocabulary!$A:$J,3,)),"")</f>
        <v>A person's place of death (city).</v>
      </c>
      <c r="D306" s="17" t="str">
        <f>IF($A306&lt;&gt;"",IF(VLOOKUP($A306,Vocabulary!$A:$J,7,)="","",VLOOKUP($A306,Vocabulary!$A:$J,7,)),"")</f>
        <v>CBSS: country (NIS code) + municipality (string)
NR: NIS code municipality/country</v>
      </c>
      <c r="E306" s="12" t="str">
        <f>IF($A306&lt;&gt;"",VLOOKUP($A306,Vocabulary!$A:$J,4,),"")</f>
        <v>Person</v>
      </c>
      <c r="F306" s="9" t="s">
        <v>262</v>
      </c>
      <c r="G306" s="4" t="s">
        <v>1888</v>
      </c>
      <c r="H306" s="4" t="s">
        <v>2217</v>
      </c>
    </row>
    <row r="307" spans="1:8" ht="28.8" x14ac:dyDescent="0.3">
      <c r="A307" s="9">
        <v>348</v>
      </c>
      <c r="B307" s="17" t="str">
        <f>IF($A307&lt;&gt;"",IF(VLOOKUP($A307,Vocabulary!$A:$J,2,)="","",VLOOKUP($A307,Vocabulary!$A:$J,2,)),"")</f>
        <v>residenceAddress</v>
      </c>
      <c r="C307" s="17" t="str">
        <f>IF($A307&lt;&gt;"",IF(VLOOKUP($A307,Vocabulary!$A:$J,3,)="","",VLOOKUP($A307,Vocabulary!$A:$J,3,)),"")</f>
        <v>Place where a person lives or stays temporarily.</v>
      </c>
      <c r="D307" s="17" t="str">
        <f>IF($A307&lt;&gt;"",IF(VLOOKUP($A307,Vocabulary!$A:$J,7,)="","",VLOOKUP($A307,Vocabulary!$A:$J,7,)),"")</f>
        <v/>
      </c>
      <c r="E307" s="12" t="str">
        <f>IF($A307&lt;&gt;"",VLOOKUP($A307,Vocabulary!$A:$J,4,),"")</f>
        <v>Person</v>
      </c>
      <c r="F307" s="9" t="s">
        <v>128</v>
      </c>
      <c r="G307" s="4" t="s">
        <v>1507</v>
      </c>
    </row>
    <row r="308" spans="1:8" ht="57.6" x14ac:dyDescent="0.3">
      <c r="A308" s="9">
        <v>349</v>
      </c>
      <c r="B308" s="17" t="str">
        <f>IF($A308&lt;&gt;"",IF(VLOOKUP($A308,Vocabulary!$A:$J,2,)="","",VLOOKUP($A308,Vocabulary!$A:$J,2,)),"")</f>
        <v>ssin</v>
      </c>
      <c r="C308" s="17" t="str">
        <f>IF($A308&lt;&gt;"",IF(VLOOKUP($A308,Vocabulary!$A:$J,3,)="","",VLOOKUP($A308,Vocabulary!$A:$J,3,)),"")</f>
        <v>Social Security Identification Number issued by the National Register or CBSS</v>
      </c>
      <c r="D308" s="17" t="str">
        <f>IF($A308&lt;&gt;"",IF(VLOOKUP($A308,Vocabulary!$A:$J,7,)="","",VLOOKUP($A308,Vocabulary!$A:$J,7,)),"")</f>
        <v>Either a national register number  or a BIS number (issued by CBSS)
(ssin = social security identification number)</v>
      </c>
      <c r="E308" s="12" t="str">
        <f>IF($A308&lt;&gt;"",VLOOKUP($A308,Vocabulary!$A:$J,4,),"")</f>
        <v>Person</v>
      </c>
      <c r="F308" s="9" t="s">
        <v>2232</v>
      </c>
      <c r="G308" s="4" t="s">
        <v>2235</v>
      </c>
      <c r="H308" s="4" t="s">
        <v>2239</v>
      </c>
    </row>
    <row r="309" spans="1:8" ht="28.8" x14ac:dyDescent="0.3">
      <c r="A309" s="9">
        <v>350</v>
      </c>
      <c r="B309" s="17" t="str">
        <f>IF($A309&lt;&gt;"",IF(VLOOKUP($A309,Vocabulary!$A:$J,2,)="","",VLOOKUP($A309,Vocabulary!$A:$J,2,)),"")</f>
        <v>Period</v>
      </c>
      <c r="C309" s="17" t="str">
        <f>IF($A309&lt;&gt;"",IF(VLOOKUP($A309,Vocabulary!$A:$J,3,)="","",VLOOKUP($A309,Vocabulary!$A:$J,3,)),"")</f>
        <v>A period of time composed by a start date and an optional end date</v>
      </c>
      <c r="D309" s="17" t="str">
        <f>IF($A309&lt;&gt;"",IF(VLOOKUP($A309,Vocabulary!$A:$J,7,)="","",VLOOKUP($A309,Vocabulary!$A:$J,7,)),"")</f>
        <v>(ssin = social security identification number)</v>
      </c>
      <c r="E309" s="12" t="str">
        <f>IF($A309&lt;&gt;"",VLOOKUP($A309,Vocabulary!$A:$J,4,),"")</f>
        <v>Temporal</v>
      </c>
      <c r="F309" s="9" t="s">
        <v>294</v>
      </c>
      <c r="G309" s="4" t="s">
        <v>1512</v>
      </c>
      <c r="H309" s="4" t="s">
        <v>2238</v>
      </c>
    </row>
    <row r="310" spans="1:8" ht="28.8" x14ac:dyDescent="0.3">
      <c r="A310" s="9">
        <v>352</v>
      </c>
      <c r="B310" s="17" t="str">
        <f>IF($A310&lt;&gt;"",IF(VLOOKUP($A310,Vocabulary!$A:$J,2,)="","",VLOOKUP($A310,Vocabulary!$A:$J,2,)),"")</f>
        <v>endDate</v>
      </c>
      <c r="C310" s="17" t="str">
        <f>IF($A310&lt;&gt;"",IF(VLOOKUP($A310,Vocabulary!$A:$J,3,)="","",VLOOKUP($A310,Vocabulary!$A:$J,3,)),"")</f>
        <v>The end date and time of the item (in ISO 8601 date format).</v>
      </c>
      <c r="D310" s="17" t="str">
        <f>IF($A310&lt;&gt;"",IF(VLOOKUP($A310,Vocabulary!$A:$J,7,)="","",VLOOKUP($A310,Vocabulary!$A:$J,7,)),"")</f>
        <v/>
      </c>
      <c r="E310" s="12" t="str">
        <f>IF($A310&lt;&gt;"",VLOOKUP($A310,Vocabulary!$A:$J,4,),"")</f>
        <v>Temporal</v>
      </c>
      <c r="F310" s="9" t="s">
        <v>67</v>
      </c>
      <c r="G310" s="4" t="s">
        <v>1963</v>
      </c>
    </row>
    <row r="311" spans="1:8" ht="28.8" x14ac:dyDescent="0.3">
      <c r="A311" s="9">
        <v>355</v>
      </c>
      <c r="B311" s="17" t="str">
        <f>IF($A311&lt;&gt;"",IF(VLOOKUP($A311,Vocabulary!$A:$J,2,)="","",VLOOKUP($A311,Vocabulary!$A:$J,2,)),"")</f>
        <v>startDate</v>
      </c>
      <c r="C311" s="17" t="str">
        <f>IF($A311&lt;&gt;"",IF(VLOOKUP($A311,Vocabulary!$A:$J,3,)="","",VLOOKUP($A311,Vocabulary!$A:$J,3,)),"")</f>
        <v>The start date and time of the item (in ISO 8601 date format).</v>
      </c>
      <c r="D311" s="17" t="str">
        <f>IF($A311&lt;&gt;"",IF(VLOOKUP($A311,Vocabulary!$A:$J,7,)="","",VLOOKUP($A311,Vocabulary!$A:$J,7,)),"")</f>
        <v/>
      </c>
      <c r="E311" s="12" t="str">
        <f>IF($A311&lt;&gt;"",VLOOKUP($A311,Vocabulary!$A:$J,4,),"")</f>
        <v>Temporal</v>
      </c>
      <c r="F311" s="9" t="s">
        <v>66</v>
      </c>
      <c r="G311" s="4" t="s">
        <v>1964</v>
      </c>
    </row>
    <row r="312" spans="1:8" ht="43.2" x14ac:dyDescent="0.3">
      <c r="A312" s="9">
        <v>359</v>
      </c>
      <c r="B312" s="17" t="str">
        <f>IF($A312&lt;&gt;"",IF(VLOOKUP($A312,Vocabulary!$A:$J,2,)="","",VLOOKUP($A312,Vocabulary!$A:$J,2,)),"")</f>
        <v>GM_Point</v>
      </c>
      <c r="C312" s="17" t="str">
        <f>IF($A312&lt;&gt;"",IF(VLOOKUP($A312,Vocabulary!$A:$J,3,)="","",VLOOKUP($A312,Vocabulary!$A:$J,3,)),"")</f>
        <v>GM_Point is the basic data type for a geometric object consisting of one and only one point.</v>
      </c>
      <c r="D312" s="17" t="str">
        <f>IF($A312&lt;&gt;"",IF(VLOOKUP($A312,Vocabulary!$A:$J,7,)="","",VLOOKUP($A312,Vocabulary!$A:$J,7,)),"")</f>
        <v>http://inspire-regadmin.jrc.ec.europa.eu/dataspecification/ScopeObjectDetail.action?objectDetailId=11377</v>
      </c>
      <c r="E312" s="12" t="str">
        <f>IF($A312&lt;&gt;"",VLOOKUP($A312,Vocabulary!$A:$J,4,),"")</f>
        <v>Location</v>
      </c>
      <c r="F312" s="9" t="s">
        <v>172</v>
      </c>
      <c r="G312" s="4" t="s">
        <v>2012</v>
      </c>
      <c r="H312" s="26" t="s">
        <v>1749</v>
      </c>
    </row>
    <row r="313" spans="1:8" ht="28.8" x14ac:dyDescent="0.3">
      <c r="A313" s="9">
        <v>360</v>
      </c>
      <c r="B313" s="17" t="str">
        <f>IF($A313&lt;&gt;"",IF(VLOOKUP($A313,Vocabulary!$A:$J,2,)="","",VLOOKUP($A313,Vocabulary!$A:$J,2,)),"")</f>
        <v>AddressStatus</v>
      </c>
      <c r="C313" s="17" t="str">
        <f>IF($A313&lt;&gt;"",IF(VLOOKUP($A313,Vocabulary!$A:$J,3,)="","",VLOOKUP($A313,Vocabulary!$A:$J,3,)),"")</f>
        <v>Conceptscheme with possible status values for a BEST address.</v>
      </c>
      <c r="D313" s="17" t="str">
        <f>IF($A313&lt;&gt;"",IF(VLOOKUP($A313,Vocabulary!$A:$J,7,)="","",VLOOKUP($A313,Vocabulary!$A:$J,7,)),"")</f>
        <v/>
      </c>
      <c r="E313" s="12" t="str">
        <f>IF($A313&lt;&gt;"",VLOOKUP($A313,Vocabulary!$A:$J,4,),"")</f>
        <v>Location</v>
      </c>
      <c r="F313" s="9" t="s">
        <v>181</v>
      </c>
      <c r="G313" s="4" t="s">
        <v>2003</v>
      </c>
    </row>
    <row r="314" spans="1:8" x14ac:dyDescent="0.3">
      <c r="A314" s="9">
        <v>361</v>
      </c>
      <c r="B314" s="17" t="str">
        <f>IF($A314&lt;&gt;"",IF(VLOOKUP($A314,Vocabulary!$A:$J,2,)="","",VLOOKUP($A314,Vocabulary!$A:$J,2,)),"")</f>
        <v>AdministrativeStatus</v>
      </c>
      <c r="C314" s="17" t="str">
        <f>IF($A314&lt;&gt;"",IF(VLOOKUP($A314,Vocabulary!$A:$J,3,)="","",VLOOKUP($A314,Vocabulary!$A:$J,3,)),"")</f>
        <v>Conceptscheme with the values of an administrative status.</v>
      </c>
      <c r="D314" s="17" t="str">
        <f>IF($A314&lt;&gt;"",IF(VLOOKUP($A314,Vocabulary!$A:$J,7,)="","",VLOOKUP($A314,Vocabulary!$A:$J,7,)),"")</f>
        <v/>
      </c>
      <c r="E314" s="12" t="str">
        <f>IF($A314&lt;&gt;"",VLOOKUP($A314,Vocabulary!$A:$J,4,),"")</f>
        <v>Person</v>
      </c>
      <c r="F314" s="9" t="s">
        <v>113</v>
      </c>
      <c r="G314" s="9" t="s">
        <v>2083</v>
      </c>
    </row>
    <row r="315" spans="1:8" ht="57.6" x14ac:dyDescent="0.3">
      <c r="A315" s="9">
        <v>362</v>
      </c>
      <c r="B315" s="17" t="str">
        <f>IF($A315&lt;&gt;"",IF(VLOOKUP($A315,Vocabulary!$A:$J,2,)="","",VLOOKUP($A315,Vocabulary!$A:$J,2,)),"")</f>
        <v>CivilStatusType</v>
      </c>
      <c r="C315" s="17" t="str">
        <f>IF($A315&lt;&gt;"",IF(VLOOKUP($A315,Vocabulary!$A:$J,3,)="","",VLOOKUP($A315,Vocabulary!$A:$J,3,)),"")</f>
        <v>The type of civil status of a person represented by a code assigned by the National Register.</v>
      </c>
      <c r="D315" s="17" t="str">
        <f>IF($A315&lt;&gt;"",IF(VLOOKUP($A315,Vocabulary!$A:$J,7,)="","",VLOOKUP($A315,Vocabulary!$A:$J,7,)),"")</f>
        <v>Definition see https://www.ibz.rrn.fgov.be/fileadmin/user_upload/nl/rr/instructies/IT-lijst/IT120_Burgerlijke_Staat_20210106.pdf</v>
      </c>
      <c r="E315" s="12" t="str">
        <f>IF($A315&lt;&gt;"",VLOOKUP($A315,Vocabulary!$A:$J,4,),"")</f>
        <v>Person</v>
      </c>
      <c r="F315" s="9" t="s">
        <v>18</v>
      </c>
      <c r="G315" s="4" t="s">
        <v>2600</v>
      </c>
      <c r="H315" s="4" t="s">
        <v>2520</v>
      </c>
    </row>
    <row r="316" spans="1:8" ht="129.6" x14ac:dyDescent="0.3">
      <c r="A316" s="9">
        <v>363</v>
      </c>
      <c r="B316" s="17" t="str">
        <f>IF($A316&lt;&gt;"",IF(VLOOKUP($A316,Vocabulary!$A:$J,2,)="","",VLOOKUP($A316,Vocabulary!$A:$J,2,)),"")</f>
        <v>Descent</v>
      </c>
      <c r="C316" s="17" t="str">
        <f>IF($A316&lt;&gt;"",IF(VLOOKUP($A316,Vocabulary!$A:$J,3,)="","",VLOOKUP($A316,Vocabulary!$A:$J,3,)),"")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6" s="17" t="str">
        <f>IF($A316&lt;&gt;"",IF(VLOOKUP($A316,Vocabulary!$A:$J,7,)="","",VLOOKUP($A316,Vocabulary!$A:$J,7,)),"")</f>
        <v>CONCEPTSCHEME  DEFINITION to be done</v>
      </c>
      <c r="E316" s="12" t="str">
        <f>IF($A316&lt;&gt;"",VLOOKUP($A316,Vocabulary!$A:$J,4,),"")</f>
        <v>Person</v>
      </c>
      <c r="F316" s="9" t="s">
        <v>251</v>
      </c>
      <c r="G316" s="4" t="s">
        <v>2076</v>
      </c>
      <c r="H316" s="26" t="s">
        <v>1977</v>
      </c>
    </row>
    <row r="317" spans="1:8" ht="144" x14ac:dyDescent="0.3">
      <c r="A317" s="9">
        <v>364</v>
      </c>
      <c r="B317" s="17" t="str">
        <f>IF($A317&lt;&gt;"",IF(VLOOKUP($A317,Vocabulary!$A:$J,2,)="","",VLOOKUP($A317,Vocabulary!$A:$J,2,)),"")</f>
        <v>Nace2008</v>
      </c>
      <c r="C317" s="17" t="str">
        <f>IF($A317&lt;&gt;"",IF(VLOOKUP($A317,Vocabulary!$A:$J,3,)="","",VLOOKUP($A317,Vocabulary!$A:$J,3,)),"")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7" s="17" t="str">
        <f>IF($A317&lt;&gt;"",IF(VLOOKUP($A317,Vocabulary!$A:$J,7,)="","",VLOOKUP($A317,Vocabulary!$A:$J,7,)),"")</f>
        <v>see https://economie.fgov.be/en/themes/enterprises/crossroads-bank-enterprises/services-administrations/tables-codes (code NACE version 2008)</v>
      </c>
      <c r="E317" s="12" t="str">
        <f>IF($A317&lt;&gt;"",VLOOKUP($A317,Vocabulary!$A:$J,4,),"")</f>
        <v>Organization</v>
      </c>
      <c r="F317" s="9" t="s">
        <v>1856</v>
      </c>
      <c r="G317" s="4" t="s">
        <v>2016</v>
      </c>
      <c r="H317" s="4" t="s">
        <v>2323</v>
      </c>
    </row>
    <row r="318" spans="1:8" ht="158.4" x14ac:dyDescent="0.3">
      <c r="A318" s="9">
        <v>366</v>
      </c>
      <c r="B318" s="17" t="str">
        <f>IF($A318&lt;&gt;"",IF(VLOOKUP($A318,Vocabulary!$A:$J,2,)="","",VLOOKUP($A318,Vocabulary!$A:$J,2,)),"")</f>
        <v>HouseholdRelationType</v>
      </c>
      <c r="C318" s="17" t="str">
        <f>IF($A318&lt;&gt;"",IF(VLOOKUP($A318,Vocabulary!$A:$J,3,)="","",VLOOKUP($A318,Vocabulary!$A:$J,3,)),"")</f>
        <v>The type of relation of a household member to the household reference person, represented by a code assigned by the National Register.</v>
      </c>
      <c r="D318" s="17" t="str">
        <f>IF($A318&lt;&gt;"",IF(VLOOKUP($A318,Vocabulary!$A:$J,7,)="","",VLOOKUP($A318,Vocabulary!$A:$J,7,)),"")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18" s="12" t="str">
        <f>IF($A318&lt;&gt;"",VLOOKUP($A318,Vocabulary!$A:$J,4,),"")</f>
        <v>Person</v>
      </c>
      <c r="F318" s="9" t="s">
        <v>1740</v>
      </c>
      <c r="G318" s="4" t="s">
        <v>2602</v>
      </c>
      <c r="H318" s="4" t="s">
        <v>2604</v>
      </c>
    </row>
    <row r="319" spans="1:8" ht="172.8" x14ac:dyDescent="0.3">
      <c r="A319" s="9">
        <v>367</v>
      </c>
      <c r="B319" s="17" t="str">
        <f>IF($A319&lt;&gt;"",IF(VLOOKUP($A319,Vocabulary!$A:$J,2,)="","",VLOOKUP($A319,Vocabulary!$A:$J,2,)),"")</f>
        <v>Function</v>
      </c>
      <c r="C319" s="17" t="str">
        <f>IF($A319&lt;&gt;"",IF(VLOOKUP($A319,Vocabulary!$A:$J,3,)="","",VLOOKUP($A319,Vocabulary!$A:$J,3,)),"")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19" s="17" t="str">
        <f>IF($A319&lt;&gt;"",IF(VLOOKUP($A319,Vocabulary!$A:$J,7,)="","",VLOOKUP($A319,Vocabulary!$A:$J,7,)),"")</f>
        <v>see https://economie.fgov.be/en/themes/enterprises/crossroads-bank-enterprises/services-administrations/tables-codes (KBO-codes-legal.xls tab Function)</v>
      </c>
      <c r="E319" s="12" t="str">
        <f>IF($A319&lt;&gt;"",VLOOKUP($A319,Vocabulary!$A:$J,4,),"")</f>
        <v>Organization</v>
      </c>
      <c r="F319" s="9" t="s">
        <v>265</v>
      </c>
      <c r="G319" s="4" t="s">
        <v>2028</v>
      </c>
      <c r="H319" s="4" t="s">
        <v>2333</v>
      </c>
    </row>
    <row r="320" spans="1:8" ht="43.2" x14ac:dyDescent="0.3">
      <c r="A320" s="9">
        <v>368</v>
      </c>
      <c r="B320" s="17" t="str">
        <f>IF($A320&lt;&gt;"",IF(VLOOKUP($A320,Vocabulary!$A:$J,2,)="","",VLOOKUP($A320,Vocabulary!$A:$J,2,)),"")</f>
        <v>GenderCode</v>
      </c>
      <c r="C320" s="17" t="str">
        <f>IF($A320&lt;&gt;"",IF(VLOOKUP($A320,Vocabulary!$A:$J,3,)="","",VLOOKUP($A320,Vocabulary!$A:$J,3,)),"")</f>
        <v>Gender of a person, following the ISO 5218 standard: 0 = unknown, 1 = male, 2 = female</v>
      </c>
      <c r="D320" s="17" t="str">
        <f>IF($A320&lt;&gt;"",IF(VLOOKUP($A320,Vocabulary!$A:$J,7,)="","",VLOOKUP($A320,Vocabulary!$A:$J,7,)),"")</f>
        <v>See https://en.wikipedia.org/wiki/ISO/IEC_5218
(excluded value: 9)</v>
      </c>
      <c r="E320" s="12" t="str">
        <f>IF($A320&lt;&gt;"",VLOOKUP($A320,Vocabulary!$A:$J,4,),"")</f>
        <v>Person</v>
      </c>
      <c r="F320" s="9" t="s">
        <v>13</v>
      </c>
      <c r="G320" s="4" t="s">
        <v>2230</v>
      </c>
      <c r="H320" s="4" t="s">
        <v>2326</v>
      </c>
    </row>
    <row r="321" spans="1:8" ht="216" x14ac:dyDescent="0.3">
      <c r="A321" s="9">
        <v>372</v>
      </c>
      <c r="B321" s="17" t="str">
        <f>IF($A321&lt;&gt;"",IF(VLOOKUP($A321,Vocabulary!$A:$J,2,)="","",VLOOKUP($A321,Vocabulary!$A:$J,2,)),"")</f>
        <v>LegalForm</v>
      </c>
      <c r="C321" s="17" t="str">
        <f>IF($A321&lt;&gt;"",IF(VLOOKUP($A321,Vocabulary!$A:$J,3,)="","",VLOOKUP($A321,Vocabulary!$A:$J,3,)),"")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1" s="17" t="str">
        <f>IF($A321&lt;&gt;"",IF(VLOOKUP($A321,Vocabulary!$A:$J,7,)="","",VLOOKUP($A321,Vocabulary!$A:$J,7,)),"")</f>
        <v>see https://economie.fgov.be/en/themes/enterprises/crossroads-bank-enterprises/services-administrations/tables-codes (KBO-codes-legal.xls tab JuridicalForm)</v>
      </c>
      <c r="E321" s="12" t="str">
        <f>IF($A321&lt;&gt;"",VLOOKUP($A321,Vocabulary!$A:$J,4,),"")</f>
        <v>Organization</v>
      </c>
      <c r="F321" s="9" t="s">
        <v>88</v>
      </c>
      <c r="G321" s="4" t="s">
        <v>2027</v>
      </c>
      <c r="H321" s="4" t="s">
        <v>2334</v>
      </c>
    </row>
    <row r="322" spans="1:8" ht="72" x14ac:dyDescent="0.3">
      <c r="A322" s="9">
        <v>373</v>
      </c>
      <c r="B322" s="17" t="str">
        <f>IF($A322&lt;&gt;"",IF(VLOOKUP($A322,Vocabulary!$A:$J,2,)="","",VLOOKUP($A322,Vocabulary!$A:$J,2,)),"")</f>
        <v>LegalStatus</v>
      </c>
      <c r="C322" s="17" t="str">
        <f>IF($A322&lt;&gt;"",IF(VLOOKUP($A322,Vocabulary!$A:$J,3,)="","",VLOOKUP($A322,Vocabulary!$A:$J,3,)),"")</f>
        <v>The conceptscheme "LegalStatus" indicates in which legal situation the company is at any moment in its life cycle.
Legal status of a company may change over time.</v>
      </c>
      <c r="D322" s="17" t="str">
        <f>IF($A322&lt;&gt;"",IF(VLOOKUP($A322,Vocabulary!$A:$J,7,)="","",VLOOKUP($A322,Vocabulary!$A:$J,7,)),"")</f>
        <v>see https://economie.fgov.be/en/themes/enterprises/crossroads-bank-enterprises/services-administrations/tables-codes (KBO-codes-legal.xls tab JuridicalSituation)</v>
      </c>
      <c r="E322" s="12" t="str">
        <f>IF($A322&lt;&gt;"",VLOOKUP($A322,Vocabulary!$A:$J,4,),"")</f>
        <v>Organization</v>
      </c>
      <c r="F322" s="9" t="s">
        <v>2020</v>
      </c>
      <c r="G322" s="4" t="s">
        <v>2026</v>
      </c>
      <c r="H322" s="4" t="s">
        <v>2335</v>
      </c>
    </row>
    <row r="323" spans="1:8" ht="72" x14ac:dyDescent="0.3">
      <c r="A323" s="9">
        <v>376</v>
      </c>
      <c r="B323" s="17" t="str">
        <f>IF($A323&lt;&gt;"",IF(VLOOKUP($A323,Vocabulary!$A:$J,2,)="","",VLOOKUP($A323,Vocabulary!$A:$J,2,)),"")</f>
        <v>OrganizationType</v>
      </c>
      <c r="C323" s="17" t="str">
        <f>IF($A323&lt;&gt;"",IF(VLOOKUP($A323,Vocabulary!$A:$J,3,)="","",VLOOKUP($A323,Vocabulary!$A:$J,3,)),"")</f>
        <v>The conceptscheme "OrganizationType" specifies whether the company is
- an enterprise natural person or
- a legal entity/undertaking without legal personality.</v>
      </c>
      <c r="D323" s="17" t="str">
        <f>IF($A323&lt;&gt;"",IF(VLOOKUP($A323,Vocabulary!$A:$J,7,)="","",VLOOKUP($A323,Vocabulary!$A:$J,7,)),"")</f>
        <v>see https://economie.fgov.be/en/themes/enterprises/crossroads-bank-enterprises/services-administrations/tables-codes (KBO-codes-legal.xls tab TypeOfEnterprise)</v>
      </c>
      <c r="E323" s="12" t="str">
        <f>IF($A323&lt;&gt;"",VLOOKUP($A323,Vocabulary!$A:$J,4,),"")</f>
        <v>Organization</v>
      </c>
      <c r="F323" s="9" t="s">
        <v>2283</v>
      </c>
      <c r="G323" s="4" t="s">
        <v>2025</v>
      </c>
      <c r="H323" s="4" t="s">
        <v>2332</v>
      </c>
    </row>
    <row r="324" spans="1:8" ht="100.8" x14ac:dyDescent="0.3">
      <c r="A324" s="9">
        <v>377</v>
      </c>
      <c r="B324" s="17" t="str">
        <f>IF($A324&lt;&gt;"",IF(VLOOKUP($A324,Vocabulary!$A:$J,2,)="","",VLOOKUP($A324,Vocabulary!$A:$J,2,)),"")</f>
        <v>Authorization</v>
      </c>
      <c r="C324" s="17" t="str">
        <f>IF($A324&lt;&gt;"",IF(VLOOKUP($A324,Vocabulary!$A:$J,3,)="","",VLOOKUP($A324,Vocabulary!$A:$J,3,)),"")</f>
        <v>The conceptscheme "Authorization" contains the various authorizations allowed by an administration to the company.
By authorizations we mean approvals, permits, licenses, ... that can be issued with the intention of carrying out certain activities.</v>
      </c>
      <c r="D324" s="17" t="str">
        <f>IF($A324&lt;&gt;"",IF(VLOOKUP($A324,Vocabulary!$A:$J,7,)="","",VLOOKUP($A324,Vocabulary!$A:$J,7,)),"")</f>
        <v>see https://economie.fgov.be/en/themes/enterprises/crossroads-bank-enterprises/services-administrations/tables-codes (KBO-codes-quality-aut-activities.xls tab 'Permission' )</v>
      </c>
      <c r="E324" s="12" t="str">
        <f>IF($A324&lt;&gt;"",VLOOKUP($A324,Vocabulary!$A:$J,4,),"")</f>
        <v>Organization</v>
      </c>
      <c r="F324" s="9" t="s">
        <v>93</v>
      </c>
      <c r="G324" s="4" t="s">
        <v>2024</v>
      </c>
      <c r="H324" s="4" t="s">
        <v>2336</v>
      </c>
    </row>
    <row r="325" spans="1:8" ht="28.8" x14ac:dyDescent="0.3">
      <c r="A325" s="9">
        <v>378</v>
      </c>
      <c r="B325" s="17" t="str">
        <f>IF($A325&lt;&gt;"",IF(VLOOKUP($A325,Vocabulary!$A:$J,2,)="","",VLOOKUP($A325,Vocabulary!$A:$J,2,)),"")</f>
        <v>PositionGeometryMethod</v>
      </c>
      <c r="C325" s="17" t="str">
        <f>IF($A325&lt;&gt;"",IF(VLOOKUP($A325,Vocabulary!$A:$J,3,)="","",VLOOKUP($A325,Vocabulary!$A:$J,3,)),"")</f>
        <v>Conceptscheme with Position geometry method values.</v>
      </c>
      <c r="D325" s="17" t="str">
        <f>IF($A325&lt;&gt;"",IF(VLOOKUP($A325,Vocabulary!$A:$J,7,)="","",VLOOKUP($A325,Vocabulary!$A:$J,7,)),"")</f>
        <v/>
      </c>
      <c r="E325" s="12" t="str">
        <f>IF($A325&lt;&gt;"",VLOOKUP($A325,Vocabulary!$A:$J,4,),"")</f>
        <v>Location</v>
      </c>
      <c r="F325" s="9" t="s">
        <v>1738</v>
      </c>
      <c r="G325" s="4" t="s">
        <v>2006</v>
      </c>
    </row>
    <row r="326" spans="1:8" ht="28.8" x14ac:dyDescent="0.3">
      <c r="A326" s="9">
        <v>379</v>
      </c>
      <c r="B326" s="17" t="str">
        <f>IF($A326&lt;&gt;"",IF(VLOOKUP($A326,Vocabulary!$A:$J,2,)="","",VLOOKUP($A326,Vocabulary!$A:$J,2,)),"")</f>
        <v>PositionSpecification</v>
      </c>
      <c r="C326" s="17" t="str">
        <f>IF($A326&lt;&gt;"",IF(VLOOKUP($A326,Vocabulary!$A:$J,3,)="","",VLOOKUP($A326,Vocabulary!$A:$J,3,)),"")</f>
        <v>Conceptscheme with position specification values.</v>
      </c>
      <c r="D326" s="17" t="str">
        <f>IF($A326&lt;&gt;"",IF(VLOOKUP($A326,Vocabulary!$A:$J,7,)="","",VLOOKUP($A326,Vocabulary!$A:$J,7,)),"")</f>
        <v/>
      </c>
      <c r="E326" s="12" t="str">
        <f>IF($A326&lt;&gt;"",VLOOKUP($A326,Vocabulary!$A:$J,4,),"")</f>
        <v>Location</v>
      </c>
      <c r="F326" s="9" t="s">
        <v>175</v>
      </c>
      <c r="G326" s="4" t="s">
        <v>2009</v>
      </c>
    </row>
    <row r="327" spans="1:8" ht="72" x14ac:dyDescent="0.3">
      <c r="A327" s="9">
        <v>380</v>
      </c>
      <c r="B327" s="17" t="str">
        <f>IF($A327&lt;&gt;"",IF(VLOOKUP($A327,Vocabulary!$A:$J,2,)="","",VLOOKUP($A327,Vocabulary!$A:$J,2,)),"")</f>
        <v>EndReason</v>
      </c>
      <c r="C327" s="17" t="str">
        <f>IF($A327&lt;&gt;"",IF(VLOOKUP($A327,Vocabulary!$A:$J,3,)="","",VLOOKUP($A327,Vocabulary!$A:$J,3,)),"")</f>
        <v>The conceptscheme "EndReason" gives the reason why an organization or one of its sites has been stopped.</v>
      </c>
      <c r="D327" s="17" t="str">
        <f>IF($A327&lt;&gt;"",IF(VLOOKUP($A327,Vocabulary!$A:$J,7,)="","",VLOOKUP($A327,Vocabulary!$A:$J,7,)),"")</f>
        <v>see https://economie.fgov.be/en/themes/enterprises/crossroads-bank-enterprises/services-administrations/tables-codes (KBO-codes-legal.xls tab StopReasonEnterprise)</v>
      </c>
      <c r="E327" s="12" t="str">
        <f>IF($A327&lt;&gt;"",VLOOKUP($A327,Vocabulary!$A:$J,4,),"")</f>
        <v>Organization</v>
      </c>
      <c r="F327" s="9" t="s">
        <v>2146</v>
      </c>
      <c r="G327" s="4" t="s">
        <v>2147</v>
      </c>
      <c r="H327" s="4" t="s">
        <v>2337</v>
      </c>
    </row>
    <row r="328" spans="1:8" x14ac:dyDescent="0.3">
      <c r="A328" s="9">
        <v>384</v>
      </c>
      <c r="B328" s="17" t="str">
        <f>IF($A328&lt;&gt;"",IF(VLOOKUP($A328,Vocabulary!$A:$J,2,)="","",VLOOKUP($A328,Vocabulary!$A:$J,2,)),"")</f>
        <v>Gebeurtenisdatum</v>
      </c>
      <c r="C328" s="17" t="str">
        <f>IF($A328&lt;&gt;"",IF(VLOOKUP($A328,Vocabulary!$A:$J,3,)="","",VLOOKUP($A328,Vocabulary!$A:$J,3,)),"")</f>
        <v>Datum waarop een gebeurtenis plaatsvond evt op een alternatieve manier beschreven.</v>
      </c>
      <c r="D328" s="17" t="str">
        <f>IF($A328&lt;&gt;"",IF(VLOOKUP($A328,Vocabulary!$A:$J,7,)="","",VLOOKUP($A328,Vocabulary!$A:$J,7,)),"")</f>
        <v/>
      </c>
      <c r="E328" s="12" t="str">
        <f>IF($A328&lt;&gt;"",VLOOKUP($A328,Vocabulary!$A:$J,4,),"")</f>
        <v>Generic</v>
      </c>
    </row>
    <row r="329" spans="1:8" x14ac:dyDescent="0.3">
      <c r="A329" s="9">
        <v>385</v>
      </c>
      <c r="B329" s="17" t="str">
        <f>IF($A329&lt;&gt;"",IF(VLOOKUP($A329,Vocabulary!$A:$J,2,)="","",VLOOKUP($A329,Vocabulary!$A:$J,2,)),"")</f>
        <v>GeografischePositie</v>
      </c>
      <c r="C329" s="17" t="str">
        <f>IF($A329&lt;&gt;"",IF(VLOOKUP($A329,Vocabulary!$A:$J,3,)="","",VLOOKUP($A329,Vocabulary!$A:$J,3,)),"")</f>
        <v>Geografische positie aangegeven dmv een punt.</v>
      </c>
      <c r="D329" s="17" t="str">
        <f>IF($A329&lt;&gt;"",IF(VLOOKUP($A329,Vocabulary!$A:$J,7,)="","",VLOOKUP($A329,Vocabulary!$A:$J,7,)),"")</f>
        <v/>
      </c>
      <c r="E329" s="12" t="str">
        <f>IF($A329&lt;&gt;"",VLOOKUP($A329,Vocabulary!$A:$J,4,),"")</f>
        <v>Generic</v>
      </c>
    </row>
    <row r="330" spans="1:8" x14ac:dyDescent="0.3">
      <c r="A330" s="9">
        <v>386</v>
      </c>
      <c r="B330" s="17" t="str">
        <f>IF($A330&lt;&gt;"",IF(VLOOKUP($A330,Vocabulary!$A:$J,2,)="","",VLOOKUP($A330,Vocabulary!$A:$J,2,)),"")</f>
        <v>GestructureerdeIdentificator</v>
      </c>
      <c r="C330" s="17" t="str">
        <f>IF($A330&lt;&gt;"",IF(VLOOKUP($A330,Vocabulary!$A:$J,3,)="","",VLOOKUP($A330,Vocabulary!$A:$J,3,)),"")</f>
        <v>Identificator van een object opgesplitst in zijn onderdelen.</v>
      </c>
      <c r="D330" s="17" t="str">
        <f>IF($A330&lt;&gt;"",IF(VLOOKUP($A330,Vocabulary!$A:$J,7,)="","",VLOOKUP($A330,Vocabulary!$A:$J,7,)),"")</f>
        <v/>
      </c>
      <c r="E330" s="12" t="str">
        <f>IF($A330&lt;&gt;"",VLOOKUP($A330,Vocabulary!$A:$J,4,),"")</f>
        <v>Generic</v>
      </c>
    </row>
    <row r="331" spans="1:8" x14ac:dyDescent="0.3">
      <c r="A331" s="9">
        <v>387</v>
      </c>
      <c r="B331" s="17" t="str">
        <f>IF($A331&lt;&gt;"",IF(VLOOKUP($A331,Vocabulary!$A:$J,2,)="","",VLOOKUP($A331,Vocabulary!$A:$J,2,)),"")</f>
        <v>Gebeurtenisdatum.begin</v>
      </c>
      <c r="C331" s="17" t="str">
        <f>IF($A331&lt;&gt;"",IF(VLOOKUP($A331,Vocabulary!$A:$J,3,)="","",VLOOKUP($A331,Vocabulary!$A:$J,3,)),"")</f>
        <v>Datum en tijd waarop de gebeurtenis startte.</v>
      </c>
      <c r="D331" s="17" t="str">
        <f>IF($A331&lt;&gt;"",IF(VLOOKUP($A331,Vocabulary!$A:$J,7,)="","",VLOOKUP($A331,Vocabulary!$A:$J,7,)),"")</f>
        <v/>
      </c>
      <c r="E331" s="12" t="str">
        <f>IF($A331&lt;&gt;"",VLOOKUP($A331,Vocabulary!$A:$J,4,),"")</f>
        <v>Generic</v>
      </c>
    </row>
    <row r="332" spans="1:8" x14ac:dyDescent="0.3">
      <c r="A332" s="9">
        <v>388</v>
      </c>
      <c r="B332" s="17" t="str">
        <f>IF($A332&lt;&gt;"",IF(VLOOKUP($A332,Vocabulary!$A:$J,2,)="","",VLOOKUP($A332,Vocabulary!$A:$J,2,)),"")</f>
        <v>TijdsInterval.begin</v>
      </c>
      <c r="C332" s="17" t="str">
        <f>IF($A332&lt;&gt;"",IF(VLOOKUP($A332,Vocabulary!$A:$J,3,)="","",VLOOKUP($A332,Vocabulary!$A:$J,3,)),"")</f>
        <v>Moment waarop het tijdsinterval begint.</v>
      </c>
      <c r="D332" s="17" t="str">
        <f>IF($A332&lt;&gt;"",IF(VLOOKUP($A332,Vocabulary!$A:$J,7,)="","",VLOOKUP($A332,Vocabulary!$A:$J,7,)),"")</f>
        <v/>
      </c>
      <c r="E332" s="12" t="str">
        <f>IF($A332&lt;&gt;"",VLOOKUP($A332,Vocabulary!$A:$J,4,),"")</f>
        <v>Generic</v>
      </c>
    </row>
    <row r="333" spans="1:8" x14ac:dyDescent="0.3">
      <c r="A333" s="9">
        <v>389</v>
      </c>
      <c r="B333" s="17" t="str">
        <f>IF($A333&lt;&gt;"",IF(VLOOKUP($A333,Vocabulary!$A:$J,2,)="","",VLOOKUP($A333,Vocabulary!$A:$J,2,)),"")</f>
        <v>bewerking</v>
      </c>
      <c r="C333" s="17" t="str">
        <f>IF($A333&lt;&gt;"",IF(VLOOKUP($A333,Vocabulary!$A:$J,3,)="","",VLOOKUP($A333,Vocabulary!$A:$J,3,)),"")</f>
        <v>Aard vd bewerking die ihkv de activiteit op de entiteit is uitgevoerd.
Gebruik
Bvb "correctie" als de entiteit een record is en bvb gegenereerd werd om het voorgaand record ve object te verbeteren.</v>
      </c>
      <c r="D333" s="17" t="str">
        <f>IF($A333&lt;&gt;"",IF(VLOOKUP($A333,Vocabulary!$A:$J,7,)="","",VLOOKUP($A333,Vocabulary!$A:$J,7,)),"")</f>
        <v/>
      </c>
      <c r="E333" s="12" t="str">
        <f>IF($A333&lt;&gt;"",VLOOKUP($A333,Vocabulary!$A:$J,4,),"")</f>
        <v>Generic</v>
      </c>
    </row>
    <row r="334" spans="1:8" x14ac:dyDescent="0.3">
      <c r="A334" s="9">
        <v>390</v>
      </c>
      <c r="B334" s="17" t="str">
        <f>IF($A334&lt;&gt;"",IF(VLOOKUP($A334,Vocabulary!$A:$J,2,)="","",VLOOKUP($A334,Vocabulary!$A:$J,2,)),"")</f>
        <v>default</v>
      </c>
      <c r="C334" s="17" t="str">
        <f>IF($A334&lt;&gt;"",IF(VLOOKUP($A334,Vocabulary!$A:$J,3,)="","",VLOOKUP($A334,Vocabulary!$A:$J,3,)),"")</f>
        <v>Geeft aan of de positie een default positie is.
Gebruik
Hieronder wordt de positie verstaan die per default moet worden gebruikt als het object meerdere posities heeft.</v>
      </c>
      <c r="D334" s="17" t="str">
        <f>IF($A334&lt;&gt;"",IF(VLOOKUP($A334,Vocabulary!$A:$J,7,)="","",VLOOKUP($A334,Vocabulary!$A:$J,7,)),"")</f>
        <v/>
      </c>
      <c r="E334" s="12" t="str">
        <f>IF($A334&lt;&gt;"",VLOOKUP($A334,Vocabulary!$A:$J,4,),"")</f>
        <v>Generic</v>
      </c>
    </row>
    <row r="335" spans="1:8" x14ac:dyDescent="0.3">
      <c r="A335" s="9">
        <v>391</v>
      </c>
      <c r="B335" s="17" t="str">
        <f>IF($A335&lt;&gt;"",IF(VLOOKUP($A335,Vocabulary!$A:$J,2,)="","",VLOOKUP($A335,Vocabulary!$A:$J,2,)),"")</f>
        <v>Gebeurtenisdatum.einde</v>
      </c>
      <c r="C335" s="17" t="str">
        <f>IF($A335&lt;&gt;"",IF(VLOOKUP($A335,Vocabulary!$A:$J,3,)="","",VLOOKUP($A335,Vocabulary!$A:$J,3,)),"")</f>
        <v>Datum en tijd waarop de gebeurtenis eindigde.</v>
      </c>
      <c r="D335" s="17" t="str">
        <f>IF($A335&lt;&gt;"",IF(VLOOKUP($A335,Vocabulary!$A:$J,7,)="","",VLOOKUP($A335,Vocabulary!$A:$J,7,)),"")</f>
        <v/>
      </c>
      <c r="E335" s="12" t="str">
        <f>IF($A335&lt;&gt;"",VLOOKUP($A335,Vocabulary!$A:$J,4,),"")</f>
        <v>Generic</v>
      </c>
    </row>
    <row r="336" spans="1:8" x14ac:dyDescent="0.3">
      <c r="A336" s="9">
        <v>392</v>
      </c>
      <c r="B336" s="17" t="str">
        <f>IF($A336&lt;&gt;"",IF(VLOOKUP($A336,Vocabulary!$A:$J,2,)="","",VLOOKUP($A336,Vocabulary!$A:$J,2,)),"")</f>
        <v>TijdsInterval.einde</v>
      </c>
      <c r="C336" s="17" t="str">
        <f>IF($A336&lt;&gt;"",IF(VLOOKUP($A336,Vocabulary!$A:$J,3,)="","",VLOOKUP($A336,Vocabulary!$A:$J,3,)),"")</f>
        <v>Moment waarop het tijdsinterval eindigt</v>
      </c>
      <c r="D336" s="17" t="str">
        <f>IF($A336&lt;&gt;"",IF(VLOOKUP($A336,Vocabulary!$A:$J,7,)="","",VLOOKUP($A336,Vocabulary!$A:$J,7,)),"")</f>
        <v/>
      </c>
      <c r="E336" s="12" t="str">
        <f>IF($A336&lt;&gt;"",VLOOKUP($A336,Vocabulary!$A:$J,4,),"")</f>
        <v>Generic</v>
      </c>
    </row>
    <row r="337" spans="1:5" x14ac:dyDescent="0.3">
      <c r="A337" s="9">
        <v>393</v>
      </c>
      <c r="B337" s="17" t="str">
        <f>IF($A337&lt;&gt;"",IF(VLOOKUP($A337,Vocabulary!$A:$J,2,)="","",VLOOKUP($A337,Vocabulary!$A:$J,2,)),"")</f>
        <v>gestructureerdeIdentificator</v>
      </c>
      <c r="C337" s="17" t="str">
        <f>IF($A337&lt;&gt;"",IF(VLOOKUP($A337,Vocabulary!$A:$J,3,)="","",VLOOKUP($A337,Vocabulary!$A:$J,3,)),"")</f>
        <v>Identificator vh object opgesplitst in zijn onderdelen.</v>
      </c>
      <c r="D337" s="17" t="str">
        <f>IF($A337&lt;&gt;"",IF(VLOOKUP($A337,Vocabulary!$A:$J,7,)="","",VLOOKUP($A337,Vocabulary!$A:$J,7,)),"")</f>
        <v/>
      </c>
      <c r="E337" s="12" t="str">
        <f>IF($A337&lt;&gt;"",VLOOKUP($A337,Vocabulary!$A:$J,4,),"")</f>
        <v>Generic</v>
      </c>
    </row>
    <row r="338" spans="1:5" x14ac:dyDescent="0.3">
      <c r="A338" s="9">
        <v>394</v>
      </c>
      <c r="B338" s="17" t="str">
        <f>IF($A338&lt;&gt;"",IF(VLOOKUP($A338,Vocabulary!$A:$J,2,)="","",VLOOKUP($A338,Vocabulary!$A:$J,2,)),"")</f>
        <v>handeldeInOpdrachtVan</v>
      </c>
      <c r="C338" s="17" t="str">
        <f>IF($A338&lt;&gt;"",IF(VLOOKUP($A338,Vocabulary!$A:$J,3,)="","",VLOOKUP($A338,Vocabulary!$A:$J,3,)),"")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38" s="17" t="str">
        <f>IF($A338&lt;&gt;"",IF(VLOOKUP($A338,Vocabulary!$A:$J,7,)="","",VLOOKUP($A338,Vocabulary!$A:$J,7,)),"")</f>
        <v/>
      </c>
      <c r="E338" s="12" t="str">
        <f>IF($A338&lt;&gt;"",VLOOKUP($A338,Vocabulary!$A:$J,4,),"")</f>
        <v>Generic</v>
      </c>
    </row>
    <row r="339" spans="1:5" x14ac:dyDescent="0.3">
      <c r="A339" s="9">
        <v>395</v>
      </c>
      <c r="B339" s="17" t="str">
        <f>IF($A339&lt;&gt;"",IF(VLOOKUP($A339,Vocabulary!$A:$J,2,)="","",VLOOKUP($A339,Vocabulary!$A:$J,2,)),"")</f>
        <v>lokaleIdentificator</v>
      </c>
      <c r="C339" s="17" t="str">
        <f>IF($A339&lt;&gt;"",IF(VLOOKUP($A339,Vocabulary!$A:$J,3,)="","",VLOOKUP($A339,Vocabulary!$A:$J,3,)),"")</f>
        <v>String gebruikt om het object uniek te identificeren binnen de naamruimte.</v>
      </c>
      <c r="D339" s="17" t="str">
        <f>IF($A339&lt;&gt;"",IF(VLOOKUP($A339,Vocabulary!$A:$J,7,)="","",VLOOKUP($A339,Vocabulary!$A:$J,7,)),"")</f>
        <v/>
      </c>
      <c r="E339" s="12" t="str">
        <f>IF($A339&lt;&gt;"",VLOOKUP($A339,Vocabulary!$A:$J,4,),"")</f>
        <v>Generic</v>
      </c>
    </row>
    <row r="340" spans="1:5" x14ac:dyDescent="0.3">
      <c r="A340" s="9">
        <v>396</v>
      </c>
      <c r="B340" s="17" t="str">
        <f>IF($A340&lt;&gt;"",IF(VLOOKUP($A340,Vocabulary!$A:$J,2,)="","",VLOOKUP($A340,Vocabulary!$A:$J,2,)),"")</f>
        <v>methode</v>
      </c>
      <c r="C340" s="17" t="str">
        <f>IF($A340&lt;&gt;"",IF(VLOOKUP($A340,Vocabulary!$A:$J,3,)="","",VLOOKUP($A340,Vocabulary!$A:$J,3,)),"")</f>
        <v>De manier waarop het punt werd bepaald.
Gebruik
Bvb positie afgeleid ve bestaand object (bvb door berekening vd centroïde).</v>
      </c>
      <c r="D340" s="17" t="str">
        <f>IF($A340&lt;&gt;"",IF(VLOOKUP($A340,Vocabulary!$A:$J,7,)="","",VLOOKUP($A340,Vocabulary!$A:$J,7,)),"")</f>
        <v/>
      </c>
      <c r="E340" s="12" t="str">
        <f>IF($A340&lt;&gt;"",VLOOKUP($A340,Vocabulary!$A:$J,4,),"")</f>
        <v>Generic</v>
      </c>
    </row>
    <row r="341" spans="1:5" x14ac:dyDescent="0.3">
      <c r="A341" s="9">
        <v>397</v>
      </c>
      <c r="B341" s="17" t="str">
        <f>IF($A341&lt;&gt;"",IF(VLOOKUP($A341,Vocabulary!$A:$J,2,)="","",VLOOKUP($A341,Vocabulary!$A:$J,2,)),"")</f>
        <v>naamruimte</v>
      </c>
      <c r="C341" s="17" t="str">
        <f>IF($A341&lt;&gt;"",IF(VLOOKUP($A341,Vocabulary!$A:$J,3,)="","",VLOOKUP($A341,Vocabulary!$A:$J,3,)),"")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1" s="17" t="str">
        <f>IF($A341&lt;&gt;"",IF(VLOOKUP($A341,Vocabulary!$A:$J,7,)="","",VLOOKUP($A341,Vocabulary!$A:$J,7,)),"")</f>
        <v/>
      </c>
      <c r="E341" s="12" t="str">
        <f>IF($A341&lt;&gt;"",VLOOKUP($A341,Vocabulary!$A:$J,4,),"")</f>
        <v>Generic</v>
      </c>
    </row>
    <row r="342" spans="1:5" x14ac:dyDescent="0.3">
      <c r="A342" s="9">
        <v>398</v>
      </c>
      <c r="B342" s="17" t="str">
        <f>IF($A342&lt;&gt;"",IF(VLOOKUP($A342,Vocabulary!$A:$J,2,)="","",VLOOKUP($A342,Vocabulary!$A:$J,2,)),"")</f>
        <v>plaats</v>
      </c>
      <c r="C342" s="17" t="str">
        <f>IF($A342&lt;&gt;"",IF(VLOOKUP($A342,Vocabulary!$A:$J,3,)="","",VLOOKUP($A342,Vocabulary!$A:$J,3,)),"")</f>
        <v>Plaatsnaam waarmee de Jurisdictie kan worden aangeduid.
Gebruik
Bv de naam ve land.</v>
      </c>
      <c r="D342" s="17" t="str">
        <f>IF($A342&lt;&gt;"",IF(VLOOKUP($A342,Vocabulary!$A:$J,7,)="","",VLOOKUP($A342,Vocabulary!$A:$J,7,)),"")</f>
        <v/>
      </c>
      <c r="E342" s="12" t="str">
        <f>IF($A342&lt;&gt;"",VLOOKUP($A342,Vocabulary!$A:$J,4,),"")</f>
        <v>Generic</v>
      </c>
    </row>
    <row r="343" spans="1:5" x14ac:dyDescent="0.3">
      <c r="A343" s="9">
        <v>399</v>
      </c>
      <c r="B343" s="17" t="str">
        <f>IF($A343&lt;&gt;"",IF(VLOOKUP($A343,Vocabulary!$A:$J,2,)="","",VLOOKUP($A343,Vocabulary!$A:$J,2,)),"")</f>
        <v>specificatie</v>
      </c>
      <c r="C343" s="17" t="str">
        <f>IF($A343&lt;&gt;"",IF(VLOOKUP($A343,Vocabulary!$A:$J,3,)="","",VLOOKUP($A343,Vocabulary!$A:$J,3,)),"")</f>
        <v>Het type object op basis waarvan het punt werd bepaald.
Gebruik
Bvb perceel, gebouw...</v>
      </c>
      <c r="D343" s="17" t="str">
        <f>IF($A343&lt;&gt;"",IF(VLOOKUP($A343,Vocabulary!$A:$J,7,)="","",VLOOKUP($A343,Vocabulary!$A:$J,7,)),"")</f>
        <v/>
      </c>
      <c r="E343" s="12" t="str">
        <f>IF($A343&lt;&gt;"",VLOOKUP($A343,Vocabulary!$A:$J,4,),"")</f>
        <v>Generic</v>
      </c>
    </row>
    <row r="344" spans="1:5" x14ac:dyDescent="0.3">
      <c r="A344" s="9">
        <v>400</v>
      </c>
      <c r="B344" s="17" t="str">
        <f>IF($A344&lt;&gt;"",IF(VLOOKUP($A344,Vocabulary!$A:$J,2,)="","",VLOOKUP($A344,Vocabulary!$A:$J,2,)),"")</f>
        <v>tussentijdstip</v>
      </c>
      <c r="C344" s="17" t="str">
        <f>IF($A344&lt;&gt;"",IF(VLOOKUP($A344,Vocabulary!$A:$J,3,)="","",VLOOKUP($A344,Vocabulary!$A:$J,3,)),"")</f>
        <v>Datum en tijd van een moment tussen begin en einde.</v>
      </c>
      <c r="D344" s="17" t="str">
        <f>IF($A344&lt;&gt;"",IF(VLOOKUP($A344,Vocabulary!$A:$J,7,)="","",VLOOKUP($A344,Vocabulary!$A:$J,7,)),"")</f>
        <v/>
      </c>
      <c r="E344" s="12" t="str">
        <f>IF($A344&lt;&gt;"",VLOOKUP($A344,Vocabulary!$A:$J,4,),"")</f>
        <v>Generic</v>
      </c>
    </row>
    <row r="345" spans="1:5" x14ac:dyDescent="0.3">
      <c r="A345" s="9">
        <v>401</v>
      </c>
      <c r="B345" s="17" t="str">
        <f>IF($A345&lt;&gt;"",IF(VLOOKUP($A345,Vocabulary!$A:$J,2,)="","",VLOOKUP($A345,Vocabulary!$A:$J,2,)),"")</f>
        <v>versieIdentificator</v>
      </c>
      <c r="C345" s="17" t="str">
        <f>IF($A345&lt;&gt;"",IF(VLOOKUP($A345,Vocabulary!$A:$J,3,)="","",VLOOKUP($A345,Vocabulary!$A:$J,3,)),"")</f>
        <v>Identificator van de specifieke versie van een object.</v>
      </c>
      <c r="D345" s="17" t="str">
        <f>IF($A345&lt;&gt;"",IF(VLOOKUP($A345,Vocabulary!$A:$J,7,)="","",VLOOKUP($A345,Vocabulary!$A:$J,7,)),"")</f>
        <v/>
      </c>
      <c r="E345" s="12" t="str">
        <f>IF($A345&lt;&gt;"",VLOOKUP($A345,Vocabulary!$A:$J,4,),"")</f>
        <v>Generic</v>
      </c>
    </row>
    <row r="346" spans="1:5" x14ac:dyDescent="0.3">
      <c r="A346" s="9">
        <v>402</v>
      </c>
      <c r="B346" s="17" t="str">
        <f>IF($A346&lt;&gt;"",IF(VLOOKUP($A346,Vocabulary!$A:$J,2,)="","",VLOOKUP($A346,Vocabulary!$A:$J,2,)),"")</f>
        <v>Adreslocator</v>
      </c>
      <c r="C346" s="17" t="str">
        <f>IF($A346&lt;&gt;"",IF(VLOOKUP($A346,Vocabulary!$A:$J,3,)="","",VLOOKUP($A346,Vocabulary!$A:$J,3,)),"")</f>
        <v>Menselijk leesbare aanduiding of naam die een gebruiker of applicatie toelaat om het adres te onderscheiden van naburige adressen in de straat, de administratieve eenheid etc waarin het adres ligt.</v>
      </c>
      <c r="D346" s="17" t="str">
        <f>IF($A346&lt;&gt;"",IF(VLOOKUP($A346,Vocabulary!$A:$J,7,)="","",VLOOKUP($A346,Vocabulary!$A:$J,7,)),"")</f>
        <v/>
      </c>
      <c r="E346" s="12" t="str">
        <f>IF($A346&lt;&gt;"",VLOOKUP($A346,Vocabulary!$A:$J,4,),"")</f>
        <v>Location</v>
      </c>
    </row>
    <row r="347" spans="1:5" x14ac:dyDescent="0.3">
      <c r="A347" s="9">
        <v>403</v>
      </c>
      <c r="B347" s="17" t="str">
        <f>IF($A347&lt;&gt;"",IF(VLOOKUP($A347,Vocabulary!$A:$J,2,)="","",VLOOKUP($A347,Vocabulary!$A:$J,2,)),"")</f>
        <v>AdresseerbaarObject</v>
      </c>
      <c r="C347" s="17" t="str">
        <f>IF($A347&lt;&gt;"",IF(VLOOKUP($A347,Vocabulary!$A:$J,3,)="","",VLOOKUP($A347,Vocabulary!$A:$J,3,)),"")</f>
        <v>Geografisch object dat met een adres kan worden geïdentificeerd.
Gebruik
Is abstract, ttz het type adresseerbaar object moet altijd worden opgegeven (vb gebouweenheid, perceel).</v>
      </c>
      <c r="D347" s="17" t="str">
        <f>IF($A347&lt;&gt;"",IF(VLOOKUP($A347,Vocabulary!$A:$J,7,)="","",VLOOKUP($A347,Vocabulary!$A:$J,7,)),"")</f>
        <v/>
      </c>
      <c r="E347" s="12" t="str">
        <f>IF($A347&lt;&gt;"",VLOOKUP($A347,Vocabulary!$A:$J,4,),"")</f>
        <v>Location</v>
      </c>
    </row>
    <row r="348" spans="1:5" x14ac:dyDescent="0.3">
      <c r="A348" s="9">
        <v>404</v>
      </c>
      <c r="B348" s="17" t="str">
        <f>IF($A348&lt;&gt;"",IF(VLOOKUP($A348,Vocabulary!$A:$J,2,)="","",VLOOKUP($A348,Vocabulary!$A:$J,2,)),"")</f>
        <v>Adresuitbreiding</v>
      </c>
      <c r="C348" s="17" t="str">
        <f>IF($A348&lt;&gt;"",IF(VLOOKUP($A348,Vocabulary!$A:$J,3,)="","",VLOOKUP($A348,Vocabulary!$A:$J,3,)),"")</f>
        <v>Bijkomende gegevens mbt het adres.
Gebruik
Gegevens die officieel geen deel uitmaken ve adres, bv de verdieping of de provincie</v>
      </c>
      <c r="D348" s="17" t="str">
        <f>IF($A348&lt;&gt;"",IF(VLOOKUP($A348,Vocabulary!$A:$J,7,)="","",VLOOKUP($A348,Vocabulary!$A:$J,7,)),"")</f>
        <v/>
      </c>
      <c r="E348" s="12" t="str">
        <f>IF($A348&lt;&gt;"",VLOOKUP($A348,Vocabulary!$A:$J,4,),"")</f>
        <v>Location</v>
      </c>
    </row>
    <row r="349" spans="1:5" x14ac:dyDescent="0.3">
      <c r="A349" s="9">
        <v>405</v>
      </c>
      <c r="B349" s="17" t="str">
        <f>IF($A349&lt;&gt;"",IF(VLOOKUP($A349,Vocabulary!$A:$J,2,)="","",VLOOKUP($A349,Vocabulary!$A:$J,2,)),"")</f>
        <v>Adres</v>
      </c>
      <c r="C349" s="17" t="str">
        <f>IF($A349&lt;&gt;"",IF(VLOOKUP($A349,Vocabulary!$A:$J,3,)="","",VLOOKUP($A349,Vocabulary!$A:$J,3,)),"")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49" s="17" t="str">
        <f>IF($A349&lt;&gt;"",IF(VLOOKUP($A349,Vocabulary!$A:$J,7,)="","",VLOOKUP($A349,Vocabulary!$A:$J,7,)),"")</f>
        <v/>
      </c>
      <c r="E349" s="12" t="str">
        <f>IF($A349&lt;&gt;"",VLOOKUP($A349,Vocabulary!$A:$J,4,),"")</f>
        <v>Location</v>
      </c>
    </row>
    <row r="350" spans="1:5" x14ac:dyDescent="0.3">
      <c r="A350" s="9">
        <v>406</v>
      </c>
      <c r="B350" s="17" t="str">
        <f>IF($A350&lt;&gt;"",IF(VLOOKUP($A350,Vocabulary!$A:$J,2,)="","",VLOOKUP($A350,Vocabulary!$A:$J,2,)),"")</f>
        <v>Gemeentenaam</v>
      </c>
      <c r="C350" s="17" t="str">
        <f>IF($A350&lt;&gt;"",IF(VLOOKUP($A350,Vocabulary!$A:$J,3,)="","",VLOOKUP($A350,Vocabulary!$A:$J,3,)),"")</f>
        <v>Adrescomponent die verwijst naar de naam ve gemeente, ttz het kleinste administratieve deel van het Belgisch grondgebied waarvan de grenzen enkel door de wetgever kunnen worden gewijzigd.</v>
      </c>
      <c r="D350" s="17" t="str">
        <f>IF($A350&lt;&gt;"",IF(VLOOKUP($A350,Vocabulary!$A:$J,7,)="","",VLOOKUP($A350,Vocabulary!$A:$J,7,)),"")</f>
        <v/>
      </c>
      <c r="E350" s="12" t="str">
        <f>IF($A350&lt;&gt;"",VLOOKUP($A350,Vocabulary!$A:$J,4,),"")</f>
        <v>Location</v>
      </c>
    </row>
    <row r="351" spans="1:5" x14ac:dyDescent="0.3">
      <c r="A351" s="9">
        <v>407</v>
      </c>
      <c r="B351" s="17" t="str">
        <f>IF($A351&lt;&gt;"",IF(VLOOKUP($A351,Vocabulary!$A:$J,2,)="","",VLOOKUP($A351,Vocabulary!$A:$J,2,)),"")</f>
        <v>Locatieaanduiding</v>
      </c>
      <c r="C351" s="17" t="str">
        <f>IF($A351&lt;&gt;"",IF(VLOOKUP($A351,Vocabulary!$A:$J,3,)="","",VLOOKUP($A351,Vocabulary!$A:$J,3,)),"")</f>
        <v>Alfanumerieke code die een adreslocator uniek identificeert binnen de straat, administratieve eenheid etc.</v>
      </c>
      <c r="D351" s="17" t="str">
        <f>IF($A351&lt;&gt;"",IF(VLOOKUP($A351,Vocabulary!$A:$J,7,)="","",VLOOKUP($A351,Vocabulary!$A:$J,7,)),"")</f>
        <v/>
      </c>
      <c r="E351" s="12" t="str">
        <f>IF($A351&lt;&gt;"",VLOOKUP($A351,Vocabulary!$A:$J,4,),"")</f>
        <v>Location</v>
      </c>
    </row>
    <row r="352" spans="1:5" x14ac:dyDescent="0.3">
      <c r="A352" s="9">
        <v>408</v>
      </c>
      <c r="B352" s="17" t="str">
        <f>IF($A352&lt;&gt;"",IF(VLOOKUP($A352,Vocabulary!$A:$J,2,)="","",VLOOKUP($A352,Vocabulary!$A:$J,2,)),"")</f>
        <v>Locatienaam</v>
      </c>
      <c r="C352" s="17" t="str">
        <f>IF($A352&lt;&gt;"",IF(VLOOKUP($A352,Vocabulary!$A:$J,3,)="","",VLOOKUP($A352,Vocabulary!$A:$J,3,)),"")</f>
        <v>Naam of omschrijving vh het geografisch object dat een adreslocator aanduidt.
Gebruik
Bvb de naam ve gebouw of deel ve gebouw of de naam ve kamer in een gebouw.</v>
      </c>
      <c r="D352" s="17" t="str">
        <f>IF($A352&lt;&gt;"",IF(VLOOKUP($A352,Vocabulary!$A:$J,7,)="","",VLOOKUP($A352,Vocabulary!$A:$J,7,)),"")</f>
        <v/>
      </c>
      <c r="E352" s="12" t="str">
        <f>IF($A352&lt;&gt;"",VLOOKUP($A352,Vocabulary!$A:$J,4,),"")</f>
        <v>Location</v>
      </c>
    </row>
    <row r="353" spans="1:5" x14ac:dyDescent="0.3">
      <c r="A353" s="9">
        <v>409</v>
      </c>
      <c r="B353" s="17" t="str">
        <f>IF($A353&lt;&gt;"",IF(VLOOKUP($A353,Vocabulary!$A:$J,2,)="","",VLOOKUP($A353,Vocabulary!$A:$J,2,)),"")</f>
        <v>Postinfo</v>
      </c>
      <c r="C353" s="17" t="str">
        <f>IF($A353&lt;&gt;"",IF(VLOOKUP($A353,Vocabulary!$A:$J,3,)="","",VLOOKUP($A353,Vocabulary!$A:$J,3,)),"")</f>
        <v>Adrescomponent die verwijst naar informatie toegekend door de aanbieder van de universele postdienst voor de identificatie van een groepering van adressen in een geografisch gebied voor postale doeleinden.</v>
      </c>
      <c r="D353" s="17" t="str">
        <f>IF($A353&lt;&gt;"",IF(VLOOKUP($A353,Vocabulary!$A:$J,7,)="","",VLOOKUP($A353,Vocabulary!$A:$J,7,)),"")</f>
        <v/>
      </c>
      <c r="E353" s="12" t="str">
        <f>IF($A353&lt;&gt;"",VLOOKUP($A353,Vocabulary!$A:$J,4,),"")</f>
        <v>Location</v>
      </c>
    </row>
    <row r="354" spans="1:5" x14ac:dyDescent="0.3">
      <c r="A354" s="9">
        <v>410</v>
      </c>
      <c r="B354" s="17" t="str">
        <f>IF($A354&lt;&gt;"",IF(VLOOKUP($A354,Vocabulary!$A:$J,2,)="","",VLOOKUP($A354,Vocabulary!$A:$J,2,)),"")</f>
        <v>Straatnaam</v>
      </c>
      <c r="C354" s="17" t="str">
        <f>IF($A354&lt;&gt;"",IF(VLOOKUP($A354,Vocabulary!$A:$J,3,)="","",VLOOKUP($A354,Vocabulary!$A:$J,3,)),"")</f>
        <v>Adrescomponent met de naam die officieel werd toegekend aan een straat (baan, doorgang, plein) of aan een gehucht en waaraan adressen kunnen zijn gekoppeld.</v>
      </c>
      <c r="D354" s="17" t="str">
        <f>IF($A354&lt;&gt;"",IF(VLOOKUP($A354,Vocabulary!$A:$J,7,)="","",VLOOKUP($A354,Vocabulary!$A:$J,7,)),"")</f>
        <v/>
      </c>
      <c r="E354" s="12" t="str">
        <f>IF($A354&lt;&gt;"",VLOOKUP($A354,Vocabulary!$A:$J,4,),"")</f>
        <v>Location</v>
      </c>
    </row>
    <row r="355" spans="1:5" x14ac:dyDescent="0.3">
      <c r="A355" s="9">
        <v>411</v>
      </c>
      <c r="B355" s="17" t="str">
        <f>IF($A355&lt;&gt;"",IF(VLOOKUP($A355,Vocabulary!$A:$J,2,)="","",VLOOKUP($A355,Vocabulary!$A:$J,2,)),"")</f>
        <v>aanduiding</v>
      </c>
      <c r="C355" s="17" t="str">
        <f>IF($A355&lt;&gt;"",IF(VLOOKUP($A355,Vocabulary!$A:$J,3,)="","",VLOOKUP($A355,Vocabulary!$A:$J,3,)),"")</f>
        <v>Alfanumerieke code die de locator uniek identificeert binnen de straat, administratieve eenheid etc.</v>
      </c>
      <c r="D355" s="17" t="str">
        <f>IF($A355&lt;&gt;"",IF(VLOOKUP($A355,Vocabulary!$A:$J,7,)="","",VLOOKUP($A355,Vocabulary!$A:$J,7,)),"")</f>
        <v/>
      </c>
      <c r="E355" s="12" t="str">
        <f>IF($A355&lt;&gt;"",VLOOKUP($A355,Vocabulary!$A:$J,4,),"")</f>
        <v>Location</v>
      </c>
    </row>
    <row r="356" spans="1:5" x14ac:dyDescent="0.3">
      <c r="A356" s="9">
        <v>412</v>
      </c>
      <c r="B356" s="17" t="str">
        <f>IF($A356&lt;&gt;"",IF(VLOOKUP($A356,Vocabulary!$A:$J,2,)="","",VLOOKUP($A356,Vocabulary!$A:$J,2,)),"")</f>
        <v>Locatieaanduiding.aanduiding</v>
      </c>
      <c r="C356" s="17" t="str">
        <f>IF($A356&lt;&gt;"",IF(VLOOKUP($A356,Vocabulary!$A:$J,3,)="","",VLOOKUP($A356,Vocabulary!$A:$J,3,)),"")</f>
        <v>Alfanumerieke code waarmee het identificerend deel van een adreslocator wordt aangeduid.</v>
      </c>
      <c r="D356" s="17" t="str">
        <f>IF($A356&lt;&gt;"",IF(VLOOKUP($A356,Vocabulary!$A:$J,7,)="","",VLOOKUP($A356,Vocabulary!$A:$J,7,)),"")</f>
        <v/>
      </c>
      <c r="E356" s="12" t="str">
        <f>IF($A356&lt;&gt;"",VLOOKUP($A356,Vocabulary!$A:$J,4,),"")</f>
        <v>Location</v>
      </c>
    </row>
    <row r="357" spans="1:5" x14ac:dyDescent="0.3">
      <c r="A357" s="9">
        <v>413</v>
      </c>
      <c r="B357" s="17" t="str">
        <f>IF($A357&lt;&gt;"",IF(VLOOKUP($A357,Vocabulary!$A:$J,2,)="","",VLOOKUP($A357,Vocabulary!$A:$J,2,)),"")</f>
        <v>adreslocator</v>
      </c>
      <c r="C357" s="17" t="str">
        <f>IF($A357&lt;&gt;"",IF(VLOOKUP($A357,Vocabulary!$A:$J,3,)="","",VLOOKUP($A357,Vocabulary!$A:$J,3,)),"")</f>
        <v>Bijkomende adreslocator.</v>
      </c>
      <c r="D357" s="17" t="str">
        <f>IF($A357&lt;&gt;"",IF(VLOOKUP($A357,Vocabulary!$A:$J,7,)="","",VLOOKUP($A357,Vocabulary!$A:$J,7,)),"")</f>
        <v/>
      </c>
      <c r="E357" s="12" t="str">
        <f>IF($A357&lt;&gt;"",VLOOKUP($A357,Vocabulary!$A:$J,4,),"")</f>
        <v>Location</v>
      </c>
    </row>
    <row r="358" spans="1:5" x14ac:dyDescent="0.3">
      <c r="A358" s="9">
        <v>414</v>
      </c>
      <c r="B358" s="17" t="str">
        <f>IF($A358&lt;&gt;"",IF(VLOOKUP($A358,Vocabulary!$A:$J,2,)="","",VLOOKUP($A358,Vocabulary!$A:$J,2,)),"")</f>
        <v>busnummer</v>
      </c>
      <c r="C358" s="17" t="str">
        <f>IF($A358&lt;&gt;"",IF(VLOOKUP($A358,Vocabulary!$A:$J,3,)="","",VLOOKUP($A358,Vocabulary!$A:$J,3,)),"")</f>
        <v>Officieel toegekende alfanumerieke code die wordt toegevoegd aan het huisnummer om meerdere gebouweenheden, standplaatsen, ligplaatsen of percelen te onderscheiden die eenzelfde huisnummer hebben.</v>
      </c>
      <c r="D358" s="17" t="str">
        <f>IF($A358&lt;&gt;"",IF(VLOOKUP($A358,Vocabulary!$A:$J,7,)="","",VLOOKUP($A358,Vocabulary!$A:$J,7,)),"")</f>
        <v/>
      </c>
      <c r="E358" s="12" t="str">
        <f>IF($A358&lt;&gt;"",VLOOKUP($A358,Vocabulary!$A:$J,4,),"")</f>
        <v>Location</v>
      </c>
    </row>
    <row r="359" spans="1:5" x14ac:dyDescent="0.3">
      <c r="A359" s="9">
        <v>415</v>
      </c>
      <c r="B359" s="17" t="str">
        <f>IF($A359&lt;&gt;"",IF(VLOOKUP($A359,Vocabulary!$A:$J,2,)="","",VLOOKUP($A359,Vocabulary!$A:$J,2,)),"")</f>
        <v>Adresvoorstelling.busnummer</v>
      </c>
      <c r="C359" s="17" t="str">
        <f>IF($A359&lt;&gt;"",IF(VLOOKUP($A359,Vocabulary!$A:$J,3,)="","",VLOOKUP($A359,Vocabulary!$A:$J,3,)),"")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59" s="17" t="str">
        <f>IF($A359&lt;&gt;"",IF(VLOOKUP($A359,Vocabulary!$A:$J,7,)="","",VLOOKUP($A359,Vocabulary!$A:$J,7,)),"")</f>
        <v/>
      </c>
      <c r="E359" s="12" t="str">
        <f>IF($A359&lt;&gt;"",VLOOKUP($A359,Vocabulary!$A:$J,4,),"")</f>
        <v>Location</v>
      </c>
    </row>
    <row r="360" spans="1:5" x14ac:dyDescent="0.3">
      <c r="A360" s="9">
        <v>416</v>
      </c>
      <c r="B360" s="17" t="str">
        <f>IF($A360&lt;&gt;"",IF(VLOOKUP($A360,Vocabulary!$A:$J,2,)="","",VLOOKUP($A360,Vocabulary!$A:$J,2,)),"")</f>
        <v>gemeentenaam</v>
      </c>
      <c r="C360" s="17" t="str">
        <f>IF($A360&lt;&gt;"",IF(VLOOKUP($A360,Vocabulary!$A:$J,3,)="","",VLOOKUP($A360,Vocabulary!$A:$J,3,)),"")</f>
        <v>Gemeentenaam vh adres.</v>
      </c>
      <c r="D360" s="17" t="str">
        <f>IF($A360&lt;&gt;"",IF(VLOOKUP($A360,Vocabulary!$A:$J,7,)="","",VLOOKUP($A360,Vocabulary!$A:$J,7,)),"")</f>
        <v/>
      </c>
      <c r="E360" s="12" t="str">
        <f>IF($A360&lt;&gt;"",VLOOKUP($A360,Vocabulary!$A:$J,4,),"")</f>
        <v>Location</v>
      </c>
    </row>
    <row r="361" spans="1:5" x14ac:dyDescent="0.3">
      <c r="A361" s="9">
        <v>417</v>
      </c>
      <c r="B361" s="17" t="str">
        <f>IF($A361&lt;&gt;"",IF(VLOOKUP($A361,Vocabulary!$A:$J,2,)="","",VLOOKUP($A361,Vocabulary!$A:$J,2,)),"")</f>
        <v>heeftGemeentenaam</v>
      </c>
      <c r="C361" s="17" t="str">
        <f>IF($A361&lt;&gt;"",IF(VLOOKUP($A361,Vocabulary!$A:$J,3,)="","",VLOOKUP($A361,Vocabulary!$A:$J,3,)),"")</f>
        <v>Gemeentenaamcomponent van het adres.</v>
      </c>
      <c r="D361" s="17" t="str">
        <f>IF($A361&lt;&gt;"",IF(VLOOKUP($A361,Vocabulary!$A:$J,7,)="","",VLOOKUP($A361,Vocabulary!$A:$J,7,)),"")</f>
        <v/>
      </c>
      <c r="E361" s="12" t="str">
        <f>IF($A361&lt;&gt;"",VLOOKUP($A361,Vocabulary!$A:$J,4,),"")</f>
        <v>Location</v>
      </c>
    </row>
    <row r="362" spans="1:5" x14ac:dyDescent="0.3">
      <c r="A362" s="9">
        <v>418</v>
      </c>
      <c r="B362" s="17" t="str">
        <f>IF($A362&lt;&gt;"",IF(VLOOKUP($A362,Vocabulary!$A:$J,2,)="","",VLOOKUP($A362,Vocabulary!$A:$J,2,)),"")</f>
        <v>heeftPostinfo</v>
      </c>
      <c r="C362" s="17" t="str">
        <f>IF($A362&lt;&gt;"",IF(VLOOKUP($A362,Vocabulary!$A:$J,3,)="","",VLOOKUP($A362,Vocabulary!$A:$J,3,)),"")</f>
        <v>Postinfocomponent van het adres.</v>
      </c>
      <c r="D362" s="17" t="str">
        <f>IF($A362&lt;&gt;"",IF(VLOOKUP($A362,Vocabulary!$A:$J,7,)="","",VLOOKUP($A362,Vocabulary!$A:$J,7,)),"")</f>
        <v/>
      </c>
      <c r="E362" s="12" t="str">
        <f>IF($A362&lt;&gt;"",VLOOKUP($A362,Vocabulary!$A:$J,4,),"")</f>
        <v>Location</v>
      </c>
    </row>
    <row r="363" spans="1:5" x14ac:dyDescent="0.3">
      <c r="A363" s="9">
        <v>419</v>
      </c>
      <c r="B363" s="17" t="str">
        <f>IF($A363&lt;&gt;"",IF(VLOOKUP($A363,Vocabulary!$A:$J,2,)="","",VLOOKUP($A363,Vocabulary!$A:$J,2,)),"")</f>
        <v>heeftStraatnaam</v>
      </c>
      <c r="C363" s="17" t="str">
        <f>IF($A363&lt;&gt;"",IF(VLOOKUP($A363,Vocabulary!$A:$J,3,)="","",VLOOKUP($A363,Vocabulary!$A:$J,3,)),"")</f>
        <v>Straatnaamcomponent van het adres.</v>
      </c>
      <c r="D363" s="17" t="str">
        <f>IF($A363&lt;&gt;"",IF(VLOOKUP($A363,Vocabulary!$A:$J,7,)="","",VLOOKUP($A363,Vocabulary!$A:$J,7,)),"")</f>
        <v/>
      </c>
      <c r="E363" s="12" t="str">
        <f>IF($A363&lt;&gt;"",VLOOKUP($A363,Vocabulary!$A:$J,4,),"")</f>
        <v>Location</v>
      </c>
    </row>
    <row r="364" spans="1:5" x14ac:dyDescent="0.3">
      <c r="A364" s="9">
        <v>420</v>
      </c>
      <c r="B364" s="17" t="str">
        <f>IF($A364&lt;&gt;"",IF(VLOOKUP($A364,Vocabulary!$A:$J,2,)="","",VLOOKUP($A364,Vocabulary!$A:$J,2,)),"")</f>
        <v>homoniemToevoeging</v>
      </c>
      <c r="C364" s="17" t="str">
        <f>IF($A364&lt;&gt;"",IF(VLOOKUP($A364,Vocabulary!$A:$J,3,)="","",VLOOKUP($A364,Vocabulary!$A:$J,3,)),"")</f>
        <v>Toevoeging om dubbele straatnamen (straatnamen met dezelfde naam maar andere ligging in de gemeente en eigen adressen) van elkaar te onderscheiden.</v>
      </c>
      <c r="D364" s="17" t="str">
        <f>IF($A364&lt;&gt;"",IF(VLOOKUP($A364,Vocabulary!$A:$J,7,)="","",VLOOKUP($A364,Vocabulary!$A:$J,7,)),"")</f>
        <v/>
      </c>
      <c r="E364" s="12" t="str">
        <f>IF($A364&lt;&gt;"",VLOOKUP($A364,Vocabulary!$A:$J,4,),"")</f>
        <v>Location</v>
      </c>
    </row>
    <row r="365" spans="1:5" x14ac:dyDescent="0.3">
      <c r="A365" s="9">
        <v>421</v>
      </c>
      <c r="B365" s="17" t="str">
        <f>IF($A365&lt;&gt;"",IF(VLOOKUP($A365,Vocabulary!$A:$J,2,)="","",VLOOKUP($A365,Vocabulary!$A:$J,2,)),"")</f>
        <v>Adresvoorstelling.huisnummer</v>
      </c>
      <c r="C365" s="17" t="str">
        <f>IF($A365&lt;&gt;"",IF(VLOOKUP($A365,Vocabulary!$A:$J,3,)="","",VLOOKUP($A365,Vocabulary!$A:$J,3,)),"")</f>
        <v>Alfanumerieke code officieel toegekend aan gebouweenheden, ligplaatsen, standplaatsen of percelen.
Gebruik
Specialisatie van Adresvoorstelling:locatieaanduiding tbv Belgische adressen.</v>
      </c>
      <c r="D365" s="17" t="str">
        <f>IF($A365&lt;&gt;"",IF(VLOOKUP($A365,Vocabulary!$A:$J,7,)="","",VLOOKUP($A365,Vocabulary!$A:$J,7,)),"")</f>
        <v/>
      </c>
      <c r="E365" s="12" t="str">
        <f>IF($A365&lt;&gt;"",VLOOKUP($A365,Vocabulary!$A:$J,4,),"")</f>
        <v>Location</v>
      </c>
    </row>
    <row r="366" spans="1:5" x14ac:dyDescent="0.3">
      <c r="A366" s="9">
        <v>422</v>
      </c>
      <c r="B366" s="17" t="str">
        <f>IF($A366&lt;&gt;"",IF(VLOOKUP($A366,Vocabulary!$A:$J,2,)="","",VLOOKUP($A366,Vocabulary!$A:$J,2,)),"")</f>
        <v>huisnummer</v>
      </c>
      <c r="C366" s="17" t="str">
        <f>IF($A366&lt;&gt;"",IF(VLOOKUP($A366,Vocabulary!$A:$J,3,)="","",VLOOKUP($A366,Vocabulary!$A:$J,3,)),"")</f>
        <v>Alfanumerieke code officieel toegekend aan gebouweenheden, ligplaatsen, standplaatsen of percelen.</v>
      </c>
      <c r="D366" s="17" t="str">
        <f>IF($A366&lt;&gt;"",IF(VLOOKUP($A366,Vocabulary!$A:$J,7,)="","",VLOOKUP($A366,Vocabulary!$A:$J,7,)),"")</f>
        <v/>
      </c>
      <c r="E366" s="12" t="str">
        <f>IF($A366&lt;&gt;"",VLOOKUP($A366,Vocabulary!$A:$J,4,),"")</f>
        <v>Location</v>
      </c>
    </row>
    <row r="367" spans="1:5" x14ac:dyDescent="0.3">
      <c r="A367" s="9">
        <v>423</v>
      </c>
      <c r="B367" s="17" t="str">
        <f>IF($A367&lt;&gt;"",IF(VLOOKUP($A367,Vocabulary!$A:$J,2,)="","",VLOOKUP($A367,Vocabulary!$A:$J,2,)),"")</f>
        <v>isToegekendAan</v>
      </c>
      <c r="C367" s="17" t="str">
        <f>IF($A367&lt;&gt;"",IF(VLOOKUP($A367,Vocabulary!$A:$J,3,)="","",VLOOKUP($A367,Vocabulary!$A:$J,3,)),"")</f>
        <v>Adresseerbaar object waaraan het adres is toegekend.</v>
      </c>
      <c r="D367" s="17" t="str">
        <f>IF($A367&lt;&gt;"",IF(VLOOKUP($A367,Vocabulary!$A:$J,7,)="","",VLOOKUP($A367,Vocabulary!$A:$J,7,)),"")</f>
        <v/>
      </c>
      <c r="E367" s="12" t="str">
        <f>IF($A367&lt;&gt;"",VLOOKUP($A367,Vocabulary!$A:$J,4,),"")</f>
        <v>Location</v>
      </c>
    </row>
    <row r="368" spans="1:5" x14ac:dyDescent="0.3">
      <c r="A368" s="9">
        <v>424</v>
      </c>
      <c r="B368" s="17" t="str">
        <f>IF($A368&lt;&gt;"",IF(VLOOKUP($A368,Vocabulary!$A:$J,2,)="","",VLOOKUP($A368,Vocabulary!$A:$J,2,)),"")</f>
        <v>isVerrijktMet</v>
      </c>
      <c r="C368" s="17" t="str">
        <f>IF($A368&lt;&gt;"",IF(VLOOKUP($A368,Vocabulary!$A:$J,3,)="","",VLOOKUP($A368,Vocabulary!$A:$J,3,)),"")</f>
        <v>Verwijzing naar een adresuitbreiding.</v>
      </c>
      <c r="D368" s="17" t="str">
        <f>IF($A368&lt;&gt;"",IF(VLOOKUP($A368,Vocabulary!$A:$J,7,)="","",VLOOKUP($A368,Vocabulary!$A:$J,7,)),"")</f>
        <v/>
      </c>
      <c r="E368" s="12" t="str">
        <f>IF($A368&lt;&gt;"",VLOOKUP($A368,Vocabulary!$A:$J,4,),"")</f>
        <v>Location</v>
      </c>
    </row>
    <row r="369" spans="1:5" x14ac:dyDescent="0.3">
      <c r="A369" s="9">
        <v>425</v>
      </c>
      <c r="B369" s="17" t="str">
        <f>IF($A369&lt;&gt;"",IF(VLOOKUP($A369,Vocabulary!$A:$J,2,)="","",VLOOKUP($A369,Vocabulary!$A:$J,2,)),"")</f>
        <v>land</v>
      </c>
      <c r="C369" s="17" t="str">
        <f>IF($A369&lt;&gt;"",IF(VLOOKUP($A369,Vocabulary!$A:$J,3,)="","",VLOOKUP($A369,Vocabulary!$A:$J,3,)),"")</f>
        <v>Land waarin het adres gelegen is.</v>
      </c>
      <c r="D369" s="17" t="str">
        <f>IF($A369&lt;&gt;"",IF(VLOOKUP($A369,Vocabulary!$A:$J,7,)="","",VLOOKUP($A369,Vocabulary!$A:$J,7,)),"")</f>
        <v/>
      </c>
      <c r="E369" s="12" t="str">
        <f>IF($A369&lt;&gt;"",VLOOKUP($A369,Vocabulary!$A:$J,4,),"")</f>
        <v>Location</v>
      </c>
    </row>
    <row r="370" spans="1:5" x14ac:dyDescent="0.3">
      <c r="A370" s="9">
        <v>426</v>
      </c>
      <c r="B370" s="17" t="str">
        <f>IF($A370&lt;&gt;"",IF(VLOOKUP($A370,Vocabulary!$A:$J,2,)="","",VLOOKUP($A370,Vocabulary!$A:$J,2,)),"")</f>
        <v>niveau</v>
      </c>
      <c r="C370" s="17" t="str">
        <f>IF($A370&lt;&gt;"",IF(VLOOKUP($A370,Vocabulary!$A:$J,3,)="","",VLOOKUP($A370,Vocabulary!$A:$J,3,)),"")</f>
        <v>Het niveau waarnaar de locator verwijst.
Gebruik
Waarbij het niveau staat voor de geografische granulariteit vd locator: zo verwijzen locators vh type huisnummer doorgaans naar het gebouw terwijl busnummers naar een deel vh gebouw verwijzen.</v>
      </c>
      <c r="D370" s="17" t="str">
        <f>IF($A370&lt;&gt;"",IF(VLOOKUP($A370,Vocabulary!$A:$J,7,)="","",VLOOKUP($A370,Vocabulary!$A:$J,7,)),"")</f>
        <v/>
      </c>
      <c r="E370" s="12" t="str">
        <f>IF($A370&lt;&gt;"",VLOOKUP($A370,Vocabulary!$A:$J,4,),"")</f>
        <v>Location</v>
      </c>
    </row>
    <row r="371" spans="1:5" x14ac:dyDescent="0.3">
      <c r="A371" s="9">
        <v>427</v>
      </c>
      <c r="B371" s="17" t="str">
        <f>IF($A371&lt;&gt;"",IF(VLOOKUP($A371,Vocabulary!$A:$J,2,)="","",VLOOKUP($A371,Vocabulary!$A:$J,2,)),"")</f>
        <v>officieelToegekend</v>
      </c>
      <c r="C371" s="17" t="str">
        <f>IF($A371&lt;&gt;"",IF(VLOOKUP($A371,Vocabulary!$A:$J,3,)="","",VLOOKUP($A371,Vocabulary!$A:$J,3,)),"")</f>
        <v>Geeft aan of het adres officieel door de adresbeheerder is toegekend.
Gebruik
Een adres is niet-officieel wanneer het bestaan ervan niet gekend was vanuit de administratieve procedures, maar pas nadat nadat het feitelijk is vastgesteld op het terrein.</v>
      </c>
      <c r="D371" s="17" t="str">
        <f>IF($A371&lt;&gt;"",IF(VLOOKUP($A371,Vocabulary!$A:$J,7,)="","",VLOOKUP($A371,Vocabulary!$A:$J,7,)),"")</f>
        <v/>
      </c>
      <c r="E371" s="12" t="str">
        <f>IF($A371&lt;&gt;"",VLOOKUP($A371,Vocabulary!$A:$J,4,),"")</f>
        <v>Location</v>
      </c>
    </row>
    <row r="372" spans="1:5" x14ac:dyDescent="0.3">
      <c r="A372" s="9">
        <v>428</v>
      </c>
      <c r="B372" s="17" t="str">
        <f>IF($A372&lt;&gt;"",IF(VLOOKUP($A372,Vocabulary!$A:$J,2,)="","",VLOOKUP($A372,Vocabulary!$A:$J,2,)),"")</f>
        <v>positie</v>
      </c>
      <c r="C372" s="17" t="str">
        <f>IF($A372&lt;&gt;"",IF(VLOOKUP($A372,Vocabulary!$A:$J,3,)="","",VLOOKUP($A372,Vocabulary!$A:$J,3,)),"")</f>
        <v>Positie van een karakeristiek punt dat de positie van het adres vertegenwoordigt volgens een bepaalde specificatie en inclusief informatie over de herkomst van de positie.
Gebruik
Moet een punt zijn.</v>
      </c>
      <c r="D372" s="17" t="str">
        <f>IF($A372&lt;&gt;"",IF(VLOOKUP($A372,Vocabulary!$A:$J,7,)="","",VLOOKUP($A372,Vocabulary!$A:$J,7,)),"")</f>
        <v/>
      </c>
      <c r="E372" s="12" t="str">
        <f>IF($A372&lt;&gt;"",VLOOKUP($A372,Vocabulary!$A:$J,4,),"")</f>
        <v>Location</v>
      </c>
    </row>
    <row r="373" spans="1:5" x14ac:dyDescent="0.3">
      <c r="A373" s="9">
        <v>429</v>
      </c>
      <c r="B373" s="17" t="str">
        <f>IF($A373&lt;&gt;"",IF(VLOOKUP($A373,Vocabulary!$A:$J,2,)="","",VLOOKUP($A373,Vocabulary!$A:$J,2,)),"")</f>
        <v>postcode</v>
      </c>
      <c r="C373" s="17" t="str">
        <f>IF($A373&lt;&gt;"",IF(VLOOKUP($A373,Vocabulary!$A:$J,3,)="","",VLOOKUP($A373,Vocabulary!$A:$J,3,)),"")</f>
        <v>Code waarmee het geografisch gebied dat de adressen voor postale doeleinden groepeert aanduidt.</v>
      </c>
      <c r="D373" s="17" t="str">
        <f>IF($A373&lt;&gt;"",IF(VLOOKUP($A373,Vocabulary!$A:$J,7,)="","",VLOOKUP($A373,Vocabulary!$A:$J,7,)),"")</f>
        <v>external terminology:
http://www.w3.org/ns/locn#postCode</v>
      </c>
      <c r="E373" s="12" t="str">
        <f>IF($A373&lt;&gt;"",VLOOKUP($A373,Vocabulary!$A:$J,4,),"")</f>
        <v>Location</v>
      </c>
    </row>
    <row r="374" spans="1:5" x14ac:dyDescent="0.3">
      <c r="A374" s="9">
        <v>430</v>
      </c>
      <c r="B374" s="17" t="str">
        <f>IF($A374&lt;&gt;"",IF(VLOOKUP($A374,Vocabulary!$A:$J,2,)="","",VLOOKUP($A374,Vocabulary!$A:$J,2,)),"")</f>
        <v>postnaam</v>
      </c>
      <c r="C374" s="17" t="str">
        <f>IF($A374&lt;&gt;"",IF(VLOOKUP($A374,Vocabulary!$A:$J,3,)="","",VLOOKUP($A374,Vocabulary!$A:$J,3,)),"")</f>
        <v>Naam waarmee het geografisch gebied dat de adressen voor postale doeleinden groepeert kan worden aangeduid.
Gebruik
Typisch de namen van vroegere gemeenten waarmee het gebied samenvalt.</v>
      </c>
      <c r="D374" s="17" t="str">
        <f>IF($A374&lt;&gt;"",IF(VLOOKUP($A374,Vocabulary!$A:$J,7,)="","",VLOOKUP($A374,Vocabulary!$A:$J,7,)),"")</f>
        <v>external terminology:
http://www.w3.org/ns/locn#postName</v>
      </c>
      <c r="E374" s="12" t="str">
        <f>IF($A374&lt;&gt;"",VLOOKUP($A374,Vocabulary!$A:$J,4,),"")</f>
        <v>Location</v>
      </c>
    </row>
    <row r="375" spans="1:5" x14ac:dyDescent="0.3">
      <c r="A375" s="9">
        <v>431</v>
      </c>
      <c r="B375" s="17" t="str">
        <f>IF($A375&lt;&gt;"",IF(VLOOKUP($A375,Vocabulary!$A:$J,2,)="","",VLOOKUP($A375,Vocabulary!$A:$J,2,)),"")</f>
        <v>Straatnaam.status</v>
      </c>
      <c r="C375" s="17" t="str">
        <f>IF($A375&lt;&gt;"",IF(VLOOKUP($A375,Vocabulary!$A:$J,3,)="","",VLOOKUP($A375,Vocabulary!$A:$J,3,)),"")</f>
        <v>Actuele toestand van de straatnaam.</v>
      </c>
      <c r="D375" s="17" t="str">
        <f>IF($A375&lt;&gt;"",IF(VLOOKUP($A375,Vocabulary!$A:$J,7,)="","",VLOOKUP($A375,Vocabulary!$A:$J,7,)),"")</f>
        <v/>
      </c>
      <c r="E375" s="12" t="str">
        <f>IF($A375&lt;&gt;"",VLOOKUP($A375,Vocabulary!$A:$J,4,),"")</f>
        <v>Location</v>
      </c>
    </row>
    <row r="376" spans="1:5" x14ac:dyDescent="0.3">
      <c r="A376" s="9">
        <v>432</v>
      </c>
      <c r="B376" s="17" t="str">
        <f>IF($A376&lt;&gt;"",IF(VLOOKUP($A376,Vocabulary!$A:$J,2,)="","",VLOOKUP($A376,Vocabulary!$A:$J,2,)),"")</f>
        <v>Adres.status</v>
      </c>
      <c r="C376" s="17" t="str">
        <f>IF($A376&lt;&gt;"",IF(VLOOKUP($A376,Vocabulary!$A:$J,3,)="","",VLOOKUP($A376,Vocabulary!$A:$J,3,)),"")</f>
        <v>Actuele toestand van het adres.</v>
      </c>
      <c r="D376" s="17" t="str">
        <f>IF($A376&lt;&gt;"",IF(VLOOKUP($A376,Vocabulary!$A:$J,7,)="","",VLOOKUP($A376,Vocabulary!$A:$J,7,)),"")</f>
        <v/>
      </c>
      <c r="E376" s="12" t="str">
        <f>IF($A376&lt;&gt;"",VLOOKUP($A376,Vocabulary!$A:$J,4,),"")</f>
        <v>Location</v>
      </c>
    </row>
    <row r="377" spans="1:5" x14ac:dyDescent="0.3">
      <c r="A377" s="9">
        <v>433</v>
      </c>
      <c r="B377" s="17" t="str">
        <f>IF($A377&lt;&gt;"",IF(VLOOKUP($A377,Vocabulary!$A:$J,2,)="","",VLOOKUP($A377,Vocabulary!$A:$J,2,)),"")</f>
        <v>Locatienaam.type</v>
      </c>
      <c r="C377" s="17" t="str">
        <f>IF($A377&lt;&gt;"",IF(VLOOKUP($A377,Vocabulary!$A:$J,3,)="","",VLOOKUP($A377,Vocabulary!$A:$J,3,)),"")</f>
        <v>Aard vh geografisch object.</v>
      </c>
      <c r="D377" s="17" t="str">
        <f>IF($A377&lt;&gt;"",IF(VLOOKUP($A377,Vocabulary!$A:$J,7,)="","",VLOOKUP($A377,Vocabulary!$A:$J,7,)),"")</f>
        <v/>
      </c>
      <c r="E377" s="12" t="str">
        <f>IF($A377&lt;&gt;"",VLOOKUP($A377,Vocabulary!$A:$J,4,),"")</f>
        <v>Location</v>
      </c>
    </row>
    <row r="378" spans="1:5" x14ac:dyDescent="0.3">
      <c r="A378" s="9">
        <v>434</v>
      </c>
      <c r="B378" s="17" t="str">
        <f>IF($A378&lt;&gt;"",IF(VLOOKUP($A378,Vocabulary!$A:$J,2,)="","",VLOOKUP($A378,Vocabulary!$A:$J,2,)),"")</f>
        <v>Locatieaanduiding.type</v>
      </c>
      <c r="C378" s="17" t="str">
        <f>IF($A378&lt;&gt;"",IF(VLOOKUP($A378,Vocabulary!$A:$J,3,)="","",VLOOKUP($A378,Vocabulary!$A:$J,3,)),"")</f>
        <v>Aard vd locatieaanduiding.</v>
      </c>
      <c r="D378" s="17" t="str">
        <f>IF($A378&lt;&gt;"",IF(VLOOKUP($A378,Vocabulary!$A:$J,7,)="","",VLOOKUP($A378,Vocabulary!$A:$J,7,)),"")</f>
        <v/>
      </c>
      <c r="E378" s="12" t="str">
        <f>IF($A378&lt;&gt;"",VLOOKUP($A378,Vocabulary!$A:$J,4,),"")</f>
        <v>Location</v>
      </c>
    </row>
    <row r="379" spans="1:5" x14ac:dyDescent="0.3">
      <c r="A379" s="9">
        <v>435</v>
      </c>
      <c r="B379" s="17" t="str">
        <f>IF($A379&lt;&gt;"",IF(VLOOKUP($A379,Vocabulary!$A:$J,2,)="","",VLOOKUP($A379,Vocabulary!$A:$J,2,)),"")</f>
        <v>verwijstNaar</v>
      </c>
      <c r="C379" s="17" t="str">
        <f>IF($A379&lt;&gt;"",IF(VLOOKUP($A379,Vocabulary!$A:$J,3,)="","",VLOOKUP($A379,Vocabulary!$A:$J,3,)),"")</f>
        <v xml:space="preserve">Adres waarvan de adresvoorstelling is afgeleid. 
Gebruik
Dit kan enkel voor Belgische adressen aangezien onder adres een Belgisch adres wordt verstaan. </v>
      </c>
      <c r="D379" s="17" t="str">
        <f>IF($A379&lt;&gt;"",IF(VLOOKUP($A379,Vocabulary!$A:$J,7,)="","",VLOOKUP($A379,Vocabulary!$A:$J,7,)),"")</f>
        <v/>
      </c>
      <c r="E379" s="12" t="str">
        <f>IF($A379&lt;&gt;"",VLOOKUP($A379,Vocabulary!$A:$J,4,),"")</f>
        <v>Location</v>
      </c>
    </row>
    <row r="380" spans="1:5" x14ac:dyDescent="0.3">
      <c r="A380" s="9">
        <v>436</v>
      </c>
      <c r="B380" s="17" t="str">
        <f>IF($A380&lt;&gt;"",IF(VLOOKUP($A380,Vocabulary!$A:$J,2,)="","",VLOOKUP($A380,Vocabulary!$A:$J,2,)),"")</f>
        <v>volledigAdres</v>
      </c>
      <c r="C380" s="17" t="str">
        <f>IF($A380&lt;&gt;"",IF(VLOOKUP($A380,Vocabulary!$A:$J,3,)="","",VLOOKUP($A380,Vocabulary!$A:$J,3,)),"")</f>
        <v xml:space="preserve">Het complete adres in één string, al dan niet geformatteerd. 
Gebruik
Vermijdt fouten tgv het opsplitsen ve adres in zijn onderdelen. Geeft de voorgeschreven volgorde vd verschillende onderdelen weer </v>
      </c>
      <c r="D380" s="17" t="str">
        <f>IF($A380&lt;&gt;"",IF(VLOOKUP($A380,Vocabulary!$A:$J,7,)="","",VLOOKUP($A380,Vocabulary!$A:$J,7,)),"")</f>
        <v>external terminology:
http://www.w3.org/ns/locn#fullAddress</v>
      </c>
      <c r="E380" s="12" t="str">
        <f>IF($A380&lt;&gt;"",VLOOKUP($A380,Vocabulary!$A:$J,4,),"")</f>
        <v>Location</v>
      </c>
    </row>
    <row r="381" spans="1:5" x14ac:dyDescent="0.3">
      <c r="A381" s="9">
        <v>437</v>
      </c>
      <c r="B381" s="17" t="str">
        <f>IF($A381&lt;&gt;"",IF(VLOOKUP($A381,Vocabulary!$A:$J,2,)="","",VLOOKUP($A381,Vocabulary!$A:$J,2,)),"")</f>
        <v>Afstamming</v>
      </c>
      <c r="C381" s="17" t="str">
        <f>IF($A381&lt;&gt;"",IF(VLOOKUP($A381,Vocabulary!$A:$J,3,)="","",VLOOKUP($A381,Vocabulary!$A:$J,3,)),"")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1" s="17" t="str">
        <f>IF($A381&lt;&gt;"",IF(VLOOKUP($A381,Vocabulary!$A:$J,7,)="","",VLOOKUP($A381,Vocabulary!$A:$J,7,)),"")</f>
        <v/>
      </c>
      <c r="E381" s="12" t="str">
        <f>IF($A381&lt;&gt;"",VLOOKUP($A381,Vocabulary!$A:$J,4,),"")</f>
        <v>Person</v>
      </c>
    </row>
    <row r="382" spans="1:5" x14ac:dyDescent="0.3">
      <c r="A382" s="9">
        <v>438</v>
      </c>
      <c r="B382" s="17" t="str">
        <f>IF($A382&lt;&gt;"",IF(VLOOKUP($A382,Vocabulary!$A:$J,2,)="","",VLOOKUP($A382,Vocabulary!$A:$J,2,)),"")</f>
        <v>BurgerlijkeStaat</v>
      </c>
      <c r="C382" s="17" t="str">
        <f>IF($A382&lt;&gt;"",IF(VLOOKUP($A382,Vocabulary!$A:$J,3,)="","",VLOOKUP($A382,Vocabulary!$A:$J,3,)),"")</f>
        <v xml:space="preserve">Burgerrechtelijke toestand van een persoon. 
Gebruik
 Slaat op huwelijk, partnerregistratie, afstamming, voogdij etc. Is maw de toestand van bepaalde verhoudingen tussen personen. </v>
      </c>
      <c r="D382" s="17" t="str">
        <f>IF($A382&lt;&gt;"",IF(VLOOKUP($A382,Vocabulary!$A:$J,7,)="","",VLOOKUP($A382,Vocabulary!$A:$J,7,)),"")</f>
        <v/>
      </c>
      <c r="E382" s="12" t="str">
        <f>IF($A382&lt;&gt;"",VLOOKUP($A382,Vocabulary!$A:$J,4,),"")</f>
        <v>Person</v>
      </c>
    </row>
    <row r="383" spans="1:5" x14ac:dyDescent="0.3">
      <c r="A383" s="9">
        <v>439</v>
      </c>
      <c r="B383" s="17" t="str">
        <f>IF($A383&lt;&gt;"",IF(VLOOKUP($A383,Vocabulary!$A:$J,2,)="","",VLOOKUP($A383,Vocabulary!$A:$J,2,)),"")</f>
        <v>Domicilie</v>
      </c>
      <c r="C383" s="17" t="str">
        <f>IF($A383&lt;&gt;"",IF(VLOOKUP($A383,Vocabulary!$A:$J,3,)="","",VLOOKUP($A383,Vocabulary!$A:$J,3,)),"")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3" s="17" t="str">
        <f>IF($A383&lt;&gt;"",IF(VLOOKUP($A383,Vocabulary!$A:$J,7,)="","",VLOOKUP($A383,Vocabulary!$A:$J,7,)),"")</f>
        <v/>
      </c>
      <c r="E383" s="12" t="str">
        <f>IF($A383&lt;&gt;"",VLOOKUP($A383,Vocabulary!$A:$J,4,),"")</f>
        <v>Person</v>
      </c>
    </row>
    <row r="384" spans="1:5" x14ac:dyDescent="0.3">
      <c r="A384" s="9">
        <v>440</v>
      </c>
      <c r="B384" s="17" t="str">
        <f>IF($A384&lt;&gt;"",IF(VLOOKUP($A384,Vocabulary!$A:$J,2,)="","",VLOOKUP($A384,Vocabulary!$A:$J,2,)),"")</f>
        <v>Geboorte</v>
      </c>
      <c r="C384" s="17" t="str">
        <f>IF($A384&lt;&gt;"",IF(VLOOKUP($A384,Vocabulary!$A:$J,3,)="","",VLOOKUP($A384,Vocabulary!$A:$J,3,)),"")</f>
        <v>Het ter wereld komen vd persoon.</v>
      </c>
      <c r="D384" s="17" t="str">
        <f>IF($A384&lt;&gt;"",IF(VLOOKUP($A384,Vocabulary!$A:$J,7,)="","",VLOOKUP($A384,Vocabulary!$A:$J,7,)),"")</f>
        <v/>
      </c>
      <c r="E384" s="12" t="str">
        <f>IF($A384&lt;&gt;"",VLOOKUP($A384,Vocabulary!$A:$J,4,),"")</f>
        <v>Person</v>
      </c>
    </row>
    <row r="385" spans="1:5" x14ac:dyDescent="0.3">
      <c r="A385" s="9">
        <v>441</v>
      </c>
      <c r="B385" s="17" t="str">
        <f>IF($A385&lt;&gt;"",IF(VLOOKUP($A385,Vocabulary!$A:$J,2,)="","",VLOOKUP($A385,Vocabulary!$A:$J,2,)),"")</f>
        <v>GeenInwoner</v>
      </c>
      <c r="C385" s="17" t="str">
        <f>IF($A385&lt;&gt;"",IF(VLOOKUP($A385,Vocabulary!$A:$J,3,)="","",VLOOKUP($A385,Vocabulary!$A:$J,3,)),"")</f>
        <v xml:space="preserve">Persoon die niet in een bepaalde plaats of land woont. 
Gebruik
 Plaats of land wordt hier vertegenwoordigd door de entiteit jurisdictie. </v>
      </c>
      <c r="D385" s="17" t="str">
        <f>IF($A385&lt;&gt;"",IF(VLOOKUP($A385,Vocabulary!$A:$J,7,)="","",VLOOKUP($A385,Vocabulary!$A:$J,7,)),"")</f>
        <v/>
      </c>
      <c r="E385" s="12" t="str">
        <f>IF($A385&lt;&gt;"",VLOOKUP($A385,Vocabulary!$A:$J,4,),"")</f>
        <v>Person</v>
      </c>
    </row>
    <row r="386" spans="1:5" x14ac:dyDescent="0.3">
      <c r="A386" s="9">
        <v>442</v>
      </c>
      <c r="B386" s="17" t="str">
        <f>IF($A386&lt;&gt;"",IF(VLOOKUP($A386,Vocabulary!$A:$J,2,)="","",VLOOKUP($A386,Vocabulary!$A:$J,2,)),"")</f>
        <v>GeregistreerdPersoon</v>
      </c>
      <c r="C386" s="17" t="str">
        <f>IF($A386&lt;&gt;"",IF(VLOOKUP($A386,Vocabulary!$A:$J,3,)="","",VLOOKUP($A386,Vocabulary!$A:$J,3,)),"")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86" s="17" t="str">
        <f>IF($A386&lt;&gt;"",IF(VLOOKUP($A386,Vocabulary!$A:$J,7,)="","",VLOOKUP($A386,Vocabulary!$A:$J,7,)),"")</f>
        <v/>
      </c>
      <c r="E386" s="12" t="str">
        <f>IF($A386&lt;&gt;"",VLOOKUP($A386,Vocabulary!$A:$J,4,),"")</f>
        <v>Person</v>
      </c>
    </row>
    <row r="387" spans="1:5" x14ac:dyDescent="0.3">
      <c r="A387" s="9">
        <v>443</v>
      </c>
      <c r="B387" s="17" t="str">
        <f>IF($A387&lt;&gt;"",IF(VLOOKUP($A387,Vocabulary!$A:$J,2,)="","",VLOOKUP($A387,Vocabulary!$A:$J,2,)),"")</f>
        <v>Gezin</v>
      </c>
      <c r="C387" s="17" t="str">
        <f>IF($A387&lt;&gt;"",IF(VLOOKUP($A387,Vocabulary!$A:$J,3,)="","",VLOOKUP($A387,Vocabulary!$A:$J,3,)),"")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87" s="17" t="str">
        <f>IF($A387&lt;&gt;"",IF(VLOOKUP($A387,Vocabulary!$A:$J,7,)="","",VLOOKUP($A387,Vocabulary!$A:$J,7,)),"")</f>
        <v/>
      </c>
      <c r="E387" s="12" t="str">
        <f>IF($A387&lt;&gt;"",VLOOKUP($A387,Vocabulary!$A:$J,4,),"")</f>
        <v>Person</v>
      </c>
    </row>
    <row r="388" spans="1:5" x14ac:dyDescent="0.3">
      <c r="A388" s="9">
        <v>444</v>
      </c>
      <c r="B388" s="17" t="str">
        <f>IF($A388&lt;&gt;"",IF(VLOOKUP($A388,Vocabulary!$A:$J,2,)="","",VLOOKUP($A388,Vocabulary!$A:$J,2,)),"")</f>
        <v>Gezinsrelatie</v>
      </c>
      <c r="C388" s="17" t="str">
        <f>IF($A388&lt;&gt;"",IF(VLOOKUP($A388,Vocabulary!$A:$J,3,)="","",VLOOKUP($A388,Vocabulary!$A:$J,3,)),"")</f>
        <v xml:space="preserve">Relatie tussen leden van eenzelfde gezin. 
Gebruik
 Bv echtgenoot, zoon, schoonmoeder. </v>
      </c>
      <c r="D388" s="17" t="str">
        <f>IF($A388&lt;&gt;"",IF(VLOOKUP($A388,Vocabulary!$A:$J,7,)="","",VLOOKUP($A388,Vocabulary!$A:$J,7,)),"")</f>
        <v/>
      </c>
      <c r="E388" s="12" t="str">
        <f>IF($A388&lt;&gt;"",VLOOKUP($A388,Vocabulary!$A:$J,4,),"")</f>
        <v>Person</v>
      </c>
    </row>
    <row r="389" spans="1:5" x14ac:dyDescent="0.3">
      <c r="A389" s="9">
        <v>445</v>
      </c>
      <c r="B389" s="17" t="str">
        <f>IF($A389&lt;&gt;"",IF(VLOOKUP($A389,Vocabulary!$A:$J,2,)="","",VLOOKUP($A389,Vocabulary!$A:$J,2,)),"")</f>
        <v>Huwelijk</v>
      </c>
      <c r="C389" s="17" t="str">
        <f>IF($A389&lt;&gt;"",IF(VLOOKUP($A389,Vocabulary!$A:$J,3,)="","",VLOOKUP($A389,Vocabulary!$A:$J,3,)),"")</f>
        <v xml:space="preserve">Een door burgerlijk of religieus recht geregelde samenlevingsvorm van twee personen. 
Gebruik
 Kan, net als bv samenwonen, de basis vormen van een gezin. </v>
      </c>
      <c r="D389" s="17" t="str">
        <f>IF($A389&lt;&gt;"",IF(VLOOKUP($A389,Vocabulary!$A:$J,7,)="","",VLOOKUP($A389,Vocabulary!$A:$J,7,)),"")</f>
        <v/>
      </c>
      <c r="E389" s="12" t="str">
        <f>IF($A389&lt;&gt;"",VLOOKUP($A389,Vocabulary!$A:$J,4,),"")</f>
        <v>Person</v>
      </c>
    </row>
    <row r="390" spans="1:5" x14ac:dyDescent="0.3">
      <c r="A390" s="9">
        <v>446</v>
      </c>
      <c r="B390" s="17" t="str">
        <f>IF($A390&lt;&gt;"",IF(VLOOKUP($A390,Vocabulary!$A:$J,2,)="","",VLOOKUP($A390,Vocabulary!$A:$J,2,)),"")</f>
        <v>Inwoner</v>
      </c>
      <c r="C390" s="17" t="str">
        <f>IF($A390&lt;&gt;"",IF(VLOOKUP($A390,Vocabulary!$A:$J,3,)="","",VLOOKUP($A390,Vocabulary!$A:$J,3,)),"")</f>
        <v xml:space="preserve">Persoon die in een bepaalde plaats of land woont. 
Gebruik
 Plaats of land wordt hier vertegenwoordigd door de entiteit jurisdictie. </v>
      </c>
      <c r="D390" s="17" t="str">
        <f>IF($A390&lt;&gt;"",IF(VLOOKUP($A390,Vocabulary!$A:$J,7,)="","",VLOOKUP($A390,Vocabulary!$A:$J,7,)),"")</f>
        <v/>
      </c>
      <c r="E390" s="12" t="str">
        <f>IF($A390&lt;&gt;"",VLOOKUP($A390,Vocabulary!$A:$J,4,),"")</f>
        <v>Person</v>
      </c>
    </row>
    <row r="391" spans="1:5" x14ac:dyDescent="0.3">
      <c r="A391" s="9">
        <v>447</v>
      </c>
      <c r="B391" s="17" t="str">
        <f>IF($A391&lt;&gt;"",IF(VLOOKUP($A391,Vocabulary!$A:$J,2,)="","",VLOOKUP($A391,Vocabulary!$A:$J,2,)),"")</f>
        <v>Inwonerschap</v>
      </c>
      <c r="C391" s="17" t="str">
        <f>IF($A391&lt;&gt;"",IF(VLOOKUP($A391,Vocabulary!$A:$J,3,)="","",VLOOKUP($A391,Vocabulary!$A:$J,3,)),"")</f>
        <v>Het feit dat een persoon verblijf houdt in een plaats of land.</v>
      </c>
      <c r="D391" s="17" t="str">
        <f>IF($A391&lt;&gt;"",IF(VLOOKUP($A391,Vocabulary!$A:$J,7,)="","",VLOOKUP($A391,Vocabulary!$A:$J,7,)),"")</f>
        <v/>
      </c>
      <c r="E391" s="12" t="str">
        <f>IF($A391&lt;&gt;"",VLOOKUP($A391,Vocabulary!$A:$J,4,),"")</f>
        <v>Person</v>
      </c>
    </row>
    <row r="392" spans="1:5" x14ac:dyDescent="0.3">
      <c r="A392" s="9">
        <v>448</v>
      </c>
      <c r="B392" s="17" t="str">
        <f>IF($A392&lt;&gt;"",IF(VLOOKUP($A392,Vocabulary!$A:$J,2,)="","",VLOOKUP($A392,Vocabulary!$A:$J,2,)),"")</f>
        <v>Nationaliteit</v>
      </c>
      <c r="C392" s="17" t="str">
        <f>IF($A392&lt;&gt;"",IF(VLOOKUP($A392,Vocabulary!$A:$J,3,)="","",VLOOKUP($A392,Vocabulary!$A:$J,3,)),"")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2" s="17" t="str">
        <f>IF($A392&lt;&gt;"",IF(VLOOKUP($A392,Vocabulary!$A:$J,7,)="","",VLOOKUP($A392,Vocabulary!$A:$J,7,)),"")</f>
        <v/>
      </c>
      <c r="E392" s="12" t="str">
        <f>IF($A392&lt;&gt;"",VLOOKUP($A392,Vocabulary!$A:$J,4,),"")</f>
        <v>Person</v>
      </c>
    </row>
    <row r="393" spans="1:5" x14ac:dyDescent="0.3">
      <c r="A393" s="9">
        <v>449</v>
      </c>
      <c r="B393" s="17" t="str">
        <f>IF($A393&lt;&gt;"",IF(VLOOKUP($A393,Vocabulary!$A:$J,2,)="","",VLOOKUP($A393,Vocabulary!$A:$J,2,)),"")</f>
        <v>Overlijden</v>
      </c>
      <c r="C393" s="17" t="str">
        <f>IF($A393&lt;&gt;"",IF(VLOOKUP($A393,Vocabulary!$A:$J,3,)="","",VLOOKUP($A393,Vocabulary!$A:$J,3,)),"")</f>
        <v>Het doodgaan vd Persoon.</v>
      </c>
      <c r="D393" s="17" t="str">
        <f>IF($A393&lt;&gt;"",IF(VLOOKUP($A393,Vocabulary!$A:$J,7,)="","",VLOOKUP($A393,Vocabulary!$A:$J,7,)),"")</f>
        <v/>
      </c>
      <c r="E393" s="12" t="str">
        <f>IF($A393&lt;&gt;"",VLOOKUP($A393,Vocabulary!$A:$J,4,),"")</f>
        <v>Person</v>
      </c>
    </row>
    <row r="394" spans="1:5" x14ac:dyDescent="0.3">
      <c r="A394" s="9">
        <v>450</v>
      </c>
      <c r="B394" s="17" t="str">
        <f>IF($A394&lt;&gt;"",IF(VLOOKUP($A394,Vocabulary!$A:$J,2,)="","",VLOOKUP($A394,Vocabulary!$A:$J,2,)),"")</f>
        <v>PermanentInwoner</v>
      </c>
      <c r="C394" s="17" t="str">
        <f>IF($A394&lt;&gt;"",IF(VLOOKUP($A394,Vocabulary!$A:$J,3,)="","",VLOOKUP($A394,Vocabulary!$A:$J,3,)),"")</f>
        <v xml:space="preserve">Persoon die permanent in een bepaalde plaats of land woont. 
Gebruik
 Is een verblijfsrecht dat in principe officieel moet worden toegekend als de persoon geen staatsburger is. </v>
      </c>
      <c r="D394" s="17" t="str">
        <f>IF($A394&lt;&gt;"",IF(VLOOKUP($A394,Vocabulary!$A:$J,7,)="","",VLOOKUP($A394,Vocabulary!$A:$J,7,)),"")</f>
        <v/>
      </c>
      <c r="E394" s="12" t="str">
        <f>IF($A394&lt;&gt;"",VLOOKUP($A394,Vocabulary!$A:$J,4,),"")</f>
        <v>Person</v>
      </c>
    </row>
    <row r="395" spans="1:5" x14ac:dyDescent="0.3">
      <c r="A395" s="9">
        <v>451</v>
      </c>
      <c r="B395" s="17" t="str">
        <f>IF($A395&lt;&gt;"",IF(VLOOKUP($A395,Vocabulary!$A:$J,2,)="","",VLOOKUP($A395,Vocabulary!$A:$J,2,)),"")</f>
        <v>Persoonsgebeurtenis</v>
      </c>
      <c r="C395" s="17" t="str">
        <f>IF($A395&lt;&gt;"",IF(VLOOKUP($A395,Vocabulary!$A:$J,3,)="","",VLOOKUP($A395,Vocabulary!$A:$J,3,)),"")</f>
        <v>Belangrijke gebeurtenis ih leven ve persoon.</v>
      </c>
      <c r="D395" s="17" t="str">
        <f>IF($A395&lt;&gt;"",IF(VLOOKUP($A395,Vocabulary!$A:$J,7,)="","",VLOOKUP($A395,Vocabulary!$A:$J,7,)),"")</f>
        <v/>
      </c>
      <c r="E395" s="12" t="str">
        <f>IF($A395&lt;&gt;"",VLOOKUP($A395,Vocabulary!$A:$J,4,),"")</f>
        <v>Person</v>
      </c>
    </row>
    <row r="396" spans="1:5" x14ac:dyDescent="0.3">
      <c r="A396" s="9">
        <v>452</v>
      </c>
      <c r="B396" s="17" t="str">
        <f>IF($A396&lt;&gt;"",IF(VLOOKUP($A396,Vocabulary!$A:$J,2,)="","",VLOOKUP($A396,Vocabulary!$A:$J,2,)),"")</f>
        <v>Persoonsrelatie</v>
      </c>
      <c r="C396" s="17" t="str">
        <f>IF($A396&lt;&gt;"",IF(VLOOKUP($A396,Vocabulary!$A:$J,3,)="","",VLOOKUP($A396,Vocabulary!$A:$J,3,)),"")</f>
        <v xml:space="preserve">Relatie tussen twee of meer personen. 
Gebruik
 Typisch zijn dit burgerrechtelijke relaties (zie burgerlijke staat) maar niet noodzakelijk daartoe beperkt. </v>
      </c>
      <c r="D396" s="17" t="str">
        <f>IF($A396&lt;&gt;"",IF(VLOOKUP($A396,Vocabulary!$A:$J,7,)="","",VLOOKUP($A396,Vocabulary!$A:$J,7,)),"")</f>
        <v/>
      </c>
      <c r="E396" s="12" t="str">
        <f>IF($A396&lt;&gt;"",VLOOKUP($A396,Vocabulary!$A:$J,4,),"")</f>
        <v>Person</v>
      </c>
    </row>
    <row r="397" spans="1:5" x14ac:dyDescent="0.3">
      <c r="A397" s="9">
        <v>453</v>
      </c>
      <c r="B397" s="17" t="str">
        <f>IF($A397&lt;&gt;"",IF(VLOOKUP($A397,Vocabulary!$A:$J,2,)="","",VLOOKUP($A397,Vocabulary!$A:$J,2,)),"")</f>
        <v>Samenwonen</v>
      </c>
      <c r="C397" s="17" t="str">
        <f>IF($A397&lt;&gt;"",IF(VLOOKUP($A397,Vocabulary!$A:$J,3,)="","",VLOOKUP($A397,Vocabulary!$A:$J,3,)),"")</f>
        <v xml:space="preserve">Regeling waarbij twee personen die niet getrouwd zijn samenleven. 
Gebruik
 Kan, net als bv een huwelijk, de basis vormen van een gezin. </v>
      </c>
      <c r="D397" s="17" t="str">
        <f>IF($A397&lt;&gt;"",IF(VLOOKUP($A397,Vocabulary!$A:$J,7,)="","",VLOOKUP($A397,Vocabulary!$A:$J,7,)),"")</f>
        <v/>
      </c>
      <c r="E397" s="12" t="str">
        <f>IF($A397&lt;&gt;"",VLOOKUP($A397,Vocabulary!$A:$J,4,),"")</f>
        <v>Person</v>
      </c>
    </row>
    <row r="398" spans="1:5" x14ac:dyDescent="0.3">
      <c r="A398" s="9">
        <v>454</v>
      </c>
      <c r="B398" s="17" t="str">
        <f>IF($A398&lt;&gt;"",IF(VLOOKUP($A398,Vocabulary!$A:$J,2,)="","",VLOOKUP($A398,Vocabulary!$A:$J,2,)),"")</f>
        <v>Staatburgerschap</v>
      </c>
      <c r="C398" s="17" t="str">
        <f>IF($A398&lt;&gt;"",IF(VLOOKUP($A398,Vocabulary!$A:$J,3,)="","",VLOOKUP($A398,Vocabulary!$A:$J,3,)),"")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398" s="17" t="str">
        <f>IF($A398&lt;&gt;"",IF(VLOOKUP($A398,Vocabulary!$A:$J,7,)="","",VLOOKUP($A398,Vocabulary!$A:$J,7,)),"")</f>
        <v/>
      </c>
      <c r="E398" s="12" t="str">
        <f>IF($A398&lt;&gt;"",VLOOKUP($A398,Vocabulary!$A:$J,4,),"")</f>
        <v>Person</v>
      </c>
    </row>
    <row r="399" spans="1:5" x14ac:dyDescent="0.3">
      <c r="A399" s="9">
        <v>455</v>
      </c>
      <c r="B399" s="17" t="str">
        <f>IF($A399&lt;&gt;"",IF(VLOOKUP($A399,Vocabulary!$A:$J,2,)="","",VLOOKUP($A399,Vocabulary!$A:$J,2,)),"")</f>
        <v>Staatsburger</v>
      </c>
      <c r="C399" s="17" t="str">
        <f>IF($A399&lt;&gt;"",IF(VLOOKUP($A399,Vocabulary!$A:$J,3,)="","",VLOOKUP($A399,Vocabulary!$A:$J,3,)),"")</f>
        <v>Persoon die juridisch verbonden is met een staat.</v>
      </c>
      <c r="D399" s="17" t="str">
        <f>IF($A399&lt;&gt;"",IF(VLOOKUP($A399,Vocabulary!$A:$J,7,)="","",VLOOKUP($A399,Vocabulary!$A:$J,7,)),"")</f>
        <v/>
      </c>
      <c r="E399" s="12" t="str">
        <f>IF($A399&lt;&gt;"",VLOOKUP($A399,Vocabulary!$A:$J,4,),"")</f>
        <v>Person</v>
      </c>
    </row>
    <row r="400" spans="1:5" x14ac:dyDescent="0.3">
      <c r="A400" s="9">
        <v>456</v>
      </c>
      <c r="B400" s="17" t="str">
        <f>IF($A400&lt;&gt;"",IF(VLOOKUP($A400,Vocabulary!$A:$J,2,)="","",VLOOKUP($A400,Vocabulary!$A:$J,2,)),"")</f>
        <v>TijdelijkInwoner</v>
      </c>
      <c r="C400" s="17" t="str">
        <f>IF($A400&lt;&gt;"",IF(VLOOKUP($A400,Vocabulary!$A:$J,3,)="","",VLOOKUP($A400,Vocabulary!$A:$J,3,)),"")</f>
        <v xml:space="preserve">Persoon die tijdelijk in een plaats of land woont. 
Gebruik
 Is een verblijfsrecht dat in principe enkel wordt toegekend omwille ve zeer specifieke reden bv werken of studeren. Exclusief personen met kort verblijf, bv als toerist. </v>
      </c>
      <c r="D400" s="17" t="str">
        <f>IF($A400&lt;&gt;"",IF(VLOOKUP($A400,Vocabulary!$A:$J,7,)="","",VLOOKUP($A400,Vocabulary!$A:$J,7,)),"")</f>
        <v/>
      </c>
      <c r="E400" s="12" t="str">
        <f>IF($A400&lt;&gt;"",VLOOKUP($A400,Vocabulary!$A:$J,4,),"")</f>
        <v>Person</v>
      </c>
    </row>
    <row r="401" spans="1:5" x14ac:dyDescent="0.3">
      <c r="A401" s="9">
        <v>457</v>
      </c>
      <c r="B401" s="17" t="str">
        <f>IF($A401&lt;&gt;"",IF(VLOOKUP($A401,Vocabulary!$A:$J,2,)="","",VLOOKUP($A401,Vocabulary!$A:$J,2,)),"")</f>
        <v>Verblijfplaats</v>
      </c>
      <c r="C401" s="17" t="str">
        <f>IF($A401&lt;&gt;"",IF(VLOOKUP($A401,Vocabulary!$A:$J,3,)="","",VLOOKUP($A401,Vocabulary!$A:$J,3,)),"")</f>
        <v>Plaats waar een persoon al dan niet tijdelijk woont of logeert.</v>
      </c>
      <c r="D401" s="17" t="str">
        <f>IF($A401&lt;&gt;"",IF(VLOOKUP($A401,Vocabulary!$A:$J,7,)="","",VLOOKUP($A401,Vocabulary!$A:$J,7,)),"")</f>
        <v/>
      </c>
      <c r="E401" s="12" t="str">
        <f>IF($A401&lt;&gt;"",VLOOKUP($A401,Vocabulary!$A:$J,4,),"")</f>
        <v>Person</v>
      </c>
    </row>
    <row r="402" spans="1:5" x14ac:dyDescent="0.3">
      <c r="A402" s="9">
        <v>458</v>
      </c>
      <c r="B402" s="17" t="str">
        <f>IF($A402&lt;&gt;"",IF(VLOOKUP($A402,Vocabulary!$A:$J,2,)="","",VLOOKUP($A402,Vocabulary!$A:$J,2,)),"")</f>
        <v>Voogdij</v>
      </c>
      <c r="C402" s="17" t="str">
        <f>IF($A402&lt;&gt;"",IF(VLOOKUP($A402,Vocabulary!$A:$J,3,)="","",VLOOKUP($A402,Vocabulary!$A:$J,3,)),"")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2" s="17" t="str">
        <f>IF($A402&lt;&gt;"",IF(VLOOKUP($A402,Vocabulary!$A:$J,7,)="","",VLOOKUP($A402,Vocabulary!$A:$J,7,)),"")</f>
        <v/>
      </c>
      <c r="E402" s="12" t="str">
        <f>IF($A402&lt;&gt;"",VLOOKUP($A402,Vocabulary!$A:$J,4,),"")</f>
        <v>Person</v>
      </c>
    </row>
    <row r="403" spans="1:5" x14ac:dyDescent="0.3">
      <c r="A403" s="9">
        <v>459</v>
      </c>
      <c r="B403" s="17" t="str">
        <f>IF($A403&lt;&gt;"",IF(VLOOKUP($A403,Vocabulary!$A:$J,2,)="","",VLOOKUP($A403,Vocabulary!$A:$J,2,)),"")</f>
        <v>Vreemdeling</v>
      </c>
      <c r="C403" s="17" t="str">
        <f>IF($A403&lt;&gt;"",IF(VLOOKUP($A403,Vocabulary!$A:$J,3,)="","",VLOOKUP($A403,Vocabulary!$A:$J,3,)),"")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3" s="17" t="str">
        <f>IF($A403&lt;&gt;"",IF(VLOOKUP($A403,Vocabulary!$A:$J,7,)="","",VLOOKUP($A403,Vocabulary!$A:$J,7,)),"")</f>
        <v/>
      </c>
      <c r="E403" s="12" t="str">
        <f>IF($A403&lt;&gt;"",VLOOKUP($A403,Vocabulary!$A:$J,4,),"")</f>
        <v>Person</v>
      </c>
    </row>
    <row r="404" spans="1:5" x14ac:dyDescent="0.3">
      <c r="A404" s="9">
        <v>460</v>
      </c>
      <c r="B404" s="17" t="str">
        <f>IF($A404&lt;&gt;"",IF(VLOOKUP($A404,Vocabulary!$A:$J,2,)="","",VLOOKUP($A404,Vocabulary!$A:$J,2,)),"")</f>
        <v>afstammingstype</v>
      </c>
      <c r="C404" s="17" t="str">
        <f>IF($A404&lt;&gt;"",IF(VLOOKUP($A404,Vocabulary!$A:$J,3,)="","",VLOOKUP($A404,Vocabulary!$A:$J,3,)),"")</f>
        <v xml:space="preserve">Aard vd afstamming. 
Gebruik
Bv geadopteerd, kind uit huwelijk, erkend door de vader etc. </v>
      </c>
      <c r="D404" s="17" t="str">
        <f>IF($A404&lt;&gt;"",IF(VLOOKUP($A404,Vocabulary!$A:$J,7,)="","",VLOOKUP($A404,Vocabulary!$A:$J,7,)),"")</f>
        <v/>
      </c>
      <c r="E404" s="12" t="str">
        <f>IF($A404&lt;&gt;"",VLOOKUP($A404,Vocabulary!$A:$J,4,),"")</f>
        <v>Person</v>
      </c>
    </row>
    <row r="405" spans="1:5" x14ac:dyDescent="0.3">
      <c r="A405" s="9">
        <v>461</v>
      </c>
      <c r="B405" s="17" t="str">
        <f>IF($A405&lt;&gt;"",IF(VLOOKUP($A405,Vocabulary!$A:$J,2,)="","",VLOOKUP($A405,Vocabulary!$A:$J,2,)),"")</f>
        <v>Staatburgerschap.binnenJurisdictie</v>
      </c>
      <c r="C405" s="17" t="str">
        <f>IF($A405&lt;&gt;"",IF(VLOOKUP($A405,Vocabulary!$A:$J,3,)="","",VLOOKUP($A405,Vocabulary!$A:$J,3,)),"")</f>
        <v>Jurisdictie waarbinnen het staatsburgerschap (ve persoon) is gedefineerd.</v>
      </c>
      <c r="D405" s="17" t="str">
        <f>IF($A405&lt;&gt;"",IF(VLOOKUP($A405,Vocabulary!$A:$J,7,)="","",VLOOKUP($A405,Vocabulary!$A:$J,7,)),"")</f>
        <v/>
      </c>
      <c r="E405" s="12" t="str">
        <f>IF($A405&lt;&gt;"",VLOOKUP($A405,Vocabulary!$A:$J,4,),"")</f>
        <v>Person</v>
      </c>
    </row>
    <row r="406" spans="1:5" x14ac:dyDescent="0.3">
      <c r="A406" s="9">
        <v>462</v>
      </c>
      <c r="B406" s="17" t="str">
        <f>IF($A406&lt;&gt;"",IF(VLOOKUP($A406,Vocabulary!$A:$J,2,)="","",VLOOKUP($A406,Vocabulary!$A:$J,2,)),"")</f>
        <v>Inwonerschap.binnenJurisdictie</v>
      </c>
      <c r="C406" s="17" t="str">
        <f>IF($A406&lt;&gt;"",IF(VLOOKUP($A406,Vocabulary!$A:$J,3,)="","",VLOOKUP($A406,Vocabulary!$A:$J,3,)),"")</f>
        <v>Jurisdictie waarbinnen het inwonerschap (ve persoon) is gedefineerd.</v>
      </c>
      <c r="D406" s="17" t="str">
        <f>IF($A406&lt;&gt;"",IF(VLOOKUP($A406,Vocabulary!$A:$J,7,)="","",VLOOKUP($A406,Vocabulary!$A:$J,7,)),"")</f>
        <v/>
      </c>
      <c r="E406" s="12" t="str">
        <f>IF($A406&lt;&gt;"",VLOOKUP($A406,Vocabulary!$A:$J,4,),"")</f>
        <v>Person</v>
      </c>
    </row>
    <row r="407" spans="1:5" x14ac:dyDescent="0.3">
      <c r="A407" s="9">
        <v>463</v>
      </c>
      <c r="B407" s="17" t="str">
        <f>IF($A407&lt;&gt;"",IF(VLOOKUP($A407,Vocabulary!$A:$J,2,)="","",VLOOKUP($A407,Vocabulary!$A:$J,2,)),"")</f>
        <v>datum</v>
      </c>
      <c r="C407" s="17" t="str">
        <f>IF($A407&lt;&gt;"",IF(VLOOKUP($A407,Vocabulary!$A:$J,3,)="","",VLOOKUP($A407,Vocabulary!$A:$J,3,)),"")</f>
        <v>Datum waarop de gebeurtenis plaatsvond.</v>
      </c>
      <c r="D407" s="17" t="str">
        <f>IF($A407&lt;&gt;"",IF(VLOOKUP($A407,Vocabulary!$A:$J,7,)="","",VLOOKUP($A407,Vocabulary!$A:$J,7,)),"")</f>
        <v/>
      </c>
      <c r="E407" s="12" t="str">
        <f>IF($A407&lt;&gt;"",VLOOKUP($A407,Vocabulary!$A:$J,4,),"")</f>
        <v>Person</v>
      </c>
    </row>
    <row r="408" spans="1:5" x14ac:dyDescent="0.3">
      <c r="A408" s="9">
        <v>464</v>
      </c>
      <c r="B408" s="17" t="str">
        <f>IF($A408&lt;&gt;"",IF(VLOOKUP($A408,Vocabulary!$A:$J,2,)="","",VLOOKUP($A408,Vocabulary!$A:$J,2,)),"")</f>
        <v>datumVanAfstamming</v>
      </c>
      <c r="C408" s="17" t="str">
        <f>IF($A408&lt;&gt;"",IF(VLOOKUP($A408,Vocabulary!$A:$J,3,)="","",VLOOKUP($A408,Vocabulary!$A:$J,3,)),"")</f>
        <v>De datum waarop de afstamming wordt vastgesteld.</v>
      </c>
      <c r="D408" s="17" t="str">
        <f>IF($A408&lt;&gt;"",IF(VLOOKUP($A408,Vocabulary!$A:$J,7,)="","",VLOOKUP($A408,Vocabulary!$A:$J,7,)),"")</f>
        <v/>
      </c>
      <c r="E408" s="12" t="str">
        <f>IF($A408&lt;&gt;"",VLOOKUP($A408,Vocabulary!$A:$J,4,),"")</f>
        <v>Person</v>
      </c>
    </row>
    <row r="409" spans="1:5" x14ac:dyDescent="0.3">
      <c r="A409" s="9">
        <v>465</v>
      </c>
      <c r="B409" s="17" t="str">
        <f>IF($A409&lt;&gt;"",IF(VLOOKUP($A409,Vocabulary!$A:$J,2,)="","",VLOOKUP($A409,Vocabulary!$A:$J,2,)),"")</f>
        <v>gebruikteVoornaam</v>
      </c>
      <c r="C409" s="17" t="str">
        <f>IF($A409&lt;&gt;"",IF(VLOOKUP($A409,Vocabulary!$A:$J,3,)="","",VLOOKUP($A409,Vocabulary!$A:$J,3,)),"")</f>
        <v>Belangrijkste vd voornamen ve persoon.</v>
      </c>
      <c r="D409" s="17" t="str">
        <f>IF($A409&lt;&gt;"",IF(VLOOKUP($A409,Vocabulary!$A:$J,7,)="","",VLOOKUP($A409,Vocabulary!$A:$J,7,)),"")</f>
        <v/>
      </c>
      <c r="E409" s="12" t="str">
        <f>IF($A409&lt;&gt;"",VLOOKUP($A409,Vocabulary!$A:$J,4,),"")</f>
        <v>Person</v>
      </c>
    </row>
    <row r="410" spans="1:5" x14ac:dyDescent="0.3">
      <c r="A410" s="9">
        <v>466</v>
      </c>
      <c r="B410" s="17" t="str">
        <f>IF($A410&lt;&gt;"",IF(VLOOKUP($A410,Vocabulary!$A:$J,2,)="","",VLOOKUP($A410,Vocabulary!$A:$J,2,)),"")</f>
        <v>geslacht</v>
      </c>
      <c r="C410" s="17" t="str">
        <f>IF($A410&lt;&gt;"",IF(VLOOKUP($A410,Vocabulary!$A:$J,3,)="","",VLOOKUP($A410,Vocabulary!$A:$J,3,)),"")</f>
        <v>Het feit of de persoon een man of een vrouw is.</v>
      </c>
      <c r="D410" s="17" t="str">
        <f>IF($A410&lt;&gt;"",IF(VLOOKUP($A410,Vocabulary!$A:$J,7,)="","",VLOOKUP($A410,Vocabulary!$A:$J,7,)),"")</f>
        <v/>
      </c>
      <c r="E410" s="12" t="str">
        <f>IF($A410&lt;&gt;"",VLOOKUP($A410,Vocabulary!$A:$J,4,),"")</f>
        <v>Person</v>
      </c>
    </row>
    <row r="411" spans="1:5" x14ac:dyDescent="0.3">
      <c r="A411" s="9">
        <v>467</v>
      </c>
      <c r="B411" s="17" t="str">
        <f>IF($A411&lt;&gt;"",IF(VLOOKUP($A411,Vocabulary!$A:$J,2,)="","",VLOOKUP($A411,Vocabulary!$A:$J,2,)),"")</f>
        <v>gezinsadres</v>
      </c>
      <c r="C411" s="17" t="str">
        <f>IF($A411&lt;&gt;"",IF(VLOOKUP($A411,Vocabulary!$A:$J,3,)="","",VLOOKUP($A411,Vocabulary!$A:$J,3,)),"")</f>
        <v xml:space="preserve">Verblijfplaats vh gezin. 
Gebruik
Dikwijls een criterium om te bepalen of personen deel uitmaken van eenzelfde gezin. </v>
      </c>
      <c r="D411" s="17" t="str">
        <f>IF($A411&lt;&gt;"",IF(VLOOKUP($A411,Vocabulary!$A:$J,7,)="","",VLOOKUP($A411,Vocabulary!$A:$J,7,)),"")</f>
        <v/>
      </c>
      <c r="E411" s="12" t="str">
        <f>IF($A411&lt;&gt;"",VLOOKUP($A411,Vocabulary!$A:$J,4,),"")</f>
        <v>Person</v>
      </c>
    </row>
    <row r="412" spans="1:5" x14ac:dyDescent="0.3">
      <c r="A412" s="9">
        <v>468</v>
      </c>
      <c r="B412" s="17" t="str">
        <f>IF($A412&lt;&gt;"",IF(VLOOKUP($A412,Vocabulary!$A:$J,2,)="","",VLOOKUP($A412,Vocabulary!$A:$J,2,)),"")</f>
        <v>gezinsrelatietype</v>
      </c>
      <c r="C412" s="17" t="str">
        <f>IF($A412&lt;&gt;"",IF(VLOOKUP($A412,Vocabulary!$A:$J,3,)="","",VLOOKUP($A412,Vocabulary!$A:$J,3,)),"")</f>
        <v xml:space="preserve">Aard vd relatie. 
Gebruik
Wordt typisch bepaald tov het gezinshoofd. Bv als de vader gezinshoofd is en een gezinslid is zoon, dan zou als de grootvader gezinshoofd was datzelfde gezinslid kleinzoon zijn. </v>
      </c>
      <c r="D412" s="17" t="str">
        <f>IF($A412&lt;&gt;"",IF(VLOOKUP($A412,Vocabulary!$A:$J,7,)="","",VLOOKUP($A412,Vocabulary!$A:$J,7,)),"")</f>
        <v/>
      </c>
      <c r="E412" s="12" t="str">
        <f>IF($A412&lt;&gt;"",VLOOKUP($A412,Vocabulary!$A:$J,4,),"")</f>
        <v>Person</v>
      </c>
    </row>
    <row r="413" spans="1:5" x14ac:dyDescent="0.3">
      <c r="A413" s="9">
        <v>469</v>
      </c>
      <c r="B413" s="17" t="str">
        <f>IF($A413&lt;&gt;"",IF(VLOOKUP($A413,Vocabulary!$A:$J,2,)="","",VLOOKUP($A413,Vocabulary!$A:$J,2,)),"")</f>
        <v>heeftBurgerlijkeStaat</v>
      </c>
      <c r="C413" s="17" t="str">
        <f>IF($A413&lt;&gt;"",IF(VLOOKUP($A413,Vocabulary!$A:$J,3,)="","",VLOOKUP($A413,Vocabulary!$A:$J,3,)),"")</f>
        <v>Burgerlijke staat vd Persoon.</v>
      </c>
      <c r="D413" s="17" t="str">
        <f>IF($A413&lt;&gt;"",IF(VLOOKUP($A413,Vocabulary!$A:$J,7,)="","",VLOOKUP($A413,Vocabulary!$A:$J,7,)),"")</f>
        <v/>
      </c>
      <c r="E413" s="12" t="str">
        <f>IF($A413&lt;&gt;"",VLOOKUP($A413,Vocabulary!$A:$J,4,),"")</f>
        <v>Person</v>
      </c>
    </row>
    <row r="414" spans="1:5" x14ac:dyDescent="0.3">
      <c r="A414" s="9">
        <v>470</v>
      </c>
      <c r="B414" s="17" t="str">
        <f>IF($A414&lt;&gt;"",IF(VLOOKUP($A414,Vocabulary!$A:$J,2,)="","",VLOOKUP($A414,Vocabulary!$A:$J,2,)),"")</f>
        <v>heeftGeboorte</v>
      </c>
      <c r="C414" s="17" t="str">
        <f>IF($A414&lt;&gt;"",IF(VLOOKUP($A414,Vocabulary!$A:$J,3,)="","",VLOOKUP($A414,Vocabulary!$A:$J,3,)),"")</f>
        <v>Verwijst naar de geboortegegevens vd persoon.</v>
      </c>
      <c r="D414" s="17" t="str">
        <f>IF($A414&lt;&gt;"",IF(VLOOKUP($A414,Vocabulary!$A:$J,7,)="","",VLOOKUP($A414,Vocabulary!$A:$J,7,)),"")</f>
        <v/>
      </c>
      <c r="E414" s="12" t="str">
        <f>IF($A414&lt;&gt;"",VLOOKUP($A414,Vocabulary!$A:$J,4,),"")</f>
        <v>Person</v>
      </c>
    </row>
    <row r="415" spans="1:5" x14ac:dyDescent="0.3">
      <c r="A415" s="9">
        <v>471</v>
      </c>
      <c r="B415" s="17" t="str">
        <f>IF($A415&lt;&gt;"",IF(VLOOKUP($A415,Vocabulary!$A:$J,2,)="","",VLOOKUP($A415,Vocabulary!$A:$J,2,)),"")</f>
        <v>heeftInwonerschap</v>
      </c>
      <c r="C415" s="17" t="str">
        <f>IF($A415&lt;&gt;"",IF(VLOOKUP($A415,Vocabulary!$A:$J,3,)="","",VLOOKUP($A415,Vocabulary!$A:$J,3,)),"")</f>
        <v xml:space="preserve">Inwonerschap vd persoon. 
Gebruik
De entiteit inwonerschap beschrijft het inwonerschap in meer detail (oa de jurisdictie waarbinnen het gedefinieerd is). </v>
      </c>
      <c r="D415" s="17" t="str">
        <f>IF($A415&lt;&gt;"",IF(VLOOKUP($A415,Vocabulary!$A:$J,7,)="","",VLOOKUP($A415,Vocabulary!$A:$J,7,)),"")</f>
        <v/>
      </c>
      <c r="E415" s="12" t="str">
        <f>IF($A415&lt;&gt;"",VLOOKUP($A415,Vocabulary!$A:$J,4,),"")</f>
        <v>Person</v>
      </c>
    </row>
    <row r="416" spans="1:5" x14ac:dyDescent="0.3">
      <c r="A416" s="9">
        <v>472</v>
      </c>
      <c r="B416" s="17" t="str">
        <f>IF($A416&lt;&gt;"",IF(VLOOKUP($A416,Vocabulary!$A:$J,2,)="","",VLOOKUP($A416,Vocabulary!$A:$J,2,)),"")</f>
        <v>heeftNationaliteit</v>
      </c>
      <c r="C416" s="17" t="str">
        <f>IF($A416&lt;&gt;"",IF(VLOOKUP($A416,Vocabulary!$A:$J,3,)="","",VLOOKUP($A416,Vocabulary!$A:$J,3,)),"")</f>
        <v>Nationaliteit vd persoon.</v>
      </c>
      <c r="D416" s="17" t="str">
        <f>IF($A416&lt;&gt;"",IF(VLOOKUP($A416,Vocabulary!$A:$J,7,)="","",VLOOKUP($A416,Vocabulary!$A:$J,7,)),"")</f>
        <v/>
      </c>
      <c r="E416" s="12" t="str">
        <f>IF($A416&lt;&gt;"",VLOOKUP($A416,Vocabulary!$A:$J,4,),"")</f>
        <v>Person</v>
      </c>
    </row>
    <row r="417" spans="1:5" x14ac:dyDescent="0.3">
      <c r="A417" s="9">
        <v>473</v>
      </c>
      <c r="B417" s="17" t="str">
        <f>IF($A417&lt;&gt;"",IF(VLOOKUP($A417,Vocabulary!$A:$J,2,)="","",VLOOKUP($A417,Vocabulary!$A:$J,2,)),"")</f>
        <v>heeftOverlijden</v>
      </c>
      <c r="C417" s="17" t="str">
        <f>IF($A417&lt;&gt;"",IF(VLOOKUP($A417,Vocabulary!$A:$J,3,)="","",VLOOKUP($A417,Vocabulary!$A:$J,3,)),"")</f>
        <v>Verwijst naar de overlijdensgegevens vd persoon.</v>
      </c>
      <c r="D417" s="17" t="str">
        <f>IF($A417&lt;&gt;"",IF(VLOOKUP($A417,Vocabulary!$A:$J,7,)="","",VLOOKUP($A417,Vocabulary!$A:$J,7,)),"")</f>
        <v/>
      </c>
      <c r="E417" s="12" t="str">
        <f>IF($A417&lt;&gt;"",VLOOKUP($A417,Vocabulary!$A:$J,4,),"")</f>
        <v>Person</v>
      </c>
    </row>
    <row r="418" spans="1:5" x14ac:dyDescent="0.3">
      <c r="A418" s="9">
        <v>474</v>
      </c>
      <c r="B418" s="17" t="str">
        <f>IF($A418&lt;&gt;"",IF(VLOOKUP($A418,Vocabulary!$A:$J,2,)="","",VLOOKUP($A418,Vocabulary!$A:$J,2,)),"")</f>
        <v>heeftPersoonsrelatie</v>
      </c>
      <c r="C418" s="17" t="str">
        <f>IF($A418&lt;&gt;"",IF(VLOOKUP($A418,Vocabulary!$A:$J,3,)="","",VLOOKUP($A418,Vocabulary!$A:$J,3,)),"")</f>
        <v>Relatie van een persoon (met een ander persoon).</v>
      </c>
      <c r="D418" s="17" t="str">
        <f>IF($A418&lt;&gt;"",IF(VLOOKUP($A418,Vocabulary!$A:$J,7,)="","",VLOOKUP($A418,Vocabulary!$A:$J,7,)),"")</f>
        <v/>
      </c>
      <c r="E418" s="12" t="str">
        <f>IF($A418&lt;&gt;"",VLOOKUP($A418,Vocabulary!$A:$J,4,),"")</f>
        <v>Person</v>
      </c>
    </row>
    <row r="419" spans="1:5" x14ac:dyDescent="0.3">
      <c r="A419" s="9">
        <v>475</v>
      </c>
      <c r="B419" s="17" t="str">
        <f>IF($A419&lt;&gt;"",IF(VLOOKUP($A419,Vocabulary!$A:$J,2,)="","",VLOOKUP($A419,Vocabulary!$A:$J,2,)),"")</f>
        <v>heeftStaatsburgerschap</v>
      </c>
      <c r="C419" s="17" t="str">
        <f>IF($A419&lt;&gt;"",IF(VLOOKUP($A419,Vocabulary!$A:$J,3,)="","",VLOOKUP($A419,Vocabulary!$A:$J,3,)),"")</f>
        <v xml:space="preserve">Staatsburgerschap vd persoon. 
Gebruik
De entiteit staatsburgerschap beschrijft het staatsburgerschap in meer detail (oa de jurisdictie waarbinnen het gedefinieerd is). </v>
      </c>
      <c r="D419" s="17" t="str">
        <f>IF($A419&lt;&gt;"",IF(VLOOKUP($A419,Vocabulary!$A:$J,7,)="","",VLOOKUP($A419,Vocabulary!$A:$J,7,)),"")</f>
        <v/>
      </c>
      <c r="E419" s="12" t="str">
        <f>IF($A419&lt;&gt;"",VLOOKUP($A419,Vocabulary!$A:$J,4,),"")</f>
        <v>Person</v>
      </c>
    </row>
    <row r="420" spans="1:5" x14ac:dyDescent="0.3">
      <c r="A420" s="9">
        <v>476</v>
      </c>
      <c r="B420" s="17" t="str">
        <f>IF($A420&lt;&gt;"",IF(VLOOKUP($A420,Vocabulary!$A:$J,2,)="","",VLOOKUP($A420,Vocabulary!$A:$J,2,)),"")</f>
        <v>heeftVerblijfplaats</v>
      </c>
      <c r="C420" s="17" t="str">
        <f>IF($A420&lt;&gt;"",IF(VLOOKUP($A420,Vocabulary!$A:$J,3,)="","",VLOOKUP($A420,Vocabulary!$A:$J,3,)),"")</f>
        <v>Plaats waar een persoon verblijft.</v>
      </c>
      <c r="D420" s="17" t="str">
        <f>IF($A420&lt;&gt;"",IF(VLOOKUP($A420,Vocabulary!$A:$J,7,)="","",VLOOKUP($A420,Vocabulary!$A:$J,7,)),"")</f>
        <v/>
      </c>
      <c r="E420" s="12" t="str">
        <f>IF($A420&lt;&gt;"",VLOOKUP($A420,Vocabulary!$A:$J,4,),"")</f>
        <v>Person</v>
      </c>
    </row>
    <row r="421" spans="1:5" x14ac:dyDescent="0.3">
      <c r="A421" s="9">
        <v>477</v>
      </c>
      <c r="B421" s="17" t="str">
        <f>IF($A421&lt;&gt;"",IF(VLOOKUP($A421,Vocabulary!$A:$J,2,)="","",VLOOKUP($A421,Vocabulary!$A:$J,2,)),"")</f>
        <v>isHoofdVan</v>
      </c>
      <c r="C421" s="17" t="str">
        <f>IF($A421&lt;&gt;"",IF(VLOOKUP($A421,Vocabulary!$A:$J,3,)="","",VLOOKUP($A421,Vocabulary!$A:$J,3,)),"")</f>
        <v>Persoon die standaard het gezin vertegenwoordigt.</v>
      </c>
      <c r="D421" s="17" t="str">
        <f>IF($A421&lt;&gt;"",IF(VLOOKUP($A421,Vocabulary!$A:$J,7,)="","",VLOOKUP($A421,Vocabulary!$A:$J,7,)),"")</f>
        <v/>
      </c>
      <c r="E421" s="12" t="str">
        <f>IF($A421&lt;&gt;"",VLOOKUP($A421,Vocabulary!$A:$J,4,),"")</f>
        <v>Person</v>
      </c>
    </row>
    <row r="422" spans="1:5" x14ac:dyDescent="0.3">
      <c r="A422" s="9">
        <v>478</v>
      </c>
      <c r="B422" s="17" t="str">
        <f>IF($A422&lt;&gt;"",IF(VLOOKUP($A422,Vocabulary!$A:$J,2,)="","",VLOOKUP($A422,Vocabulary!$A:$J,2,)),"")</f>
        <v>isLidVan</v>
      </c>
      <c r="C422" s="17" t="str">
        <f>IF($A422&lt;&gt;"",IF(VLOOKUP($A422,Vocabulary!$A:$J,3,)="","",VLOOKUP($A422,Vocabulary!$A:$J,3,)),"")</f>
        <v>Persoon die tot een gezin behoort.</v>
      </c>
      <c r="D422" s="17" t="str">
        <f>IF($A422&lt;&gt;"",IF(VLOOKUP($A422,Vocabulary!$A:$J,7,)="","",VLOOKUP($A422,Vocabulary!$A:$J,7,)),"")</f>
        <v/>
      </c>
      <c r="E422" s="12" t="str">
        <f>IF($A422&lt;&gt;"",VLOOKUP($A422,Vocabulary!$A:$J,4,),"")</f>
        <v>Person</v>
      </c>
    </row>
    <row r="423" spans="1:5" x14ac:dyDescent="0.3">
      <c r="A423" s="9">
        <v>479</v>
      </c>
      <c r="B423" s="17" t="str">
        <f>IF($A423&lt;&gt;"",IF(VLOOKUP($A423,Vocabulary!$A:$J,2,)="","",VLOOKUP($A423,Vocabulary!$A:$J,2,)),"")</f>
        <v>isRelatieMet</v>
      </c>
      <c r="C423" s="17" t="str">
        <f>IF($A423&lt;&gt;"",IF(VLOOKUP($A423,Vocabulary!$A:$J,3,)="","",VLOOKUP($A423,Vocabulary!$A:$J,3,)),"")</f>
        <v>Persoon waarmee de persoon gerelateerd is.</v>
      </c>
      <c r="D423" s="17" t="str">
        <f>IF($A423&lt;&gt;"",IF(VLOOKUP($A423,Vocabulary!$A:$J,7,)="","",VLOOKUP($A423,Vocabulary!$A:$J,7,)),"")</f>
        <v/>
      </c>
      <c r="E423" s="12" t="str">
        <f>IF($A423&lt;&gt;"",VLOOKUP($A423,Vocabulary!$A:$J,4,),"")</f>
        <v>Person</v>
      </c>
    </row>
    <row r="424" spans="1:5" x14ac:dyDescent="0.3">
      <c r="A424" s="9">
        <v>480</v>
      </c>
      <c r="B424" s="17" t="str">
        <f>IF($A424&lt;&gt;"",IF(VLOOKUP($A424,Vocabulary!$A:$J,2,)="","",VLOOKUP($A424,Vocabulary!$A:$J,2,)),"")</f>
        <v>nationaliteit</v>
      </c>
      <c r="C424" s="17" t="str">
        <f>IF($A424&lt;&gt;"",IF(VLOOKUP($A424,Vocabulary!$A:$J,3,)="","",VLOOKUP($A424,Vocabulary!$A:$J,3,)),"")</f>
        <v>De nationaliteit vd persoon.</v>
      </c>
      <c r="D424" s="17" t="str">
        <f>IF($A424&lt;&gt;"",IF(VLOOKUP($A424,Vocabulary!$A:$J,7,)="","",VLOOKUP($A424,Vocabulary!$A:$J,7,)),"")</f>
        <v/>
      </c>
      <c r="E424" s="12" t="str">
        <f>IF($A424&lt;&gt;"",VLOOKUP($A424,Vocabulary!$A:$J,4,),"")</f>
        <v>Person</v>
      </c>
    </row>
    <row r="425" spans="1:5" x14ac:dyDescent="0.3">
      <c r="A425" s="9">
        <v>481</v>
      </c>
      <c r="B425" s="17" t="str">
        <f>IF($A425&lt;&gt;"",IF(VLOOKUP($A425,Vocabulary!$A:$J,2,)="","",VLOOKUP($A425,Vocabulary!$A:$J,2,)),"")</f>
        <v>plaats</v>
      </c>
      <c r="C425" s="17" t="str">
        <f>IF($A425&lt;&gt;"",IF(VLOOKUP($A425,Vocabulary!$A:$J,3,)="","",VLOOKUP($A425,Vocabulary!$A:$J,3,)),"")</f>
        <v>Plaats waar de gebeurtenis plaatsvond.</v>
      </c>
      <c r="D425" s="17" t="str">
        <f>IF($A425&lt;&gt;"",IF(VLOOKUP($A425,Vocabulary!$A:$J,7,)="","",VLOOKUP($A425,Vocabulary!$A:$J,7,)),"")</f>
        <v/>
      </c>
      <c r="E425" s="12" t="str">
        <f>IF($A425&lt;&gt;"",VLOOKUP($A425,Vocabulary!$A:$J,4,),"")</f>
        <v>Person</v>
      </c>
    </row>
    <row r="426" spans="1:5" x14ac:dyDescent="0.3">
      <c r="A426" s="9">
        <v>482</v>
      </c>
      <c r="B426" s="17" t="str">
        <f>IF($A426&lt;&gt;"",IF(VLOOKUP($A426,Vocabulary!$A:$J,2,)="","",VLOOKUP($A426,Vocabulary!$A:$J,2,)),"")</f>
        <v>registratie</v>
      </c>
      <c r="C426" s="17" t="str">
        <f>IF($A426&lt;&gt;"",IF(VLOOKUP($A426,Vocabulary!$A:$J,3,)="","",VLOOKUP($A426,Vocabulary!$A:$J,3,)),"")</f>
        <v>Identificatiecode vd persoon ih register.</v>
      </c>
      <c r="D426" s="17" t="str">
        <f>IF($A426&lt;&gt;"",IF(VLOOKUP($A426,Vocabulary!$A:$J,7,)="","",VLOOKUP($A426,Vocabulary!$A:$J,7,)),"")</f>
        <v/>
      </c>
      <c r="E426" s="12" t="str">
        <f>IF($A426&lt;&gt;"",VLOOKUP($A426,Vocabulary!$A:$J,4,),"")</f>
        <v>Person</v>
      </c>
    </row>
    <row r="427" spans="1:5" x14ac:dyDescent="0.3">
      <c r="A427" s="9">
        <v>483</v>
      </c>
      <c r="B427" s="17" t="str">
        <f>IF($A427&lt;&gt;"",IF(VLOOKUP($A427,Vocabulary!$A:$J,2,)="","",VLOOKUP($A427,Vocabulary!$A:$J,2,)),"")</f>
        <v>type</v>
      </c>
      <c r="C427" s="17" t="str">
        <f>IF($A427&lt;&gt;"",IF(VLOOKUP($A427,Vocabulary!$A:$J,3,)="","",VLOOKUP($A427,Vocabulary!$A:$J,3,)),"")</f>
        <v>Aard vd burgerlijke staat.</v>
      </c>
      <c r="D427" s="17" t="str">
        <f>IF($A427&lt;&gt;"",IF(VLOOKUP($A427,Vocabulary!$A:$J,7,)="","",VLOOKUP($A427,Vocabulary!$A:$J,7,)),"")</f>
        <v/>
      </c>
      <c r="E427" s="12" t="str">
        <f>IF($A427&lt;&gt;"",VLOOKUP($A427,Vocabulary!$A:$J,4,),"")</f>
        <v>Person</v>
      </c>
    </row>
    <row r="428" spans="1:5" x14ac:dyDescent="0.3">
      <c r="A428" s="9">
        <v>484</v>
      </c>
      <c r="B428" s="17" t="str">
        <f>IF($A428&lt;&gt;"",IF(VLOOKUP($A428,Vocabulary!$A:$J,2,)="","",VLOOKUP($A428,Vocabulary!$A:$J,2,)),"")</f>
        <v>verblijfsadres</v>
      </c>
      <c r="C428" s="17" t="str">
        <f>IF($A428&lt;&gt;"",IF(VLOOKUP($A428,Vocabulary!$A:$J,3,)="","",VLOOKUP($A428,Vocabulary!$A:$J,3,)),"")</f>
        <v>Plaats waar een persoon al dan niet tijdelijk woont of logeert.</v>
      </c>
      <c r="D428" s="17" t="str">
        <f>IF($A428&lt;&gt;"",IF(VLOOKUP($A428,Vocabulary!$A:$J,7,)="","",VLOOKUP($A428,Vocabulary!$A:$J,7,)),"")</f>
        <v/>
      </c>
      <c r="E428" s="12" t="str">
        <f>IF($A428&lt;&gt;"",VLOOKUP($A428,Vocabulary!$A:$J,4,),"")</f>
        <v>Person</v>
      </c>
    </row>
    <row r="429" spans="1:5" x14ac:dyDescent="0.3">
      <c r="A429" s="9">
        <v>485</v>
      </c>
      <c r="B429" s="17" t="str">
        <f>IF($A429&lt;&gt;"",IF(VLOOKUP($A429,Vocabulary!$A:$J,2,)="","",VLOOKUP($A429,Vocabulary!$A:$J,2,)),"")</f>
        <v>volledigeNaam</v>
      </c>
      <c r="C429" s="17" t="str">
        <f>IF($A429&lt;&gt;"",IF(VLOOKUP($A429,Vocabulary!$A:$J,3,)="","",VLOOKUP($A429,Vocabulary!$A:$J,3,)),"")</f>
        <v>De volledige naam vd persoon, doorgaans de combinatie van voornamen en achternaam.</v>
      </c>
      <c r="D429" s="17" t="str">
        <f>IF($A429&lt;&gt;"",IF(VLOOKUP($A429,Vocabulary!$A:$J,7,)="","",VLOOKUP($A429,Vocabulary!$A:$J,7,)),"")</f>
        <v/>
      </c>
      <c r="E429" s="12" t="str">
        <f>IF($A429&lt;&gt;"",VLOOKUP($A429,Vocabulary!$A:$J,4,),"")</f>
        <v>Person</v>
      </c>
    </row>
    <row r="430" spans="1:5" x14ac:dyDescent="0.3">
      <c r="A430" s="9">
        <v>486</v>
      </c>
      <c r="B430" s="17" t="str">
        <f>IF($A430&lt;&gt;"",IF(VLOOKUP($A430,Vocabulary!$A:$J,2,)="","",VLOOKUP($A430,Vocabulary!$A:$J,2,)),"")</f>
        <v>Fusie</v>
      </c>
      <c r="C430" s="17" t="str">
        <f>IF($A430&lt;&gt;"",IF(VLOOKUP($A430,Vocabulary!$A:$J,3,)="","",VLOOKUP($A430,Vocabulary!$A:$J,3,)),"")</f>
        <v>Gebeurtenis waarbij twee organisaties samen een nieuwe organisatie vormen.</v>
      </c>
      <c r="D430" s="17" t="str">
        <f>IF($A430&lt;&gt;"",IF(VLOOKUP($A430,Vocabulary!$A:$J,7,)="","",VLOOKUP($A430,Vocabulary!$A:$J,7,)),"")</f>
        <v/>
      </c>
      <c r="E430" s="12" t="str">
        <f>IF($A430&lt;&gt;"",VLOOKUP($A430,Vocabulary!$A:$J,4,),"")</f>
        <v>Organization</v>
      </c>
    </row>
    <row r="431" spans="1:5" x14ac:dyDescent="0.3">
      <c r="A431" s="9">
        <v>487</v>
      </c>
      <c r="B431" s="17" t="str">
        <f>IF($A431&lt;&gt;"",IF(VLOOKUP($A431,Vocabulary!$A:$J,2,)="","",VLOOKUP($A431,Vocabulary!$A:$J,2,)),"")</f>
        <v>Hoedanigheid</v>
      </c>
      <c r="C431" s="17" t="str">
        <f>IF($A431&lt;&gt;"",IF(VLOOKUP($A431,Vocabulary!$A:$J,3,)="","",VLOOKUP($A431,Vocabulary!$A:$J,3,)),"")</f>
        <v xml:space="preserve">Agent met een positie. 
Gebruik
 Laat een functie toe om te handelen,bv ihkv een dienstverlening (bv diversiteitsplan wordt opgemaakt door diversiteitsambtenaar). </v>
      </c>
      <c r="D431" s="17" t="str">
        <f>IF($A431&lt;&gt;"",IF(VLOOKUP($A431,Vocabulary!$A:$J,7,)="","",VLOOKUP($A431,Vocabulary!$A:$J,7,)),"")</f>
        <v/>
      </c>
      <c r="E431" s="12" t="str">
        <f>IF($A431&lt;&gt;"",VLOOKUP($A431,Vocabulary!$A:$J,4,),"")</f>
        <v>Organization</v>
      </c>
    </row>
    <row r="432" spans="1:5" x14ac:dyDescent="0.3">
      <c r="A432" s="9">
        <v>488</v>
      </c>
      <c r="B432" s="17" t="str">
        <f>IF($A432&lt;&gt;"",IF(VLOOKUP($A432,Vocabulary!$A:$J,2,)="","",VLOOKUP($A432,Vocabulary!$A:$J,2,)),"")</f>
        <v>Splitsing</v>
      </c>
      <c r="C432" s="17" t="str">
        <f>IF($A432&lt;&gt;"",IF(VLOOKUP($A432,Vocabulary!$A:$J,3,)="","",VLOOKUP($A432,Vocabulary!$A:$J,3,)),"")</f>
        <v>Gebeurtenis waarbij uit één organisatie twee organisaties worden gevormd.</v>
      </c>
      <c r="D432" s="17" t="str">
        <f>IF($A432&lt;&gt;"",IF(VLOOKUP($A432,Vocabulary!$A:$J,7,)="","",VLOOKUP($A432,Vocabulary!$A:$J,7,)),"")</f>
        <v/>
      </c>
      <c r="E432" s="12" t="str">
        <f>IF($A432&lt;&gt;"",VLOOKUP($A432,Vocabulary!$A:$J,4,),"")</f>
        <v>Organization</v>
      </c>
    </row>
    <row r="433" spans="1:5" x14ac:dyDescent="0.3">
      <c r="A433" s="9">
        <v>489</v>
      </c>
      <c r="B433" s="17" t="str">
        <f>IF($A433&lt;&gt;"",IF(VLOOKUP($A433,Vocabulary!$A:$J,2,)="","",VLOOKUP($A433,Vocabulary!$A:$J,2,)),"")</f>
        <v>Stopzetting</v>
      </c>
      <c r="C433" s="17" t="str">
        <f>IF($A433&lt;&gt;"",IF(VLOOKUP($A433,Vocabulary!$A:$J,3,)="","",VLOOKUP($A433,Vocabulary!$A:$J,3,)),"")</f>
        <v>Gebeurtenis waarbij een organisatie is stopgezet.</v>
      </c>
      <c r="D433" s="17" t="str">
        <f>IF($A433&lt;&gt;"",IF(VLOOKUP($A433,Vocabulary!$A:$J,7,)="","",VLOOKUP($A433,Vocabulary!$A:$J,7,)),"")</f>
        <v/>
      </c>
      <c r="E433" s="12" t="str">
        <f>IF($A433&lt;&gt;"",VLOOKUP($A433,Vocabulary!$A:$J,4,),"")</f>
        <v>Organization</v>
      </c>
    </row>
    <row r="434" spans="1:5" x14ac:dyDescent="0.3">
      <c r="A434" s="9">
        <v>490</v>
      </c>
      <c r="B434" s="17" t="str">
        <f>IF($A434&lt;&gt;"",IF(VLOOKUP($A434,Vocabulary!$A:$J,2,)="","",VLOOKUP($A434,Vocabulary!$A:$J,2,)),"")</f>
        <v>Vervanging</v>
      </c>
      <c r="C434" s="17" t="str">
        <f>IF($A434&lt;&gt;"",IF(VLOOKUP($A434,Vocabulary!$A:$J,3,)="","",VLOOKUP($A434,Vocabulary!$A:$J,3,)),"")</f>
        <v xml:space="preserve">Gebeurtenis waarbij een organisatie wordt vervangen door een andere. 
Gebruik
 Bvb doorstart ve bedrijf na technisch faillissement. </v>
      </c>
      <c r="D434" s="17" t="str">
        <f>IF($A434&lt;&gt;"",IF(VLOOKUP($A434,Vocabulary!$A:$J,7,)="","",VLOOKUP($A434,Vocabulary!$A:$J,7,)),"")</f>
        <v/>
      </c>
      <c r="E434" s="12" t="str">
        <f>IF($A434&lt;&gt;"",VLOOKUP($A434,Vocabulary!$A:$J,4,),"")</f>
        <v>Organization</v>
      </c>
    </row>
    <row r="435" spans="1:5" x14ac:dyDescent="0.3">
      <c r="A435" s="9">
        <v>491</v>
      </c>
      <c r="B435" s="17" t="str">
        <f>IF($A435&lt;&gt;"",IF(VLOOKUP($A435,Vocabulary!$A:$J,2,)="","",VLOOKUP($A435,Vocabulary!$A:$J,2,)),"")</f>
        <v>bestaatUit</v>
      </c>
      <c r="C435" s="17" t="str">
        <f>IF($A435&lt;&gt;"",IF(VLOOKUP($A435,Vocabulary!$A:$J,3,)="","",VLOOKUP($A435,Vocabulary!$A:$J,3,)),"")</f>
        <v>Adresseerbaar object dat met de vestiging overeenstemt.</v>
      </c>
      <c r="D435" s="17" t="str">
        <f>IF($A435&lt;&gt;"",IF(VLOOKUP($A435,Vocabulary!$A:$J,7,)="","",VLOOKUP($A435,Vocabulary!$A:$J,7,)),"")</f>
        <v/>
      </c>
      <c r="E435" s="12" t="str">
        <f>IF($A435&lt;&gt;"",VLOOKUP($A435,Vocabulary!$A:$J,4,),"")</f>
        <v>Organization</v>
      </c>
    </row>
    <row r="436" spans="1:5" x14ac:dyDescent="0.3">
      <c r="A436" s="9">
        <v>492</v>
      </c>
      <c r="B436" s="17" t="str">
        <f>IF($A436&lt;&gt;"",IF(VLOOKUP($A436,Vocabulary!$A:$J,2,)="","",VLOOKUP($A436,Vocabulary!$A:$J,2,)),"")</f>
        <v>contactinfo</v>
      </c>
      <c r="C436" s="17" t="str">
        <f>IF($A436&lt;&gt;"",IF(VLOOKUP($A436,Vocabulary!$A:$J,3,)="","",VLOOKUP($A436,Vocabulary!$A:$J,3,)),"")</f>
        <v>Informatie zoals email, telefoon die toelaat de hoedanigheid te contacteren.</v>
      </c>
      <c r="D436" s="17" t="str">
        <f>IF($A436&lt;&gt;"",IF(VLOOKUP($A436,Vocabulary!$A:$J,7,)="","",VLOOKUP($A436,Vocabulary!$A:$J,7,)),"")</f>
        <v/>
      </c>
      <c r="E436" s="12" t="str">
        <f>IF($A436&lt;&gt;"",VLOOKUP($A436,Vocabulary!$A:$J,4,),"")</f>
        <v>Organization</v>
      </c>
    </row>
    <row r="437" spans="1:5" x14ac:dyDescent="0.3">
      <c r="A437" s="9">
        <v>493</v>
      </c>
      <c r="B437" s="17" t="str">
        <f>IF($A437&lt;&gt;"",IF(VLOOKUP($A437,Vocabulary!$A:$J,2,)="","",VLOOKUP($A437,Vocabulary!$A:$J,2,)),"")</f>
        <v>rechtspersoonlijkheid</v>
      </c>
      <c r="C437" s="17" t="str">
        <f>IF($A437&lt;&gt;"",IF(VLOOKUP($A437,Vocabulary!$A:$J,3,)="","",VLOOKUP($A437,Vocabulary!$A:$J,3,)),"")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37" s="17" t="str">
        <f>IF($A437&lt;&gt;"",IF(VLOOKUP($A437,Vocabulary!$A:$J,7,)="","",VLOOKUP($A437,Vocabulary!$A:$J,7,)),"")</f>
        <v/>
      </c>
      <c r="E437" s="12" t="str">
        <f>IF($A437&lt;&gt;"",VLOOKUP($A437,Vocabulary!$A:$J,4,),"")</f>
        <v>Organization</v>
      </c>
    </row>
    <row r="438" spans="1:5" x14ac:dyDescent="0.3">
      <c r="A438" s="9">
        <v>494</v>
      </c>
      <c r="B438" s="17" t="str">
        <f>IF($A438&lt;&gt;"",IF(VLOOKUP($A438,Vocabulary!$A:$J,2,)="","",VLOOKUP($A438,Vocabulary!$A:$J,2,)),"")</f>
        <v>rechtstoestand</v>
      </c>
      <c r="C438" s="17" t="str">
        <f>IF($A438&lt;&gt;"",IF(VLOOKUP($A438,Vocabulary!$A:$J,3,)="","",VLOOKUP($A438,Vocabulary!$A:$J,3,)),"")</f>
        <v xml:space="preserve">Status van de geregistreerde organisatie. 
Gebruik
Stemt in de KBO overeen met rechtstoestand, bvb normale toestand, gerechtelijk akkoord, opening faillissement etc. </v>
      </c>
      <c r="D438" s="17" t="str">
        <f>IF($A438&lt;&gt;"",IF(VLOOKUP($A438,Vocabulary!$A:$J,7,)="","",VLOOKUP($A438,Vocabulary!$A:$J,7,)),"")</f>
        <v/>
      </c>
      <c r="E438" s="12" t="str">
        <f>IF($A438&lt;&gt;"",VLOOKUP($A438,Vocabulary!$A:$J,4,),"")</f>
        <v>Organization</v>
      </c>
    </row>
    <row r="439" spans="1:5" x14ac:dyDescent="0.3">
      <c r="A439" s="9">
        <v>495</v>
      </c>
      <c r="B439" s="17" t="str">
        <f>IF($A439&lt;&gt;"",IF(VLOOKUP($A439,Vocabulary!$A:$J,2,)="","",VLOOKUP($A439,Vocabulary!$A:$J,2,)),"")</f>
        <v>rechtsvorm</v>
      </c>
      <c r="C439" s="17" t="str">
        <f>IF($A439&lt;&gt;"",IF(VLOOKUP($A439,Vocabulary!$A:$J,3,)="","",VLOOKUP($A439,Vocabulary!$A:$J,3,)),"")</f>
        <v xml:space="preserve">Juridisch statuut van de geregistreerde organisatie. 
Gebruik
Stemt in de KBO overeen met rechtsvorm, bvb NV, VZW, Stad/Gemeente, OCMW etc. </v>
      </c>
      <c r="D439" s="17" t="str">
        <f>IF($A439&lt;&gt;"",IF(VLOOKUP($A439,Vocabulary!$A:$J,7,)="","",VLOOKUP($A439,Vocabulary!$A:$J,7,)),"")</f>
        <v/>
      </c>
      <c r="E439" s="12" t="str">
        <f>IF($A439&lt;&gt;"",VLOOKUP($A439,Vocabulary!$A:$J,4,),"")</f>
        <v>Organization</v>
      </c>
    </row>
    <row r="440" spans="1:5" x14ac:dyDescent="0.3">
      <c r="A440" s="9">
        <v>496</v>
      </c>
      <c r="B440" s="17" t="str">
        <f>IF($A440&lt;&gt;"",IF(VLOOKUP($A440,Vocabulary!$A:$J,2,)="","",VLOOKUP($A440,Vocabulary!$A:$J,2,)),"")</f>
        <v>redenStopzetting</v>
      </c>
      <c r="C440" s="17" t="str">
        <f>IF($A440&lt;&gt;"",IF(VLOOKUP($A440,Vocabulary!$A:$J,3,)="","",VLOOKUP($A440,Vocabulary!$A:$J,3,)),"")</f>
        <v xml:space="preserve">Reden waarom de organisatie is stopgezet. 
Gebruik
Bvb pensionering, faillissement </v>
      </c>
      <c r="D440" s="17" t="str">
        <f>IF($A440&lt;&gt;"",IF(VLOOKUP($A440,Vocabulary!$A:$J,7,)="","",VLOOKUP($A440,Vocabulary!$A:$J,7,)),"")</f>
        <v/>
      </c>
      <c r="E440" s="12" t="str">
        <f>IF($A440&lt;&gt;"",VLOOKUP($A440,Vocabulary!$A:$J,4,),"")</f>
        <v>Organization</v>
      </c>
    </row>
    <row r="441" spans="1:5" x14ac:dyDescent="0.3">
      <c r="A441" s="9">
        <v>497</v>
      </c>
      <c r="B441" s="17" t="str">
        <f>IF($A441&lt;&gt;"",IF(VLOOKUP($A441,Vocabulary!$A:$J,2,)="","",VLOOKUP($A441,Vocabulary!$A:$J,2,)),"")</f>
        <v>aanschrijfprefix</v>
      </c>
      <c r="C441" s="17" t="str">
        <f>IF($A441&lt;&gt;"",IF(VLOOKUP($A441,Vocabulary!$A:$J,3,)="","",VLOOKUP($A441,Vocabulary!$A:$J,3,)),"")</f>
        <v/>
      </c>
      <c r="D441" s="17" t="str">
        <f>IF($A441&lt;&gt;"",IF(VLOOKUP($A441,Vocabulary!$A:$J,7,)="","",VLOOKUP($A441,Vocabulary!$A:$J,7,)),"")</f>
        <v>external terminology:
http://ww.w3.org/2006/vcard/ns#honorific-prefix</v>
      </c>
      <c r="E441" s="12" t="str">
        <f>IF($A441&lt;&gt;"",VLOOKUP($A441,Vocabulary!$A:$J,4,),"")</f>
        <v>Generic</v>
      </c>
    </row>
    <row r="442" spans="1:5" x14ac:dyDescent="0.3">
      <c r="A442" s="9">
        <v>498</v>
      </c>
      <c r="B442" s="17" t="str">
        <f>IF($A442&lt;&gt;"",IF(VLOOKUP($A442,Vocabulary!$A:$J,2,)="","",VLOOKUP($A442,Vocabulary!$A:$J,2,)),"")</f>
        <v>Activiteit</v>
      </c>
      <c r="C442" s="17" t="str">
        <f>IF($A442&lt;&gt;"",IF(VLOOKUP($A442,Vocabulary!$A:$J,3,)="","",VLOOKUP($A442,Vocabulary!$A:$J,3,)),"")</f>
        <v/>
      </c>
      <c r="D442" s="17" t="str">
        <f>IF($A442&lt;&gt;"",IF(VLOOKUP($A442,Vocabulary!$A:$J,7,)="","",VLOOKUP($A442,Vocabulary!$A:$J,7,)),"")</f>
        <v>external terminology:
http://www.w3.org/ns/prov#Activity</v>
      </c>
      <c r="E442" s="12" t="str">
        <f>IF($A442&lt;&gt;"",VLOOKUP($A442,Vocabulary!$A:$J,4,),"")</f>
        <v>Generic</v>
      </c>
    </row>
    <row r="443" spans="1:5" x14ac:dyDescent="0.3">
      <c r="A443" s="9">
        <v>499</v>
      </c>
      <c r="B443" s="17" t="str">
        <f>IF($A443&lt;&gt;"",IF(VLOOKUP($A443,Vocabulary!$A:$J,2,)="","",VLOOKUP($A443,Vocabulary!$A:$J,2,)),"")</f>
        <v>activiteit</v>
      </c>
      <c r="C443" s="17" t="str">
        <f>IF($A443&lt;&gt;"",IF(VLOOKUP($A443,Vocabulary!$A:$J,3,)="","",VLOOKUP($A443,Vocabulary!$A:$J,3,)),"")</f>
        <v/>
      </c>
      <c r="D443" s="17" t="str">
        <f>IF($A443&lt;&gt;"",IF(VLOOKUP($A443,Vocabulary!$A:$J,7,)="","",VLOOKUP($A443,Vocabulary!$A:$J,7,)),"")</f>
        <v>external terminology:
http://www.w3.org/ns/prov#activity</v>
      </c>
      <c r="E443" s="12" t="str">
        <f>IF($A443&lt;&gt;"",VLOOKUP($A443,Vocabulary!$A:$J,4,),"")</f>
        <v>Generic</v>
      </c>
    </row>
    <row r="444" spans="1:5" x14ac:dyDescent="0.3">
      <c r="A444" s="9">
        <v>500</v>
      </c>
      <c r="B444" s="17" t="str">
        <f>IF($A444&lt;&gt;"",IF(VLOOKUP($A444,Vocabulary!$A:$J,2,)="","",VLOOKUP($A444,Vocabulary!$A:$J,2,)),"")</f>
        <v>adres</v>
      </c>
      <c r="C444" s="17" t="str">
        <f>IF($A444&lt;&gt;"",IF(VLOOKUP($A444,Vocabulary!$A:$J,3,)="","",VLOOKUP($A444,Vocabulary!$A:$J,3,)),"")</f>
        <v/>
      </c>
      <c r="D444" s="17" t="str">
        <f>IF($A444&lt;&gt;"",IF(VLOOKUP($A444,Vocabulary!$A:$J,7,)="","",VLOOKUP($A444,Vocabulary!$A:$J,7,)),"")</f>
        <v>external terminology:
http://www.w3.org/ns/locn#address</v>
      </c>
      <c r="E444" s="12" t="str">
        <f>IF($A444&lt;&gt;"",VLOOKUP($A444,Vocabulary!$A:$J,4,),"")</f>
        <v>Generic</v>
      </c>
    </row>
    <row r="445" spans="1:5" x14ac:dyDescent="0.3">
      <c r="A445" s="9">
        <v>501</v>
      </c>
      <c r="B445" s="17" t="str">
        <f>IF($A445&lt;&gt;"",IF(VLOOKUP($A445,Vocabulary!$A:$J,2,)="","",VLOOKUP($A445,Vocabulary!$A:$J,2,)),"")</f>
        <v>Agent</v>
      </c>
      <c r="C445" s="17" t="str">
        <f>IF($A445&lt;&gt;"",IF(VLOOKUP($A445,Vocabulary!$A:$J,3,)="","",VLOOKUP($A445,Vocabulary!$A:$J,3,)),"")</f>
        <v>Examples of Agent include person, organization, and software agent.
A resource that acts or has the power to act.</v>
      </c>
      <c r="D445" s="17" t="str">
        <f>IF($A445&lt;&gt;"",IF(VLOOKUP($A445,Vocabulary!$A:$J,7,)="","",VLOOKUP($A445,Vocabulary!$A:$J,7,)),"")</f>
        <v>external terminology:
http://purl.org/dc/terms/Agent</v>
      </c>
      <c r="E445" s="12" t="str">
        <f>IF($A445&lt;&gt;"",VLOOKUP($A445,Vocabulary!$A:$J,4,),"")</f>
        <v>Generic</v>
      </c>
    </row>
    <row r="446" spans="1:5" x14ac:dyDescent="0.3">
      <c r="A446" s="9">
        <v>502</v>
      </c>
      <c r="B446" s="17" t="str">
        <f>IF($A446&lt;&gt;"",IF(VLOOKUP($A446,Vocabulary!$A:$J,2,)="","",VLOOKUP($A446,Vocabulary!$A:$J,2,)),"")</f>
        <v>Agent</v>
      </c>
      <c r="C446" s="17" t="str">
        <f>IF($A446&lt;&gt;"",IF(VLOOKUP($A446,Vocabulary!$A:$J,3,)="","",VLOOKUP($A446,Vocabulary!$A:$J,3,)),"")</f>
        <v>An agent is something that bears some form of responsibility for an activity taking place, for the existence of an entity, or for another agent's activity.</v>
      </c>
      <c r="D446" s="17" t="str">
        <f>IF($A446&lt;&gt;"",IF(VLOOKUP($A446,Vocabulary!$A:$J,7,)="","",VLOOKUP($A446,Vocabulary!$A:$J,7,)),"")</f>
        <v>external terminology:
http://www.w3.org/ns/prov#Agent</v>
      </c>
      <c r="E446" s="12" t="str">
        <f>IF($A446&lt;&gt;"",VLOOKUP($A446,Vocabulary!$A:$J,4,),"")</f>
        <v>Generic</v>
      </c>
    </row>
    <row r="447" spans="1:5" x14ac:dyDescent="0.3">
      <c r="A447" s="9">
        <v>503</v>
      </c>
      <c r="B447" s="17" t="str">
        <f>IF($A447&lt;&gt;"",IF(VLOOKUP($A447,Vocabulary!$A:$J,2,)="","",VLOOKUP($A447,Vocabulary!$A:$J,2,)),"")</f>
        <v>alsGML</v>
      </c>
      <c r="C447" s="17" t="str">
        <f>IF($A447&lt;&gt;"",IF(VLOOKUP($A447,Vocabulary!$A:$J,3,)="","",VLOOKUP($A447,Vocabulary!$A:$J,3,)),"")</f>
        <v/>
      </c>
      <c r="D447" s="17" t="str">
        <f>IF($A447&lt;&gt;"",IF(VLOOKUP($A447,Vocabulary!$A:$J,7,)="","",VLOOKUP($A447,Vocabulary!$A:$J,7,)),"")</f>
        <v>external terminology:
http://www.opengis.net/ont/geosparql#asGML</v>
      </c>
      <c r="E447" s="12" t="str">
        <f>IF($A447&lt;&gt;"",VLOOKUP($A447,Vocabulary!$A:$J,4,),"")</f>
        <v>Generic</v>
      </c>
    </row>
    <row r="448" spans="1:5" x14ac:dyDescent="0.3">
      <c r="A448" s="9">
        <v>504</v>
      </c>
      <c r="B448" s="17" t="str">
        <f>IF($A448&lt;&gt;"",IF(VLOOKUP($A448,Vocabulary!$A:$J,2,)="","",VLOOKUP($A448,Vocabulary!$A:$J,2,)),"")</f>
        <v>alsWKT</v>
      </c>
      <c r="C448" s="17" t="str">
        <f>IF($A448&lt;&gt;"",IF(VLOOKUP($A448,Vocabulary!$A:$J,3,)="","",VLOOKUP($A448,Vocabulary!$A:$J,3,)),"")</f>
        <v/>
      </c>
      <c r="D448" s="17" t="str">
        <f>IF($A448&lt;&gt;"",IF(VLOOKUP($A448,Vocabulary!$A:$J,7,)="","",VLOOKUP($A448,Vocabulary!$A:$J,7,)),"")</f>
        <v>external terminology:
http://www.opengis.net/ont/geosparql#asWKT</v>
      </c>
      <c r="E448" s="12" t="str">
        <f>IF($A448&lt;&gt;"",VLOOKUP($A448,Vocabulary!$A:$J,4,),"")</f>
        <v>Generic</v>
      </c>
    </row>
    <row r="449" spans="1:5" x14ac:dyDescent="0.3">
      <c r="A449" s="9">
        <v>505</v>
      </c>
      <c r="B449" s="17" t="str">
        <f>IF($A449&lt;&gt;"",IF(VLOOKUP($A449,Vocabulary!$A:$J,2,)="","",VLOOKUP($A449,Vocabulary!$A:$J,2,)),"")</f>
        <v>beschrijving</v>
      </c>
      <c r="C449" s="17" t="str">
        <f>IF($A449&lt;&gt;"",IF(VLOOKUP($A449,Vocabulary!$A:$J,3,)="","",VLOOKUP($A449,Vocabulary!$A:$J,3,)),"")</f>
        <v/>
      </c>
      <c r="D449" s="17" t="str">
        <f>IF($A449&lt;&gt;"",IF(VLOOKUP($A449,Vocabulary!$A:$J,7,)="","",VLOOKUP($A449,Vocabulary!$A:$J,7,)),"")</f>
        <v>external terminology:
http://purl.org/dc/terms/description</v>
      </c>
      <c r="E449" s="12" t="str">
        <f>IF($A449&lt;&gt;"",VLOOKUP($A449,Vocabulary!$A:$J,4,),"")</f>
        <v>Generic</v>
      </c>
    </row>
    <row r="450" spans="1:5" x14ac:dyDescent="0.3">
      <c r="A450" s="9">
        <v>506</v>
      </c>
      <c r="B450" s="17" t="str">
        <f>IF($A450&lt;&gt;"",IF(VLOOKUP($A450,Vocabulary!$A:$J,2,)="","",VLOOKUP($A450,Vocabulary!$A:$J,2,)),"")</f>
        <v>Contactpunt</v>
      </c>
      <c r="C450" s="17" t="str">
        <f>IF($A450&lt;&gt;"",IF(VLOOKUP($A450,Vocabulary!$A:$J,3,)="","",VLOOKUP($A450,Vocabulary!$A:$J,3,)),"")</f>
        <v>A contact point for a person or organization.</v>
      </c>
      <c r="D450" s="17" t="str">
        <f>IF($A450&lt;&gt;"",IF(VLOOKUP($A450,Vocabulary!$A:$J,7,)="","",VLOOKUP($A450,Vocabulary!$A:$J,7,)),"")</f>
        <v>external terminology:
http://schema.org/ContactPoint</v>
      </c>
      <c r="E450" s="12" t="str">
        <f>IF($A450&lt;&gt;"",VLOOKUP($A450,Vocabulary!$A:$J,4,),"")</f>
        <v>Generic</v>
      </c>
    </row>
    <row r="451" spans="1:5" x14ac:dyDescent="0.3">
      <c r="A451" s="9">
        <v>507</v>
      </c>
      <c r="B451" s="17" t="str">
        <f>IF($A451&lt;&gt;"",IF(VLOOKUP($A451,Vocabulary!$A:$J,2,)="","",VLOOKUP($A451,Vocabulary!$A:$J,2,)),"")</f>
        <v>Document</v>
      </c>
      <c r="C451" s="17" t="str">
        <f>IF($A451&lt;&gt;"",IF(VLOOKUP($A451,Vocabulary!$A:$J,3,)="","",VLOOKUP($A451,Vocabulary!$A:$J,3,)),"")</f>
        <v/>
      </c>
      <c r="D451" s="17" t="str">
        <f>IF($A451&lt;&gt;"",IF(VLOOKUP($A451,Vocabulary!$A:$J,7,)="","",VLOOKUP($A451,Vocabulary!$A:$J,7,)),"")</f>
        <v>external terminology:
http://xmlns.com/foaf/0.1/Document</v>
      </c>
      <c r="E451" s="12" t="str">
        <f>IF($A451&lt;&gt;"",VLOOKUP($A451,Vocabulary!$A:$J,4,),"")</f>
        <v>Generic</v>
      </c>
    </row>
    <row r="452" spans="1:5" x14ac:dyDescent="0.3">
      <c r="A452" s="9">
        <v>508</v>
      </c>
      <c r="B452" s="17" t="str">
        <f>IF($A452&lt;&gt;"",IF(VLOOKUP($A452,Vocabulary!$A:$J,2,)="","",VLOOKUP($A452,Vocabulary!$A:$J,2,)),"")</f>
        <v>email</v>
      </c>
      <c r="C452" s="17" t="str">
        <f>IF($A452&lt;&gt;"",IF(VLOOKUP($A452,Vocabulary!$A:$J,3,)="","",VLOOKUP($A452,Vocabulary!$A:$J,3,)),"")</f>
        <v/>
      </c>
      <c r="D452" s="17" t="str">
        <f>IF($A452&lt;&gt;"",IF(VLOOKUP($A452,Vocabulary!$A:$J,7,)="","",VLOOKUP($A452,Vocabulary!$A:$J,7,)),"")</f>
        <v>external terminology:
http://schema.org/email</v>
      </c>
      <c r="E452" s="12" t="str">
        <f>IF($A452&lt;&gt;"",VLOOKUP($A452,Vocabulary!$A:$J,4,),"")</f>
        <v>Generic</v>
      </c>
    </row>
    <row r="453" spans="1:5" x14ac:dyDescent="0.3">
      <c r="A453" s="9">
        <v>509</v>
      </c>
      <c r="B453" s="17" t="str">
        <f>IF($A453&lt;&gt;"",IF(VLOOKUP($A453,Vocabulary!$A:$J,2,)="","",VLOOKUP($A453,Vocabulary!$A:$J,2,)),"")</f>
        <v>Entiteit</v>
      </c>
      <c r="C453" s="17" t="str">
        <f>IF($A453&lt;&gt;"",IF(VLOOKUP($A453,Vocabulary!$A:$J,3,)="","",VLOOKUP($A453,Vocabulary!$A:$J,3,)),"")</f>
        <v/>
      </c>
      <c r="D453" s="17" t="str">
        <f>IF($A453&lt;&gt;"",IF(VLOOKUP($A453,Vocabulary!$A:$J,7,)="","",VLOOKUP($A453,Vocabulary!$A:$J,7,)),"")</f>
        <v>external terminology:
http://www.w3.org/ns/prov#Entity</v>
      </c>
      <c r="E453" s="12" t="str">
        <f>IF($A453&lt;&gt;"",VLOOKUP($A453,Vocabulary!$A:$J,4,),"")</f>
        <v>Generic</v>
      </c>
    </row>
    <row r="454" spans="1:5" x14ac:dyDescent="0.3">
      <c r="A454" s="9">
        <v>510</v>
      </c>
      <c r="B454" s="17" t="str">
        <f>IF($A454&lt;&gt;"",IF(VLOOKUP($A454,Vocabulary!$A:$J,2,)="","",VLOOKUP($A454,Vocabulary!$A:$J,2,)),"")</f>
        <v>faxnummer</v>
      </c>
      <c r="C454" s="17" t="str">
        <f>IF($A454&lt;&gt;"",IF(VLOOKUP($A454,Vocabulary!$A:$J,3,)="","",VLOOKUP($A454,Vocabulary!$A:$J,3,)),"")</f>
        <v/>
      </c>
      <c r="D454" s="17" t="str">
        <f>IF($A454&lt;&gt;"",IF(VLOOKUP($A454,Vocabulary!$A:$J,7,)="","",VLOOKUP($A454,Vocabulary!$A:$J,7,)),"")</f>
        <v>external terminology:
http://schema.org/faxNumber</v>
      </c>
      <c r="E454" s="12" t="str">
        <f>IF($A454&lt;&gt;"",VLOOKUP($A454,Vocabulary!$A:$J,4,),"")</f>
        <v>Generic</v>
      </c>
    </row>
    <row r="455" spans="1:5" x14ac:dyDescent="0.3">
      <c r="A455" s="9">
        <v>511</v>
      </c>
      <c r="B455" s="17" t="str">
        <f>IF($A455&lt;&gt;"",IF(VLOOKUP($A455,Vocabulary!$A:$J,2,)="","",VLOOKUP($A455,Vocabulary!$A:$J,2,)),"")</f>
        <v>FormeelKader</v>
      </c>
      <c r="C455" s="17" t="str">
        <f>IF($A455&lt;&gt;"",IF(VLOOKUP($A455,Vocabulary!$A:$J,3,)="","",VLOOKUP($A455,Vocabulary!$A:$J,3,)),"")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5" s="17" t="str">
        <f>IF($A455&lt;&gt;"",IF(VLOOKUP($A455,Vocabulary!$A:$J,7,)="","",VLOOKUP($A455,Vocabulary!$A:$J,7,)),"")</f>
        <v>external terminology:
http://purl.org/vocab/cpsv#FormalFramework</v>
      </c>
      <c r="E455" s="12" t="str">
        <f>IF($A455&lt;&gt;"",VLOOKUP($A455,Vocabulary!$A:$J,4,),"")</f>
        <v>Generic</v>
      </c>
    </row>
    <row r="456" spans="1:5" x14ac:dyDescent="0.3">
      <c r="A456" s="9">
        <v>512</v>
      </c>
      <c r="B456" s="17" t="str">
        <f>IF($A456&lt;&gt;"",IF(VLOOKUP($A456,Vocabulary!$A:$J,2,)="","",VLOOKUP($A456,Vocabulary!$A:$J,2,)),"")</f>
        <v>gebruikt</v>
      </c>
      <c r="C456" s="17" t="str">
        <f>IF($A456&lt;&gt;"",IF(VLOOKUP($A456,Vocabulary!$A:$J,3,)="","",VLOOKUP($A456,Vocabulary!$A:$J,3,)),"")</f>
        <v/>
      </c>
      <c r="D456" s="17" t="str">
        <f>IF($A456&lt;&gt;"",IF(VLOOKUP($A456,Vocabulary!$A:$J,7,)="","",VLOOKUP($A456,Vocabulary!$A:$J,7,)),"")</f>
        <v>external terminology:
http://www.w3.org/ns/prov#used</v>
      </c>
      <c r="E456" s="12" t="str">
        <f>IF($A456&lt;&gt;"",VLOOKUP($A456,Vocabulary!$A:$J,4,),"")</f>
        <v>Generic</v>
      </c>
    </row>
    <row r="457" spans="1:5" x14ac:dyDescent="0.3">
      <c r="A457" s="9">
        <v>513</v>
      </c>
      <c r="B457" s="17" t="str">
        <f>IF($A457&lt;&gt;"",IF(VLOOKUP($A457,Vocabulary!$A:$J,2,)="","",VLOOKUP($A457,Vocabulary!$A:$J,2,)),"")</f>
        <v>gekwalificeerdeGeneratie</v>
      </c>
      <c r="C457" s="17" t="str">
        <f>IF($A457&lt;&gt;"",IF(VLOOKUP($A457,Vocabulary!$A:$J,3,)="","",VLOOKUP($A457,Vocabulary!$A:$J,3,)),"")</f>
        <v/>
      </c>
      <c r="D457" s="17" t="str">
        <f>IF($A457&lt;&gt;"",IF(VLOOKUP($A457,Vocabulary!$A:$J,7,)="","",VLOOKUP($A457,Vocabulary!$A:$J,7,)),"")</f>
        <v>external terminology:
http://www.w3.org/ns/prov#qualifiedGeneration</v>
      </c>
      <c r="E457" s="12" t="str">
        <f>IF($A457&lt;&gt;"",VLOOKUP($A457,Vocabulary!$A:$J,4,),"")</f>
        <v>Generic</v>
      </c>
    </row>
    <row r="458" spans="1:5" x14ac:dyDescent="0.3">
      <c r="A458" s="9">
        <v>514</v>
      </c>
      <c r="B458" s="17" t="str">
        <f>IF($A458&lt;&gt;"",IF(VLOOKUP($A458,Vocabulary!$A:$J,2,)="","",VLOOKUP($A458,Vocabulary!$A:$J,2,)),"")</f>
        <v>gekwalificeerdeInvalidatie</v>
      </c>
      <c r="C458" s="17" t="str">
        <f>IF($A458&lt;&gt;"",IF(VLOOKUP($A458,Vocabulary!$A:$J,3,)="","",VLOOKUP($A458,Vocabulary!$A:$J,3,)),"")</f>
        <v/>
      </c>
      <c r="D458" s="17" t="str">
        <f>IF($A458&lt;&gt;"",IF(VLOOKUP($A458,Vocabulary!$A:$J,7,)="","",VLOOKUP($A458,Vocabulary!$A:$J,7,)),"")</f>
        <v>external terminology:
http://www.w3.org/ns/prov#qualifiedInvalidation</v>
      </c>
      <c r="E458" s="12" t="str">
        <f>IF($A458&lt;&gt;"",VLOOKUP($A458,Vocabulary!$A:$J,4,),"")</f>
        <v>Generic</v>
      </c>
    </row>
    <row r="459" spans="1:5" x14ac:dyDescent="0.3">
      <c r="A459" s="9">
        <v>515</v>
      </c>
      <c r="B459" s="17" t="str">
        <f>IF($A459&lt;&gt;"",IF(VLOOKUP($A459,Vocabulary!$A:$J,2,)="","",VLOOKUP($A459,Vocabulary!$A:$J,2,)),"")</f>
        <v>Generatie</v>
      </c>
      <c r="C459" s="17" t="str">
        <f>IF($A459&lt;&gt;"",IF(VLOOKUP($A459,Vocabulary!$A:$J,3,)="","",VLOOKUP($A459,Vocabulary!$A:$J,3,)),"")</f>
        <v/>
      </c>
      <c r="D459" s="17" t="str">
        <f>IF($A459&lt;&gt;"",IF(VLOOKUP($A459,Vocabulary!$A:$J,7,)="","",VLOOKUP($A459,Vocabulary!$A:$J,7,)),"")</f>
        <v>external terminology:
http://www.w3.org/ns/prov#Generation</v>
      </c>
      <c r="E459" s="12" t="str">
        <f>IF($A459&lt;&gt;"",VLOOKUP($A459,Vocabulary!$A:$J,4,),"")</f>
        <v>Generic</v>
      </c>
    </row>
    <row r="460" spans="1:5" x14ac:dyDescent="0.3">
      <c r="A460" s="9">
        <v>516</v>
      </c>
      <c r="B460" s="17" t="str">
        <f>IF($A460&lt;&gt;"",IF(VLOOKUP($A460,Vocabulary!$A:$J,2,)="","",VLOOKUP($A460,Vocabulary!$A:$J,2,)),"")</f>
        <v>Geometrie</v>
      </c>
      <c r="C460" s="17" t="str">
        <f>IF($A460&lt;&gt;"",IF(VLOOKUP($A460,Vocabulary!$A:$J,3,)="","",VLOOKUP($A460,Vocabulary!$A:$J,3,)),"")</f>
        <v>The locn:Geometry class provides the means to identify a location as a point, line, polygon, etc. expressed using coordinates in some coordinate reference system.</v>
      </c>
      <c r="D460" s="17" t="str">
        <f>IF($A460&lt;&gt;"",IF(VLOOKUP($A460,Vocabulary!$A:$J,7,)="","",VLOOKUP($A460,Vocabulary!$A:$J,7,)),"")</f>
        <v>external terminology:
http://www.w3.org/ns/locn#Geometry</v>
      </c>
      <c r="E460" s="12" t="str">
        <f>IF($A460&lt;&gt;"",VLOOKUP($A460,Vocabulary!$A:$J,4,),"")</f>
        <v>Generic</v>
      </c>
    </row>
    <row r="461" spans="1:5" x14ac:dyDescent="0.3">
      <c r="A461" s="9">
        <v>517</v>
      </c>
      <c r="B461" s="17" t="str">
        <f>IF($A461&lt;&gt;"",IF(VLOOKUP($A461,Vocabulary!$A:$J,2,)="","",VLOOKUP($A461,Vocabulary!$A:$J,2,)),"")</f>
        <v>geometrie</v>
      </c>
      <c r="C461" s="17" t="str">
        <f>IF($A461&lt;&gt;"",IF(VLOOKUP($A461,Vocabulary!$A:$J,3,)="","",VLOOKUP($A461,Vocabulary!$A:$J,3,)),"")</f>
        <v/>
      </c>
      <c r="D461" s="17" t="str">
        <f>IF($A461&lt;&gt;"",IF(VLOOKUP($A461,Vocabulary!$A:$J,7,)="","",VLOOKUP($A461,Vocabulary!$A:$J,7,)),"")</f>
        <v>external terminology:
http://www.w3.org/ns/locn#geometry</v>
      </c>
      <c r="E461" s="12" t="str">
        <f>IF($A461&lt;&gt;"",VLOOKUP($A461,Vocabulary!$A:$J,4,),"")</f>
        <v>Generic</v>
      </c>
    </row>
    <row r="462" spans="1:5" x14ac:dyDescent="0.3">
      <c r="A462" s="9">
        <v>518</v>
      </c>
      <c r="B462" s="17" t="str">
        <f>IF($A462&lt;&gt;"",IF(VLOOKUP($A462,Vocabulary!$A:$J,2,)="","",VLOOKUP($A462,Vocabulary!$A:$J,2,)),"")</f>
        <v>Identificator</v>
      </c>
      <c r="C462" s="17" t="str">
        <f>IF($A462&lt;&gt;"",IF(VLOOKUP($A462,Vocabulary!$A:$J,3,)="","",VLOOKUP($A462,Vocabulary!$A:$J,3,)),"")</f>
        <v/>
      </c>
      <c r="D462" s="17" t="str">
        <f>IF($A462&lt;&gt;"",IF(VLOOKUP($A462,Vocabulary!$A:$J,7,)="","",VLOOKUP($A462,Vocabulary!$A:$J,7,)),"")</f>
        <v>external terminology:
http://www.w3.org/ns/adms#Identifier</v>
      </c>
      <c r="E462" s="12" t="str">
        <f>IF($A462&lt;&gt;"",VLOOKUP($A462,Vocabulary!$A:$J,4,),"")</f>
        <v>Generic</v>
      </c>
    </row>
    <row r="463" spans="1:5" x14ac:dyDescent="0.3">
      <c r="A463" s="9">
        <v>519</v>
      </c>
      <c r="B463" s="17" t="str">
        <f>IF($A463&lt;&gt;"",IF(VLOOKUP($A463,Vocabulary!$A:$J,2,)="","",VLOOKUP($A463,Vocabulary!$A:$J,2,)),"")</f>
        <v>identificator</v>
      </c>
      <c r="C463" s="17" t="str">
        <f>IF($A463&lt;&gt;"",IF(VLOOKUP($A463,Vocabulary!$A:$J,3,)="","",VLOOKUP($A463,Vocabulary!$A:$J,3,)),"")</f>
        <v/>
      </c>
      <c r="D463" s="17" t="str">
        <f>IF($A463&lt;&gt;"",IF(VLOOKUP($A463,Vocabulary!$A:$J,7,)="","",VLOOKUP($A463,Vocabulary!$A:$J,7,)),"")</f>
        <v>external terminology:
http://www.w3.org/ns/adms#identifier</v>
      </c>
      <c r="E463" s="12" t="str">
        <f>IF($A463&lt;&gt;"",VLOOKUP($A463,Vocabulary!$A:$J,4,),"")</f>
        <v>Generic</v>
      </c>
    </row>
    <row r="464" spans="1:5" x14ac:dyDescent="0.3">
      <c r="A464" s="9">
        <v>520</v>
      </c>
      <c r="B464" s="17" t="str">
        <f>IF($A464&lt;&gt;"",IF(VLOOKUP($A464,Vocabulary!$A:$J,2,)="","",VLOOKUP($A464,Vocabulary!$A:$J,2,)),"")</f>
        <v>Invalidatie</v>
      </c>
      <c r="C464" s="17" t="str">
        <f>IF($A464&lt;&gt;"",IF(VLOOKUP($A464,Vocabulary!$A:$J,3,)="","",VLOOKUP($A464,Vocabulary!$A:$J,3,)),"")</f>
        <v/>
      </c>
      <c r="D464" s="17" t="str">
        <f>IF($A464&lt;&gt;"",IF(VLOOKUP($A464,Vocabulary!$A:$J,7,)="","",VLOOKUP($A464,Vocabulary!$A:$J,7,)),"")</f>
        <v>external terminology:
http://www.w3.org/ns/prov#Invalidation</v>
      </c>
      <c r="E464" s="12" t="str">
        <f>IF($A464&lt;&gt;"",VLOOKUP($A464,Vocabulary!$A:$J,4,),"")</f>
        <v>Generic</v>
      </c>
    </row>
    <row r="465" spans="1:5" x14ac:dyDescent="0.3">
      <c r="A465" s="9">
        <v>521</v>
      </c>
      <c r="B465" s="17" t="str">
        <f>IF($A465&lt;&gt;"",IF(VLOOKUP($A465,Vocabulary!$A:$J,2,)="","",VLOOKUP($A465,Vocabulary!$A:$J,2,)),"")</f>
        <v>isPrimairOnderwerpVan</v>
      </c>
      <c r="C465" s="17" t="str">
        <f>IF($A465&lt;&gt;"",IF(VLOOKUP($A465,Vocabulary!$A:$J,3,)="","",VLOOKUP($A465,Vocabulary!$A:$J,3,)),"")</f>
        <v/>
      </c>
      <c r="D465" s="17" t="str">
        <f>IF($A465&lt;&gt;"",IF(VLOOKUP($A465,Vocabulary!$A:$J,7,)="","",VLOOKUP($A465,Vocabulary!$A:$J,7,)),"")</f>
        <v>external terminology:
http://xmlns.com/foaf/0.1/isPrimaryTopicOf</v>
      </c>
      <c r="E465" s="12" t="str">
        <f>IF($A465&lt;&gt;"",VLOOKUP($A465,Vocabulary!$A:$J,4,),"")</f>
        <v>Generic</v>
      </c>
    </row>
    <row r="466" spans="1:5" x14ac:dyDescent="0.3">
      <c r="A466" s="9">
        <v>522</v>
      </c>
      <c r="B466" s="17" t="str">
        <f>IF($A466&lt;&gt;"",IF(VLOOKUP($A466,Vocabulary!$A:$J,2,)="","",VLOOKUP($A466,Vocabulary!$A:$J,2,)),"")</f>
        <v>Jurisdictie</v>
      </c>
      <c r="C466" s="17" t="str">
        <f>IF($A466&lt;&gt;"",IF(VLOOKUP($A466,Vocabulary!$A:$J,3,)="","",VLOOKUP($A466,Vocabulary!$A:$J,3,)),"")</f>
        <v/>
      </c>
      <c r="D466" s="17" t="str">
        <f>IF($A466&lt;&gt;"",IF(VLOOKUP($A466,Vocabulary!$A:$J,7,)="","",VLOOKUP($A466,Vocabulary!$A:$J,7,)),"")</f>
        <v>external terminology:
http://purl.org/dc/terms/Jurisdiction</v>
      </c>
      <c r="E466" s="12" t="str">
        <f>IF($A466&lt;&gt;"",VLOOKUP($A466,Vocabulary!$A:$J,4,),"")</f>
        <v>Generic</v>
      </c>
    </row>
    <row r="467" spans="1:5" x14ac:dyDescent="0.3">
      <c r="A467" s="9">
        <v>523</v>
      </c>
      <c r="B467" s="17" t="str">
        <f>IF($A467&lt;&gt;"",IF(VLOOKUP($A467,Vocabulary!$A:$J,2,)="","",VLOOKUP($A467,Vocabulary!$A:$J,2,)),"")</f>
        <v>label</v>
      </c>
      <c r="C467" s="17" t="str">
        <f>IF($A467&lt;&gt;"",IF(VLOOKUP($A467,Vocabulary!$A:$J,3,)="","",VLOOKUP($A467,Vocabulary!$A:$J,3,)),"")</f>
        <v/>
      </c>
      <c r="D467" s="17" t="str">
        <f>IF($A467&lt;&gt;"",IF(VLOOKUP($A467,Vocabulary!$A:$J,7,)="","",VLOOKUP($A467,Vocabulary!$A:$J,7,)),"")</f>
        <v>external terminology:
http://www.w3.org/2000/01/rdf-schema#label</v>
      </c>
      <c r="E467" s="12" t="str">
        <f>IF($A467&lt;&gt;"",VLOOKUP($A467,Vocabulary!$A:$J,4,),"")</f>
        <v>Generic</v>
      </c>
    </row>
    <row r="468" spans="1:5" x14ac:dyDescent="0.3">
      <c r="A468" s="9">
        <v>524</v>
      </c>
      <c r="B468" s="17" t="str">
        <f>IF($A468&lt;&gt;"",IF(VLOOKUP($A468,Vocabulary!$A:$J,2,)="","",VLOOKUP($A468,Vocabulary!$A:$J,2,)),"")</f>
        <v>Lijnstring</v>
      </c>
      <c r="C468" s="17" t="str">
        <f>IF($A468&lt;&gt;"",IF(VLOOKUP($A468,Vocabulary!$A:$J,3,)="","",VLOOKUP($A468,Vocabulary!$A:$J,3,)),"")</f>
        <v/>
      </c>
      <c r="D468" s="17" t="str">
        <f>IF($A468&lt;&gt;"",IF(VLOOKUP($A468,Vocabulary!$A:$J,7,)="","",VLOOKUP($A468,Vocabulary!$A:$J,7,)),"")</f>
        <v>external terminology:
http://www.opengis.net/ont/sf#LineString</v>
      </c>
      <c r="E468" s="12" t="str">
        <f>IF($A468&lt;&gt;"",VLOOKUP($A468,Vocabulary!$A:$J,4,),"")</f>
        <v>Generic</v>
      </c>
    </row>
    <row r="469" spans="1:5" x14ac:dyDescent="0.3">
      <c r="A469" s="9">
        <v>525</v>
      </c>
      <c r="B469" s="17" t="str">
        <f>IF($A469&lt;&gt;"",IF(VLOOKUP($A469,Vocabulary!$A:$J,2,)="","",VLOOKUP($A469,Vocabulary!$A:$J,2,)),"")</f>
        <v>maker</v>
      </c>
      <c r="C469" s="17" t="str">
        <f>IF($A469&lt;&gt;"",IF(VLOOKUP($A469,Vocabulary!$A:$J,3,)="","",VLOOKUP($A469,Vocabulary!$A:$J,3,)),"")</f>
        <v/>
      </c>
      <c r="D469" s="17" t="str">
        <f>IF($A469&lt;&gt;"",IF(VLOOKUP($A469,Vocabulary!$A:$J,7,)="","",VLOOKUP($A469,Vocabulary!$A:$J,7,)),"")</f>
        <v>external terminology:
http://purl.org/dc/terms/creator</v>
      </c>
      <c r="E469" s="12" t="str">
        <f>IF($A469&lt;&gt;"",VLOOKUP($A469,Vocabulary!$A:$J,4,),"")</f>
        <v>Generic</v>
      </c>
    </row>
    <row r="470" spans="1:5" x14ac:dyDescent="0.3">
      <c r="A470" s="9">
        <v>526</v>
      </c>
      <c r="B470" s="17" t="str">
        <f>IF($A470&lt;&gt;"",IF(VLOOKUP($A470,Vocabulary!$A:$J,2,)="","",VLOOKUP($A470,Vocabulary!$A:$J,2,)),"")</f>
        <v>naam</v>
      </c>
      <c r="C470" s="17" t="str">
        <f>IF($A470&lt;&gt;"",IF(VLOOKUP($A470,Vocabulary!$A:$J,3,)="","",VLOOKUP($A470,Vocabulary!$A:$J,3,)),"")</f>
        <v/>
      </c>
      <c r="D470" s="17" t="str">
        <f>IF($A470&lt;&gt;"",IF(VLOOKUP($A470,Vocabulary!$A:$J,7,)="","",VLOOKUP($A470,Vocabulary!$A:$J,7,)),"")</f>
        <v>external terminology:
http://xmlns.com/foaf/0.1/name</v>
      </c>
      <c r="E470" s="12" t="str">
        <f>IF($A470&lt;&gt;"",VLOOKUP($A470,Vocabulary!$A:$J,4,),"")</f>
        <v>Generic</v>
      </c>
    </row>
    <row r="471" spans="1:5" x14ac:dyDescent="0.3">
      <c r="A471" s="9">
        <v>527</v>
      </c>
      <c r="B471" s="17" t="str">
        <f>IF($A471&lt;&gt;"",IF(VLOOKUP($A471,Vocabulary!$A:$J,2,)="","",VLOOKUP($A471,Vocabulary!$A:$J,2,)),"")</f>
        <v>notatie</v>
      </c>
      <c r="C471" s="17" t="str">
        <f>IF($A471&lt;&gt;"",IF(VLOOKUP($A471,Vocabulary!$A:$J,3,)="","",VLOOKUP($A471,Vocabulary!$A:$J,3,)),"")</f>
        <v/>
      </c>
      <c r="D471" s="17" t="str">
        <f>IF($A471&lt;&gt;"",IF(VLOOKUP($A471,Vocabulary!$A:$J,7,)="","",VLOOKUP($A471,Vocabulary!$A:$J,7,)),"")</f>
        <v>external terminology:
http://www.w3.org/2004/02/skos/core#notation</v>
      </c>
      <c r="E471" s="12" t="str">
        <f>IF($A471&lt;&gt;"",VLOOKUP($A471,Vocabulary!$A:$J,4,),"")</f>
        <v>Generic</v>
      </c>
    </row>
    <row r="472" spans="1:5" x14ac:dyDescent="0.3">
      <c r="A472" s="9">
        <v>528</v>
      </c>
      <c r="B472" s="17" t="str">
        <f>IF($A472&lt;&gt;"",IF(VLOOKUP($A472,Vocabulary!$A:$J,2,)="","",VLOOKUP($A472,Vocabulary!$A:$J,2,)),"")</f>
        <v>onderwerp</v>
      </c>
      <c r="C472" s="17" t="str">
        <f>IF($A472&lt;&gt;"",IF(VLOOKUP($A472,Vocabulary!$A:$J,3,)="","",VLOOKUP($A472,Vocabulary!$A:$J,3,)),"")</f>
        <v/>
      </c>
      <c r="D472" s="17" t="str">
        <f>IF($A472&lt;&gt;"",IF(VLOOKUP($A472,Vocabulary!$A:$J,7,)="","",VLOOKUP($A472,Vocabulary!$A:$J,7,)),"")</f>
        <v>external terminology:
http://data.europa.eu/m8g/subject</v>
      </c>
      <c r="E472" s="12" t="str">
        <f>IF($A472&lt;&gt;"",VLOOKUP($A472,Vocabulary!$A:$J,4,),"")</f>
        <v>Generic</v>
      </c>
    </row>
    <row r="473" spans="1:5" x14ac:dyDescent="0.3">
      <c r="A473" s="9">
        <v>529</v>
      </c>
      <c r="B473" s="17" t="str">
        <f>IF($A473&lt;&gt;"",IF(VLOOKUP($A473,Vocabulary!$A:$J,2,)="","",VLOOKUP($A473,Vocabulary!$A:$J,2,)),"")</f>
        <v>opTijdstip</v>
      </c>
      <c r="C473" s="17" t="str">
        <f>IF($A473&lt;&gt;"",IF(VLOOKUP($A473,Vocabulary!$A:$J,3,)="","",VLOOKUP($A473,Vocabulary!$A:$J,3,)),"")</f>
        <v/>
      </c>
      <c r="D473" s="17" t="str">
        <f>IF($A473&lt;&gt;"",IF(VLOOKUP($A473,Vocabulary!$A:$J,7,)="","",VLOOKUP($A473,Vocabulary!$A:$J,7,)),"")</f>
        <v>external terminology:
http://www.w3.org/ns/prov#atTime</v>
      </c>
      <c r="E473" s="12" t="str">
        <f>IF($A473&lt;&gt;"",VLOOKUP($A473,Vocabulary!$A:$J,4,),"")</f>
        <v>Generic</v>
      </c>
    </row>
    <row r="474" spans="1:5" x14ac:dyDescent="0.3">
      <c r="A474" s="9">
        <v>530</v>
      </c>
      <c r="B474" s="17" t="str">
        <f>IF($A474&lt;&gt;"",IF(VLOOKUP($A474,Vocabulary!$A:$J,2,)="","",VLOOKUP($A474,Vocabulary!$A:$J,2,)),"")</f>
        <v>openingsuren</v>
      </c>
      <c r="C474" s="17" t="str">
        <f>IF($A474&lt;&gt;"",IF(VLOOKUP($A474,Vocabulary!$A:$J,3,)="","",VLOOKUP($A474,Vocabulary!$A:$J,3,)),"")</f>
        <v/>
      </c>
      <c r="D474" s="17" t="str">
        <f>IF($A474&lt;&gt;"",IF(VLOOKUP($A474,Vocabulary!$A:$J,7,)="","",VLOOKUP($A474,Vocabulary!$A:$J,7,)),"")</f>
        <v>external terminology:
http://schema.org/openingHours</v>
      </c>
      <c r="E474" s="12" t="str">
        <f>IF($A474&lt;&gt;"",VLOOKUP($A474,Vocabulary!$A:$J,4,),"")</f>
        <v>Generic</v>
      </c>
    </row>
    <row r="475" spans="1:5" x14ac:dyDescent="0.3">
      <c r="A475" s="9">
        <v>531</v>
      </c>
      <c r="B475" s="17" t="str">
        <f>IF($A475&lt;&gt;"",IF(VLOOKUP($A475,Vocabulary!$A:$J,2,)="","",VLOOKUP($A475,Vocabulary!$A:$J,2,)),"")</f>
        <v>pagina</v>
      </c>
      <c r="C475" s="17" t="str">
        <f>IF($A475&lt;&gt;"",IF(VLOOKUP($A475,Vocabulary!$A:$J,3,)="","",VLOOKUP($A475,Vocabulary!$A:$J,3,)),"")</f>
        <v/>
      </c>
      <c r="D475" s="17" t="str">
        <f>IF($A475&lt;&gt;"",IF(VLOOKUP($A475,Vocabulary!$A:$J,7,)="","",VLOOKUP($A475,Vocabulary!$A:$J,7,)),"")</f>
        <v>external terminology:
http://xmlns.com/foaf/0.1/page</v>
      </c>
      <c r="E475" s="12" t="str">
        <f>IF($A475&lt;&gt;"",VLOOKUP($A475,Vocabulary!$A:$J,4,),"")</f>
        <v>Generic</v>
      </c>
    </row>
    <row r="476" spans="1:5" x14ac:dyDescent="0.3">
      <c r="A476" s="9">
        <v>532</v>
      </c>
      <c r="B476" s="17" t="str">
        <f>IF($A476&lt;&gt;"",IF(VLOOKUP($A476,Vocabulary!$A:$J,2,)="","",VLOOKUP($A476,Vocabulary!$A:$J,2,)),"")</f>
        <v>Polygoon</v>
      </c>
      <c r="C476" s="17" t="str">
        <f>IF($A476&lt;&gt;"",IF(VLOOKUP($A476,Vocabulary!$A:$J,3,)="","",VLOOKUP($A476,Vocabulary!$A:$J,3,)),"")</f>
        <v/>
      </c>
      <c r="D476" s="17" t="str">
        <f>IF($A476&lt;&gt;"",IF(VLOOKUP($A476,Vocabulary!$A:$J,7,)="","",VLOOKUP($A476,Vocabulary!$A:$J,7,)),"")</f>
        <v>external terminology:
http://www.opengis.net/ont/sf#Polygon</v>
      </c>
      <c r="E476" s="12" t="str">
        <f>IF($A476&lt;&gt;"",VLOOKUP($A476,Vocabulary!$A:$J,4,),"")</f>
        <v>Generic</v>
      </c>
    </row>
    <row r="477" spans="1:5" x14ac:dyDescent="0.3">
      <c r="A477" s="9">
        <v>533</v>
      </c>
      <c r="B477" s="17" t="str">
        <f>IF($A477&lt;&gt;"",IF(VLOOKUP($A477,Vocabulary!$A:$J,2,)="","",VLOOKUP($A477,Vocabulary!$A:$J,2,)),"")</f>
        <v>Punt</v>
      </c>
      <c r="C477" s="17" t="str">
        <f>IF($A477&lt;&gt;"",IF(VLOOKUP($A477,Vocabulary!$A:$J,3,)="","",VLOOKUP($A477,Vocabulary!$A:$J,3,)),"")</f>
        <v/>
      </c>
      <c r="D477" s="17" t="str">
        <f>IF($A477&lt;&gt;"",IF(VLOOKUP($A477,Vocabulary!$A:$J,7,)="","",VLOOKUP($A477,Vocabulary!$A:$J,7,)),"")</f>
        <v>external terminology:
http://www.opengis.net/ont/sf#Point</v>
      </c>
      <c r="E477" s="12" t="str">
        <f>IF($A477&lt;&gt;"",VLOOKUP($A477,Vocabulary!$A:$J,4,),"")</f>
        <v>Generic</v>
      </c>
    </row>
    <row r="478" spans="1:5" x14ac:dyDescent="0.3">
      <c r="A478" s="9">
        <v>534</v>
      </c>
      <c r="B478" s="17" t="str">
        <f>IF($A478&lt;&gt;"",IF(VLOOKUP($A478,Vocabulary!$A:$J,2,)="","",VLOOKUP($A478,Vocabulary!$A:$J,2,)),"")</f>
        <v>relatie</v>
      </c>
      <c r="C478" s="17" t="str">
        <f>IF($A478&lt;&gt;"",IF(VLOOKUP($A478,Vocabulary!$A:$J,3,)="","",VLOOKUP($A478,Vocabulary!$A:$J,3,)),"")</f>
        <v/>
      </c>
      <c r="D478" s="17" t="str">
        <f>IF($A478&lt;&gt;"",IF(VLOOKUP($A478,Vocabulary!$A:$J,7,)="","",VLOOKUP($A478,Vocabulary!$A:$J,7,)),"")</f>
        <v>external terminology:
http://purl.org/dc/terms/relation</v>
      </c>
      <c r="E478" s="12" t="str">
        <f>IF($A478&lt;&gt;"",VLOOKUP($A478,Vocabulary!$A:$J,4,),"")</f>
        <v>Generic</v>
      </c>
    </row>
    <row r="479" spans="1:5" x14ac:dyDescent="0.3">
      <c r="A479" s="9">
        <v>535</v>
      </c>
      <c r="B479" s="17" t="str">
        <f>IF($A479&lt;&gt;"",IF(VLOOKUP($A479,Vocabulary!$A:$J,2,)="","",VLOOKUP($A479,Vocabulary!$A:$J,2,)),"")</f>
        <v>Resource</v>
      </c>
      <c r="C479" s="17" t="str">
        <f>IF($A479&lt;&gt;"",IF(VLOOKUP($A479,Vocabulary!$A:$J,3,)="","",VLOOKUP($A479,Vocabulary!$A:$J,3,)),"")</f>
        <v/>
      </c>
      <c r="D479" s="17" t="str">
        <f>IF($A479&lt;&gt;"",IF(VLOOKUP($A479,Vocabulary!$A:$J,7,)="","",VLOOKUP($A479,Vocabulary!$A:$J,7,)),"")</f>
        <v>external terminology:
http://www.w3.org/2000/01/rdf-schema#Resource</v>
      </c>
      <c r="E479" s="12" t="str">
        <f>IF($A479&lt;&gt;"",VLOOKUP($A479,Vocabulary!$A:$J,4,),"")</f>
        <v>Generic</v>
      </c>
    </row>
    <row r="480" spans="1:5" x14ac:dyDescent="0.3">
      <c r="A480" s="9">
        <v>536</v>
      </c>
      <c r="B480" s="17" t="str">
        <f>IF($A480&lt;&gt;"",IF(VLOOKUP($A480,Vocabulary!$A:$J,2,)="","",VLOOKUP($A480,Vocabulary!$A:$J,2,)),"")</f>
        <v>schemaAgentschap</v>
      </c>
      <c r="C480" s="17" t="str">
        <f>IF($A480&lt;&gt;"",IF(VLOOKUP($A480,Vocabulary!$A:$J,3,)="","",VLOOKUP($A480,Vocabulary!$A:$J,3,)),"")</f>
        <v/>
      </c>
      <c r="D480" s="17" t="str">
        <f>IF($A480&lt;&gt;"",IF(VLOOKUP($A480,Vocabulary!$A:$J,7,)="","",VLOOKUP($A480,Vocabulary!$A:$J,7,)),"")</f>
        <v>external terminology:
http://www.w3.org/ns/adms#schemaAgency</v>
      </c>
      <c r="E480" s="12" t="str">
        <f>IF($A480&lt;&gt;"",VLOOKUP($A480,Vocabulary!$A:$J,4,),"")</f>
        <v>Generic</v>
      </c>
    </row>
    <row r="481" spans="1:5" x14ac:dyDescent="0.3">
      <c r="A481" s="9">
        <v>537</v>
      </c>
      <c r="B481" s="17" t="str">
        <f>IF($A481&lt;&gt;"",IF(VLOOKUP($A481,Vocabulary!$A:$J,2,)="","",VLOOKUP($A481,Vocabulary!$A:$J,2,)),"")</f>
        <v>status</v>
      </c>
      <c r="C481" s="17" t="str">
        <f>IF($A481&lt;&gt;"",IF(VLOOKUP($A481,Vocabulary!$A:$J,3,)="","",VLOOKUP($A481,Vocabulary!$A:$J,3,)),"")</f>
        <v/>
      </c>
      <c r="D481" s="17" t="str">
        <f>IF($A481&lt;&gt;"",IF(VLOOKUP($A481,Vocabulary!$A:$J,7,)="","",VLOOKUP($A481,Vocabulary!$A:$J,7,)),"")</f>
        <v>external terminology:
http://www.w3.org/ns/adms#status</v>
      </c>
      <c r="E481" s="12" t="str">
        <f>IF($A481&lt;&gt;"",VLOOKUP($A481,Vocabulary!$A:$J,4,),"")</f>
        <v>Generic</v>
      </c>
    </row>
    <row r="482" spans="1:5" x14ac:dyDescent="0.3">
      <c r="A482" s="9">
        <v>538</v>
      </c>
      <c r="B482" s="17" t="str">
        <f>IF($A482&lt;&gt;"",IF(VLOOKUP($A482,Vocabulary!$A:$J,2,)="","",VLOOKUP($A482,Vocabulary!$A:$J,2,)),"")</f>
        <v>taal</v>
      </c>
      <c r="C482" s="17" t="str">
        <f>IF($A482&lt;&gt;"",IF(VLOOKUP($A482,Vocabulary!$A:$J,3,)="","",VLOOKUP($A482,Vocabulary!$A:$J,3,)),"")</f>
        <v/>
      </c>
      <c r="D482" s="17" t="str">
        <f>IF($A482&lt;&gt;"",IF(VLOOKUP($A482,Vocabulary!$A:$J,7,)="","",VLOOKUP($A482,Vocabulary!$A:$J,7,)),"")</f>
        <v>external terminology:
http://data.europa.eu/eli/ontology#language</v>
      </c>
      <c r="E482" s="12" t="str">
        <f>IF($A482&lt;&gt;"",VLOOKUP($A482,Vocabulary!$A:$J,4,),"")</f>
        <v>Generic</v>
      </c>
    </row>
    <row r="483" spans="1:5" x14ac:dyDescent="0.3">
      <c r="A483" s="9">
        <v>539</v>
      </c>
      <c r="B483" s="17" t="str">
        <f>IF($A483&lt;&gt;"",IF(VLOOKUP($A483,Vocabulary!$A:$J,2,)="","",VLOOKUP($A483,Vocabulary!$A:$J,2,)),"")</f>
        <v>telefoon</v>
      </c>
      <c r="C483" s="17" t="str">
        <f>IF($A483&lt;&gt;"",IF(VLOOKUP($A483,Vocabulary!$A:$J,3,)="","",VLOOKUP($A483,Vocabulary!$A:$J,3,)),"")</f>
        <v/>
      </c>
      <c r="D483" s="17" t="str">
        <f>IF($A483&lt;&gt;"",IF(VLOOKUP($A483,Vocabulary!$A:$J,7,)="","",VLOOKUP($A483,Vocabulary!$A:$J,7,)),"")</f>
        <v>external terminology:
http://schema.org/telephone</v>
      </c>
      <c r="E483" s="12" t="str">
        <f>IF($A483&lt;&gt;"",VLOOKUP($A483,Vocabulary!$A:$J,4,),"")</f>
        <v>Generic</v>
      </c>
    </row>
    <row r="484" spans="1:5" x14ac:dyDescent="0.3">
      <c r="A484" s="9">
        <v>540</v>
      </c>
      <c r="B484" s="17" t="str">
        <f>IF($A484&lt;&gt;"",IF(VLOOKUP($A484,Vocabulary!$A:$J,2,)="","",VLOOKUP($A484,Vocabulary!$A:$J,2,)),"")</f>
        <v>territorialeToepassing</v>
      </c>
      <c r="C484" s="17" t="str">
        <f>IF($A484&lt;&gt;"",IF(VLOOKUP($A484,Vocabulary!$A:$J,3,)="","",VLOOKUP($A484,Vocabulary!$A:$J,3,)),"")</f>
        <v/>
      </c>
      <c r="D484" s="17" t="str">
        <f>IF($A484&lt;&gt;"",IF(VLOOKUP($A484,Vocabulary!$A:$J,7,)="","",VLOOKUP($A484,Vocabulary!$A:$J,7,)),"")</f>
        <v>external terminology:
http://data.europa.eu/m8g/territorialApplication</v>
      </c>
      <c r="E484" s="12" t="str">
        <f>IF($A484&lt;&gt;"",VLOOKUP($A484,Vocabulary!$A:$J,4,),"")</f>
        <v>Generic</v>
      </c>
    </row>
    <row r="485" spans="1:5" x14ac:dyDescent="0.3">
      <c r="A485" s="9">
        <v>541</v>
      </c>
      <c r="B485" s="17" t="str">
        <f>IF($A485&lt;&gt;"",IF(VLOOKUP($A485,Vocabulary!$A:$J,2,)="","",VLOOKUP($A485,Vocabulary!$A:$J,2,)),"")</f>
        <v>TijdsInterval</v>
      </c>
      <c r="C485" s="17" t="str">
        <f>IF($A485&lt;&gt;"",IF(VLOOKUP($A485,Vocabulary!$A:$J,3,)="","",VLOOKUP($A485,Vocabulary!$A:$J,3,)),"")</f>
        <v/>
      </c>
      <c r="D485" s="17" t="str">
        <f>IF($A485&lt;&gt;"",IF(VLOOKUP($A485,Vocabulary!$A:$J,7,)="","",VLOOKUP($A485,Vocabulary!$A:$J,7,)),"")</f>
        <v>external terminology:
http://purl.org/dc/terms/PeriodOfTime</v>
      </c>
      <c r="E485" s="12" t="str">
        <f>IF($A485&lt;&gt;"",VLOOKUP($A485,Vocabulary!$A:$J,4,),"")</f>
        <v>Generic</v>
      </c>
    </row>
    <row r="486" spans="1:5" x14ac:dyDescent="0.3">
      <c r="A486" s="9">
        <v>542</v>
      </c>
      <c r="B486" s="17" t="str">
        <f>IF($A486&lt;&gt;"",IF(VLOOKUP($A486,Vocabulary!$A:$J,2,)="","",VLOOKUP($A486,Vocabulary!$A:$J,2,)),"")</f>
        <v>titel</v>
      </c>
      <c r="C486" s="17" t="str">
        <f>IF($A486&lt;&gt;"",IF(VLOOKUP($A486,Vocabulary!$A:$J,3,)="","",VLOOKUP($A486,Vocabulary!$A:$J,3,)),"")</f>
        <v/>
      </c>
      <c r="D486" s="17" t="str">
        <f>IF($A486&lt;&gt;"",IF(VLOOKUP($A486,Vocabulary!$A:$J,7,)="","",VLOOKUP($A486,Vocabulary!$A:$J,7,)),"")</f>
        <v>external terminology:
http://purl.org/dc/terms/title</v>
      </c>
      <c r="E486" s="12" t="str">
        <f>IF($A486&lt;&gt;"",VLOOKUP($A486,Vocabulary!$A:$J,4,),"")</f>
        <v>Generic</v>
      </c>
    </row>
    <row r="487" spans="1:5" x14ac:dyDescent="0.3">
      <c r="A487" s="9">
        <v>543</v>
      </c>
      <c r="B487" s="17" t="str">
        <f>IF($A487&lt;&gt;"",IF(VLOOKUP($A487,Vocabulary!$A:$J,2,)="","",VLOOKUP($A487,Vocabulary!$A:$J,2,)),"")</f>
        <v>type</v>
      </c>
      <c r="C487" s="17" t="str">
        <f>IF($A487&lt;&gt;"",IF(VLOOKUP($A487,Vocabulary!$A:$J,3,)="","",VLOOKUP($A487,Vocabulary!$A:$J,3,)),"")</f>
        <v/>
      </c>
      <c r="D487" s="17" t="str">
        <f>IF($A487&lt;&gt;"",IF(VLOOKUP($A487,Vocabulary!$A:$J,7,)="","",VLOOKUP($A487,Vocabulary!$A:$J,7,)),"")</f>
        <v>external terminology:
http://purl.org/dc/terms/type</v>
      </c>
      <c r="E487" s="12" t="str">
        <f>IF($A487&lt;&gt;"",VLOOKUP($A487,Vocabulary!$A:$J,4,),"")</f>
        <v>Generic</v>
      </c>
    </row>
    <row r="488" spans="1:5" x14ac:dyDescent="0.3">
      <c r="A488" s="9">
        <v>544</v>
      </c>
      <c r="B488" s="17" t="str">
        <f>IF($A488&lt;&gt;"",IF(VLOOKUP($A488,Vocabulary!$A:$J,2,)="","",VLOOKUP($A488,Vocabulary!$A:$J,2,)),"")</f>
        <v>uitgegeven</v>
      </c>
      <c r="C488" s="17" t="str">
        <f>IF($A488&lt;&gt;"",IF(VLOOKUP($A488,Vocabulary!$A:$J,3,)="","",VLOOKUP($A488,Vocabulary!$A:$J,3,)),"")</f>
        <v/>
      </c>
      <c r="D488" s="17" t="str">
        <f>IF($A488&lt;&gt;"",IF(VLOOKUP($A488,Vocabulary!$A:$J,7,)="","",VLOOKUP($A488,Vocabulary!$A:$J,7,)),"")</f>
        <v>external terminology:
http://purl.org/dc/terms/issued</v>
      </c>
      <c r="E488" s="12" t="str">
        <f>IF($A488&lt;&gt;"",VLOOKUP($A488,Vocabulary!$A:$J,4,),"")</f>
        <v>Generic</v>
      </c>
    </row>
    <row r="489" spans="1:5" x14ac:dyDescent="0.3">
      <c r="A489" s="9">
        <v>545</v>
      </c>
      <c r="B489" s="17" t="str">
        <f>IF($A489&lt;&gt;"",IF(VLOOKUP($A489,Vocabulary!$A:$J,2,)="","",VLOOKUP($A489,Vocabulary!$A:$J,2,)),"")</f>
        <v>urenBeschikbaarheid</v>
      </c>
      <c r="C489" s="17" t="str">
        <f>IF($A489&lt;&gt;"",IF(VLOOKUP($A489,Vocabulary!$A:$J,3,)="","",VLOOKUP($A489,Vocabulary!$A:$J,3,)),"")</f>
        <v/>
      </c>
      <c r="D489" s="17" t="str">
        <f>IF($A489&lt;&gt;"",IF(VLOOKUP($A489,Vocabulary!$A:$J,7,)="","",VLOOKUP($A489,Vocabulary!$A:$J,7,)),"")</f>
        <v>external terminology:
http://schema.org/hoursAvailable</v>
      </c>
      <c r="E489" s="12" t="str">
        <f>IF($A489&lt;&gt;"",VLOOKUP($A489,Vocabulary!$A:$J,4,),"")</f>
        <v>Generic</v>
      </c>
    </row>
    <row r="490" spans="1:5" x14ac:dyDescent="0.3">
      <c r="A490" s="9">
        <v>546</v>
      </c>
      <c r="B490" s="17" t="str">
        <f>IF($A490&lt;&gt;"",IF(VLOOKUP($A490,Vocabulary!$A:$J,2,)="","",VLOOKUP($A490,Vocabulary!$A:$J,2,)),"")</f>
        <v>wasGeassocieerdMet</v>
      </c>
      <c r="C490" s="17" t="str">
        <f>IF($A490&lt;&gt;"",IF(VLOOKUP($A490,Vocabulary!$A:$J,3,)="","",VLOOKUP($A490,Vocabulary!$A:$J,3,)),"")</f>
        <v/>
      </c>
      <c r="D490" s="17" t="str">
        <f>IF($A490&lt;&gt;"",IF(VLOOKUP($A490,Vocabulary!$A:$J,7,)="","",VLOOKUP($A490,Vocabulary!$A:$J,7,)),"")</f>
        <v>external terminology:
http://www.w3.org/ns/prov#wasAssociatedWith</v>
      </c>
      <c r="E490" s="12" t="str">
        <f>IF($A490&lt;&gt;"",VLOOKUP($A490,Vocabulary!$A:$J,4,),"")</f>
        <v>Generic</v>
      </c>
    </row>
    <row r="491" spans="1:5" x14ac:dyDescent="0.3">
      <c r="A491" s="9">
        <v>547</v>
      </c>
      <c r="B491" s="17" t="str">
        <f>IF($A491&lt;&gt;"",IF(VLOOKUP($A491,Vocabulary!$A:$J,2,)="","",VLOOKUP($A491,Vocabulary!$A:$J,2,)),"")</f>
        <v>administratieveEenheidNiveau1</v>
      </c>
      <c r="C491" s="17" t="str">
        <f>IF($A491&lt;&gt;"",IF(VLOOKUP($A491,Vocabulary!$A:$J,3,)="","",VLOOKUP($A491,Vocabulary!$A:$J,3,)),"")</f>
        <v>The uppermost administrative unit for the address, almost always a country.</v>
      </c>
      <c r="D491" s="17" t="str">
        <f>IF($A491&lt;&gt;"",IF(VLOOKUP($A491,Vocabulary!$A:$J,7,)="","",VLOOKUP($A491,Vocabulary!$A:$J,7,)),"")</f>
        <v>external terminology:
http://www.w3.org/ns/locn#adminUnitL1</v>
      </c>
      <c r="E491" s="12" t="str">
        <f>IF($A491&lt;&gt;"",VLOOKUP($A491,Vocabulary!$A:$J,4,),"")</f>
        <v>Location</v>
      </c>
    </row>
    <row r="492" spans="1:5" x14ac:dyDescent="0.3">
      <c r="A492" s="9">
        <v>548</v>
      </c>
      <c r="B492" s="17" t="str">
        <f>IF($A492&lt;&gt;"",IF(VLOOKUP($A492,Vocabulary!$A:$J,2,)="","",VLOOKUP($A492,Vocabulary!$A:$J,2,)),"")</f>
        <v>administratieveEenheidNiveau2</v>
      </c>
      <c r="C492" s="17" t="str">
        <f>IF($A492&lt;&gt;"",IF(VLOOKUP($A492,Vocabulary!$A:$J,3,)="","",VLOOKUP($A492,Vocabulary!$A:$J,3,)),"")</f>
        <v>The region of the address, usually a county, state or other such area that typically encompasses several localities.</v>
      </c>
      <c r="D492" s="17" t="str">
        <f>IF($A492&lt;&gt;"",IF(VLOOKUP($A492,Vocabulary!$A:$J,7,)="","",VLOOKUP($A492,Vocabulary!$A:$J,7,)),"")</f>
        <v>external terminology:
http://www.w3.org/ns/locn#adminUnitL2</v>
      </c>
      <c r="E492" s="12" t="str">
        <f>IF($A492&lt;&gt;"",VLOOKUP($A492,Vocabulary!$A:$J,4,),"")</f>
        <v>Location</v>
      </c>
    </row>
    <row r="493" spans="1:5" x14ac:dyDescent="0.3">
      <c r="A493" s="9">
        <v>549</v>
      </c>
      <c r="B493" s="17" t="str">
        <f>IF($A493&lt;&gt;"",IF(VLOOKUP($A493,Vocabulary!$A:$J,2,)="","",VLOOKUP($A493,Vocabulary!$A:$J,2,)),"")</f>
        <v>adresgebied</v>
      </c>
      <c r="C493" s="17" t="str">
        <f>IF($A493&lt;&gt;"",IF(VLOOKUP($A493,Vocabulary!$A:$J,3,)="","",VLOOKUP($A493,Vocabulary!$A:$J,3,)),"")</f>
        <v/>
      </c>
      <c r="D493" s="17" t="str">
        <f>IF($A493&lt;&gt;"",IF(VLOOKUP($A493,Vocabulary!$A:$J,7,)="","",VLOOKUP($A493,Vocabulary!$A:$J,7,)),"")</f>
        <v>external terminology:
http://www.w3.org/ns/locn#addressArea</v>
      </c>
      <c r="E493" s="12" t="str">
        <f>IF($A493&lt;&gt;"",VLOOKUP($A493,Vocabulary!$A:$J,4,),"")</f>
        <v>Location</v>
      </c>
    </row>
    <row r="494" spans="1:5" x14ac:dyDescent="0.3">
      <c r="A494" s="9">
        <v>550</v>
      </c>
      <c r="B494" s="17" t="str">
        <f>IF($A494&lt;&gt;"",IF(VLOOKUP($A494,Vocabulary!$A:$J,2,)="","",VLOOKUP($A494,Vocabulary!$A:$J,2,)),"")</f>
        <v>Adresvoorstelling</v>
      </c>
      <c r="C494" s="17" t="str">
        <f>IF($A494&lt;&gt;"",IF(VLOOKUP($A494,Vocabulary!$A:$J,3,)="","",VLOOKUP($A494,Vocabulary!$A:$J,3,)),"")</f>
        <v/>
      </c>
      <c r="D494" s="17" t="str">
        <f>IF($A494&lt;&gt;"",IF(VLOOKUP($A494,Vocabulary!$A:$J,7,)="","",VLOOKUP($A494,Vocabulary!$A:$J,7,)),"")</f>
        <v>external terminology:
http://www.w3.org/ns/locn#Address</v>
      </c>
      <c r="E494" s="12" t="str">
        <f>IF($A494&lt;&gt;"",VLOOKUP($A494,Vocabulary!$A:$J,4,),"")</f>
        <v>Location</v>
      </c>
    </row>
    <row r="495" spans="1:5" x14ac:dyDescent="0.3">
      <c r="A495" s="9">
        <v>551</v>
      </c>
      <c r="B495" s="17" t="str">
        <f>IF($A495&lt;&gt;"",IF(VLOOKUP($A495,Vocabulary!$A:$J,2,)="","",VLOOKUP($A495,Vocabulary!$A:$J,2,)),"")</f>
        <v>label</v>
      </c>
      <c r="C495" s="17" t="str">
        <f>IF($A495&lt;&gt;"",IF(VLOOKUP($A495,Vocabulary!$A:$J,3,)="","",VLOOKUP($A495,Vocabulary!$A:$J,3,)),"")</f>
        <v/>
      </c>
      <c r="D495" s="17" t="str">
        <f>IF($A495&lt;&gt;"",IF(VLOOKUP($A495,Vocabulary!$A:$J,7,)="","",VLOOKUP($A495,Vocabulary!$A:$J,7,)),"")</f>
        <v>external terminology:
http://www.w3.org/2000/01/rdf-schema#label</v>
      </c>
      <c r="E495" s="12" t="str">
        <f>IF($A495&lt;&gt;"",VLOOKUP($A495,Vocabulary!$A:$J,4,),"")</f>
        <v>Location</v>
      </c>
    </row>
    <row r="496" spans="1:5" x14ac:dyDescent="0.3">
      <c r="A496" s="9">
        <v>552</v>
      </c>
      <c r="B496" s="17" t="str">
        <f>IF($A496&lt;&gt;"",IF(VLOOKUP($A496,Vocabulary!$A:$J,2,)="","",VLOOKUP($A496,Vocabulary!$A:$J,2,)),"")</f>
        <v>locatieaanduiding</v>
      </c>
      <c r="C496" s="17" t="str">
        <f>IF($A496&lt;&gt;"",IF(VLOOKUP($A496,Vocabulary!$A:$J,3,)="","",VLOOKUP($A496,Vocabulary!$A:$J,3,)),"")</f>
        <v/>
      </c>
      <c r="D496" s="17" t="str">
        <f>IF($A496&lt;&gt;"",IF(VLOOKUP($A496,Vocabulary!$A:$J,7,)="","",VLOOKUP($A496,Vocabulary!$A:$J,7,)),"")</f>
        <v>external terminology:
http://www.w3.org/ns/locn#locatorDesignator</v>
      </c>
      <c r="E496" s="12" t="str">
        <f>IF($A496&lt;&gt;"",VLOOKUP($A496,Vocabulary!$A:$J,4,),"")</f>
        <v>Location</v>
      </c>
    </row>
    <row r="497" spans="1:5" x14ac:dyDescent="0.3">
      <c r="A497" s="9">
        <v>553</v>
      </c>
      <c r="B497" s="17" t="str">
        <f>IF($A497&lt;&gt;"",IF(VLOOKUP($A497,Vocabulary!$A:$J,2,)="","",VLOOKUP($A497,Vocabulary!$A:$J,2,)),"")</f>
        <v>locatienaam</v>
      </c>
      <c r="C497" s="17" t="str">
        <f>IF($A497&lt;&gt;"",IF(VLOOKUP($A497,Vocabulary!$A:$J,3,)="","",VLOOKUP($A497,Vocabulary!$A:$J,3,)),"")</f>
        <v>Proper noun(s) applied to the real world entity identified by the locator. The locator name could be the name of the property or complex, of the building or part of the building, or it could be the name of a room inside a building.</v>
      </c>
      <c r="D497" s="17" t="str">
        <f>IF($A497&lt;&gt;"",IF(VLOOKUP($A497,Vocabulary!$A:$J,7,)="","",VLOOKUP($A497,Vocabulary!$A:$J,7,)),"")</f>
        <v>external terminology:
http://www.w3.org/ns/locn#locatorName</v>
      </c>
      <c r="E497" s="12" t="str">
        <f>IF($A497&lt;&gt;"",VLOOKUP($A497,Vocabulary!$A:$J,4,),"")</f>
        <v>Location</v>
      </c>
    </row>
    <row r="498" spans="1:5" x14ac:dyDescent="0.3">
      <c r="A498" s="9">
        <v>554</v>
      </c>
      <c r="B498" s="17" t="str">
        <f>IF($A498&lt;&gt;"",IF(VLOOKUP($A498,Vocabulary!$A:$J,2,)="","",VLOOKUP($A498,Vocabulary!$A:$J,2,)),"")</f>
        <v>postbus</v>
      </c>
      <c r="C498" s="17" t="str">
        <f>IF($A498&lt;&gt;"",IF(VLOOKUP($A498,Vocabulary!$A:$J,3,)="","",VLOOKUP($A498,Vocabulary!$A:$J,3,)),"")</f>
        <v/>
      </c>
      <c r="D498" s="17" t="str">
        <f>IF($A498&lt;&gt;"",IF(VLOOKUP($A498,Vocabulary!$A:$J,7,)="","",VLOOKUP($A498,Vocabulary!$A:$J,7,)),"")</f>
        <v>external terminology:
http://www.w3.org/ns/locn#poBox</v>
      </c>
      <c r="E498" s="12" t="str">
        <f>IF($A498&lt;&gt;"",VLOOKUP($A498,Vocabulary!$A:$J,4,),"")</f>
        <v>Location</v>
      </c>
    </row>
    <row r="499" spans="1:5" x14ac:dyDescent="0.3">
      <c r="A499" s="9">
        <v>557</v>
      </c>
      <c r="B499" s="17" t="str">
        <f>IF($A499&lt;&gt;"",IF(VLOOKUP($A499,Vocabulary!$A:$J,2,)="","",VLOOKUP($A499,Vocabulary!$A:$J,2,)),"")</f>
        <v>straatnaam</v>
      </c>
      <c r="C499" s="17" t="str">
        <f>IF($A499&lt;&gt;"",IF(VLOOKUP($A499,Vocabulary!$A:$J,3,)="","",VLOOKUP($A499,Vocabulary!$A:$J,3,)),"")</f>
        <v/>
      </c>
      <c r="D499" s="17" t="str">
        <f>IF($A499&lt;&gt;"",IF(VLOOKUP($A499,Vocabulary!$A:$J,7,)="","",VLOOKUP($A499,Vocabulary!$A:$J,7,)),"")</f>
        <v>external terminology:
http://www.w3.org/ns/locn#thoroughfare</v>
      </c>
      <c r="E499" s="12" t="str">
        <f>IF($A499&lt;&gt;"",VLOOKUP($A499,Vocabulary!$A:$J,4,),"")</f>
        <v>Location</v>
      </c>
    </row>
    <row r="500" spans="1:5" x14ac:dyDescent="0.3">
      <c r="A500" s="9">
        <v>559</v>
      </c>
      <c r="B500" s="17" t="str">
        <f>IF($A500&lt;&gt;"",IF(VLOOKUP($A500,Vocabulary!$A:$J,2,)="","",VLOOKUP($A500,Vocabulary!$A:$J,2,)),"")</f>
        <v>contactpunt</v>
      </c>
      <c r="C500" s="17" t="str">
        <f>IF($A500&lt;&gt;"",IF(VLOOKUP($A500,Vocabulary!$A:$J,3,)="","",VLOOKUP($A500,Vocabulary!$A:$J,3,)),"")</f>
        <v>A contact point for a person or organization.</v>
      </c>
      <c r="D500" s="17" t="str">
        <f>IF($A500&lt;&gt;"",IF(VLOOKUP($A500,Vocabulary!$A:$J,7,)="","",VLOOKUP($A500,Vocabulary!$A:$J,7,)),"")</f>
        <v>external terminology:
http://schema.org/contactPoint</v>
      </c>
      <c r="E500" s="12" t="str">
        <f>IF($A500&lt;&gt;"",VLOOKUP($A500,Vocabulary!$A:$J,4,),"")</f>
        <v>Person</v>
      </c>
    </row>
    <row r="501" spans="1:5" x14ac:dyDescent="0.3">
      <c r="A501" s="9">
        <v>560</v>
      </c>
      <c r="B501" s="17" t="str">
        <f>IF($A501&lt;&gt;"",IF(VLOOKUP($A501,Vocabulary!$A:$J,2,)="","",VLOOKUP($A501,Vocabulary!$A:$J,2,)),"")</f>
        <v>familienaam</v>
      </c>
      <c r="C501" s="17" t="str">
        <f>IF($A501&lt;&gt;"",IF(VLOOKUP($A501,Vocabulary!$A:$J,3,)="","",VLOOKUP($A501,Vocabulary!$A:$J,3,)),"")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1" s="17" t="str">
        <f>IF($A501&lt;&gt;"",IF(VLOOKUP($A501,Vocabulary!$A:$J,7,)="","",VLOOKUP($A501,Vocabulary!$A:$J,7,)),"")</f>
        <v>external terminology:
http://xmlns.com/foaf/0.1/familyName</v>
      </c>
      <c r="E501" s="12" t="str">
        <f>IF($A501&lt;&gt;"",VLOOKUP($A501,Vocabulary!$A:$J,4,),"")</f>
        <v>Person</v>
      </c>
    </row>
    <row r="502" spans="1:5" x14ac:dyDescent="0.3">
      <c r="A502" s="9">
        <v>561</v>
      </c>
      <c r="B502" s="17" t="str">
        <f>IF($A502&lt;&gt;"",IF(VLOOKUP($A502,Vocabulary!$A:$J,2,)="","",VLOOKUP($A502,Vocabulary!$A:$J,2,)),"")</f>
        <v>geboortenaam</v>
      </c>
      <c r="C502" s="17" t="str">
        <f>IF($A502&lt;&gt;"",IF(VLOOKUP($A502,Vocabulary!$A:$J,3,)="","",VLOOKUP($A502,Vocabulary!$A:$J,3,)),"")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2" s="17" t="str">
        <f>IF($A502&lt;&gt;"",IF(VLOOKUP($A502,Vocabulary!$A:$J,7,)="","",VLOOKUP($A502,Vocabulary!$A:$J,7,)),"")</f>
        <v>external terminology:
http://www.w3.org/ns/person#birthName</v>
      </c>
      <c r="E502" s="12" t="str">
        <f>IF($A502&lt;&gt;"",VLOOKUP($A502,Vocabulary!$A:$J,4,),"")</f>
        <v>Person</v>
      </c>
    </row>
    <row r="503" spans="1:5" x14ac:dyDescent="0.3">
      <c r="A503" s="9">
        <v>562</v>
      </c>
      <c r="B503" s="17" t="str">
        <f>IF($A503&lt;&gt;"",IF(VLOOKUP($A503,Vocabulary!$A:$J,2,)="","",VLOOKUP($A503,Vocabulary!$A:$J,2,)),"")</f>
        <v>gegevenNaam</v>
      </c>
      <c r="C503" s="17" t="str">
        <f>IF($A503&lt;&gt;"",IF(VLOOKUP($A503,Vocabulary!$A:$J,3,)="","",VLOOKUP($A503,Vocabulary!$A:$J,3,)),"")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3" s="17" t="str">
        <f>IF($A503&lt;&gt;"",IF(VLOOKUP($A503,Vocabulary!$A:$J,7,)="","",VLOOKUP($A503,Vocabulary!$A:$J,7,)),"")</f>
        <v>external terminology:
http://xmlns.com/foaf/0.1/givenName</v>
      </c>
      <c r="E503" s="12" t="str">
        <f>IF($A503&lt;&gt;"",VLOOKUP($A503,Vocabulary!$A:$J,4,),"")</f>
        <v>Person</v>
      </c>
    </row>
    <row r="504" spans="1:5" x14ac:dyDescent="0.3">
      <c r="A504" s="9">
        <v>563</v>
      </c>
      <c r="B504" s="17" t="str">
        <f>IF($A504&lt;&gt;"",IF(VLOOKUP($A504,Vocabulary!$A:$J,2,)="","",VLOOKUP($A504,Vocabulary!$A:$J,2,)),"")</f>
        <v>inwonerschap</v>
      </c>
      <c r="C504" s="17" t="str">
        <f>IF($A504&lt;&gt;"",IF(VLOOKUP($A504,Vocabulary!$A:$J,3,)="","",VLOOKUP($A504,Vocabulary!$A:$J,3,)),"")</f>
        <v/>
      </c>
      <c r="D504" s="17" t="str">
        <f>IF($A504&lt;&gt;"",IF(VLOOKUP($A504,Vocabulary!$A:$J,7,)="","",VLOOKUP($A504,Vocabulary!$A:$J,7,)),"")</f>
        <v>external terminology:
http://www.w3.org/ns/person#residency</v>
      </c>
      <c r="E504" s="12" t="str">
        <f>IF($A504&lt;&gt;"",VLOOKUP($A504,Vocabulary!$A:$J,4,),"")</f>
        <v>Person</v>
      </c>
    </row>
    <row r="505" spans="1:5" x14ac:dyDescent="0.3">
      <c r="A505" s="9">
        <v>564</v>
      </c>
      <c r="B505" s="17" t="str">
        <f>IF($A505&lt;&gt;"",IF(VLOOKUP($A505,Vocabulary!$A:$J,2,)="","",VLOOKUP($A505,Vocabulary!$A:$J,2,)),"")</f>
        <v>naam</v>
      </c>
      <c r="C505" s="17" t="str">
        <f>IF($A505&lt;&gt;"",IF(VLOOKUP($A505,Vocabulary!$A:$J,3,)="","",VLOOKUP($A505,Vocabulary!$A:$J,3,)),"")</f>
        <v/>
      </c>
      <c r="D505" s="17" t="str">
        <f>IF($A505&lt;&gt;"",IF(VLOOKUP($A505,Vocabulary!$A:$J,7,)="","",VLOOKUP($A505,Vocabulary!$A:$J,7,)),"")</f>
        <v>external terminology:
http://xmlns.com/foaf/0.1/name</v>
      </c>
      <c r="E505" s="12" t="str">
        <f>IF($A505&lt;&gt;"",VLOOKUP($A505,Vocabulary!$A:$J,4,),"")</f>
        <v>Person</v>
      </c>
    </row>
    <row r="506" spans="1:5" x14ac:dyDescent="0.3">
      <c r="A506" s="9">
        <v>565</v>
      </c>
      <c r="B506" s="17" t="str">
        <f>IF($A506&lt;&gt;"",IF(VLOOKUP($A506,Vocabulary!$A:$J,2,)="","",VLOOKUP($A506,Vocabulary!$A:$J,2,)),"")</f>
        <v>patroniem</v>
      </c>
      <c r="C506" s="17" t="str">
        <f>IF($A506&lt;&gt;"",IF(VLOOKUP($A506,Vocabulary!$A:$J,3,)="","",VLOOKUP($A506,Vocabulary!$A:$J,3,)),"")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06" s="17" t="str">
        <f>IF($A506&lt;&gt;"",IF(VLOOKUP($A506,Vocabulary!$A:$J,7,)="","",VLOOKUP($A506,Vocabulary!$A:$J,7,)),"")</f>
        <v>external terminology:
http://www.w3.org/ns/person#patronymicName</v>
      </c>
      <c r="E506" s="12" t="str">
        <f>IF($A506&lt;&gt;"",VLOOKUP($A506,Vocabulary!$A:$J,4,),"")</f>
        <v>Person</v>
      </c>
    </row>
    <row r="507" spans="1:5" x14ac:dyDescent="0.3">
      <c r="A507" s="9">
        <v>566</v>
      </c>
      <c r="B507" s="17" t="str">
        <f>IF($A507&lt;&gt;"",IF(VLOOKUP($A507,Vocabulary!$A:$J,2,)="","",VLOOKUP($A507,Vocabulary!$A:$J,2,)),"")</f>
        <v>Persoon</v>
      </c>
      <c r="C507" s="17" t="str">
        <f>IF($A507&lt;&gt;"",IF(VLOOKUP($A507,Vocabulary!$A:$J,3,)="","",VLOOKUP($A507,Vocabulary!$A:$J,3,)),"")</f>
        <v>An individual person who may be dead or alive, but not imaginary. It is that restriction that makes person:Person a sub class of both foaf:Person and schema:Person which both cover imaginary characters as well as real people.</v>
      </c>
      <c r="D507" s="17" t="str">
        <f>IF($A507&lt;&gt;"",IF(VLOOKUP($A507,Vocabulary!$A:$J,7,)="","",VLOOKUP($A507,Vocabulary!$A:$J,7,)),"")</f>
        <v>external terminology:
http://www.w3.org/ns/person#Person</v>
      </c>
      <c r="E507" s="12" t="str">
        <f>IF($A507&lt;&gt;"",VLOOKUP($A507,Vocabulary!$A:$J,4,),"")</f>
        <v>Person</v>
      </c>
    </row>
    <row r="508" spans="1:5" x14ac:dyDescent="0.3">
      <c r="A508" s="9">
        <v>567</v>
      </c>
      <c r="B508" s="17" t="str">
        <f>IF($A508&lt;&gt;"",IF(VLOOKUP($A508,Vocabulary!$A:$J,2,)="","",VLOOKUP($A508,Vocabulary!$A:$J,2,)),"")</f>
        <v>staatsburgerschap</v>
      </c>
      <c r="C508" s="17" t="str">
        <f>IF($A508&lt;&gt;"",IF(VLOOKUP($A508,Vocabulary!$A:$J,3,)="","",VLOOKUP($A508,Vocabulary!$A:$J,3,)),"")</f>
        <v/>
      </c>
      <c r="D508" s="17" t="str">
        <f>IF($A508&lt;&gt;"",IF(VLOOKUP($A508,Vocabulary!$A:$J,7,)="","",VLOOKUP($A508,Vocabulary!$A:$J,7,)),"")</f>
        <v>external terminology:
http://www.w3.org/ns/person#citizenship</v>
      </c>
      <c r="E508" s="12" t="str">
        <f>IF($A508&lt;&gt;"",VLOOKUP($A508,Vocabulary!$A:$J,4,),"")</f>
        <v>Person</v>
      </c>
    </row>
    <row r="509" spans="1:5" x14ac:dyDescent="0.3">
      <c r="A509" s="9">
        <v>568</v>
      </c>
      <c r="B509" s="17" t="str">
        <f>IF($A509&lt;&gt;"",IF(VLOOKUP($A509,Vocabulary!$A:$J,2,)="","",VLOOKUP($A509,Vocabulary!$A:$J,2,)),"")</f>
        <v>alternatieveLabel</v>
      </c>
      <c r="C509" s="17" t="str">
        <f>IF($A509&lt;&gt;"",IF(VLOOKUP($A509,Vocabulary!$A:$J,3,)="","",VLOOKUP($A509,Vocabulary!$A:$J,3,)),"")</f>
        <v/>
      </c>
      <c r="D509" s="17" t="str">
        <f>IF($A509&lt;&gt;"",IF(VLOOKUP($A509,Vocabulary!$A:$J,7,)="","",VLOOKUP($A509,Vocabulary!$A:$J,7,)),"")</f>
        <v>external terminology:
http://www.w3.org/2004/02/skos/core#altLabel</v>
      </c>
      <c r="E509" s="12" t="str">
        <f>IF($A509&lt;&gt;"",VLOOKUP($A509,Vocabulary!$A:$J,4,),"")</f>
        <v>Organization</v>
      </c>
    </row>
    <row r="510" spans="1:5" x14ac:dyDescent="0.3">
      <c r="A510" s="9">
        <v>569</v>
      </c>
      <c r="B510" s="17" t="str">
        <f>IF($A510&lt;&gt;"",IF(VLOOKUP($A510,Vocabulary!$A:$J,2,)="","",VLOOKUP($A510,Vocabulary!$A:$J,2,)),"")</f>
        <v>beschrijving</v>
      </c>
      <c r="C510" s="17" t="str">
        <f>IF($A510&lt;&gt;"",IF(VLOOKUP($A510,Vocabulary!$A:$J,3,)="","",VLOOKUP($A510,Vocabulary!$A:$J,3,)),"")</f>
        <v/>
      </c>
      <c r="D510" s="17" t="str">
        <f>IF($A510&lt;&gt;"",IF(VLOOKUP($A510,Vocabulary!$A:$J,7,)="","",VLOOKUP($A510,Vocabulary!$A:$J,7,)),"")</f>
        <v>external terminology:
http://purl.org/dc/terms/description</v>
      </c>
      <c r="E510" s="12" t="str">
        <f>IF($A510&lt;&gt;"",VLOOKUP($A510,Vocabulary!$A:$J,4,),"")</f>
        <v>Organization</v>
      </c>
    </row>
    <row r="511" spans="1:5" x14ac:dyDescent="0.3">
      <c r="A511" s="9">
        <v>570</v>
      </c>
      <c r="B511" s="17" t="str">
        <f>IF($A511&lt;&gt;"",IF(VLOOKUP($A511,Vocabulary!$A:$J,2,)="","",VLOOKUP($A511,Vocabulary!$A:$J,2,)),"")</f>
        <v>classificatie</v>
      </c>
      <c r="C511" s="17" t="str">
        <f>IF($A511&lt;&gt;"",IF(VLOOKUP($A511,Vocabulary!$A:$J,3,)="","",VLOOKUP($A511,Vocabulary!$A:$J,3,)),"")</f>
        <v/>
      </c>
      <c r="D511" s="17" t="str">
        <f>IF($A511&lt;&gt;"",IF(VLOOKUP($A511,Vocabulary!$A:$J,7,)="","",VLOOKUP($A511,Vocabulary!$A:$J,7,)),"")</f>
        <v>external terminology:
http://www.w3.org/ns/org#classification</v>
      </c>
      <c r="E511" s="12" t="str">
        <f>IF($A511&lt;&gt;"",VLOOKUP($A511,Vocabulary!$A:$J,4,),"")</f>
        <v>Organization</v>
      </c>
    </row>
    <row r="512" spans="1:5" x14ac:dyDescent="0.3">
      <c r="A512" s="9">
        <v>571</v>
      </c>
      <c r="B512" s="17" t="str">
        <f>IF($A512&lt;&gt;"",IF(VLOOKUP($A512,Vocabulary!$A:$J,2,)="","",VLOOKUP($A512,Vocabulary!$A:$J,2,)),"")</f>
        <v>contactpunt</v>
      </c>
      <c r="C512" s="17" t="str">
        <f>IF($A512&lt;&gt;"",IF(VLOOKUP($A512,Vocabulary!$A:$J,3,)="","",VLOOKUP($A512,Vocabulary!$A:$J,3,)),"")</f>
        <v>A contact point for a person or organization.</v>
      </c>
      <c r="D512" s="17" t="str">
        <f>IF($A512&lt;&gt;"",IF(VLOOKUP($A512,Vocabulary!$A:$J,7,)="","",VLOOKUP($A512,Vocabulary!$A:$J,7,)),"")</f>
        <v>external terminology:
http://schema.org/contactPoint</v>
      </c>
      <c r="E512" s="12" t="str">
        <f>IF($A512&lt;&gt;"",VLOOKUP($A512,Vocabulary!$A:$J,4,),"")</f>
        <v>Organization</v>
      </c>
    </row>
    <row r="513" spans="1:5" x14ac:dyDescent="0.3">
      <c r="A513" s="9">
        <v>572</v>
      </c>
      <c r="B513" s="17" t="str">
        <f>IF($A513&lt;&gt;"",IF(VLOOKUP($A513,Vocabulary!$A:$J,2,)="","",VLOOKUP($A513,Vocabulary!$A:$J,2,)),"")</f>
        <v>datum</v>
      </c>
      <c r="C513" s="17" t="str">
        <f>IF($A513&lt;&gt;"",IF(VLOOKUP($A513,Vocabulary!$A:$J,3,)="","",VLOOKUP($A513,Vocabulary!$A:$J,3,)),"")</f>
        <v/>
      </c>
      <c r="D513" s="17" t="str">
        <f>IF($A513&lt;&gt;"",IF(VLOOKUP($A513,Vocabulary!$A:$J,7,)="","",VLOOKUP($A513,Vocabulary!$A:$J,7,)),"")</f>
        <v>external terminology:
http://purl.org/dc/terms/date</v>
      </c>
      <c r="E513" s="12" t="str">
        <f>IF($A513&lt;&gt;"",VLOOKUP($A513,Vocabulary!$A:$J,4,),"")</f>
        <v>Organization</v>
      </c>
    </row>
    <row r="514" spans="1:5" x14ac:dyDescent="0.3">
      <c r="A514" s="9">
        <v>573</v>
      </c>
      <c r="B514" s="17" t="str">
        <f>IF($A514&lt;&gt;"",IF(VLOOKUP($A514,Vocabulary!$A:$J,2,)="","",VLOOKUP($A514,Vocabulary!$A:$J,2,)),"")</f>
        <v>doel</v>
      </c>
      <c r="C514" s="17" t="str">
        <f>IF($A514&lt;&gt;"",IF(VLOOKUP($A514,Vocabulary!$A:$J,3,)="","",VLOOKUP($A514,Vocabulary!$A:$J,3,)),"")</f>
        <v/>
      </c>
      <c r="D514" s="17" t="str">
        <f>IF($A514&lt;&gt;"",IF(VLOOKUP($A514,Vocabulary!$A:$J,7,)="","",VLOOKUP($A514,Vocabulary!$A:$J,7,)),"")</f>
        <v>external terminology:
http://www.w3.org/ns/org#purpose</v>
      </c>
      <c r="E514" s="12" t="str">
        <f>IF($A514&lt;&gt;"",VLOOKUP($A514,Vocabulary!$A:$J,4,),"")</f>
        <v>Organization</v>
      </c>
    </row>
    <row r="515" spans="1:5" x14ac:dyDescent="0.3">
      <c r="A515" s="9">
        <v>574</v>
      </c>
      <c r="B515" s="17" t="str">
        <f>IF($A515&lt;&gt;"",IF(VLOOKUP($A515,Vocabulary!$A:$J,2,)="","",VLOOKUP($A515,Vocabulary!$A:$J,2,)),"")</f>
        <v>eenheidVan</v>
      </c>
      <c r="C515" s="17" t="str">
        <f>IF($A515&lt;&gt;"",IF(VLOOKUP($A515,Vocabulary!$A:$J,3,)="","",VLOOKUP($A515,Vocabulary!$A:$J,3,)),"")</f>
        <v/>
      </c>
      <c r="D515" s="17" t="str">
        <f>IF($A515&lt;&gt;"",IF(VLOOKUP($A515,Vocabulary!$A:$J,7,)="","",VLOOKUP($A515,Vocabulary!$A:$J,7,)),"")</f>
        <v>external terminology:
http://www.w3.org/ns/org#unitOf</v>
      </c>
      <c r="E515" s="12" t="str">
        <f>IF($A515&lt;&gt;"",VLOOKUP($A515,Vocabulary!$A:$J,4,),"")</f>
        <v>Organization</v>
      </c>
    </row>
    <row r="516" spans="1:5" x14ac:dyDescent="0.3">
      <c r="A516" s="9">
        <v>575</v>
      </c>
      <c r="B516" s="17" t="str">
        <f>IF($A516&lt;&gt;"",IF(VLOOKUP($A516,Vocabulary!$A:$J,2,)="","",VLOOKUP($A516,Vocabulary!$A:$J,2,)),"")</f>
        <v>FormeleOrganisatie</v>
      </c>
      <c r="C516" s="17" t="str">
        <f>IF($A516&lt;&gt;"",IF(VLOOKUP($A516,Vocabulary!$A:$J,3,)="","",VLOOKUP($A516,Vocabulary!$A:$J,3,)),"")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16" s="17" t="str">
        <f>IF($A516&lt;&gt;"",IF(VLOOKUP($A516,Vocabulary!$A:$J,7,)="","",VLOOKUP($A516,Vocabulary!$A:$J,7,)),"")</f>
        <v>external terminology:
http://www.w3.org/ns/org#FormalOrganization</v>
      </c>
      <c r="E516" s="12" t="str">
        <f>IF($A516&lt;&gt;"",VLOOKUP($A516,Vocabulary!$A:$J,4,),"")</f>
        <v>Organization</v>
      </c>
    </row>
    <row r="517" spans="1:5" x14ac:dyDescent="0.3">
      <c r="A517" s="9">
        <v>576</v>
      </c>
      <c r="B517" s="17" t="str">
        <f>IF($A517&lt;&gt;"",IF(VLOOKUP($A517,Vocabulary!$A:$J,2,)="","",VLOOKUP($A517,Vocabulary!$A:$J,2,)),"")</f>
        <v>gelinktMet</v>
      </c>
      <c r="C517" s="17" t="str">
        <f>IF($A517&lt;&gt;"",IF(VLOOKUP($A517,Vocabulary!$A:$J,3,)="","",VLOOKUP($A517,Vocabulary!$A:$J,3,)),"")</f>
        <v/>
      </c>
      <c r="D517" s="17" t="str">
        <f>IF($A517&lt;&gt;"",IF(VLOOKUP($A517,Vocabulary!$A:$J,7,)="","",VLOOKUP($A517,Vocabulary!$A:$J,7,)),"")</f>
        <v>external terminology:
http://www.w3.org/ns/org#linkedTo</v>
      </c>
      <c r="E517" s="12" t="str">
        <f>IF($A517&lt;&gt;"",VLOOKUP($A517,Vocabulary!$A:$J,4,),"")</f>
        <v>Organization</v>
      </c>
    </row>
    <row r="518" spans="1:5" x14ac:dyDescent="0.3">
      <c r="A518" s="9">
        <v>577</v>
      </c>
      <c r="B518" s="17" t="str">
        <f>IF($A518&lt;&gt;"",IF(VLOOKUP($A518,Vocabulary!$A:$J,2,)="","",VLOOKUP($A518,Vocabulary!$A:$J,2,)),"")</f>
        <v>GeregistreerdeOrganisatie</v>
      </c>
      <c r="C518" s="17" t="str">
        <f>IF($A518&lt;&gt;"",IF(VLOOKUP($A518,Vocabulary!$A:$J,3,)="","",VLOOKUP($A518,Vocabulary!$A:$J,3,)),"")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18" s="17" t="str">
        <f>IF($A518&lt;&gt;"",IF(VLOOKUP($A518,Vocabulary!$A:$J,7,)="","",VLOOKUP($A518,Vocabulary!$A:$J,7,)),"")</f>
        <v>external terminology:
http://www.w3.org/ns/regorg#RegisteredOrganization</v>
      </c>
      <c r="E518" s="12" t="str">
        <f>IF($A518&lt;&gt;"",VLOOKUP($A518,Vocabulary!$A:$J,4,),"")</f>
        <v>Organization</v>
      </c>
    </row>
    <row r="519" spans="1:5" x14ac:dyDescent="0.3">
      <c r="A519" s="9">
        <v>578</v>
      </c>
      <c r="B519" s="17" t="str">
        <f>IF($A519&lt;&gt;"",IF(VLOOKUP($A519,Vocabulary!$A:$J,2,)="","",VLOOKUP($A519,Vocabulary!$A:$J,2,)),"")</f>
        <v>gevolgVan</v>
      </c>
      <c r="C519" s="17" t="str">
        <f>IF($A519&lt;&gt;"",IF(VLOOKUP($A519,Vocabulary!$A:$J,3,)="","",VLOOKUP($A519,Vocabulary!$A:$J,3,)),"")</f>
        <v/>
      </c>
      <c r="D519" s="17" t="str">
        <f>IF($A519&lt;&gt;"",IF(VLOOKUP($A519,Vocabulary!$A:$J,7,)="","",VLOOKUP($A519,Vocabulary!$A:$J,7,)),"")</f>
        <v>external terminology:
http://www.w3.org/ns/org#resultedFrom</v>
      </c>
      <c r="E519" s="12" t="str">
        <f>IF($A519&lt;&gt;"",VLOOKUP($A519,Vocabulary!$A:$J,4,),"")</f>
        <v>Organization</v>
      </c>
    </row>
    <row r="520" spans="1:5" x14ac:dyDescent="0.3">
      <c r="A520" s="9">
        <v>579</v>
      </c>
      <c r="B520" s="17" t="str">
        <f>IF($A520&lt;&gt;"",IF(VLOOKUP($A520,Vocabulary!$A:$J,2,)="","",VLOOKUP($A520,Vocabulary!$A:$J,2,)),"")</f>
        <v>heeft</v>
      </c>
      <c r="C520" s="17" t="str">
        <f>IF($A520&lt;&gt;"",IF(VLOOKUP($A520,Vocabulary!$A:$J,3,)="","",VLOOKUP($A520,Vocabulary!$A:$J,3,)),"")</f>
        <v/>
      </c>
      <c r="D520" s="17" t="str">
        <f>IF($A520&lt;&gt;"",IF(VLOOKUP($A520,Vocabulary!$A:$J,7,)="","",VLOOKUP($A520,Vocabulary!$A:$J,7,)),"")</f>
        <v>external terminology:
http://www.w3.org/ns/org#hasMembership</v>
      </c>
      <c r="E520" s="12" t="str">
        <f>IF($A520&lt;&gt;"",VLOOKUP($A520,Vocabulary!$A:$J,4,),"")</f>
        <v>Organization</v>
      </c>
    </row>
    <row r="521" spans="1:5" x14ac:dyDescent="0.3">
      <c r="A521" s="9">
        <v>580</v>
      </c>
      <c r="B521" s="17" t="str">
        <f>IF($A521&lt;&gt;"",IF(VLOOKUP($A521,Vocabulary!$A:$J,2,)="","",VLOOKUP($A521,Vocabulary!$A:$J,2,)),"")</f>
        <v>heeftEenheid</v>
      </c>
      <c r="C521" s="17" t="str">
        <f>IF($A521&lt;&gt;"",IF(VLOOKUP($A521,Vocabulary!$A:$J,3,)="","",VLOOKUP($A521,Vocabulary!$A:$J,3,)),"")</f>
        <v/>
      </c>
      <c r="D521" s="17" t="str">
        <f>IF($A521&lt;&gt;"",IF(VLOOKUP($A521,Vocabulary!$A:$J,7,)="","",VLOOKUP($A521,Vocabulary!$A:$J,7,)),"")</f>
        <v>external terminology:
http://www.w3.org/ns/org#hasUnit</v>
      </c>
      <c r="E521" s="12" t="str">
        <f>IF($A521&lt;&gt;"",VLOOKUP($A521,Vocabulary!$A:$J,4,),"")</f>
        <v>Organization</v>
      </c>
    </row>
    <row r="522" spans="1:5" x14ac:dyDescent="0.3">
      <c r="A522" s="9">
        <v>581</v>
      </c>
      <c r="B522" s="17" t="str">
        <f>IF($A522&lt;&gt;"",IF(VLOOKUP($A522,Vocabulary!$A:$J,2,)="","",VLOOKUP($A522,Vocabulary!$A:$J,2,)),"")</f>
        <v>heeftFormeelKader</v>
      </c>
      <c r="C522" s="17" t="str">
        <f>IF($A522&lt;&gt;"",IF(VLOOKUP($A522,Vocabulary!$A:$J,3,)="","",VLOOKUP($A522,Vocabulary!$A:$J,3,)),"")</f>
        <v/>
      </c>
      <c r="D522" s="17" t="str">
        <f>IF($A522&lt;&gt;"",IF(VLOOKUP($A522,Vocabulary!$A:$J,7,)="","",VLOOKUP($A522,Vocabulary!$A:$J,7,)),"")</f>
        <v>external terminology:
http://data.europa.eu/m8g/hasFormalFramework</v>
      </c>
      <c r="E522" s="12" t="str">
        <f>IF($A522&lt;&gt;"",VLOOKUP($A522,Vocabulary!$A:$J,4,),"")</f>
        <v>Organization</v>
      </c>
    </row>
    <row r="523" spans="1:5" x14ac:dyDescent="0.3">
      <c r="A523" s="9">
        <v>582</v>
      </c>
      <c r="B523" s="17" t="str">
        <f>IF($A523&lt;&gt;"",IF(VLOOKUP($A523,Vocabulary!$A:$J,2,)="","",VLOOKUP($A523,Vocabulary!$A:$J,2,)),"")</f>
        <v>heeftGeregistreerdeOrganisatie</v>
      </c>
      <c r="C523" s="17" t="str">
        <f>IF($A523&lt;&gt;"",IF(VLOOKUP($A523,Vocabulary!$A:$J,3,)="","",VLOOKUP($A523,Vocabulary!$A:$J,3,)),"")</f>
        <v/>
      </c>
      <c r="D523" s="17" t="str">
        <f>IF($A523&lt;&gt;"",IF(VLOOKUP($A523,Vocabulary!$A:$J,7,)="","",VLOOKUP($A523,Vocabulary!$A:$J,7,)),"")</f>
        <v>external terminology:
http://www.w3.org/ns/regorg#hasRegisteredOrganization</v>
      </c>
      <c r="E523" s="12" t="str">
        <f>IF($A523&lt;&gt;"",VLOOKUP($A523,Vocabulary!$A:$J,4,),"")</f>
        <v>Organization</v>
      </c>
    </row>
    <row r="524" spans="1:5" x14ac:dyDescent="0.3">
      <c r="A524" s="9">
        <v>583</v>
      </c>
      <c r="B524" s="17" t="str">
        <f>IF($A524&lt;&gt;"",IF(VLOOKUP($A524,Vocabulary!$A:$J,2,)="","",VLOOKUP($A524,Vocabulary!$A:$J,2,)),"")</f>
        <v>heeftGeregistreerdeVestiging</v>
      </c>
      <c r="C524" s="17" t="str">
        <f>IF($A524&lt;&gt;"",IF(VLOOKUP($A524,Vocabulary!$A:$J,3,)="","",VLOOKUP($A524,Vocabulary!$A:$J,3,)),"")</f>
        <v/>
      </c>
      <c r="D524" s="17" t="str">
        <f>IF($A524&lt;&gt;"",IF(VLOOKUP($A524,Vocabulary!$A:$J,7,)="","",VLOOKUP($A524,Vocabulary!$A:$J,7,)),"")</f>
        <v>external terminology:
http://www.w3.org/ns/org#hasRegisteredSite</v>
      </c>
      <c r="E524" s="12" t="str">
        <f>IF($A524&lt;&gt;"",VLOOKUP($A524,Vocabulary!$A:$J,4,),"")</f>
        <v>Organization</v>
      </c>
    </row>
    <row r="525" spans="1:5" x14ac:dyDescent="0.3">
      <c r="A525" s="9">
        <v>584</v>
      </c>
      <c r="B525" s="17" t="str">
        <f>IF($A525&lt;&gt;"",IF(VLOOKUP($A525,Vocabulary!$A:$J,2,)="","",VLOOKUP($A525,Vocabulary!$A:$J,2,)),"")</f>
        <v>heeftPositie</v>
      </c>
      <c r="C525" s="17" t="str">
        <f>IF($A525&lt;&gt;"",IF(VLOOKUP($A525,Vocabulary!$A:$J,3,)="","",VLOOKUP($A525,Vocabulary!$A:$J,3,)),"")</f>
        <v/>
      </c>
      <c r="D525" s="17" t="str">
        <f>IF($A525&lt;&gt;"",IF(VLOOKUP($A525,Vocabulary!$A:$J,7,)="","",VLOOKUP($A525,Vocabulary!$A:$J,7,)),"")</f>
        <v>external terminology:
http://www.w3.org/ns/org#hasPost</v>
      </c>
      <c r="E525" s="12" t="str">
        <f>IF($A525&lt;&gt;"",VLOOKUP($A525,Vocabulary!$A:$J,4,),"")</f>
        <v>Organization</v>
      </c>
    </row>
    <row r="526" spans="1:5" x14ac:dyDescent="0.3">
      <c r="A526" s="9">
        <v>585</v>
      </c>
      <c r="B526" s="17" t="str">
        <f>IF($A526&lt;&gt;"",IF(VLOOKUP($A526,Vocabulary!$A:$J,2,)="","",VLOOKUP($A526,Vocabulary!$A:$J,2,)),"")</f>
        <v>heeftPrimaireVestiging</v>
      </c>
      <c r="C526" s="17" t="str">
        <f>IF($A526&lt;&gt;"",IF(VLOOKUP($A526,Vocabulary!$A:$J,3,)="","",VLOOKUP($A526,Vocabulary!$A:$J,3,)),"")</f>
        <v/>
      </c>
      <c r="D526" s="17" t="str">
        <f>IF($A526&lt;&gt;"",IF(VLOOKUP($A526,Vocabulary!$A:$J,7,)="","",VLOOKUP($A526,Vocabulary!$A:$J,7,)),"")</f>
        <v>external terminology:
http://www.w3.org/ns/org#hasPrimarySite</v>
      </c>
      <c r="E526" s="12" t="str">
        <f>IF($A526&lt;&gt;"",VLOOKUP($A526,Vocabulary!$A:$J,4,),"")</f>
        <v>Organization</v>
      </c>
    </row>
    <row r="527" spans="1:5" x14ac:dyDescent="0.3">
      <c r="A527" s="9">
        <v>586</v>
      </c>
      <c r="B527" s="17" t="str">
        <f>IF($A527&lt;&gt;"",IF(VLOOKUP($A527,Vocabulary!$A:$J,2,)="","",VLOOKUP($A527,Vocabulary!$A:$J,2,)),"")</f>
        <v>heeftStandplaats</v>
      </c>
      <c r="C527" s="17" t="str">
        <f>IF($A527&lt;&gt;"",IF(VLOOKUP($A527,Vocabulary!$A:$J,3,)="","",VLOOKUP($A527,Vocabulary!$A:$J,3,)),"")</f>
        <v/>
      </c>
      <c r="D527" s="17" t="str">
        <f>IF($A527&lt;&gt;"",IF(VLOOKUP($A527,Vocabulary!$A:$J,7,)="","",VLOOKUP($A527,Vocabulary!$A:$J,7,)),"")</f>
        <v>external terminology:
http://www.w3.org/ns/org#basedAt</v>
      </c>
      <c r="E527" s="12" t="str">
        <f>IF($A527&lt;&gt;"",VLOOKUP($A527,Vocabulary!$A:$J,4,),"")</f>
        <v>Organization</v>
      </c>
    </row>
    <row r="528" spans="1:5" x14ac:dyDescent="0.3">
      <c r="A528" s="9">
        <v>587</v>
      </c>
      <c r="B528" s="17" t="str">
        <f>IF($A528&lt;&gt;"",IF(VLOOKUP($A528,Vocabulary!$A:$J,2,)="","",VLOOKUP($A528,Vocabulary!$A:$J,2,)),"")</f>
        <v>heeftSuborganisatie</v>
      </c>
      <c r="C528" s="17" t="str">
        <f>IF($A528&lt;&gt;"",IF(VLOOKUP($A528,Vocabulary!$A:$J,3,)="","",VLOOKUP($A528,Vocabulary!$A:$J,3,)),"")</f>
        <v/>
      </c>
      <c r="D528" s="17" t="str">
        <f>IF($A528&lt;&gt;"",IF(VLOOKUP($A528,Vocabulary!$A:$J,7,)="","",VLOOKUP($A528,Vocabulary!$A:$J,7,)),"")</f>
        <v>external terminology:
http://www.w3.org/ns/org#hasSubOrganization</v>
      </c>
      <c r="E528" s="12" t="str">
        <f>IF($A528&lt;&gt;"",VLOOKUP($A528,Vocabulary!$A:$J,4,),"")</f>
        <v>Organization</v>
      </c>
    </row>
    <row r="529" spans="1:5" x14ac:dyDescent="0.3">
      <c r="A529" s="9">
        <v>588</v>
      </c>
      <c r="B529" s="17" t="str">
        <f>IF($A529&lt;&gt;"",IF(VLOOKUP($A529,Vocabulary!$A:$J,2,)="","",VLOOKUP($A529,Vocabulary!$A:$J,2,)),"")</f>
        <v>heeftVestiging</v>
      </c>
      <c r="C529" s="17" t="str">
        <f>IF($A529&lt;&gt;"",IF(VLOOKUP($A529,Vocabulary!$A:$J,3,)="","",VLOOKUP($A529,Vocabulary!$A:$J,3,)),"")</f>
        <v/>
      </c>
      <c r="D529" s="17" t="str">
        <f>IF($A529&lt;&gt;"",IF(VLOOKUP($A529,Vocabulary!$A:$J,7,)="","",VLOOKUP($A529,Vocabulary!$A:$J,7,)),"")</f>
        <v>external terminology:
http://www.w3.org/ns/org#hasSite</v>
      </c>
      <c r="E529" s="12" t="str">
        <f>IF($A529&lt;&gt;"",VLOOKUP($A529,Vocabulary!$A:$J,4,),"")</f>
        <v>Organization</v>
      </c>
    </row>
    <row r="530" spans="1:5" x14ac:dyDescent="0.3">
      <c r="A530" s="9">
        <v>589</v>
      </c>
      <c r="B530" s="17" t="str">
        <f>IF($A530&lt;&gt;"",IF(VLOOKUP($A530,Vocabulary!$A:$J,2,)="","",VLOOKUP($A530,Vocabulary!$A:$J,2,)),"")</f>
        <v>homepage</v>
      </c>
      <c r="C530" s="17" t="str">
        <f>IF($A530&lt;&gt;"",IF(VLOOKUP($A530,Vocabulary!$A:$J,3,)="","",VLOOKUP($A530,Vocabulary!$A:$J,3,)),"")</f>
        <v/>
      </c>
      <c r="D530" s="17" t="str">
        <f>IF($A530&lt;&gt;"",IF(VLOOKUP($A530,Vocabulary!$A:$J,7,)="","",VLOOKUP($A530,Vocabulary!$A:$J,7,)),"")</f>
        <v>external terminology:
http://xmlns.com/foaf/0.1/homepage</v>
      </c>
      <c r="E530" s="12" t="str">
        <f>IF($A530&lt;&gt;"",VLOOKUP($A530,Vocabulary!$A:$J,4,),"")</f>
        <v>Organization</v>
      </c>
    </row>
    <row r="531" spans="1:5" x14ac:dyDescent="0.3">
      <c r="A531" s="9">
        <v>590</v>
      </c>
      <c r="B531" s="17" t="str">
        <f>IF($A531&lt;&gt;"",IF(VLOOKUP($A531,Vocabulary!$A:$J,2,)="","",VLOOKUP($A531,Vocabulary!$A:$J,2,)),"")</f>
        <v>hoofdVan</v>
      </c>
      <c r="C531" s="17" t="str">
        <f>IF($A531&lt;&gt;"",IF(VLOOKUP($A531,Vocabulary!$A:$J,3,)="","",VLOOKUP($A531,Vocabulary!$A:$J,3,)),"")</f>
        <v/>
      </c>
      <c r="D531" s="17" t="str">
        <f>IF($A531&lt;&gt;"",IF(VLOOKUP($A531,Vocabulary!$A:$J,7,)="","",VLOOKUP($A531,Vocabulary!$A:$J,7,)),"")</f>
        <v>external terminology:
http://www.w3.org/ns/org#headOf</v>
      </c>
      <c r="E531" s="12" t="str">
        <f>IF($A531&lt;&gt;"",VLOOKUP($A531,Vocabulary!$A:$J,4,),"")</f>
        <v>Organization</v>
      </c>
    </row>
    <row r="532" spans="1:5" x14ac:dyDescent="0.3">
      <c r="A532" s="9">
        <v>591</v>
      </c>
      <c r="B532" s="17" t="str">
        <f>IF($A532&lt;&gt;"",IF(VLOOKUP($A532,Vocabulary!$A:$J,2,)="","",VLOOKUP($A532,Vocabulary!$A:$J,2,)),"")</f>
        <v>houdt</v>
      </c>
      <c r="C532" s="17" t="str">
        <f>IF($A532&lt;&gt;"",IF(VLOOKUP($A532,Vocabulary!$A:$J,3,)="","",VLOOKUP($A532,Vocabulary!$A:$J,3,)),"")</f>
        <v/>
      </c>
      <c r="D532" s="17" t="str">
        <f>IF($A532&lt;&gt;"",IF(VLOOKUP($A532,Vocabulary!$A:$J,7,)="","",VLOOKUP($A532,Vocabulary!$A:$J,7,)),"")</f>
        <v>external terminology:
http://www.w3.org/ns/org#holds</v>
      </c>
      <c r="E532" s="12" t="str">
        <f>IF($A532&lt;&gt;"",VLOOKUP($A532,Vocabulary!$A:$J,4,),"")</f>
        <v>Organization</v>
      </c>
    </row>
    <row r="533" spans="1:5" x14ac:dyDescent="0.3">
      <c r="A533" s="9">
        <v>592</v>
      </c>
      <c r="B533" s="17" t="str">
        <f>IF($A533&lt;&gt;"",IF(VLOOKUP($A533,Vocabulary!$A:$J,2,)="","",VLOOKUP($A533,Vocabulary!$A:$J,2,)),"")</f>
        <v>ingevuldDoor</v>
      </c>
      <c r="C533" s="17" t="str">
        <f>IF($A533&lt;&gt;"",IF(VLOOKUP($A533,Vocabulary!$A:$J,3,)="","",VLOOKUP($A533,Vocabulary!$A:$J,3,)),"")</f>
        <v/>
      </c>
      <c r="D533" s="17" t="str">
        <f>IF($A533&lt;&gt;"",IF(VLOOKUP($A533,Vocabulary!$A:$J,7,)="","",VLOOKUP($A533,Vocabulary!$A:$J,7,)),"")</f>
        <v>external terminology:
http://www.w3.org/ns/org#heldBy</v>
      </c>
      <c r="E533" s="12" t="str">
        <f>IF($A533&lt;&gt;"",VLOOKUP($A533,Vocabulary!$A:$J,4,),"")</f>
        <v>Organization</v>
      </c>
    </row>
    <row r="534" spans="1:5" x14ac:dyDescent="0.3">
      <c r="A534" s="9">
        <v>593</v>
      </c>
      <c r="B534" s="17" t="str">
        <f>IF($A534&lt;&gt;"",IF(VLOOKUP($A534,Vocabulary!$A:$J,2,)="","",VLOOKUP($A534,Vocabulary!$A:$J,2,)),"")</f>
        <v>isLidmaatschapBij</v>
      </c>
      <c r="C534" s="17" t="str">
        <f>IF($A534&lt;&gt;"",IF(VLOOKUP($A534,Vocabulary!$A:$J,3,)="","",VLOOKUP($A534,Vocabulary!$A:$J,3,)),"")</f>
        <v/>
      </c>
      <c r="D534" s="17" t="str">
        <f>IF($A534&lt;&gt;"",IF(VLOOKUP($A534,Vocabulary!$A:$J,7,)="","",VLOOKUP($A534,Vocabulary!$A:$J,7,)),"")</f>
        <v>external terminology:
http://www.w3.org/ns/org#organization</v>
      </c>
      <c r="E534" s="12" t="str">
        <f>IF($A534&lt;&gt;"",VLOOKUP($A534,Vocabulary!$A:$J,4,),"")</f>
        <v>Organization</v>
      </c>
    </row>
    <row r="535" spans="1:5" x14ac:dyDescent="0.3">
      <c r="A535" s="9">
        <v>594</v>
      </c>
      <c r="B535" s="17" t="str">
        <f>IF($A535&lt;&gt;"",IF(VLOOKUP($A535,Vocabulary!$A:$J,2,)="","",VLOOKUP($A535,Vocabulary!$A:$J,2,)),"")</f>
        <v>lid</v>
      </c>
      <c r="C535" s="17" t="str">
        <f>IF($A535&lt;&gt;"",IF(VLOOKUP($A535,Vocabulary!$A:$J,3,)="","",VLOOKUP($A535,Vocabulary!$A:$J,3,)),"")</f>
        <v/>
      </c>
      <c r="D535" s="17" t="str">
        <f>IF($A535&lt;&gt;"",IF(VLOOKUP($A535,Vocabulary!$A:$J,7,)="","",VLOOKUP($A535,Vocabulary!$A:$J,7,)),"")</f>
        <v>external terminology:
http://www.w3.org/ns/org#member</v>
      </c>
      <c r="E535" s="12" t="str">
        <f>IF($A535&lt;&gt;"",VLOOKUP($A535,Vocabulary!$A:$J,4,),"")</f>
        <v>Organization</v>
      </c>
    </row>
    <row r="536" spans="1:5" x14ac:dyDescent="0.3">
      <c r="A536" s="9">
        <v>595</v>
      </c>
      <c r="B536" s="17" t="str">
        <f>IF($A536&lt;&gt;"",IF(VLOOKUP($A536,Vocabulary!$A:$J,2,)="","",VLOOKUP($A536,Vocabulary!$A:$J,2,)),"")</f>
        <v>lidGedurende</v>
      </c>
      <c r="C536" s="17" t="str">
        <f>IF($A536&lt;&gt;"",IF(VLOOKUP($A536,Vocabulary!$A:$J,3,)="","",VLOOKUP($A536,Vocabulary!$A:$J,3,)),"")</f>
        <v/>
      </c>
      <c r="D536" s="17" t="str">
        <f>IF($A536&lt;&gt;"",IF(VLOOKUP($A536,Vocabulary!$A:$J,7,)="","",VLOOKUP($A536,Vocabulary!$A:$J,7,)),"")</f>
        <v>external terminology:
http://www.w3.org/ns/org#memberDuring</v>
      </c>
      <c r="E536" s="12" t="str">
        <f>IF($A536&lt;&gt;"",VLOOKUP($A536,Vocabulary!$A:$J,4,),"")</f>
        <v>Organization</v>
      </c>
    </row>
    <row r="537" spans="1:5" x14ac:dyDescent="0.3">
      <c r="A537" s="9">
        <v>596</v>
      </c>
      <c r="B537" s="17" t="str">
        <f>IF($A537&lt;&gt;"",IF(VLOOKUP($A537,Vocabulary!$A:$J,2,)="","",VLOOKUP($A537,Vocabulary!$A:$J,2,)),"")</f>
        <v>lidVan</v>
      </c>
      <c r="C537" s="17" t="str">
        <f>IF($A537&lt;&gt;"",IF(VLOOKUP($A537,Vocabulary!$A:$J,3,)="","",VLOOKUP($A537,Vocabulary!$A:$J,3,)),"")</f>
        <v/>
      </c>
      <c r="D537" s="17" t="str">
        <f>IF($A537&lt;&gt;"",IF(VLOOKUP($A537,Vocabulary!$A:$J,7,)="","",VLOOKUP($A537,Vocabulary!$A:$J,7,)),"")</f>
        <v>external terminology:
http://www.w3.org/ns/org#memberOf</v>
      </c>
      <c r="E537" s="12" t="str">
        <f>IF($A537&lt;&gt;"",VLOOKUP($A537,Vocabulary!$A:$J,4,),"")</f>
        <v>Organization</v>
      </c>
    </row>
    <row r="538" spans="1:5" x14ac:dyDescent="0.3">
      <c r="A538" s="9">
        <v>597</v>
      </c>
      <c r="B538" s="17" t="str">
        <f>IF($A538&lt;&gt;"",IF(VLOOKUP($A538,Vocabulary!$A:$J,2,)="","",VLOOKUP($A538,Vocabulary!$A:$J,2,)),"")</f>
        <v>Lidmaatschap</v>
      </c>
      <c r="C538" s="17" t="str">
        <f>IF($A538&lt;&gt;"",IF(VLOOKUP($A538,Vocabulary!$A:$J,3,)="","",VLOOKUP($A538,Vocabulary!$A:$J,3,)),"")</f>
        <v/>
      </c>
      <c r="D538" s="17" t="str">
        <f>IF($A538&lt;&gt;"",IF(VLOOKUP($A538,Vocabulary!$A:$J,7,)="","",VLOOKUP($A538,Vocabulary!$A:$J,7,)),"")</f>
        <v>external terminology:
http://www.w3.org/ns/org#Membership</v>
      </c>
      <c r="E538" s="12" t="str">
        <f>IF($A538&lt;&gt;"",VLOOKUP($A538,Vocabulary!$A:$J,4,),"")</f>
        <v>Organization</v>
      </c>
    </row>
    <row r="539" spans="1:5" x14ac:dyDescent="0.3">
      <c r="A539" s="9">
        <v>598</v>
      </c>
      <c r="B539" s="17" t="str">
        <f>IF($A539&lt;&gt;"",IF(VLOOKUP($A539,Vocabulary!$A:$J,2,)="","",VLOOKUP($A539,Vocabulary!$A:$J,2,)),"")</f>
        <v>logo</v>
      </c>
      <c r="C539" s="17" t="str">
        <f>IF($A539&lt;&gt;"",IF(VLOOKUP($A539,Vocabulary!$A:$J,3,)="","",VLOOKUP($A539,Vocabulary!$A:$J,3,)),"")</f>
        <v/>
      </c>
      <c r="D539" s="17" t="str">
        <f>IF($A539&lt;&gt;"",IF(VLOOKUP($A539,Vocabulary!$A:$J,7,)="","",VLOOKUP($A539,Vocabulary!$A:$J,7,)),"")</f>
        <v>external terminology:
http://schema.org/logo</v>
      </c>
      <c r="E539" s="12" t="str">
        <f>IF($A539&lt;&gt;"",VLOOKUP($A539,Vocabulary!$A:$J,4,),"")</f>
        <v>Organization</v>
      </c>
    </row>
    <row r="540" spans="1:5" x14ac:dyDescent="0.3">
      <c r="A540" s="9">
        <v>599</v>
      </c>
      <c r="B540" s="17" t="str">
        <f>IF($A540&lt;&gt;"",IF(VLOOKUP($A540,Vocabulary!$A:$J,2,)="","",VLOOKUP($A540,Vocabulary!$A:$J,2,)),"")</f>
        <v>Oprichtingsgebeurtenis</v>
      </c>
      <c r="C540" s="17" t="str">
        <f>IF($A540&lt;&gt;"",IF(VLOOKUP($A540,Vocabulary!$A:$J,3,)="","",VLOOKUP($A540,Vocabulary!$A:$J,3,)),"")</f>
        <v/>
      </c>
      <c r="D540" s="17" t="str">
        <f>IF($A540&lt;&gt;"",IF(VLOOKUP($A540,Vocabulary!$A:$J,7,)="","",VLOOKUP($A540,Vocabulary!$A:$J,7,)),"")</f>
        <v>external terminology:
http://data.europa.eu/m8g/FoundationEvent</v>
      </c>
      <c r="E540" s="12" t="str">
        <f>IF($A540&lt;&gt;"",VLOOKUP($A540,Vocabulary!$A:$J,4,),"")</f>
        <v>Organization</v>
      </c>
    </row>
    <row r="541" spans="1:5" x14ac:dyDescent="0.3">
      <c r="A541" s="9">
        <v>600</v>
      </c>
      <c r="B541" s="17" t="str">
        <f>IF($A541&lt;&gt;"",IF(VLOOKUP($A541,Vocabulary!$A:$J,2,)="","",VLOOKUP($A541,Vocabulary!$A:$J,2,)),"")</f>
        <v>Organisatie</v>
      </c>
      <c r="C541" s="17" t="str">
        <f>IF($A541&lt;&gt;"",IF(VLOOKUP($A541,Vocabulary!$A:$J,3,)="","",VLOOKUP($A541,Vocabulary!$A:$J,3,)),"")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1" s="17" t="str">
        <f>IF($A541&lt;&gt;"",IF(VLOOKUP($A541,Vocabulary!$A:$J,7,)="","",VLOOKUP($A541,Vocabulary!$A:$J,7,)),"")</f>
        <v>external terminology:
http://www.w3.org/ns/org#Organization</v>
      </c>
      <c r="E541" s="12" t="str">
        <f>IF($A541&lt;&gt;"",VLOOKUP($A541,Vocabulary!$A:$J,4,),"")</f>
        <v>Organization</v>
      </c>
    </row>
    <row r="542" spans="1:5" x14ac:dyDescent="0.3">
      <c r="A542" s="9">
        <v>601</v>
      </c>
      <c r="B542" s="17" t="str">
        <f>IF($A542&lt;&gt;"",IF(VLOOKUP($A542,Vocabulary!$A:$J,2,)="","",VLOOKUP($A542,Vocabulary!$A:$J,2,)),"")</f>
        <v>organisatieactiviteit</v>
      </c>
      <c r="C542" s="17" t="str">
        <f>IF($A542&lt;&gt;"",IF(VLOOKUP($A542,Vocabulary!$A:$J,3,)="","",VLOOKUP($A542,Vocabulary!$A:$J,3,)),"")</f>
        <v/>
      </c>
      <c r="D542" s="17" t="str">
        <f>IF($A542&lt;&gt;"",IF(VLOOKUP($A542,Vocabulary!$A:$J,7,)="","",VLOOKUP($A542,Vocabulary!$A:$J,7,)),"")</f>
        <v>external terminology:
http://www.w3.org/ns/regorg#orgActivity</v>
      </c>
      <c r="E542" s="12" t="str">
        <f>IF($A542&lt;&gt;"",VLOOKUP($A542,Vocabulary!$A:$J,4,),"")</f>
        <v>Organization</v>
      </c>
    </row>
    <row r="543" spans="1:5" x14ac:dyDescent="0.3">
      <c r="A543" s="9">
        <v>602</v>
      </c>
      <c r="B543" s="17" t="str">
        <f>IF($A543&lt;&gt;"",IF(VLOOKUP($A543,Vocabulary!$A:$J,2,)="","",VLOOKUP($A543,Vocabulary!$A:$J,2,)),"")</f>
        <v>Organisatie-eenheid</v>
      </c>
      <c r="C543" s="17" t="str">
        <f>IF($A543&lt;&gt;"",IF(VLOOKUP($A543,Vocabulary!$A:$J,3,)="","",VLOOKUP($A543,Vocabulary!$A:$J,3,)),"")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3" s="17" t="str">
        <f>IF($A543&lt;&gt;"",IF(VLOOKUP($A543,Vocabulary!$A:$J,7,)="","",VLOOKUP($A543,Vocabulary!$A:$J,7,)),"")</f>
        <v>external terminology:
http://www.w3.org/ns/org#OrganizationalUnit</v>
      </c>
      <c r="E543" s="12" t="str">
        <f>IF($A543&lt;&gt;"",VLOOKUP($A543,Vocabulary!$A:$J,4,),"")</f>
        <v>Organization</v>
      </c>
    </row>
    <row r="544" spans="1:5" x14ac:dyDescent="0.3">
      <c r="A544" s="9">
        <v>603</v>
      </c>
      <c r="B544" s="17" t="str">
        <f>IF($A544&lt;&gt;"",IF(VLOOKUP($A544,Vocabulary!$A:$J,2,)="","",VLOOKUP($A544,Vocabulary!$A:$J,2,)),"")</f>
        <v>organisatiestatus</v>
      </c>
      <c r="C544" s="17" t="str">
        <f>IF($A544&lt;&gt;"",IF(VLOOKUP($A544,Vocabulary!$A:$J,3,)="","",VLOOKUP($A544,Vocabulary!$A:$J,3,)),"")</f>
        <v/>
      </c>
      <c r="D544" s="17" t="str">
        <f>IF($A544&lt;&gt;"",IF(VLOOKUP($A544,Vocabulary!$A:$J,7,)="","",VLOOKUP($A544,Vocabulary!$A:$J,7,)),"")</f>
        <v>external terminology:
http://www.w3.org/ns/regorg#orgStatus</v>
      </c>
      <c r="E544" s="12" t="str">
        <f>IF($A544&lt;&gt;"",VLOOKUP($A544,Vocabulary!$A:$J,4,),"")</f>
        <v>Organization</v>
      </c>
    </row>
    <row r="545" spans="1:5" x14ac:dyDescent="0.3">
      <c r="A545" s="9">
        <v>604</v>
      </c>
      <c r="B545" s="17" t="str">
        <f>IF($A545&lt;&gt;"",IF(VLOOKUP($A545,Vocabulary!$A:$J,2,)="","",VLOOKUP($A545,Vocabulary!$A:$J,2,)),"")</f>
        <v>organisatietype</v>
      </c>
      <c r="C545" s="17" t="str">
        <f>IF($A545&lt;&gt;"",IF(VLOOKUP($A545,Vocabulary!$A:$J,3,)="","",VLOOKUP($A545,Vocabulary!$A:$J,3,)),"")</f>
        <v/>
      </c>
      <c r="D545" s="17" t="str">
        <f>IF($A545&lt;&gt;"",IF(VLOOKUP($A545,Vocabulary!$A:$J,7,)="","",VLOOKUP($A545,Vocabulary!$A:$J,7,)),"")</f>
        <v>external terminology:
http://www.w3.org/ns/regorg#orgType</v>
      </c>
      <c r="E545" s="12" t="str">
        <f>IF($A545&lt;&gt;"",VLOOKUP($A545,Vocabulary!$A:$J,4,),"")</f>
        <v>Organization</v>
      </c>
    </row>
    <row r="546" spans="1:5" x14ac:dyDescent="0.3">
      <c r="A546" s="9">
        <v>605</v>
      </c>
      <c r="B546" s="17" t="str">
        <f>IF($A546&lt;&gt;"",IF(VLOOKUP($A546,Vocabulary!$A:$J,2,)="","",VLOOKUP($A546,Vocabulary!$A:$J,2,)),"")</f>
        <v>origineleOrganisatie</v>
      </c>
      <c r="C546" s="17" t="str">
        <f>IF($A546&lt;&gt;"",IF(VLOOKUP($A546,Vocabulary!$A:$J,3,)="","",VLOOKUP($A546,Vocabulary!$A:$J,3,)),"")</f>
        <v/>
      </c>
      <c r="D546" s="17" t="str">
        <f>IF($A546&lt;&gt;"",IF(VLOOKUP($A546,Vocabulary!$A:$J,7,)="","",VLOOKUP($A546,Vocabulary!$A:$J,7,)),"")</f>
        <v>external terminology:
http://www.w3.org/ns/org#originalOrganization</v>
      </c>
      <c r="E546" s="12" t="str">
        <f>IF($A546&lt;&gt;"",VLOOKUP($A546,Vocabulary!$A:$J,4,),"")</f>
        <v>Organization</v>
      </c>
    </row>
    <row r="547" spans="1:5" x14ac:dyDescent="0.3">
      <c r="A547" s="9">
        <v>606</v>
      </c>
      <c r="B547" s="17" t="str">
        <f>IF($A547&lt;&gt;"",IF(VLOOKUP($A547,Vocabulary!$A:$J,2,)="","",VLOOKUP($A547,Vocabulary!$A:$J,2,)),"")</f>
        <v>Positie</v>
      </c>
      <c r="C547" s="17" t="str">
        <f>IF($A547&lt;&gt;"",IF(VLOOKUP($A547,Vocabulary!$A:$J,3,)="","",VLOOKUP($A547,Vocabulary!$A:$J,3,)),"")</f>
        <v/>
      </c>
      <c r="D547" s="17" t="str">
        <f>IF($A547&lt;&gt;"",IF(VLOOKUP($A547,Vocabulary!$A:$J,7,)="","",VLOOKUP($A547,Vocabulary!$A:$J,7,)),"")</f>
        <v>external terminology:
http://www.w3.org/ns/org#Post</v>
      </c>
      <c r="E547" s="12" t="str">
        <f>IF($A547&lt;&gt;"",VLOOKUP($A547,Vocabulary!$A:$J,4,),"")</f>
        <v>Organization</v>
      </c>
    </row>
    <row r="548" spans="1:5" x14ac:dyDescent="0.3">
      <c r="A548" s="9">
        <v>607</v>
      </c>
      <c r="B548" s="17" t="str">
        <f>IF($A548&lt;&gt;"",IF(VLOOKUP($A548,Vocabulary!$A:$J,2,)="","",VLOOKUP($A548,Vocabulary!$A:$J,2,)),"")</f>
        <v>positieBij</v>
      </c>
      <c r="C548" s="17" t="str">
        <f>IF($A548&lt;&gt;"",IF(VLOOKUP($A548,Vocabulary!$A:$J,3,)="","",VLOOKUP($A548,Vocabulary!$A:$J,3,)),"")</f>
        <v/>
      </c>
      <c r="D548" s="17" t="str">
        <f>IF($A548&lt;&gt;"",IF(VLOOKUP($A548,Vocabulary!$A:$J,7,)="","",VLOOKUP($A548,Vocabulary!$A:$J,7,)),"")</f>
        <v>external terminology:
http://www.w3.org/ns/org#postIn</v>
      </c>
      <c r="E548" s="12" t="str">
        <f>IF($A548&lt;&gt;"",VLOOKUP($A548,Vocabulary!$A:$J,4,),"")</f>
        <v>Organization</v>
      </c>
    </row>
    <row r="549" spans="1:5" x14ac:dyDescent="0.3">
      <c r="A549" s="9">
        <v>608</v>
      </c>
      <c r="B549" s="17" t="str">
        <f>IF($A549&lt;&gt;"",IF(VLOOKUP($A549,Vocabulary!$A:$J,2,)="","",VLOOKUP($A549,Vocabulary!$A:$J,2,)),"")</f>
        <v>PubliekeOrganisatie</v>
      </c>
      <c r="C549" s="17" t="str">
        <f>IF($A549&lt;&gt;"",IF(VLOOKUP($A549,Vocabulary!$A:$J,3,)="","",VLOOKUP($A549,Vocabulary!$A:$J,3,)),"")</f>
        <v/>
      </c>
      <c r="D549" s="17" t="str">
        <f>IF($A549&lt;&gt;"",IF(VLOOKUP($A549,Vocabulary!$A:$J,7,)="","",VLOOKUP($A549,Vocabulary!$A:$J,7,)),"")</f>
        <v>external terminology:
http://data.europa.eu/m8g/PublicOrganisation</v>
      </c>
      <c r="E549" s="12" t="str">
        <f>IF($A549&lt;&gt;"",VLOOKUP($A549,Vocabulary!$A:$J,4,),"")</f>
        <v>Organization</v>
      </c>
    </row>
    <row r="550" spans="1:5" x14ac:dyDescent="0.3">
      <c r="A550" s="9">
        <v>609</v>
      </c>
      <c r="B550" s="17" t="str">
        <f>IF($A550&lt;&gt;"",IF(VLOOKUP($A550,Vocabulary!$A:$J,2,)="","",VLOOKUP($A550,Vocabulary!$A:$J,2,)),"")</f>
        <v>rapporteertAan</v>
      </c>
      <c r="C550" s="17" t="str">
        <f>IF($A550&lt;&gt;"",IF(VLOOKUP($A550,Vocabulary!$A:$J,3,)="","",VLOOKUP($A550,Vocabulary!$A:$J,3,)),"")</f>
        <v/>
      </c>
      <c r="D550" s="17" t="str">
        <f>IF($A550&lt;&gt;"",IF(VLOOKUP($A550,Vocabulary!$A:$J,7,)="","",VLOOKUP($A550,Vocabulary!$A:$J,7,)),"")</f>
        <v>external terminology:
http://www.w3.org/ns/org#reportsTo</v>
      </c>
      <c r="E550" s="12" t="str">
        <f>IF($A550&lt;&gt;"",VLOOKUP($A550,Vocabulary!$A:$J,4,),"")</f>
        <v>Organization</v>
      </c>
    </row>
    <row r="551" spans="1:5" x14ac:dyDescent="0.3">
      <c r="A551" s="9">
        <v>610</v>
      </c>
      <c r="B551" s="17" t="str">
        <f>IF($A551&lt;&gt;"",IF(VLOOKUP($A551,Vocabulary!$A:$J,2,)="","",VLOOKUP($A551,Vocabulary!$A:$J,2,)),"")</f>
        <v>registratie</v>
      </c>
      <c r="C551" s="17" t="str">
        <f>IF($A551&lt;&gt;"",IF(VLOOKUP($A551,Vocabulary!$A:$J,3,)="","",VLOOKUP($A551,Vocabulary!$A:$J,3,)),"")</f>
        <v/>
      </c>
      <c r="D551" s="17" t="str">
        <f>IF($A551&lt;&gt;"",IF(VLOOKUP($A551,Vocabulary!$A:$J,7,)="","",VLOOKUP($A551,Vocabulary!$A:$J,7,)),"")</f>
        <v>external terminology:
http://www.w3.org/ns/regorg#registration</v>
      </c>
      <c r="E551" s="12" t="str">
        <f>IF($A551&lt;&gt;"",VLOOKUP($A551,Vocabulary!$A:$J,4,),"")</f>
        <v>Organization</v>
      </c>
    </row>
    <row r="552" spans="1:5" x14ac:dyDescent="0.3">
      <c r="A552" s="9">
        <v>611</v>
      </c>
      <c r="B552" s="17" t="str">
        <f>IF($A552&lt;&gt;"",IF(VLOOKUP($A552,Vocabulary!$A:$J,2,)="","",VLOOKUP($A552,Vocabulary!$A:$J,2,)),"")</f>
        <v>resulterendeOrganisatie</v>
      </c>
      <c r="C552" s="17" t="str">
        <f>IF($A552&lt;&gt;"",IF(VLOOKUP($A552,Vocabulary!$A:$J,3,)="","",VLOOKUP($A552,Vocabulary!$A:$J,3,)),"")</f>
        <v/>
      </c>
      <c r="D552" s="17" t="str">
        <f>IF($A552&lt;&gt;"",IF(VLOOKUP($A552,Vocabulary!$A:$J,7,)="","",VLOOKUP($A552,Vocabulary!$A:$J,7,)),"")</f>
        <v>external terminology:
http://www.w3.org/ns/org#resultingOrganization</v>
      </c>
      <c r="E552" s="12" t="str">
        <f>IF($A552&lt;&gt;"",VLOOKUP($A552,Vocabulary!$A:$J,4,),"")</f>
        <v>Organization</v>
      </c>
    </row>
    <row r="553" spans="1:5" x14ac:dyDescent="0.3">
      <c r="A553" s="9">
        <v>612</v>
      </c>
      <c r="B553" s="17" t="str">
        <f>IF($A553&lt;&gt;"",IF(VLOOKUP($A553,Vocabulary!$A:$J,2,)="","",VLOOKUP($A553,Vocabulary!$A:$J,2,)),"")</f>
        <v>Rol</v>
      </c>
      <c r="C553" s="17" t="str">
        <f>IF($A553&lt;&gt;"",IF(VLOOKUP($A553,Vocabulary!$A:$J,3,)="","",VLOOKUP($A553,Vocabulary!$A:$J,3,)),"")</f>
        <v/>
      </c>
      <c r="D553" s="17" t="str">
        <f>IF($A553&lt;&gt;"",IF(VLOOKUP($A553,Vocabulary!$A:$J,7,)="","",VLOOKUP($A553,Vocabulary!$A:$J,7,)),"")</f>
        <v>external terminology:
http://www.w3.org/ns/org#Role</v>
      </c>
      <c r="E553" s="12" t="str">
        <f>IF($A553&lt;&gt;"",VLOOKUP($A553,Vocabulary!$A:$J,4,),"")</f>
        <v>Organization</v>
      </c>
    </row>
    <row r="554" spans="1:5" x14ac:dyDescent="0.3">
      <c r="A554" s="9">
        <v>613</v>
      </c>
      <c r="B554" s="17" t="str">
        <f>IF($A554&lt;&gt;"",IF(VLOOKUP($A554,Vocabulary!$A:$J,2,)="","",VLOOKUP($A554,Vocabulary!$A:$J,2,)),"")</f>
        <v>rol</v>
      </c>
      <c r="C554" s="17" t="str">
        <f>IF($A554&lt;&gt;"",IF(VLOOKUP($A554,Vocabulary!$A:$J,3,)="","",VLOOKUP($A554,Vocabulary!$A:$J,3,)),"")</f>
        <v/>
      </c>
      <c r="D554" s="17" t="str">
        <f>IF($A554&lt;&gt;"",IF(VLOOKUP($A554,Vocabulary!$A:$J,7,)="","",VLOOKUP($A554,Vocabulary!$A:$J,7,)),"")</f>
        <v>external terminology:
http://www.w3.org/ns/org#role</v>
      </c>
      <c r="E554" s="12" t="str">
        <f>IF($A554&lt;&gt;"",VLOOKUP($A554,Vocabulary!$A:$J,4,),"")</f>
        <v>Organization</v>
      </c>
    </row>
    <row r="555" spans="1:5" x14ac:dyDescent="0.3">
      <c r="A555" s="9">
        <v>614</v>
      </c>
      <c r="B555" s="17" t="str">
        <f>IF($A555&lt;&gt;"",IF(VLOOKUP($A555,Vocabulary!$A:$J,2,)="","",VLOOKUP($A555,Vocabulary!$A:$J,2,)),"")</f>
        <v>ruimtelijk</v>
      </c>
      <c r="C555" s="17" t="str">
        <f>IF($A555&lt;&gt;"",IF(VLOOKUP($A555,Vocabulary!$A:$J,3,)="","",VLOOKUP($A555,Vocabulary!$A:$J,3,)),"")</f>
        <v/>
      </c>
      <c r="D555" s="17" t="str">
        <f>IF($A555&lt;&gt;"",IF(VLOOKUP($A555,Vocabulary!$A:$J,7,)="","",VLOOKUP($A555,Vocabulary!$A:$J,7,)),"")</f>
        <v>external terminology:
http://purl.org/dc/terms/spatial</v>
      </c>
      <c r="E555" s="12" t="str">
        <f>IF($A555&lt;&gt;"",VLOOKUP($A555,Vocabulary!$A:$J,4,),"")</f>
        <v>Organization</v>
      </c>
    </row>
    <row r="556" spans="1:5" x14ac:dyDescent="0.3">
      <c r="A556" s="9">
        <v>615</v>
      </c>
      <c r="B556" s="17" t="str">
        <f>IF($A556&lt;&gt;"",IF(VLOOKUP($A556,Vocabulary!$A:$J,2,)="","",VLOOKUP($A556,Vocabulary!$A:$J,2,)),"")</f>
        <v>SamenwerkingVanOrganisaties</v>
      </c>
      <c r="C556" s="17" t="str">
        <f>IF($A556&lt;&gt;"",IF(VLOOKUP($A556,Vocabulary!$A:$J,3,)="","",VLOOKUP($A556,Vocabulary!$A:$J,3,)),"")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56" s="17" t="str">
        <f>IF($A556&lt;&gt;"",IF(VLOOKUP($A556,Vocabulary!$A:$J,7,)="","",VLOOKUP($A556,Vocabulary!$A:$J,7,)),"")</f>
        <v>external terminology:
http://www.w3.org/ns/org#OrganizationalCollaboration</v>
      </c>
      <c r="E556" s="12" t="str">
        <f>IF($A556&lt;&gt;"",VLOOKUP($A556,Vocabulary!$A:$J,4,),"")</f>
        <v>Organization</v>
      </c>
    </row>
    <row r="557" spans="1:5" x14ac:dyDescent="0.3">
      <c r="A557" s="9">
        <v>616</v>
      </c>
      <c r="B557" s="17" t="str">
        <f>IF($A557&lt;&gt;"",IF(VLOOKUP($A557,Vocabulary!$A:$J,2,)="","",VLOOKUP($A557,Vocabulary!$A:$J,2,)),"")</f>
        <v>suborganisatieVan</v>
      </c>
      <c r="C557" s="17" t="str">
        <f>IF($A557&lt;&gt;"",IF(VLOOKUP($A557,Vocabulary!$A:$J,3,)="","",VLOOKUP($A557,Vocabulary!$A:$J,3,)),"")</f>
        <v/>
      </c>
      <c r="D557" s="17" t="str">
        <f>IF($A557&lt;&gt;"",IF(VLOOKUP($A557,Vocabulary!$A:$J,7,)="","",VLOOKUP($A557,Vocabulary!$A:$J,7,)),"")</f>
        <v>external terminology:
http://www.w3.org/ns/org#subOrganizationOf</v>
      </c>
      <c r="E557" s="12" t="str">
        <f>IF($A557&lt;&gt;"",VLOOKUP($A557,Vocabulary!$A:$J,4,),"")</f>
        <v>Organization</v>
      </c>
    </row>
    <row r="558" spans="1:5" x14ac:dyDescent="0.3">
      <c r="A558" s="9">
        <v>617</v>
      </c>
      <c r="B558" s="17" t="str">
        <f>IF($A558&lt;&gt;"",IF(VLOOKUP($A558,Vocabulary!$A:$J,2,)="","",VLOOKUP($A558,Vocabulary!$A:$J,2,)),"")</f>
        <v>veranderdDoor</v>
      </c>
      <c r="C558" s="17" t="str">
        <f>IF($A558&lt;&gt;"",IF(VLOOKUP($A558,Vocabulary!$A:$J,3,)="","",VLOOKUP($A558,Vocabulary!$A:$J,3,)),"")</f>
        <v/>
      </c>
      <c r="D558" s="17" t="str">
        <f>IF($A558&lt;&gt;"",IF(VLOOKUP($A558,Vocabulary!$A:$J,7,)="","",VLOOKUP($A558,Vocabulary!$A:$J,7,)),"")</f>
        <v>external terminology:
http://www.w3.org/ns/org#changedBy</v>
      </c>
      <c r="E558" s="12" t="str">
        <f>IF($A558&lt;&gt;"",VLOOKUP($A558,Vocabulary!$A:$J,4,),"")</f>
        <v>Organization</v>
      </c>
    </row>
    <row r="559" spans="1:5" x14ac:dyDescent="0.3">
      <c r="A559" s="9">
        <v>618</v>
      </c>
      <c r="B559" s="17" t="str">
        <f>IF($A559&lt;&gt;"",IF(VLOOKUP($A559,Vocabulary!$A:$J,2,)="","",VLOOKUP($A559,Vocabulary!$A:$J,2,)),"")</f>
        <v>Veranderingsgebeurtenis</v>
      </c>
      <c r="C559" s="17" t="str">
        <f>IF($A559&lt;&gt;"",IF(VLOOKUP($A559,Vocabulary!$A:$J,3,)="","",VLOOKUP($A559,Vocabulary!$A:$J,3,)),"")</f>
        <v/>
      </c>
      <c r="D559" s="17" t="str">
        <f>IF($A559&lt;&gt;"",IF(VLOOKUP($A559,Vocabulary!$A:$J,7,)="","",VLOOKUP($A559,Vocabulary!$A:$J,7,)),"")</f>
        <v>external terminology:
http://www.w3.org/ns/org#ChangeEvent</v>
      </c>
      <c r="E559" s="12" t="str">
        <f>IF($A559&lt;&gt;"",VLOOKUP($A559,Vocabulary!$A:$J,4,),"")</f>
        <v>Organization</v>
      </c>
    </row>
    <row r="560" spans="1:5" x14ac:dyDescent="0.3">
      <c r="A560" s="9">
        <v>619</v>
      </c>
      <c r="B560" s="17" t="str">
        <f>IF($A560&lt;&gt;"",IF(VLOOKUP($A560,Vocabulary!$A:$J,2,)="","",VLOOKUP($A560,Vocabulary!$A:$J,2,)),"")</f>
        <v>Vestiging</v>
      </c>
      <c r="C560" s="17" t="str">
        <f>IF($A560&lt;&gt;"",IF(VLOOKUP($A560,Vocabulary!$A:$J,3,)="","",VLOOKUP($A560,Vocabulary!$A:$J,3,)),"")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0" s="17" t="str">
        <f>IF($A560&lt;&gt;"",IF(VLOOKUP($A560,Vocabulary!$A:$J,7,)="","",VLOOKUP($A560,Vocabulary!$A:$J,7,)),"")</f>
        <v>external terminology:
http://www.w3.org/ns/org#Site</v>
      </c>
      <c r="E560" s="12" t="str">
        <f>IF($A560&lt;&gt;"",VLOOKUP($A560,Vocabulary!$A:$J,4,),"")</f>
        <v>Organization</v>
      </c>
    </row>
    <row r="561" spans="1:5" x14ac:dyDescent="0.3">
      <c r="A561" s="9">
        <v>620</v>
      </c>
      <c r="B561" s="17" t="str">
        <f>IF($A561&lt;&gt;"",IF(VLOOKUP($A561,Vocabulary!$A:$J,2,)="","",VLOOKUP($A561,Vocabulary!$A:$J,2,)),"")</f>
        <v>vestigingsadres</v>
      </c>
      <c r="C561" s="17" t="str">
        <f>IF($A561&lt;&gt;"",IF(VLOOKUP($A561,Vocabulary!$A:$J,3,)="","",VLOOKUP($A561,Vocabulary!$A:$J,3,)),"")</f>
        <v/>
      </c>
      <c r="D561" s="17" t="str">
        <f>IF($A561&lt;&gt;"",IF(VLOOKUP($A561,Vocabulary!$A:$J,7,)="","",VLOOKUP($A561,Vocabulary!$A:$J,7,)),"")</f>
        <v>external terminology:
http://www.w3.org/ns/org#siteAddress</v>
      </c>
      <c r="E561" s="12" t="str">
        <f>IF($A561&lt;&gt;"",VLOOKUP($A561,Vocabulary!$A:$J,4,),"")</f>
        <v>Organization</v>
      </c>
    </row>
    <row r="562" spans="1:5" x14ac:dyDescent="0.3">
      <c r="A562" s="9">
        <v>621</v>
      </c>
      <c r="B562" s="17" t="str">
        <f>IF($A562&lt;&gt;"",IF(VLOOKUP($A562,Vocabulary!$A:$J,2,)="","",VLOOKUP($A562,Vocabulary!$A:$J,2,)),"")</f>
        <v>voorkeurslabel</v>
      </c>
      <c r="C562" s="17" t="str">
        <f>IF($A562&lt;&gt;"",IF(VLOOKUP($A562,Vocabulary!$A:$J,3,)="","",VLOOKUP($A562,Vocabulary!$A:$J,3,)),"")</f>
        <v/>
      </c>
      <c r="D562" s="17" t="str">
        <f>IF($A562&lt;&gt;"",IF(VLOOKUP($A562,Vocabulary!$A:$J,7,)="","",VLOOKUP($A562,Vocabulary!$A:$J,7,)),"")</f>
        <v>external terminology:
http://www.w3.org/2004/02/skos/core#prefLabel</v>
      </c>
      <c r="E562" s="12" t="str">
        <f>IF($A562&lt;&gt;"",VLOOKUP($A562,Vocabulary!$A:$J,4,),"")</f>
        <v>Organization</v>
      </c>
    </row>
    <row r="563" spans="1:5" x14ac:dyDescent="0.3">
      <c r="A563" s="9">
        <v>622</v>
      </c>
      <c r="B563" s="17" t="str">
        <f>IF($A563&lt;&gt;"",IF(VLOOKUP($A563,Vocabulary!$A:$J,2,)="","",VLOOKUP($A563,Vocabulary!$A:$J,2,)),"")</f>
        <v>wettelijkeNaam</v>
      </c>
      <c r="C563" s="17" t="str">
        <f>IF($A563&lt;&gt;"",IF(VLOOKUP($A563,Vocabulary!$A:$J,3,)="","",VLOOKUP($A563,Vocabulary!$A:$J,3,)),"")</f>
        <v/>
      </c>
      <c r="D563" s="17" t="str">
        <f>IF($A563&lt;&gt;"",IF(VLOOKUP($A563,Vocabulary!$A:$J,7,)="","",VLOOKUP($A563,Vocabulary!$A:$J,7,)),"")</f>
        <v>external terminology:
http://www.w3.org/ns/regorg#legalName</v>
      </c>
      <c r="E563" s="12" t="str">
        <f>IF($A563&lt;&gt;"",VLOOKUP($A563,Vocabulary!$A:$J,4,),"")</f>
        <v>Organization</v>
      </c>
    </row>
    <row r="564" spans="1:5" x14ac:dyDescent="0.3">
      <c r="A564" s="9">
        <v>623</v>
      </c>
      <c r="B564" s="17" t="str">
        <f>IF($A564&lt;&gt;"",IF(VLOOKUP($A564,Vocabulary!$A:$J,2,)="","",VLOOKUP($A564,Vocabulary!$A:$J,2,)),"")</f>
        <v>Object</v>
      </c>
      <c r="C564" s="17" t="str">
        <f>IF($A564&lt;&gt;"",IF(VLOOKUP($A564,Vocabulary!$A:$J,3,)="","",VLOOKUP($A564,Vocabulary!$A:$J,3,)),"")</f>
        <v/>
      </c>
      <c r="D564" s="17" t="str">
        <f>IF($A564&lt;&gt;"",IF(VLOOKUP($A564,Vocabulary!$A:$J,7,)="","",VLOOKUP($A564,Vocabulary!$A:$J,7,)),"")</f>
        <v/>
      </c>
      <c r="E564" s="12" t="str">
        <f>IF($A564&lt;&gt;"",VLOOKUP($A564,Vocabulary!$A:$J,4,),"")</f>
        <v>Generic</v>
      </c>
    </row>
    <row r="565" spans="1:5" x14ac:dyDescent="0.3">
      <c r="A565" s="9">
        <v>624</v>
      </c>
      <c r="B565" s="17" t="str">
        <f>IF($A565&lt;&gt;"",IF(VLOOKUP($A565,Vocabulary!$A:$J,2,)="","",VLOOKUP($A565,Vocabulary!$A:$J,2,)),"")</f>
        <v>ContactInfo</v>
      </c>
      <c r="C565" s="17" t="str">
        <f>IF($A565&lt;&gt;"",IF(VLOOKUP($A565,Vocabulary!$A:$J,3,)="","",VLOOKUP($A565,Vocabulary!$A:$J,3,)),"")</f>
        <v/>
      </c>
      <c r="D565" s="17" t="str">
        <f>IF($A565&lt;&gt;"",IF(VLOOKUP($A565,Vocabulary!$A:$J,7,)="","",VLOOKUP($A565,Vocabulary!$A:$J,7,)),"")</f>
        <v/>
      </c>
      <c r="E565" s="12" t="str">
        <f>IF($A565&lt;&gt;"",VLOOKUP($A565,Vocabulary!$A:$J,4,),"")</f>
        <v>Generic</v>
      </c>
    </row>
    <row r="566" spans="1:5" x14ac:dyDescent="0.3">
      <c r="A566" s="9">
        <v>625</v>
      </c>
      <c r="B566" s="17" t="str">
        <f>IF($A566&lt;&gt;"",IF(VLOOKUP($A566,Vocabulary!$A:$J,2,)="","",VLOOKUP($A566,Vocabulary!$A:$J,2,)),"")</f>
        <v>Perceel</v>
      </c>
      <c r="C566" s="17" t="str">
        <f>IF($A566&lt;&gt;"",IF(VLOOKUP($A566,Vocabulary!$A:$J,3,)="","",VLOOKUP($A566,Vocabulary!$A:$J,3,)),"")</f>
        <v/>
      </c>
      <c r="D566" s="17" t="str">
        <f>IF($A566&lt;&gt;"",IF(VLOOKUP($A566,Vocabulary!$A:$J,7,)="","",VLOOKUP($A566,Vocabulary!$A:$J,7,)),"")</f>
        <v/>
      </c>
      <c r="E566" s="12" t="str">
        <f>IF($A566&lt;&gt;"",VLOOKUP($A566,Vocabulary!$A:$J,4,),"")</f>
        <v>Location</v>
      </c>
    </row>
    <row r="567" spans="1:5" x14ac:dyDescent="0.3">
      <c r="A567" s="9">
        <v>626</v>
      </c>
      <c r="B567" s="17" t="str">
        <f>IF($A567&lt;&gt;"",IF(VLOOKUP($A567,Vocabulary!$A:$J,2,)="","",VLOOKUP($A567,Vocabulary!$A:$J,2,)),"")</f>
        <v>Gebouw</v>
      </c>
      <c r="C567" s="17" t="str">
        <f>IF($A567&lt;&gt;"",IF(VLOOKUP($A567,Vocabulary!$A:$J,3,)="","",VLOOKUP($A567,Vocabulary!$A:$J,3,)),"")</f>
        <v/>
      </c>
      <c r="D567" s="17" t="str">
        <f>IF($A567&lt;&gt;"",IF(VLOOKUP($A567,Vocabulary!$A:$J,7,)="","",VLOOKUP($A567,Vocabulary!$A:$J,7,)),"")</f>
        <v/>
      </c>
      <c r="E567" s="12" t="str">
        <f>IF($A567&lt;&gt;"",VLOOKUP($A567,Vocabulary!$A:$J,4,),"")</f>
        <v>Location</v>
      </c>
    </row>
    <row r="568" spans="1:5" x14ac:dyDescent="0.3">
      <c r="A568" s="9">
        <v>627</v>
      </c>
      <c r="B568" s="17" t="str">
        <f>IF($A568&lt;&gt;"",IF(VLOOKUP($A568,Vocabulary!$A:$J,2,)="","",VLOOKUP($A568,Vocabulary!$A:$J,2,)),"")</f>
        <v>Gebouweenheid</v>
      </c>
      <c r="C568" s="17" t="str">
        <f>IF($A568&lt;&gt;"",IF(VLOOKUP($A568,Vocabulary!$A:$J,3,)="","",VLOOKUP($A568,Vocabulary!$A:$J,3,)),"")</f>
        <v/>
      </c>
      <c r="D568" s="17" t="str">
        <f>IF($A568&lt;&gt;"",IF(VLOOKUP($A568,Vocabulary!$A:$J,7,)="","",VLOOKUP($A568,Vocabulary!$A:$J,7,)),"")</f>
        <v/>
      </c>
      <c r="E568" s="12" t="str">
        <f>IF($A568&lt;&gt;"",VLOOKUP($A568,Vocabulary!$A:$J,4,),"")</f>
        <v>Location</v>
      </c>
    </row>
    <row r="569" spans="1:5" x14ac:dyDescent="0.3">
      <c r="A569" s="9">
        <v>628</v>
      </c>
      <c r="B569" s="17" t="str">
        <f>IF($A569&lt;&gt;"",IF(VLOOKUP($A569,Vocabulary!$A:$J,2,)="","",VLOOKUP($A569,Vocabulary!$A:$J,2,)),"")</f>
        <v>Standplaats</v>
      </c>
      <c r="C569" s="17" t="str">
        <f>IF($A569&lt;&gt;"",IF(VLOOKUP($A569,Vocabulary!$A:$J,3,)="","",VLOOKUP($A569,Vocabulary!$A:$J,3,)),"")</f>
        <v/>
      </c>
      <c r="D569" s="17" t="str">
        <f>IF($A569&lt;&gt;"",IF(VLOOKUP($A569,Vocabulary!$A:$J,7,)="","",VLOOKUP($A569,Vocabulary!$A:$J,7,)),"")</f>
        <v/>
      </c>
      <c r="E569" s="12" t="str">
        <f>IF($A569&lt;&gt;"",VLOOKUP($A569,Vocabulary!$A:$J,4,),"")</f>
        <v>Location</v>
      </c>
    </row>
    <row r="570" spans="1:5" x14ac:dyDescent="0.3">
      <c r="A570" s="9">
        <v>629</v>
      </c>
      <c r="B570" s="17" t="str">
        <f>IF($A570&lt;&gt;"",IF(VLOOKUP($A570,Vocabulary!$A:$J,2,)="","",VLOOKUP($A570,Vocabulary!$A:$J,2,)),"")</f>
        <v>Ligplaats</v>
      </c>
      <c r="C570" s="17" t="str">
        <f>IF($A570&lt;&gt;"",IF(VLOOKUP($A570,Vocabulary!$A:$J,3,)="","",VLOOKUP($A570,Vocabulary!$A:$J,3,)),"")</f>
        <v/>
      </c>
      <c r="D570" s="17" t="str">
        <f>IF($A570&lt;&gt;"",IF(VLOOKUP($A570,Vocabulary!$A:$J,7,)="","",VLOOKUP($A570,Vocabulary!$A:$J,7,)),"")</f>
        <v/>
      </c>
      <c r="E570" s="12" t="str">
        <f>IF($A570&lt;&gt;"",VLOOKUP($A570,Vocabulary!$A:$J,4,),"")</f>
        <v>Location</v>
      </c>
    </row>
    <row r="571" spans="1:5" x14ac:dyDescent="0.3">
      <c r="A571" s="9">
        <v>630</v>
      </c>
      <c r="B571" s="17" t="str">
        <f>IF($A571&lt;&gt;"",IF(VLOOKUP($A571,Vocabulary!$A:$J,2,)="","",VLOOKUP($A571,Vocabulary!$A:$J,2,)),"")</f>
        <v>heeftRelatieMet</v>
      </c>
      <c r="C571" s="17" t="str">
        <f>IF($A571&lt;&gt;"",IF(VLOOKUP($A571,Vocabulary!$A:$J,3,)="","",VLOOKUP($A571,Vocabulary!$A:$J,3,)),"")</f>
        <v/>
      </c>
      <c r="D571" s="17" t="str">
        <f>IF($A571&lt;&gt;"",IF(VLOOKUP($A571,Vocabulary!$A:$J,7,)="","",VLOOKUP($A571,Vocabulary!$A:$J,7,)),"")</f>
        <v/>
      </c>
      <c r="E571" s="12" t="str">
        <f>IF($A571&lt;&gt;"",VLOOKUP($A571,Vocabulary!$A:$J,4,),"")</f>
        <v>Person</v>
      </c>
    </row>
    <row r="572" spans="1:5" x14ac:dyDescent="0.3">
      <c r="A572" s="9">
        <v>631</v>
      </c>
      <c r="B572" s="17" t="str">
        <f>IF($A572&lt;&gt;"",IF(VLOOKUP($A572,Vocabulary!$A:$J,2,)="","",VLOOKUP($A572,Vocabulary!$A:$J,2,)),"")</f>
        <v>alternatieveNaam</v>
      </c>
      <c r="C572" s="17" t="str">
        <f>IF($A572&lt;&gt;"",IF(VLOOKUP($A572,Vocabulary!$A:$J,3,)="","",VLOOKUP($A572,Vocabulary!$A:$J,3,)),"")</f>
        <v>alternative label</v>
      </c>
      <c r="D572" s="17" t="str">
        <f>IF($A572&lt;&gt;"",IF(VLOOKUP($A572,Vocabulary!$A:$J,7,)="","",VLOOKUP($A572,Vocabulary!$A:$J,7,)),"")</f>
        <v>&lt;skos:altLabel&gt;</v>
      </c>
      <c r="E572" s="12" t="str">
        <f>IF($A572&lt;&gt;"",VLOOKUP($A572,Vocabulary!$A:$J,4,),"")</f>
        <v>Organization</v>
      </c>
    </row>
    <row r="573" spans="1:5" x14ac:dyDescent="0.3">
      <c r="A573" s="9">
        <v>632</v>
      </c>
      <c r="B573" s="17" t="str">
        <f>IF($A573&lt;&gt;"",IF(VLOOKUP($A573,Vocabulary!$A:$J,2,)="","",VLOOKUP($A573,Vocabulary!$A:$J,2,)),"")</f>
        <v>website</v>
      </c>
      <c r="C573" s="17" t="str">
        <f>IF($A573&lt;&gt;"",IF(VLOOKUP($A573,Vocabulary!$A:$J,3,)="","",VLOOKUP($A573,Vocabulary!$A:$J,3,)),"")</f>
        <v/>
      </c>
      <c r="D573" s="17" t="str">
        <f>IF($A573&lt;&gt;"",IF(VLOOKUP($A573,Vocabulary!$A:$J,7,)="","",VLOOKUP($A573,Vocabulary!$A:$J,7,)),"")</f>
        <v/>
      </c>
      <c r="E573" s="12" t="str">
        <f>IF($A573&lt;&gt;"",VLOOKUP($A573,Vocabulary!$A:$J,4,),"")</f>
        <v>Generic</v>
      </c>
    </row>
    <row r="574" spans="1:5" x14ac:dyDescent="0.3">
      <c r="A574" s="9">
        <v>633</v>
      </c>
      <c r="B574" s="17" t="str">
        <f>IF($A574&lt;&gt;"",IF(VLOOKUP($A574,Vocabulary!$A:$J,2,)="","",VLOOKUP($A574,Vocabulary!$A:$J,2,)),"")</f>
        <v>Rechtsvormtype</v>
      </c>
      <c r="C574" s="17" t="str">
        <f>IF($A574&lt;&gt;"",IF(VLOOKUP($A574,Vocabulary!$A:$J,3,)="","",VLOOKUP($A574,Vocabulary!$A:$J,3,)),"")</f>
        <v/>
      </c>
      <c r="D574" s="17" t="str">
        <f>IF($A574&lt;&gt;"",IF(VLOOKUP($A574,Vocabulary!$A:$J,7,)="","",VLOOKUP($A574,Vocabulary!$A:$J,7,)),"")</f>
        <v/>
      </c>
      <c r="E574" s="12" t="str">
        <f>IF($A574&lt;&gt;"",VLOOKUP($A574,Vocabulary!$A:$J,4,),"")</f>
        <v>Organization</v>
      </c>
    </row>
    <row r="575" spans="1:5" x14ac:dyDescent="0.3">
      <c r="A575" s="9">
        <v>634</v>
      </c>
      <c r="B575" s="17" t="str">
        <f>IF($A575&lt;&gt;"",IF(VLOOKUP($A575,Vocabulary!$A:$J,2,)="","",VLOOKUP($A575,Vocabulary!$A:$J,2,)),"")</f>
        <v>Rechtstoestandtype</v>
      </c>
      <c r="C575" s="17" t="str">
        <f>IF($A575&lt;&gt;"",IF(VLOOKUP($A575,Vocabulary!$A:$J,3,)="","",VLOOKUP($A575,Vocabulary!$A:$J,3,)),"")</f>
        <v/>
      </c>
      <c r="D575" s="17" t="str">
        <f>IF($A575&lt;&gt;"",IF(VLOOKUP($A575,Vocabulary!$A:$J,7,)="","",VLOOKUP($A575,Vocabulary!$A:$J,7,)),"")</f>
        <v/>
      </c>
      <c r="E575" s="12" t="str">
        <f>IF($A575&lt;&gt;"",VLOOKUP($A575,Vocabulary!$A:$J,4,),"")</f>
        <v>Organization</v>
      </c>
    </row>
    <row r="576" spans="1:5" x14ac:dyDescent="0.3">
      <c r="A576" s="9">
        <v>635</v>
      </c>
      <c r="B576" s="17" t="str">
        <f>IF($A576&lt;&gt;"",IF(VLOOKUP($A576,Vocabulary!$A:$J,2,)="","",VLOOKUP($A576,Vocabulary!$A:$J,2,)),"")</f>
        <v>Rechtspersoonlijkheidtype</v>
      </c>
      <c r="C576" s="17" t="str">
        <f>IF($A576&lt;&gt;"",IF(VLOOKUP($A576,Vocabulary!$A:$J,3,)="","",VLOOKUP($A576,Vocabulary!$A:$J,3,)),"")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76" s="17" t="str">
        <f>IF($A576&lt;&gt;"",IF(VLOOKUP($A576,Vocabulary!$A:$J,7,)="","",VLOOKUP($A576,Vocabulary!$A:$J,7,)),"")</f>
        <v/>
      </c>
      <c r="E576" s="12" t="str">
        <f>IF($A576&lt;&gt;"",VLOOKUP($A576,Vocabulary!$A:$J,4,),"")</f>
        <v>Organization</v>
      </c>
    </row>
    <row r="577" spans="1:8" x14ac:dyDescent="0.3">
      <c r="A577" s="9">
        <v>636</v>
      </c>
      <c r="B577" s="17" t="str">
        <f>IF($A577&lt;&gt;"",IF(VLOOKUP($A577,Vocabulary!$A:$J,2,)="","",VLOOKUP($A577,Vocabulary!$A:$J,2,)),"")</f>
        <v>Statuswaarde</v>
      </c>
      <c r="C577" s="17" t="str">
        <f>IF($A577&lt;&gt;"",IF(VLOOKUP($A577,Vocabulary!$A:$J,3,)="","",VLOOKUP($A577,Vocabulary!$A:$J,3,)),"")</f>
        <v/>
      </c>
      <c r="D577" s="17" t="str">
        <f>IF($A577&lt;&gt;"",IF(VLOOKUP($A577,Vocabulary!$A:$J,7,)="","",VLOOKUP($A577,Vocabulary!$A:$J,7,)),"")</f>
        <v/>
      </c>
      <c r="E577" s="12" t="str">
        <f>IF($A577&lt;&gt;"",VLOOKUP($A577,Vocabulary!$A:$J,4,),"")</f>
        <v>Location</v>
      </c>
    </row>
    <row r="578" spans="1:8" x14ac:dyDescent="0.3">
      <c r="A578" s="9">
        <v>637</v>
      </c>
      <c r="B578" s="17" t="str">
        <f>IF($A578&lt;&gt;"",IF(VLOOKUP($A578,Vocabulary!$A:$J,2,)="","",VLOOKUP($A578,Vocabulary!$A:$J,2,)),"")</f>
        <v>achternaam</v>
      </c>
      <c r="C578" s="17" t="str">
        <f>IF($A578&lt;&gt;"",IF(VLOOKUP($A578,Vocabulary!$A:$J,3,)="","",VLOOKUP($A578,Vocabulary!$A:$J,3,)),"")</f>
        <v/>
      </c>
      <c r="D578" s="17" t="str">
        <f>IF($A578&lt;&gt;"",IF(VLOOKUP($A578,Vocabulary!$A:$J,7,)="","",VLOOKUP($A578,Vocabulary!$A:$J,7,)),"")</f>
        <v/>
      </c>
      <c r="E578" s="12" t="str">
        <f>IF($A578&lt;&gt;"",VLOOKUP($A578,Vocabulary!$A:$J,4,),"")</f>
        <v>Person</v>
      </c>
    </row>
    <row r="579" spans="1:8" x14ac:dyDescent="0.3">
      <c r="A579" s="9">
        <v>638</v>
      </c>
      <c r="B579" s="17" t="str">
        <f>IF($A579&lt;&gt;"",IF(VLOOKUP($A579,Vocabulary!$A:$J,2,)="","",VLOOKUP($A579,Vocabulary!$A:$J,2,)),"")</f>
        <v>voornaam</v>
      </c>
      <c r="C579" s="17" t="str">
        <f>IF($A579&lt;&gt;"",IF(VLOOKUP($A579,Vocabulary!$A:$J,3,)="","",VLOOKUP($A579,Vocabulary!$A:$J,3,)),"")</f>
        <v/>
      </c>
      <c r="D579" s="17" t="str">
        <f>IF($A579&lt;&gt;"",IF(VLOOKUP($A579,Vocabulary!$A:$J,7,)="","",VLOOKUP($A579,Vocabulary!$A:$J,7,)),"")</f>
        <v/>
      </c>
      <c r="E579" s="12" t="str">
        <f>IF($A579&lt;&gt;"",VLOOKUP($A579,Vocabulary!$A:$J,4,),"")</f>
        <v>Person</v>
      </c>
    </row>
    <row r="580" spans="1:8" x14ac:dyDescent="0.3">
      <c r="A580" s="9">
        <v>639</v>
      </c>
      <c r="B580" s="17" t="str">
        <f>IF($A580&lt;&gt;"",IF(VLOOKUP($A580,Vocabulary!$A:$J,2,)="","",VLOOKUP($A580,Vocabulary!$A:$J,2,)),"")</f>
        <v>Geslacht</v>
      </c>
      <c r="C580" s="17" t="str">
        <f>IF($A580&lt;&gt;"",IF(VLOOKUP($A580,Vocabulary!$A:$J,3,)="","",VLOOKUP($A580,Vocabulary!$A:$J,3,)),"")</f>
        <v/>
      </c>
      <c r="D580" s="17" t="str">
        <f>IF($A580&lt;&gt;"",IF(VLOOKUP($A580,Vocabulary!$A:$J,7,)="","",VLOOKUP($A580,Vocabulary!$A:$J,7,)),"")</f>
        <v/>
      </c>
      <c r="E580" s="12" t="str">
        <f>IF($A580&lt;&gt;"",VLOOKUP($A580,Vocabulary!$A:$J,4,),"")</f>
        <v>Person</v>
      </c>
    </row>
    <row r="581" spans="1:8" x14ac:dyDescent="0.3">
      <c r="A581" s="9">
        <v>640</v>
      </c>
      <c r="B581" s="17" t="str">
        <f>IF($A581&lt;&gt;"",IF(VLOOKUP($A581,Vocabulary!$A:$J,2,)="","",VLOOKUP($A581,Vocabulary!$A:$J,2,)),"")</f>
        <v>BurgerlijkeStaatType</v>
      </c>
      <c r="C581" s="17" t="str">
        <f>IF($A581&lt;&gt;"",IF(VLOOKUP($A581,Vocabulary!$A:$J,3,)="","",VLOOKUP($A581,Vocabulary!$A:$J,3,)),"")</f>
        <v/>
      </c>
      <c r="D581" s="17" t="str">
        <f>IF($A581&lt;&gt;"",IF(VLOOKUP($A581,Vocabulary!$A:$J,7,)="","",VLOOKUP($A581,Vocabulary!$A:$J,7,)),"")</f>
        <v/>
      </c>
      <c r="E581" s="12" t="str">
        <f>IF($A581&lt;&gt;"",VLOOKUP($A581,Vocabulary!$A:$J,4,),"")</f>
        <v>Person</v>
      </c>
    </row>
    <row r="582" spans="1:8" x14ac:dyDescent="0.3">
      <c r="A582" s="9">
        <v>641</v>
      </c>
      <c r="B582" s="17" t="str">
        <f>IF($A582&lt;&gt;"",IF(VLOOKUP($A582,Vocabulary!$A:$J,2,)="","",VLOOKUP($A582,Vocabulary!$A:$J,2,)),"")</f>
        <v>Afstammingstype</v>
      </c>
      <c r="C582" s="17" t="str">
        <f>IF($A582&lt;&gt;"",IF(VLOOKUP($A582,Vocabulary!$A:$J,3,)="","",VLOOKUP($A582,Vocabulary!$A:$J,3,)),"")</f>
        <v/>
      </c>
      <c r="D582" s="17" t="str">
        <f>IF($A582&lt;&gt;"",IF(VLOOKUP($A582,Vocabulary!$A:$J,7,)="","",VLOOKUP($A582,Vocabulary!$A:$J,7,)),"")</f>
        <v/>
      </c>
      <c r="E582" s="12" t="str">
        <f>IF($A582&lt;&gt;"",VLOOKUP($A582,Vocabulary!$A:$J,4,),"")</f>
        <v>Person</v>
      </c>
    </row>
    <row r="583" spans="1:8" x14ac:dyDescent="0.3">
      <c r="A583" s="9">
        <v>642</v>
      </c>
      <c r="B583" s="17" t="str">
        <f>IF($A583&lt;&gt;"",IF(VLOOKUP($A583,Vocabulary!$A:$J,2,)="","",VLOOKUP($A583,Vocabulary!$A:$J,2,)),"")</f>
        <v>Gezinsrelatietype</v>
      </c>
      <c r="C583" s="17" t="str">
        <f>IF($A583&lt;&gt;"",IF(VLOOKUP($A583,Vocabulary!$A:$J,3,)="","",VLOOKUP($A583,Vocabulary!$A:$J,3,)),"")</f>
        <v/>
      </c>
      <c r="D583" s="17" t="str">
        <f>IF($A583&lt;&gt;"",IF(VLOOKUP($A583,Vocabulary!$A:$J,7,)="","",VLOOKUP($A583,Vocabulary!$A:$J,7,)),"")</f>
        <v/>
      </c>
      <c r="E583" s="12" t="str">
        <f>IF($A583&lt;&gt;"",VLOOKUP($A583,Vocabulary!$A:$J,4,),"")</f>
        <v>Person</v>
      </c>
    </row>
    <row r="584" spans="1:8" x14ac:dyDescent="0.3">
      <c r="A584" s="9">
        <v>643</v>
      </c>
      <c r="B584" s="17" t="str">
        <f>IF($A584&lt;&gt;"",IF(VLOOKUP($A584,Vocabulary!$A:$J,2,)="","",VLOOKUP($A584,Vocabulary!$A:$J,2,)),"")</f>
        <v>isHetResultaatVan</v>
      </c>
      <c r="C584" s="17" t="str">
        <f>IF($A584&lt;&gt;"",IF(VLOOKUP($A584,Vocabulary!$A:$J,3,)="","",VLOOKUP($A584,Vocabulary!$A:$J,3,)),"")</f>
        <v/>
      </c>
      <c r="D584" s="17" t="str">
        <f>IF($A584&lt;&gt;"",IF(VLOOKUP($A584,Vocabulary!$A:$J,7,)="","",VLOOKUP($A584,Vocabulary!$A:$J,7,)),"")</f>
        <v/>
      </c>
      <c r="E584" s="12" t="str">
        <f>IF($A584&lt;&gt;"",VLOOKUP($A584,Vocabulary!$A:$J,4,),"")</f>
        <v>Organization</v>
      </c>
    </row>
    <row r="585" spans="1:8" ht="28.8" x14ac:dyDescent="0.3">
      <c r="A585" s="9">
        <v>644</v>
      </c>
      <c r="B585" s="17" t="str">
        <f>IF($A585&lt;&gt;"",IF(VLOOKUP($A585,Vocabulary!$A:$J,2,)="","",VLOOKUP($A585,Vocabulary!$A:$J,2,)),"")</f>
        <v>person2</v>
      </c>
      <c r="C585" s="17" t="str">
        <f>IF($A585&lt;&gt;"",IF(VLOOKUP($A585,Vocabulary!$A:$J,3,)="","",VLOOKUP($A585,Vocabulary!$A:$J,3,)),"")</f>
        <v>Second person in a relation of 2 persons.</v>
      </c>
      <c r="D585" s="17" t="str">
        <f>IF($A585&lt;&gt;"",IF(VLOOKUP($A585,Vocabulary!$A:$J,7,)="","",VLOOKUP($A585,Vocabulary!$A:$J,7,)),"")</f>
        <v/>
      </c>
      <c r="E585" s="12" t="str">
        <f>IF($A585&lt;&gt;"",VLOOKUP($A585,Vocabulary!$A:$J,4,),"")</f>
        <v>Person</v>
      </c>
      <c r="F585" s="9" t="s">
        <v>1538</v>
      </c>
      <c r="G585" s="4" t="s">
        <v>1540</v>
      </c>
    </row>
    <row r="586" spans="1:8" x14ac:dyDescent="0.3">
      <c r="A586" s="9">
        <v>645</v>
      </c>
      <c r="B586" s="17" t="str">
        <f>IF($A586&lt;&gt;"",IF(VLOOKUP($A586,Vocabulary!$A:$J,2,)="","",VLOOKUP($A586,Vocabulary!$A:$J,2,)),"")</f>
        <v>Location</v>
      </c>
      <c r="C586" s="17" t="str">
        <f>IF($A586&lt;&gt;"",IF(VLOOKUP($A586,Vocabulary!$A:$J,3,)="","",VLOOKUP($A586,Vocabulary!$A:$J,3,)),"")</f>
        <v>An identifiable geographic place.</v>
      </c>
      <c r="D586" s="17" t="str">
        <f>IF($A586&lt;&gt;"",IF(VLOOKUP($A586,Vocabulary!$A:$J,7,)="","",VLOOKUP($A586,Vocabulary!$A:$J,7,)),"")</f>
        <v/>
      </c>
      <c r="E586" s="12" t="str">
        <f>IF($A586&lt;&gt;"",VLOOKUP($A586,Vocabulary!$A:$J,4,),"")</f>
        <v>Location</v>
      </c>
      <c r="F586" s="9" t="s">
        <v>1556</v>
      </c>
      <c r="G586" s="9" t="s">
        <v>1560</v>
      </c>
      <c r="H586" s="9"/>
    </row>
    <row r="587" spans="1:8" ht="172.8" x14ac:dyDescent="0.3">
      <c r="A587" s="9">
        <v>648</v>
      </c>
      <c r="B587" s="17" t="str">
        <f>IF($A587&lt;&gt;"",IF(VLOOKUP($A587,Vocabulary!$A:$J,2,)="","",VLOOKUP($A587,Vocabulary!$A:$J,2,)),"")</f>
        <v>Site</v>
      </c>
      <c r="C587" s="17" t="str">
        <f>IF($A587&lt;&gt;"",IF(VLOOKUP($A587,Vocabulary!$A:$J,3,)="","",VLOOKUP($A587,Vocabulary!$A:$J,3,)),"")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87" s="17" t="str">
        <f>IF($A587&lt;&gt;"",IF(VLOOKUP($A587,Vocabulary!$A:$J,7,)="","",VLOOKUP($A587,Vocabulary!$A:$J,7,)),"")</f>
        <v xml:space="preserve">
Belgian context: KBO uses the terminology "EstablishmentUnit".</v>
      </c>
      <c r="E587" s="12" t="str">
        <f>IF($A587&lt;&gt;"",VLOOKUP($A587,Vocabulary!$A:$J,4,),"")</f>
        <v>Organization</v>
      </c>
      <c r="F587" s="9" t="s">
        <v>70</v>
      </c>
      <c r="G587" s="4" t="s">
        <v>1734</v>
      </c>
      <c r="H587" s="4" t="s">
        <v>1986</v>
      </c>
    </row>
    <row r="588" spans="1:8" ht="302.39999999999998" x14ac:dyDescent="0.3">
      <c r="A588" s="9">
        <v>649</v>
      </c>
      <c r="B588" s="17" t="str">
        <f>IF($A588&lt;&gt;"",IF(VLOOKUP($A588,Vocabulary!$A:$J,2,)="","",VLOOKUP($A588,Vocabulary!$A:$J,2,)),"")</f>
        <v>postName</v>
      </c>
      <c r="C588" s="17" t="str">
        <f>IF($A588&lt;&gt;"",IF(VLOOKUP($A588,Vocabulary!$A:$J,3,)="","",VLOOKUP($A588,Vocabulary!$A:$J,3,)),"")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88" s="17" t="str">
        <f>IF($A588&lt;&gt;"",IF(VLOOKUP($A588,Vocabulary!$A:$J,7,)="","",VLOOKUP($A588,Vocabulary!$A:$J,7,)),"")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88" s="12" t="str">
        <f>IF($A588&lt;&gt;"",VLOOKUP($A588,Vocabulary!$A:$J,4,),"")</f>
        <v>Location</v>
      </c>
      <c r="F588" s="9" t="s">
        <v>1596</v>
      </c>
      <c r="G588" s="4" t="s">
        <v>1748</v>
      </c>
      <c r="H588" s="4" t="s">
        <v>2531</v>
      </c>
    </row>
    <row r="589" spans="1:8" x14ac:dyDescent="0.3">
      <c r="A589" s="9">
        <v>650</v>
      </c>
      <c r="B589" s="17" t="str">
        <f>IF($A589&lt;&gt;"",IF(VLOOKUP($A589,Vocabulary!$A:$J,2,)="","",VLOOKUP($A589,Vocabulary!$A:$J,2,)),"")</f>
        <v>geographicName</v>
      </c>
      <c r="C589" s="17" t="str">
        <f>IF($A589&lt;&gt;"",IF(VLOOKUP($A589,Vocabulary!$A:$J,3,)="","",VLOOKUP($A589,Vocabulary!$A:$J,3,)),"")</f>
        <v>A proper noun applied to a spatial object.</v>
      </c>
      <c r="D589" s="17" t="str">
        <f>IF($A589&lt;&gt;"",IF(VLOOKUP($A589,Vocabulary!$A:$J,7,)="","",VLOOKUP($A589,Vocabulary!$A:$J,7,)),"")</f>
        <v/>
      </c>
      <c r="E589" s="12" t="str">
        <f>IF($A589&lt;&gt;"",VLOOKUP($A589,Vocabulary!$A:$J,4,),"")</f>
        <v>Location</v>
      </c>
      <c r="F589" s="9" t="s">
        <v>1600</v>
      </c>
      <c r="G589" s="4" t="s">
        <v>1601</v>
      </c>
    </row>
    <row r="590" spans="1:8" ht="28.8" x14ac:dyDescent="0.3">
      <c r="A590" s="9">
        <v>651</v>
      </c>
      <c r="B590" s="17" t="str">
        <f>IF($A590&lt;&gt;"",IF(VLOOKUP($A590,Vocabulary!$A:$J,2,)="","",VLOOKUP($A590,Vocabulary!$A:$J,2,)),"")</f>
        <v>adminUnitL1</v>
      </c>
      <c r="C590" s="17" t="str">
        <f>IF($A590&lt;&gt;"",IF(VLOOKUP($A590,Vocabulary!$A:$J,3,)="","",VLOOKUP($A590,Vocabulary!$A:$J,3,)),"")</f>
        <v>The uppermost administrative unit for the address, almost always a country.</v>
      </c>
      <c r="D590" s="17" t="str">
        <f>IF($A590&lt;&gt;"",IF(VLOOKUP($A590,Vocabulary!$A:$J,7,)="","",VLOOKUP($A590,Vocabulary!$A:$J,7,)),"")</f>
        <v/>
      </c>
      <c r="E590" s="12" t="str">
        <f>IF($A590&lt;&gt;"",VLOOKUP($A590,Vocabulary!$A:$J,4,),"")</f>
        <v>Location</v>
      </c>
      <c r="F590" s="9" t="s">
        <v>1605</v>
      </c>
      <c r="G590" s="4" t="s">
        <v>1604</v>
      </c>
    </row>
    <row r="591" spans="1:8" ht="43.2" x14ac:dyDescent="0.3">
      <c r="A591" s="9">
        <v>652</v>
      </c>
      <c r="B591" s="17" t="str">
        <f>IF($A591&lt;&gt;"",IF(VLOOKUP($A591,Vocabulary!$A:$J,2,)="","",VLOOKUP($A591,Vocabulary!$A:$J,2,)),"")</f>
        <v>adminUnitL2</v>
      </c>
      <c r="C591" s="17" t="str">
        <f>IF($A591&lt;&gt;"",IF(VLOOKUP($A591,Vocabulary!$A:$J,3,)="","",VLOOKUP($A591,Vocabulary!$A:$J,3,)),"")</f>
        <v>The region of the address, usually a county, state or other such area that typically encompasses several localities.</v>
      </c>
      <c r="D591" s="17" t="str">
        <f>IF($A591&lt;&gt;"",IF(VLOOKUP($A591,Vocabulary!$A:$J,7,)="","",VLOOKUP($A591,Vocabulary!$A:$J,7,)),"")</f>
        <v/>
      </c>
      <c r="E591" s="12" t="str">
        <f>IF($A591&lt;&gt;"",VLOOKUP($A591,Vocabulary!$A:$J,4,),"")</f>
        <v>Location</v>
      </c>
      <c r="F591" s="9" t="s">
        <v>1606</v>
      </c>
      <c r="G591" s="4" t="s">
        <v>1611</v>
      </c>
    </row>
    <row r="592" spans="1:8" ht="86.4" x14ac:dyDescent="0.3">
      <c r="A592" s="9">
        <v>653</v>
      </c>
      <c r="B592" s="17" t="str">
        <f>IF($A592&lt;&gt;"",IF(VLOOKUP($A592,Vocabulary!$A:$J,2,)="","",VLOOKUP($A592,Vocabulary!$A:$J,2,)),"")</f>
        <v>addressArea</v>
      </c>
      <c r="C592" s="17" t="str">
        <f>IF($A592&lt;&gt;"",IF(VLOOKUP($A592,Vocabulary!$A:$J,3,)="","",VLOOKUP($A592,Vocabulary!$A:$J,3,)),"")</f>
        <v xml:space="preserve">The name or names of a geographic area or locality that groups a number of addressable objects for addressing purposes, without being an administrative unit. This would typically be part of a city, a neighbourhood or village. </v>
      </c>
      <c r="D592" s="17" t="str">
        <f>IF($A592&lt;&gt;"",IF(VLOOKUP($A592,Vocabulary!$A:$J,7,)="","",VLOOKUP($A592,Vocabulary!$A:$J,7,)),"")</f>
        <v/>
      </c>
      <c r="E592" s="12" t="str">
        <f>IF($A592&lt;&gt;"",VLOOKUP($A592,Vocabulary!$A:$J,4,),"")</f>
        <v>Location</v>
      </c>
      <c r="F592" s="9" t="s">
        <v>1622</v>
      </c>
      <c r="G592" s="4" t="s">
        <v>1621</v>
      </c>
    </row>
    <row r="593" spans="1:8" ht="86.4" x14ac:dyDescent="0.3">
      <c r="A593" s="9">
        <v>654</v>
      </c>
      <c r="B593" s="17" t="str">
        <f>IF($A593&lt;&gt;"",IF(VLOOKUP($A593,Vocabulary!$A:$J,2,)="","",VLOOKUP($A593,Vocabulary!$A:$J,2,)),"")</f>
        <v>locatorName</v>
      </c>
      <c r="C593" s="17" t="str">
        <f>IF($A593&lt;&gt;"",IF(VLOOKUP($A593,Vocabulary!$A:$J,3,)="","",VLOOKUP($A593,Vocabulary!$A:$J,3,)),"")</f>
        <v>Proper noun(s) applied to the real world entity identified by the locator. The locator name could be the name of the property or complex, of the building or part of the building, or it could be the name of a room inside a building.</v>
      </c>
      <c r="D593" s="17" t="str">
        <f>IF($A593&lt;&gt;"",IF(VLOOKUP($A593,Vocabulary!$A:$J,7,)="","",VLOOKUP($A593,Vocabulary!$A:$J,7,)),"")</f>
        <v/>
      </c>
      <c r="E593" s="12" t="str">
        <f>IF($A593&lt;&gt;"",VLOOKUP($A593,Vocabulary!$A:$J,4,),"")</f>
        <v>Location</v>
      </c>
      <c r="F593" s="9" t="s">
        <v>1630</v>
      </c>
      <c r="G593" s="4" t="s">
        <v>1629</v>
      </c>
    </row>
    <row r="594" spans="1:8" ht="43.2" x14ac:dyDescent="0.3">
      <c r="A594" s="9">
        <v>655</v>
      </c>
      <c r="B594" s="17" t="str">
        <f>IF($A594&lt;&gt;"",IF(VLOOKUP($A594,Vocabulary!$A:$J,2,)="","",VLOOKUP($A594,Vocabulary!$A:$J,2,)),"")</f>
        <v>siteOf</v>
      </c>
      <c r="C594" s="17" t="str">
        <f>IF($A594&lt;&gt;"",IF(VLOOKUP($A594,Vocabulary!$A:$J,3,)="","",VLOOKUP($A594,Vocabulary!$A:$J,3,)),"")</f>
        <v>Indicates an Organization which has some presence at the given site. This is the inverse of `org:hasSite`.</v>
      </c>
      <c r="D594" s="17" t="str">
        <f>IF($A594&lt;&gt;"",IF(VLOOKUP($A594,Vocabulary!$A:$J,7,)="","",VLOOKUP($A594,Vocabulary!$A:$J,7,)),"")</f>
        <v/>
      </c>
      <c r="E594" s="12" t="str">
        <f>IF($A594&lt;&gt;"",VLOOKUP($A594,Vocabulary!$A:$J,4,),"")</f>
        <v>Organization</v>
      </c>
      <c r="F594" s="9" t="s">
        <v>1639</v>
      </c>
      <c r="G594" s="4" t="s">
        <v>1635</v>
      </c>
    </row>
    <row r="595" spans="1:8" ht="100.8" x14ac:dyDescent="0.3">
      <c r="A595" s="9">
        <v>656</v>
      </c>
      <c r="B595" s="17" t="str">
        <f>IF($A595&lt;&gt;"",IF(VLOOKUP($A595,Vocabulary!$A:$J,2,)="","",VLOOKUP($A595,Vocabulary!$A:$J,2,)),"")</f>
        <v>subOrganizationOf</v>
      </c>
      <c r="C595" s="17" t="str">
        <f>IF($A595&lt;&gt;"",IF(VLOOKUP($A595,Vocabulary!$A:$J,3,)="","",VLOOKUP($A595,Vocabulary!$A:$J,3,)),"")</f>
        <v>Represents hierarchical containment of Organizations or OrganizationalUnits; indicates an Organization which contains this Organization. Inverse of `org:hasSubOrganization`.
(context: relation between mother and daughter companies)</v>
      </c>
      <c r="D595" s="17" t="str">
        <f>IF($A595&lt;&gt;"",IF(VLOOKUP($A595,Vocabulary!$A:$J,7,)="","",VLOOKUP($A595,Vocabulary!$A:$J,7,)),"")</f>
        <v/>
      </c>
      <c r="E595" s="12" t="str">
        <f>IF($A595&lt;&gt;"",VLOOKUP($A595,Vocabulary!$A:$J,4,),"")</f>
        <v>Organization</v>
      </c>
      <c r="F595" s="9" t="s">
        <v>1646</v>
      </c>
      <c r="G595" s="4" t="s">
        <v>1645</v>
      </c>
    </row>
    <row r="596" spans="1:8" ht="100.8" x14ac:dyDescent="0.3">
      <c r="A596" s="9">
        <v>657</v>
      </c>
      <c r="B596" s="17" t="str">
        <f>IF($A596&lt;&gt;"",IF(VLOOKUP($A596,Vocabulary!$A:$J,2,)="","",VLOOKUP($A596,Vocabulary!$A:$J,2,)),"")</f>
        <v>hasSubOrganization</v>
      </c>
      <c r="C596" s="17" t="str">
        <f>IF($A596&lt;&gt;"",IF(VLOOKUP($A596,Vocabulary!$A:$J,3,)="","",VLOOKUP($A596,Vocabulary!$A:$J,3,)),"")</f>
        <v>Represents hierarchical containment of Organizations or Organizational Units; indicates an organization which is a sub-part or child of this organization.  Inverse of `org:subOrganizationOf`.
(context: relation between mother and daughter companies)</v>
      </c>
      <c r="D596" s="17" t="str">
        <f>IF($A596&lt;&gt;"",IF(VLOOKUP($A596,Vocabulary!$A:$J,7,)="","",VLOOKUP($A596,Vocabulary!$A:$J,7,)),"")</f>
        <v/>
      </c>
      <c r="E596" s="12" t="str">
        <f>IF($A596&lt;&gt;"",VLOOKUP($A596,Vocabulary!$A:$J,4,),"")</f>
        <v>Organization</v>
      </c>
      <c r="F596" s="9" t="s">
        <v>1799</v>
      </c>
      <c r="G596" s="4" t="s">
        <v>1650</v>
      </c>
    </row>
    <row r="597" spans="1:8" ht="72" x14ac:dyDescent="0.3">
      <c r="A597" s="9">
        <v>658</v>
      </c>
      <c r="B597" s="17" t="str">
        <f>IF($A597&lt;&gt;"",IF(VLOOKUP($A597,Vocabulary!$A:$J,2,)="","",VLOOKUP($A597,Vocabulary!$A:$J,2,)),"")</f>
        <v>FormalOrganization</v>
      </c>
      <c r="C597" s="17" t="str">
        <f>IF($A597&lt;&gt;"",IF(VLOOKUP($A597,Vocabulary!$A:$J,3,)="","",VLOOKUP($A597,Vocabulary!$A:$J,3,)),"")</f>
        <v xml:space="preserve">An Organization which is recognized in the world at large, in particular in legal jurisdictions, with associated rights and responsibilities. Examples include a Corporation, Charity, Government or Church. </v>
      </c>
      <c r="D597" s="17" t="str">
        <f>IF($A597&lt;&gt;"",IF(VLOOKUP($A597,Vocabulary!$A:$J,7,)="","",VLOOKUP($A597,Vocabulary!$A:$J,7,)),"")</f>
        <v/>
      </c>
      <c r="E597" s="12" t="str">
        <f>IF($A597&lt;&gt;"",VLOOKUP($A597,Vocabulary!$A:$J,4,),"")</f>
        <v>Organization</v>
      </c>
      <c r="F597" s="9" t="s">
        <v>1662</v>
      </c>
      <c r="G597" s="4" t="s">
        <v>1663</v>
      </c>
    </row>
    <row r="598" spans="1:8" ht="409.6" x14ac:dyDescent="0.3">
      <c r="A598" s="9">
        <v>659</v>
      </c>
      <c r="B598" s="17" t="str">
        <f>IF($A598&lt;&gt;"",IF(VLOOKUP($A598,Vocabulary!$A:$J,2,)="","",VLOOKUP($A598,Vocabulary!$A:$J,2,)),"")</f>
        <v>RegisteredOrganization</v>
      </c>
      <c r="C598" s="17" t="str">
        <f>IF($A598&lt;&gt;"",IF(VLOOKUP($A598,Vocabulary!$A:$J,3,)="","",VLOOKUP($A598,Vocabulary!$A:$J,3,)),"")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98" s="17" t="str">
        <f>IF($A598&lt;&gt;"",IF(VLOOKUP($A598,Vocabulary!$A:$J,7,)="","",VLOOKUP($A598,Vocabulary!$A:$J,7,)),"")</f>
        <v>Belgian context: KBO uses the terminology "Enterprise/RegisteredEntity/Entity".</v>
      </c>
      <c r="E598" s="12" t="str">
        <f>IF($A598&lt;&gt;"",VLOOKUP($A598,Vocabulary!$A:$J,4,),"")</f>
        <v>Organization</v>
      </c>
      <c r="F598" s="9" t="s">
        <v>1794</v>
      </c>
      <c r="G598" s="4" t="s">
        <v>1668</v>
      </c>
      <c r="H598" s="4" t="s">
        <v>1988</v>
      </c>
    </row>
    <row r="599" spans="1:8" ht="57.6" x14ac:dyDescent="0.3">
      <c r="A599" s="9">
        <v>660</v>
      </c>
      <c r="B599" s="17" t="str">
        <f>IF($A599&lt;&gt;"",IF(VLOOKUP($A599,Vocabulary!$A:$J,2,)="","",VLOOKUP($A599,Vocabulary!$A:$J,2,)),"")</f>
        <v>hasUnit</v>
      </c>
      <c r="C599" s="17" t="str">
        <f>IF($A599&lt;&gt;"",IF(VLOOKUP($A599,Vocabulary!$A:$J,3,)="","",VLOOKUP($A599,Vocabulary!$A:$J,3,)),"")</f>
        <v>Indicates a unit which is part of this Organization, e.g. a Department within a larger FormalOrganization. 
Inverse of `org:unitOf`.</v>
      </c>
      <c r="D599" s="17" t="str">
        <f>IF($A599&lt;&gt;"",IF(VLOOKUP($A599,Vocabulary!$A:$J,7,)="","",VLOOKUP($A599,Vocabulary!$A:$J,7,)),"")</f>
        <v/>
      </c>
      <c r="E599" s="12" t="str">
        <f>IF($A599&lt;&gt;"",VLOOKUP($A599,Vocabulary!$A:$J,4,),"")</f>
        <v>Organization</v>
      </c>
      <c r="F599" s="9" t="s">
        <v>1800</v>
      </c>
      <c r="G599" s="4" t="s">
        <v>1678</v>
      </c>
    </row>
    <row r="600" spans="1:8" ht="57.6" x14ac:dyDescent="0.3">
      <c r="A600" s="9">
        <v>661</v>
      </c>
      <c r="B600" s="17" t="str">
        <f>IF($A600&lt;&gt;"",IF(VLOOKUP($A600,Vocabulary!$A:$J,2,)="","",VLOOKUP($A600,Vocabulary!$A:$J,2,)),"")</f>
        <v>unitOf</v>
      </c>
      <c r="C600" s="17" t="str">
        <f>IF($A600&lt;&gt;"",IF(VLOOKUP($A600,Vocabulary!$A:$J,3,)="","",VLOOKUP($A600,Vocabulary!$A:$J,3,)),"")</f>
        <v>Indicates an Organization of which this Unit is a part, e.g. a Department within a larger FormalOrganization. This is the inverse of `org:hasUnit`.</v>
      </c>
      <c r="D600" s="17" t="str">
        <f>IF($A600&lt;&gt;"",IF(VLOOKUP($A600,Vocabulary!$A:$J,7,)="","",VLOOKUP($A600,Vocabulary!$A:$J,7,)),"")</f>
        <v/>
      </c>
      <c r="E600" s="12" t="str">
        <f>IF($A600&lt;&gt;"",VLOOKUP($A600,Vocabulary!$A:$J,4,),"")</f>
        <v>Organization</v>
      </c>
      <c r="F600" s="9" t="s">
        <v>1679</v>
      </c>
      <c r="G600" s="4" t="s">
        <v>1683</v>
      </c>
    </row>
    <row r="601" spans="1:8" ht="100.8" x14ac:dyDescent="0.3">
      <c r="A601" s="9">
        <v>662</v>
      </c>
      <c r="B601" s="17" t="str">
        <f>IF($A601&lt;&gt;"",IF(VLOOKUP($A601,Vocabulary!$A:$J,2,)="","",VLOOKUP($A601,Vocabulary!$A:$J,2,)),"")</f>
        <v>StreetName</v>
      </c>
      <c r="C601" s="17" t="str">
        <f>IF($A601&lt;&gt;"",IF(VLOOKUP($A601,Vocabulary!$A:$J,3,)="","",VLOOKUP($A601,Vocabulary!$A:$J,3,)),"")</f>
        <v xml:space="preserve">An address component that represents the name of a passage or way through from one location to another. A thoroughfare is not necessarily a road, it might be a waterway or some other feature. </v>
      </c>
      <c r="D601" s="17" t="str">
        <f>IF($A601&lt;&gt;"",IF(VLOOKUP($A601,Vocabulary!$A:$J,7,)="","",VLOOKUP($A601,Vocabulary!$A:$J,7,)),"")</f>
        <v>BEST: Address component with the name officially assigned to a street (runway, passage, square) or to a hamlet and to which addresses can be linked.
BEST = Belgian standard for adresses.
(also see &lt;locn:Thoroughfare&gt;)</v>
      </c>
      <c r="E601" s="12" t="str">
        <f>IF($A601&lt;&gt;"",VLOOKUP($A601,Vocabulary!$A:$J,4,),"")</f>
        <v>Location</v>
      </c>
      <c r="F601" s="9" t="s">
        <v>142</v>
      </c>
      <c r="G601" s="4" t="s">
        <v>1952</v>
      </c>
      <c r="H601" s="4" t="s">
        <v>2102</v>
      </c>
    </row>
    <row r="602" spans="1:8" ht="100.8" x14ac:dyDescent="0.3">
      <c r="A602" s="9">
        <v>663</v>
      </c>
      <c r="B602" s="17" t="str">
        <f>IF($A602&lt;&gt;"",IF(VLOOKUP($A602,Vocabulary!$A:$J,2,)="","",VLOOKUP($A602,Vocabulary!$A:$J,2,)),"")</f>
        <v>houseNumber</v>
      </c>
      <c r="C602" s="17" t="str">
        <f>IF($A602&lt;&gt;"",IF(VLOOKUP($A602,Vocabulary!$A:$J,3,)="","",VLOOKUP($A602,Vocabulary!$A:$J,3,)),"")</f>
        <v>A number or a sequence of characters that uniquely identifies the locator within the relevant scope(s). The full identification of the locator could include one or more locator designators.</v>
      </c>
      <c r="D602" s="17" t="str">
        <f>IF($A602&lt;&gt;"",IF(VLOOKUP($A602,Vocabulary!$A:$J,7,)="","",VLOOKUP($A602,Vocabulary!$A:$J,7,)),"")</f>
        <v xml:space="preserve">
Alphanumeric code officially assigned to building units (house number), mooring places, stands or parcels.
See https://github.com/belgif/fedvoc/wiki/Mapping-of-a-Belgian-(BEST)-address-on-an-international-address</v>
      </c>
      <c r="E602" s="12" t="str">
        <f>IF($A602&lt;&gt;"",VLOOKUP($A602,Vocabulary!$A:$J,4,),"")</f>
        <v>Location</v>
      </c>
      <c r="F602" s="9" t="s">
        <v>37</v>
      </c>
      <c r="G602" s="4" t="s">
        <v>1955</v>
      </c>
      <c r="H602" s="4" t="s">
        <v>2532</v>
      </c>
    </row>
    <row r="603" spans="1:8" ht="86.4" x14ac:dyDescent="0.3">
      <c r="A603" s="9">
        <v>664</v>
      </c>
      <c r="B603" s="17" t="str">
        <f>IF($A603&lt;&gt;"",IF(VLOOKUP($A603,Vocabulary!$A:$J,2,)="","",VLOOKUP($A603,Vocabulary!$A:$J,2,)),"")</f>
        <v>streetName</v>
      </c>
      <c r="C603" s="17" t="str">
        <f>IF($A603&lt;&gt;"",IF(VLOOKUP($A603,Vocabulary!$A:$J,3,)="","",VLOOKUP($A603,Vocabulary!$A:$J,3,)),"")</f>
        <v>The name of a passage or way through from one location to another. A thoroughfare is not necessarily a road, it might be a waterway or some other feature. 
Name of the street  (in the sense of spelling, possibly in several languages).</v>
      </c>
      <c r="D603" s="17" t="str">
        <f>IF($A603&lt;&gt;"",IF(VLOOKUP($A603,Vocabulary!$A:$J,7,)="","",VLOOKUP($A603,Vocabulary!$A:$J,7,)),"")</f>
        <v>Name of the street  (in the sense of spelling, possibly in several languages).
See https://github.com/belgif/fedvoc/wiki/Mapping-of-a-Belgian-(BEST)-address-on-an-international-address</v>
      </c>
      <c r="E603" s="12" t="str">
        <f>IF($A603&lt;&gt;"",VLOOKUP($A603,Vocabulary!$A:$J,4,),"")</f>
        <v>Location</v>
      </c>
      <c r="F603" s="9" t="s">
        <v>142</v>
      </c>
      <c r="G603" s="4" t="s">
        <v>1786</v>
      </c>
      <c r="H603" s="4" t="s">
        <v>2535</v>
      </c>
    </row>
    <row r="604" spans="1:8" x14ac:dyDescent="0.3">
      <c r="A604" s="9">
        <v>666</v>
      </c>
      <c r="B604" s="17" t="str">
        <f>IF($A604&lt;&gt;"",IF(VLOOKUP($A604,Vocabulary!$A:$J,2,)="","",VLOOKUP($A604,Vocabulary!$A:$J,2,)),"")</f>
        <v>streetNameStatus</v>
      </c>
      <c r="C604" s="17" t="str">
        <f>IF($A604&lt;&gt;"",IF(VLOOKUP($A604,Vocabulary!$A:$J,3,)="","",VLOOKUP($A604,Vocabulary!$A:$J,3,)),"")</f>
        <v>Current state of the streetname.</v>
      </c>
      <c r="D604" s="17" t="str">
        <f>IF($A604&lt;&gt;"",IF(VLOOKUP($A604,Vocabulary!$A:$J,7,)="","",VLOOKUP($A604,Vocabulary!$A:$J,7,)),"")</f>
        <v/>
      </c>
      <c r="E604" s="12" t="str">
        <f>IF($A604&lt;&gt;"",VLOOKUP($A604,Vocabulary!$A:$J,4,),"")</f>
        <v>Location</v>
      </c>
      <c r="F604" s="9" t="s">
        <v>1790</v>
      </c>
      <c r="G604" s="4" t="s">
        <v>1461</v>
      </c>
    </row>
    <row r="605" spans="1:8" x14ac:dyDescent="0.3">
      <c r="A605" s="9">
        <v>667</v>
      </c>
      <c r="B605" s="17" t="str">
        <f>IF($A605&lt;&gt;"",IF(VLOOKUP($A605,Vocabulary!$A:$J,2,)="","",VLOOKUP($A605,Vocabulary!$A:$J,2,)),"")</f>
        <v>streetNameType</v>
      </c>
      <c r="C605" s="17" t="str">
        <f>IF($A605&lt;&gt;"",IF(VLOOKUP($A605,Vocabulary!$A:$J,3,)="","",VLOOKUP($A605,Vocabulary!$A:$J,3,)),"")</f>
        <v>Nature of the streetname (see code list).</v>
      </c>
      <c r="D605" s="17" t="str">
        <f>IF($A605&lt;&gt;"",IF(VLOOKUP($A605,Vocabulary!$A:$J,7,)="","",VLOOKUP($A605,Vocabulary!$A:$J,7,)),"")</f>
        <v/>
      </c>
      <c r="E605" s="12" t="str">
        <f>IF($A605&lt;&gt;"",VLOOKUP($A605,Vocabulary!$A:$J,4,),"")</f>
        <v>Location</v>
      </c>
      <c r="F605" s="9" t="s">
        <v>1791</v>
      </c>
      <c r="G605" s="4" t="s">
        <v>1462</v>
      </c>
    </row>
    <row r="606" spans="1:8" x14ac:dyDescent="0.3">
      <c r="A606" s="9">
        <v>668</v>
      </c>
      <c r="B606" s="17" t="str">
        <f>IF($A606&lt;&gt;"",IF(VLOOKUP($A606,Vocabulary!$A:$J,2,)="","",VLOOKUP($A606,Vocabulary!$A:$J,2,)),"")</f>
        <v>StreetNameStatus</v>
      </c>
      <c r="C606" s="17" t="str">
        <f>IF($A606&lt;&gt;"",IF(VLOOKUP($A606,Vocabulary!$A:$J,3,)="","",VLOOKUP($A606,Vocabulary!$A:$J,3,)),"")</f>
        <v>Current state of the streetname.</v>
      </c>
      <c r="D606" s="17" t="str">
        <f>IF($A606&lt;&gt;"",IF(VLOOKUP($A606,Vocabulary!$A:$J,7,)="","",VLOOKUP($A606,Vocabulary!$A:$J,7,)),"")</f>
        <v/>
      </c>
      <c r="E606" s="12" t="str">
        <f>IF($A606&lt;&gt;"",VLOOKUP($A606,Vocabulary!$A:$J,4,),"")</f>
        <v>Location</v>
      </c>
      <c r="F606" s="9" t="s">
        <v>1790</v>
      </c>
      <c r="G606" s="4" t="s">
        <v>1461</v>
      </c>
    </row>
    <row r="607" spans="1:8" x14ac:dyDescent="0.3">
      <c r="A607" s="9">
        <v>669</v>
      </c>
      <c r="B607" s="17" t="str">
        <f>IF($A607&lt;&gt;"",IF(VLOOKUP($A607,Vocabulary!$A:$J,2,)="","",VLOOKUP($A607,Vocabulary!$A:$J,2,)),"")</f>
        <v>StreetNameType</v>
      </c>
      <c r="C607" s="17" t="str">
        <f>IF($A607&lt;&gt;"",IF(VLOOKUP($A607,Vocabulary!$A:$J,3,)="","",VLOOKUP($A607,Vocabulary!$A:$J,3,)),"")</f>
        <v>Nature of the streetname (see code list).</v>
      </c>
      <c r="D607" s="17" t="str">
        <f>IF($A607&lt;&gt;"",IF(VLOOKUP($A607,Vocabulary!$A:$J,7,)="","",VLOOKUP($A607,Vocabulary!$A:$J,7,)),"")</f>
        <v/>
      </c>
      <c r="E607" s="12" t="str">
        <f>IF($A607&lt;&gt;"",VLOOKUP($A607,Vocabulary!$A:$J,4,),"")</f>
        <v>Location</v>
      </c>
      <c r="F607" s="9" t="s">
        <v>1791</v>
      </c>
      <c r="G607" s="4" t="s">
        <v>1462</v>
      </c>
    </row>
    <row r="608" spans="1:8" ht="43.2" x14ac:dyDescent="0.3">
      <c r="A608" s="9">
        <v>670</v>
      </c>
      <c r="B608" s="17" t="str">
        <f>IF($A608&lt;&gt;"",IF(VLOOKUP($A608,Vocabulary!$A:$J,2,)="","",VLOOKUP($A608,Vocabulary!$A:$J,2,)),"")</f>
        <v>Agent</v>
      </c>
      <c r="C608" s="17" t="str">
        <f>IF($A608&lt;&gt;"",IF(VLOOKUP($A608,Vocabulary!$A:$J,3,)="","",VLOOKUP($A608,Vocabulary!$A:$J,3,)),"")</f>
        <v>An entity that is able to carry out actions.
Typically either a natural person or an organization.</v>
      </c>
      <c r="D608" s="17" t="str">
        <f>IF($A608&lt;&gt;"",IF(VLOOKUP($A608,Vocabulary!$A:$J,7,)="","",VLOOKUP($A608,Vocabulary!$A:$J,7,)),"")</f>
        <v/>
      </c>
      <c r="E608" s="12" t="str">
        <f>IF($A608&lt;&gt;"",VLOOKUP($A608,Vocabulary!$A:$J,4,),"")</f>
        <v>Other</v>
      </c>
      <c r="F608" s="9" t="s">
        <v>309</v>
      </c>
      <c r="G608" s="4" t="s">
        <v>1805</v>
      </c>
    </row>
    <row r="609" spans="1:9" ht="86.4" x14ac:dyDescent="0.3">
      <c r="A609" s="9">
        <v>673</v>
      </c>
      <c r="B609" s="17" t="str">
        <f>IF($A609&lt;&gt;"",IF(VLOOKUP($A609,Vocabulary!$A:$J,2,)="","",VLOOKUP($A609,Vocabulary!$A:$J,2,)),"")</f>
        <v>orgActivity</v>
      </c>
      <c r="C609" s="17" t="str">
        <f>IF($A609&lt;&gt;"",IF(VLOOKUP($A609,Vocabulary!$A:$J,3,)="","",VLOOKUP($A609,Vocabulary!$A:$J,3,)),"")</f>
        <v>The activity of an organization should be recorded using a controlled vocabulary. The preferred choice for European interoperability is NACE. 
Activity codes should be expressed as SKOS Concept Schemes.</v>
      </c>
      <c r="D609" s="17" t="str">
        <f>IF($A609&lt;&gt;"",IF(VLOOKUP($A609,Vocabulary!$A:$J,7,)="","",VLOOKUP($A609,Vocabulary!$A:$J,7,)),"")</f>
        <v/>
      </c>
      <c r="E609" s="12" t="str">
        <f>IF($A609&lt;&gt;"",VLOOKUP($A609,Vocabulary!$A:$J,4,),"")</f>
        <v>Organization</v>
      </c>
      <c r="F609" s="9" t="s">
        <v>84</v>
      </c>
      <c r="G609" s="4" t="s">
        <v>1855</v>
      </c>
    </row>
    <row r="610" spans="1:9" ht="43.2" x14ac:dyDescent="0.3">
      <c r="A610" s="9">
        <v>674</v>
      </c>
      <c r="B610" s="17" t="str">
        <f>IF($A610&lt;&gt;"",IF(VLOOKUP($A610,Vocabulary!$A:$J,2,)="","",VLOOKUP($A610,Vocabulary!$A:$J,2,)),"")</f>
        <v>residency</v>
      </c>
      <c r="C610" s="17" t="str">
        <f>IF($A610&lt;&gt;"",IF(VLOOKUP($A610,Vocabulary!$A:$J,3,)="","",VLOOKUP($A610,Vocabulary!$A:$J,3,)),"")</f>
        <v>Residency typically provides an individual with a subset of the rights of a citizen.</v>
      </c>
      <c r="D610" s="17" t="str">
        <f>IF($A610&lt;&gt;"",IF(VLOOKUP($A610,Vocabulary!$A:$J,7,)="","",VLOOKUP($A610,Vocabulary!$A:$J,7,)),"")</f>
        <v/>
      </c>
      <c r="E610" s="12" t="str">
        <f>IF($A610&lt;&gt;"",VLOOKUP($A610,Vocabulary!$A:$J,4,),"")</f>
        <v>Person</v>
      </c>
      <c r="F610" s="9" t="s">
        <v>1866</v>
      </c>
      <c r="G610" s="4" t="s">
        <v>1868</v>
      </c>
    </row>
    <row r="611" spans="1:9" ht="115.2" x14ac:dyDescent="0.3">
      <c r="A611" s="9">
        <v>675</v>
      </c>
      <c r="B611" s="17" t="str">
        <f>IF($A611&lt;&gt;"",IF(VLOOKUP($A611,Vocabulary!$A:$J,2,)="","",VLOOKUP($A611,Vocabulary!$A:$J,2,)),"")</f>
        <v>citizenship</v>
      </c>
      <c r="C611" s="17" t="str">
        <f>IF($A611&lt;&gt;"",IF(VLOOKUP($A611,Vocabulary!$A:$J,3,)="","",VLOOKUP($A611,Vocabulary!$A:$J,3,)),"")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1" s="17" t="str">
        <f>IF($A611&lt;&gt;"",IF(VLOOKUP($A611,Vocabulary!$A:$J,7,)="","",VLOOKUP($A611,Vocabulary!$A:$J,7,)),"")</f>
        <v/>
      </c>
      <c r="E611" s="12" t="str">
        <f>IF($A611&lt;&gt;"",VLOOKUP($A611,Vocabulary!$A:$J,4,),"")</f>
        <v>Person</v>
      </c>
      <c r="F611" s="9" t="s">
        <v>1867</v>
      </c>
      <c r="G611" s="4" t="s">
        <v>1869</v>
      </c>
    </row>
    <row r="612" spans="1:9" ht="28.8" x14ac:dyDescent="0.3">
      <c r="A612" s="9">
        <v>676</v>
      </c>
      <c r="B612" s="17" t="str">
        <f>IF($A612&lt;&gt;"",IF(VLOOKUP($A612,Vocabulary!$A:$J,2,)="","",VLOOKUP($A612,Vocabulary!$A:$J,2,)),"")</f>
        <v>Jurisdiction</v>
      </c>
      <c r="C612" s="17" t="str">
        <f>IF($A612&lt;&gt;"",IF(VLOOKUP($A612,Vocabulary!$A:$J,3,)="","",VLOOKUP($A612,Vocabulary!$A:$J,3,)),"")</f>
        <v>The extent or range of judicial, law enforcement, or other authority.</v>
      </c>
      <c r="D612" s="17" t="str">
        <f>IF($A612&lt;&gt;"",IF(VLOOKUP($A612,Vocabulary!$A:$J,7,)="","",VLOOKUP($A612,Vocabulary!$A:$J,7,)),"")</f>
        <v/>
      </c>
      <c r="E612" s="12" t="str">
        <f>IF($A612&lt;&gt;"",VLOOKUP($A612,Vocabulary!$A:$J,4,),"")</f>
        <v>Person</v>
      </c>
      <c r="F612" s="9" t="s">
        <v>1875</v>
      </c>
      <c r="G612" s="4" t="s">
        <v>1874</v>
      </c>
    </row>
    <row r="613" spans="1:9" ht="43.2" x14ac:dyDescent="0.3">
      <c r="A613" s="9">
        <v>677</v>
      </c>
      <c r="B613" s="17" t="str">
        <f>IF($A613&lt;&gt;"",IF(VLOOKUP($A613,Vocabulary!$A:$J,2,)="","",VLOOKUP($A613,Vocabulary!$A:$J,2,)),"")</f>
        <v>countryOfBirth</v>
      </c>
      <c r="C613" s="17" t="str">
        <f>IF($A613&lt;&gt;"",IF(VLOOKUP($A613,Vocabulary!$A:$J,3,)="","",VLOOKUP($A613,Vocabulary!$A:$J,3,)),"")</f>
        <v>The country in which a Person was born.</v>
      </c>
      <c r="D613" s="17" t="str">
        <f>IF($A613&lt;&gt;"",IF(VLOOKUP($A613,Vocabulary!$A:$J,7,)="","",VLOOKUP($A613,Vocabulary!$A:$J,7,)),"")</f>
        <v>CBSS: country (NIS code) + municipality (string)
NR: NIS code municipality/country</v>
      </c>
      <c r="E613" s="12" t="str">
        <f>IF($A613&lt;&gt;"",VLOOKUP($A613,Vocabulary!$A:$J,4,),"")</f>
        <v>Person</v>
      </c>
      <c r="F613" s="9" t="s">
        <v>1889</v>
      </c>
      <c r="G613" s="4" t="s">
        <v>1891</v>
      </c>
      <c r="H613" s="4" t="s">
        <v>2217</v>
      </c>
    </row>
    <row r="614" spans="1:9" ht="43.2" x14ac:dyDescent="0.3">
      <c r="A614" s="9">
        <v>678</v>
      </c>
      <c r="B614" s="17" t="str">
        <f>IF($A614&lt;&gt;"",IF(VLOOKUP($A614,Vocabulary!$A:$J,2,)="","",VLOOKUP($A614,Vocabulary!$A:$J,2,)),"")</f>
        <v>countryOfDeath</v>
      </c>
      <c r="C614" s="17" t="str">
        <f>IF($A614&lt;&gt;"",IF(VLOOKUP($A614,Vocabulary!$A:$J,3,)="","",VLOOKUP($A614,Vocabulary!$A:$J,3,)),"")</f>
        <v>The country in which a Person died.</v>
      </c>
      <c r="D614" s="17" t="str">
        <f>IF($A614&lt;&gt;"",IF(VLOOKUP($A614,Vocabulary!$A:$J,7,)="","",VLOOKUP($A614,Vocabulary!$A:$J,7,)),"")</f>
        <v>CBSS: country (NIS code) + municipality (string)
NR: NIS code municipality/country</v>
      </c>
      <c r="E614" s="12" t="str">
        <f>IF($A614&lt;&gt;"",VLOOKUP($A614,Vocabulary!$A:$J,4,),"")</f>
        <v>Person</v>
      </c>
      <c r="F614" s="9" t="s">
        <v>1890</v>
      </c>
      <c r="G614" s="4" t="s">
        <v>1892</v>
      </c>
      <c r="H614" s="4" t="s">
        <v>2217</v>
      </c>
    </row>
    <row r="615" spans="1:9" ht="115.2" x14ac:dyDescent="0.3">
      <c r="A615" s="9">
        <v>679</v>
      </c>
      <c r="B615" s="17" t="str">
        <f>IF($A615&lt;&gt;"",IF(VLOOKUP($A615,Vocabulary!$A:$J,2,)="","",VLOOKUP($A615,Vocabulary!$A:$J,2,)),"")</f>
        <v>identifier</v>
      </c>
      <c r="C615" s="17" t="str">
        <f>IF($A615&lt;&gt;"",IF(VLOOKUP($A615,Vocabulary!$A:$J,3,)="","",VLOOKUP($A615,Vocabulary!$A:$J,3,)),"")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5" s="17" t="str">
        <f>IF($A615&lt;&gt;"",IF(VLOOKUP($A615,Vocabulary!$A:$J,7,)="","",VLOOKUP($A615,Vocabulary!$A:$J,7,)),"")</f>
        <v/>
      </c>
      <c r="E615" s="12" t="str">
        <f>IF($A615&lt;&gt;"",VLOOKUP($A615,Vocabulary!$A:$J,4,),"")</f>
        <v>Generic</v>
      </c>
      <c r="F615" s="9" t="s">
        <v>1923</v>
      </c>
      <c r="G615" s="4" t="s">
        <v>1928</v>
      </c>
    </row>
    <row r="616" spans="1:9" ht="72" x14ac:dyDescent="0.3">
      <c r="A616" s="9">
        <v>680</v>
      </c>
      <c r="B616" s="17" t="str">
        <f>IF($A616&lt;&gt;"",IF(VLOOKUP($A616,Vocabulary!$A:$J,2,)="","",VLOOKUP($A616,Vocabulary!$A:$J,2,)),"")</f>
        <v>identifier</v>
      </c>
      <c r="C616" s="17" t="str">
        <f>IF($A616&lt;&gt;"",IF(VLOOKUP($A616,Vocabulary!$A:$J,3,)="","",VLOOKUP($A616,Vocabulary!$A:$J,3,)),"")</f>
        <v>Recommended best practice is to identify the resource by means of a string conforming to a formal identification system. 
An unambiguous reference to the resource within a given context.</v>
      </c>
      <c r="D616" s="17" t="str">
        <f>IF($A616&lt;&gt;"",IF(VLOOKUP($A616,Vocabulary!$A:$J,7,)="","",VLOOKUP($A616,Vocabulary!$A:$J,7,)),"")</f>
        <v/>
      </c>
      <c r="E616" s="12" t="str">
        <f>IF($A616&lt;&gt;"",VLOOKUP($A616,Vocabulary!$A:$J,4,),"")</f>
        <v>Generic</v>
      </c>
      <c r="F616" s="9" t="s">
        <v>1924</v>
      </c>
      <c r="G616" s="4" t="s">
        <v>1930</v>
      </c>
    </row>
    <row r="617" spans="1:9" s="7" customFormat="1" ht="100.8" x14ac:dyDescent="0.3">
      <c r="A617" s="31">
        <v>681</v>
      </c>
      <c r="B617" s="55" t="str">
        <f>IF($A617&lt;&gt;"",IF(VLOOKUP($A617,Vocabulary!$A:$J,2,)="","",VLOOKUP($A617,Vocabulary!$A:$J,2,)),"")</f>
        <v>Quality</v>
      </c>
      <c r="C617" s="55" t="str">
        <f>IF($A617&lt;&gt;"",IF(VLOOKUP($A617,Vocabulary!$A:$J,3,)="","",VLOOKUP($A617,Vocabulary!$A:$J,3,)),"")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17" s="55" t="str">
        <f>IF($A617&lt;&gt;"",IF(VLOOKUP($A617,Vocabulary!$A:$J,7,)="","",VLOOKUP($A617,Vocabulary!$A:$J,7,)),"")</f>
        <v>see https://economie.fgov.be/en/themes/enterprises/crossroads-bank-enterprises/services-administrations/tables-codes (KBO-codes-quality-aut-activities.xls, tab 'Quality' )</v>
      </c>
      <c r="E617" s="56" t="str">
        <f>IF($A617&lt;&gt;"",VLOOKUP($A617,Vocabulary!$A:$J,4,),"")</f>
        <v>Organization</v>
      </c>
      <c r="F617" s="31" t="s">
        <v>2060</v>
      </c>
      <c r="G617" s="32" t="s">
        <v>2062</v>
      </c>
      <c r="H617" s="32" t="s">
        <v>2338</v>
      </c>
      <c r="I617" s="2"/>
    </row>
    <row r="618" spans="1:9" s="7" customFormat="1" ht="86.4" x14ac:dyDescent="0.3">
      <c r="A618" s="31">
        <v>682</v>
      </c>
      <c r="B618" s="55" t="str">
        <f>IF($A618&lt;&gt;"",IF(VLOOKUP($A618,Vocabulary!$A:$J,2,)="","",VLOOKUP($A618,Vocabulary!$A:$J,2,)),"")</f>
        <v>quality</v>
      </c>
      <c r="C618" s="55" t="str">
        <f>IF($A618&lt;&gt;"",IF(VLOOKUP($A618,Vocabulary!$A:$J,3,)="","",VLOOKUP($A618,Vocabulary!$A:$J,3,)),"")</f>
        <v>A qualities is allowed by the administration to a company.
A quality that the company is known to, can be VAT-liable, "Employer"...
The quality can be in different stages: 'in application', 'refused', 'awarded', ...</v>
      </c>
      <c r="D618" s="55" t="str">
        <f>IF($A618&lt;&gt;"",IF(VLOOKUP($A618,Vocabulary!$A:$J,7,)="","",VLOOKUP($A618,Vocabulary!$A:$J,7,)),"")</f>
        <v/>
      </c>
      <c r="E618" s="56" t="str">
        <f>IF($A618&lt;&gt;"",VLOOKUP($A618,Vocabulary!$A:$J,4,),"")</f>
        <v>Organization</v>
      </c>
      <c r="F618" s="31" t="s">
        <v>2061</v>
      </c>
      <c r="G618" s="32" t="s">
        <v>2065</v>
      </c>
      <c r="H618" s="32"/>
      <c r="I618" s="2"/>
    </row>
    <row r="619" spans="1:9" s="7" customFormat="1" ht="28.8" x14ac:dyDescent="0.3">
      <c r="A619" s="31">
        <v>683</v>
      </c>
      <c r="B619" s="55" t="str">
        <f>IF($A619&lt;&gt;"",IF(VLOOKUP($A619,Vocabulary!$A:$J,2,)="","",VLOOKUP($A619,Vocabulary!$A:$J,2,)),"")</f>
        <v>administrativeStatus</v>
      </c>
      <c r="C619" s="55" t="str">
        <f>IF($A619&lt;&gt;"",IF(VLOOKUP($A619,Vocabulary!$A:$J,3,)="","",VLOOKUP($A619,Vocabulary!$A:$J,3,)),"")</f>
        <v>Administrative status.</v>
      </c>
      <c r="D619" s="55" t="str">
        <f>IF($A619&lt;&gt;"",IF(VLOOKUP($A619,Vocabulary!$A:$J,7,)="","",VLOOKUP($A619,Vocabulary!$A:$J,7,)),"")</f>
        <v/>
      </c>
      <c r="E619" s="56" t="str">
        <f>IF($A619&lt;&gt;"",VLOOKUP($A619,Vocabulary!$A:$J,4,),"")</f>
        <v>Person</v>
      </c>
      <c r="F619" s="31" t="s">
        <v>2081</v>
      </c>
      <c r="G619" s="32" t="s">
        <v>2080</v>
      </c>
      <c r="H619" s="32"/>
      <c r="I619" s="2"/>
    </row>
    <row r="620" spans="1:9" s="7" customFormat="1" ht="360" x14ac:dyDescent="0.3">
      <c r="A620" s="31">
        <v>684</v>
      </c>
      <c r="B620" s="55" t="str">
        <f>IF($A620&lt;&gt;"",IF(VLOOKUP($A620,Vocabulary!$A:$J,2,)="","",VLOOKUP($A620,Vocabulary!$A:$J,2,)),"")</f>
        <v>AddressComponent</v>
      </c>
      <c r="C620" s="55" t="str">
        <f>IF($A620&lt;&gt;"",IF(VLOOKUP($A620,Vocabulary!$A:$J,3,)="","",VLOOKUP($A620,Vocabulary!$A:$J,3,)),"")</f>
        <v>Identifier or geographic name of a specific geographic area, location, or other spatial object which defines the scope of an address.</v>
      </c>
      <c r="D620" s="55" t="str">
        <f>IF($A620&lt;&gt;"",IF(VLOOKUP($A620,Vocabulary!$A:$J,7,)="","",VLOOKUP($A620,Vocabulary!$A:$J,7,)),"")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0" s="56" t="str">
        <f>IF($A620&lt;&gt;"",VLOOKUP($A620,Vocabulary!$A:$J,4,),"")</f>
        <v>Location</v>
      </c>
      <c r="F620" s="31" t="s">
        <v>2114</v>
      </c>
      <c r="G620" s="32" t="s">
        <v>2115</v>
      </c>
      <c r="H620" s="32" t="s">
        <v>2117</v>
      </c>
      <c r="I620" s="2"/>
    </row>
    <row r="621" spans="1:9" s="7" customFormat="1" ht="273.60000000000002" x14ac:dyDescent="0.3">
      <c r="A621" s="31">
        <v>685</v>
      </c>
      <c r="B621" s="55" t="str">
        <f>IF($A621&lt;&gt;"",IF(VLOOKUP($A621,Vocabulary!$A:$J,2,)="","",VLOOKUP($A621,Vocabulary!$A:$J,2,)),"")</f>
        <v>iban</v>
      </c>
      <c r="C621" s="55" t="str">
        <f>IF($A621&lt;&gt;"",IF(VLOOKUP($A621,Vocabulary!$A:$J,3,)="","",VLOOKUP($A621,Vocabulary!$A:$J,3,)),"")</f>
        <v>International Bank Account Number, as defined in ISO 13616:2007</v>
      </c>
      <c r="D621" s="55" t="str">
        <f>IF($A621&lt;&gt;"",IF(VLOOKUP($A621,Vocabulary!$A:$J,7,)="","",VLOOKUP($A621,Vocabulary!$A:$J,7,)),"")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1" s="56" t="str">
        <f>IF($A621&lt;&gt;"",VLOOKUP($A621,Vocabulary!$A:$J,4,),"")</f>
        <v>Generic</v>
      </c>
      <c r="F621" s="31" t="s">
        <v>2167</v>
      </c>
      <c r="G621" s="4" t="s">
        <v>2261</v>
      </c>
      <c r="H621" s="32" t="s">
        <v>2262</v>
      </c>
      <c r="I621" s="2"/>
    </row>
    <row r="622" spans="1:9" s="7" customFormat="1" ht="72" x14ac:dyDescent="0.3">
      <c r="A622" s="31">
        <v>686</v>
      </c>
      <c r="B622" s="55" t="str">
        <f>IF($A622&lt;&gt;"",IF(VLOOKUP($A622,Vocabulary!$A:$J,2,)="","",VLOOKUP($A622,Vocabulary!$A:$J,2,)),"")</f>
        <v>municipalityCode</v>
      </c>
      <c r="C622" s="55" t="str">
        <f>IF($A622&lt;&gt;"",IF(VLOOKUP($A622,Vocabulary!$A:$J,3,)="","",VLOOKUP($A622,Vocabulary!$A:$J,3,)),"")</f>
        <v>Numeric code to identify a Belgian municipality.</v>
      </c>
      <c r="D622" s="55" t="str">
        <f>IF($A622&lt;&gt;"",IF(VLOOKUP($A622,Vocabulary!$A:$J,7,)="","",VLOOKUP($A622,Vocabulary!$A:$J,7,)),"")</f>
        <v>This code is part of the BEST identifier for a Belgian municipality.
Same value as the NIS municipality code from statbel.
5 digits long</v>
      </c>
      <c r="E622" s="56" t="str">
        <f>IF($A622&lt;&gt;"",VLOOKUP($A622,Vocabulary!$A:$J,4,),"")</f>
        <v>Location</v>
      </c>
      <c r="F622" s="32" t="s">
        <v>2317</v>
      </c>
      <c r="G622" s="32" t="s">
        <v>2171</v>
      </c>
      <c r="H622" s="32" t="s">
        <v>2318</v>
      </c>
      <c r="I622" s="2"/>
    </row>
    <row r="623" spans="1:9" s="7" customFormat="1" ht="388.8" x14ac:dyDescent="0.3">
      <c r="A623" s="31">
        <v>687</v>
      </c>
      <c r="B623" s="58" t="str">
        <f>IF($A623&lt;&gt;"",IF(VLOOKUP($A623,Vocabulary!$A:$J,2,)="","",VLOOKUP($A623,Vocabulary!$A:$J,2,)),"")</f>
        <v>bic</v>
      </c>
      <c r="C623" s="58" t="str">
        <f>IF($A623&lt;&gt;"",IF(VLOOKUP($A623,Vocabulary!$A:$J,3,)="","",VLOOKUP($A623,Vocabulary!$A:$J,3,)),"")</f>
        <v>Business Identifier Code, also known as Swift Code. International identifier for financial and non-financial institutions, commonly used for international bank transfers.</v>
      </c>
      <c r="D623" s="58" t="str">
        <f>IF($A623&lt;&gt;"",IF(VLOOKUP($A623,Vocabulary!$A:$J,7,)="","",VLOOKUP($A623,Vocabulary!$A:$J,7,)),"")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3" s="12" t="str">
        <f>IF($A623&lt;&gt;"",VLOOKUP($A623,Vocabulary!$A:$J,4,),"")</f>
        <v>Generic</v>
      </c>
      <c r="F623" s="9" t="s">
        <v>2174</v>
      </c>
      <c r="G623" s="4" t="s">
        <v>2268</v>
      </c>
      <c r="H623" s="4" t="s">
        <v>2267</v>
      </c>
      <c r="I623" s="2"/>
    </row>
    <row r="624" spans="1:9" s="7" customFormat="1" ht="43.2" x14ac:dyDescent="0.3">
      <c r="A624" s="9">
        <v>691</v>
      </c>
      <c r="B624" s="58" t="str">
        <f>IF($A624&lt;&gt;"",IF(VLOOKUP($A624,Vocabulary!$A:$J,2,)="","",VLOOKUP($A624,Vocabulary!$A:$J,2,)),"")</f>
        <v>employerId</v>
      </c>
      <c r="C624" s="58" t="str">
        <f>IF($A624&lt;&gt;"",IF(VLOOKUP($A624,Vocabulary!$A:$J,3,)="","",VLOOKUP($A624,Vocabulary!$A:$J,3,)),"")</f>
        <v>Definitive or provisional NSSO number, assigned to each registered employer or local or provincial administration.</v>
      </c>
      <c r="D624" s="58" t="str">
        <f>IF($A624&lt;&gt;"",IF(VLOOKUP($A624,Vocabulary!$A:$J,7,)="","",VLOOKUP($A624,Vocabulary!$A:$J,7,)),"")</f>
        <v>It includes the nssoNumber, the pplNumber and the provisionalNssoNumber</v>
      </c>
      <c r="E624" s="12" t="str">
        <f>IF($A624&lt;&gt;"",VLOOKUP($A624,Vocabulary!$A:$J,4,),"")</f>
        <v>Organization</v>
      </c>
      <c r="F624" s="9" t="s">
        <v>2210</v>
      </c>
      <c r="G624" s="4" t="s">
        <v>2247</v>
      </c>
      <c r="H624" s="4" t="s">
        <v>2246</v>
      </c>
      <c r="I624" s="2"/>
    </row>
    <row r="625" spans="1:9" s="7" customFormat="1" ht="129.6" x14ac:dyDescent="0.3">
      <c r="A625" s="9">
        <v>692</v>
      </c>
      <c r="B625" s="58" t="str">
        <f>IF($A625&lt;&gt;"",IF(VLOOKUP($A625,Vocabulary!$A:$J,2,)="","",VLOOKUP($A625,Vocabulary!$A:$J,2,)),"")</f>
        <v>nssoNumber</v>
      </c>
      <c r="C625" s="58" t="str">
        <f>IF($A625&lt;&gt;"",IF(VLOOKUP($A625,Vocabulary!$A:$J,3,)="","",VLOOKUP($A625,Vocabulary!$A:$J,3,)),"")</f>
        <v>Recommended best practice is to identify the resource by means of a string conforming to a formal identification system. 
An unambiguous reference to the resource within a given context.</v>
      </c>
      <c r="D625" s="58" t="str">
        <f>IF($A625&lt;&gt;"",IF(VLOOKUP($A625,Vocabulary!$A:$J,7,)="","",VLOOKUP($A625,Vocabulary!$A:$J,7,)),"")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5" s="12" t="str">
        <f>IF($A625&lt;&gt;"",VLOOKUP($A625,Vocabulary!$A:$J,4,),"")</f>
        <v>Organization</v>
      </c>
      <c r="F625" s="9" t="s">
        <v>2186</v>
      </c>
      <c r="G625" s="4" t="s">
        <v>1930</v>
      </c>
      <c r="H625" s="4" t="s">
        <v>2187</v>
      </c>
      <c r="I625" s="2"/>
    </row>
    <row r="626" spans="1:9" s="7" customFormat="1" ht="72" x14ac:dyDescent="0.3">
      <c r="A626" s="9">
        <v>693</v>
      </c>
      <c r="B626" s="58" t="str">
        <f>IF($A626&lt;&gt;"",IF(VLOOKUP($A626,Vocabulary!$A:$J,2,)="","",VLOOKUP($A626,Vocabulary!$A:$J,2,)),"")</f>
        <v>pplNumber</v>
      </c>
      <c r="C626" s="58" t="str">
        <f>IF($A626&lt;&gt;"",IF(VLOOKUP($A626,Vocabulary!$A:$J,3,)="","",VLOOKUP($A626,Vocabulary!$A:$J,3,)),"")</f>
        <v>Recommended best practice is to identify the resource by means of a string conforming to a formal identification system. 
An unambiguous reference to the resource within a given context.</v>
      </c>
      <c r="D626" s="58" t="str">
        <f>IF($A626&lt;&gt;"",IF(VLOOKUP($A626,Vocabulary!$A:$J,7,)="","",VLOOKUP($A626,Vocabulary!$A:$J,7,)),"")</f>
        <v xml:space="preserve">Number allocated to any local or provincial administration employing personnel and who must be registered at the NSSO.
Integer and element of [00000197; 99999926] </v>
      </c>
      <c r="E626" s="12" t="str">
        <f>IF($A626&lt;&gt;"",VLOOKUP($A626,Vocabulary!$A:$J,4,),"")</f>
        <v>Organization</v>
      </c>
      <c r="F626" s="9" t="s">
        <v>2176</v>
      </c>
      <c r="G626" s="4" t="s">
        <v>1930</v>
      </c>
      <c r="H626" s="4" t="s">
        <v>2188</v>
      </c>
      <c r="I626" s="2"/>
    </row>
    <row r="627" spans="1:9" s="7" customFormat="1" ht="115.2" x14ac:dyDescent="0.3">
      <c r="A627" s="31">
        <v>694</v>
      </c>
      <c r="B627" s="55" t="str">
        <f>IF($A627&lt;&gt;"",IF(VLOOKUP($A627,Vocabulary!$A:$J,2,)="","",VLOOKUP($A627,Vocabulary!$A:$J,2,)),"")</f>
        <v>provisionalNssoNumber</v>
      </c>
      <c r="C627" s="55" t="str">
        <f>IF($A627&lt;&gt;"",IF(VLOOKUP($A627,Vocabulary!$A:$J,3,)="","",VLOOKUP($A627,Vocabulary!$A:$J,3,)),"")</f>
        <v>Recommended best practice is to identify the resource by means of a string conforming to a formal identification system. 
An unambiguous reference to the resource within a given context.</v>
      </c>
      <c r="D627" s="55" t="str">
        <f>IF($A627&lt;&gt;"",IF(VLOOKUP($A627,Vocabulary!$A:$J,7,)="","",VLOOKUP($A627,Vocabulary!$A:$J,7,)),"")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27" s="56" t="str">
        <f>IF($A627&lt;&gt;"",VLOOKUP($A627,Vocabulary!$A:$J,4,),"")</f>
        <v>Organization</v>
      </c>
      <c r="F627" s="31" t="s">
        <v>2177</v>
      </c>
      <c r="G627" s="32" t="s">
        <v>1930</v>
      </c>
      <c r="H627" s="32" t="s">
        <v>2347</v>
      </c>
      <c r="I627" s="2"/>
    </row>
    <row r="628" spans="1:9" s="7" customFormat="1" ht="409.6" x14ac:dyDescent="0.3">
      <c r="A628" s="31">
        <v>695</v>
      </c>
      <c r="B628" s="55" t="str">
        <f>IF($A628&lt;&gt;"",IF(VLOOKUP($A628,Vocabulary!$A:$J,2,)="","",VLOOKUP($A628,Vocabulary!$A:$J,2,)),"")</f>
        <v>vatNumber</v>
      </c>
      <c r="C628" s="55" t="str">
        <f>IF($A628&lt;&gt;"",IF(VLOOKUP($A628,Vocabulary!$A:$J,3,)="","",VLOOKUP($A628,Vocabulary!$A:$J,3,)),"")</f>
        <v>Recommended best practice is to identify the resource by means of a string conforming to a formal identification system. 
An unambiguous reference to the resource within a given context.</v>
      </c>
      <c r="D628" s="55" t="str">
        <f>IF($A628&lt;&gt;"",IF(VLOOKUP($A628,Vocabulary!$A:$J,7,)="","",VLOOKUP($A628,Vocabulary!$A:$J,7,)),"")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28" s="56" t="str">
        <f>IF($A628&lt;&gt;"",VLOOKUP($A628,Vocabulary!$A:$J,4,),"")</f>
        <v>Organization</v>
      </c>
      <c r="F628" s="31" t="s">
        <v>2193</v>
      </c>
      <c r="G628" s="32" t="s">
        <v>1930</v>
      </c>
      <c r="H628" s="32" t="s">
        <v>2196</v>
      </c>
      <c r="I628" s="2"/>
    </row>
    <row r="629" spans="1:9" s="7" customFormat="1" ht="72" x14ac:dyDescent="0.3">
      <c r="A629" s="31">
        <v>696</v>
      </c>
      <c r="B629" s="55" t="str">
        <f>IF($A629&lt;&gt;"",IF(VLOOKUP($A629,Vocabulary!$A:$J,2,)="","",VLOOKUP($A629,Vocabulary!$A:$J,2,)),"")</f>
        <v>plateNumber</v>
      </c>
      <c r="C629" s="55" t="str">
        <f>IF($A629&lt;&gt;"",IF(VLOOKUP($A629,Vocabulary!$A:$J,3,)="","",VLOOKUP($A629,Vocabulary!$A:$J,3,)),"")</f>
        <v>Recommended best practice is to identify the resource by means of a string conforming to a formal identification system. 
An unambiguous reference to the resource within a given context.</v>
      </c>
      <c r="D629" s="55" t="str">
        <f>IF($A629&lt;&gt;"",IF(VLOOKUP($A629,Vocabulary!$A:$J,7,)="","",VLOOKUP($A629,Vocabulary!$A:$J,7,)),"")</f>
        <v>The official set of numbers and letters shown on the front and back of a road vehicle</v>
      </c>
      <c r="E629" s="56" t="str">
        <f>IF($A629&lt;&gt;"",VLOOKUP($A629,Vocabulary!$A:$J,4,),"")</f>
        <v>Other</v>
      </c>
      <c r="F629" s="31" t="s">
        <v>2199</v>
      </c>
      <c r="G629" s="32" t="s">
        <v>1930</v>
      </c>
      <c r="H629" s="32" t="s">
        <v>2200</v>
      </c>
      <c r="I629" s="2"/>
    </row>
    <row r="630" spans="1:9" s="7" customFormat="1" ht="72" x14ac:dyDescent="0.3">
      <c r="A630" s="31">
        <v>697</v>
      </c>
      <c r="B630" s="55" t="str">
        <f>IF($A630&lt;&gt;"",IF(VLOOKUP($A630,Vocabulary!$A:$J,2,)="","",VLOOKUP($A630,Vocabulary!$A:$J,2,)),"")</f>
        <v>ipAddress</v>
      </c>
      <c r="C630" s="55" t="str">
        <f>IF($A630&lt;&gt;"",IF(VLOOKUP($A630,Vocabulary!$A:$J,3,)="","",VLOOKUP($A630,Vocabulary!$A:$J,3,)),"")</f>
        <v>Recommended best practice is to identify the resource by means of a string conforming to a formal identification system. 
An unambiguous reference to the resource within a given context.</v>
      </c>
      <c r="D630" s="55" t="str">
        <f>IF($A630&lt;&gt;"",IF(VLOOKUP($A630,Vocabulary!$A:$J,7,)="","",VLOOKUP($A630,Vocabulary!$A:$J,7,)),"")</f>
        <v>An Internet Protocol address (IP address) is a numerical label assigned to each device connected to a computer network that uses the Internet Protocol for communication.</v>
      </c>
      <c r="E630" s="56" t="str">
        <f>IF($A630&lt;&gt;"",VLOOKUP($A630,Vocabulary!$A:$J,4,),"")</f>
        <v>Other</v>
      </c>
      <c r="F630" s="31" t="s">
        <v>2205</v>
      </c>
      <c r="G630" s="32" t="s">
        <v>1930</v>
      </c>
      <c r="H630" s="32" t="s">
        <v>2206</v>
      </c>
      <c r="I630" s="2"/>
    </row>
    <row r="631" spans="1:9" s="7" customFormat="1" ht="43.2" x14ac:dyDescent="0.3">
      <c r="A631" s="31">
        <v>698</v>
      </c>
      <c r="B631" s="55" t="str">
        <f>IF($A631&lt;&gt;"",IF(VLOOKUP($A631,Vocabulary!$A:$J,2,)="","",VLOOKUP($A631,Vocabulary!$A:$J,2,)),"")</f>
        <v>region</v>
      </c>
      <c r="C631" s="55" t="str">
        <f>IF($A631&lt;&gt;"",IF(VLOOKUP($A631,Vocabulary!$A:$J,3,)="","",VLOOKUP($A631,Vocabulary!$A:$J,3,)),"")</f>
        <v>Concept corresponding to a region code in a country.</v>
      </c>
      <c r="D631" s="55" t="str">
        <f>IF($A631&lt;&gt;"",IF(VLOOKUP($A631,Vocabulary!$A:$J,7,)="","",VLOOKUP($A631,Vocabulary!$A:$J,7,)),"")</f>
        <v>See https://en.wikipedia.org/wiki/ISO_3166-2:BE
(BE-BRU, BE-VLG, BE-WAL)</v>
      </c>
      <c r="E631" s="56" t="str">
        <f>IF($A631&lt;&gt;"",VLOOKUP($A631,Vocabulary!$A:$J,4,),"")</f>
        <v>Location</v>
      </c>
      <c r="F631" s="31" t="s">
        <v>2538</v>
      </c>
      <c r="G631" s="32" t="s">
        <v>2298</v>
      </c>
      <c r="H631" s="32" t="s">
        <v>2341</v>
      </c>
      <c r="I631" s="2"/>
    </row>
    <row r="632" spans="1:9" s="7" customFormat="1" ht="43.2" x14ac:dyDescent="0.3">
      <c r="A632" s="31">
        <v>699</v>
      </c>
      <c r="B632" s="55" t="str">
        <f>IF($A632&lt;&gt;"",IF(VLOOKUP($A632,Vocabulary!$A:$J,2,)="","",VLOOKUP($A632,Vocabulary!$A:$J,2,)),"")</f>
        <v>RegionCode</v>
      </c>
      <c r="C632" s="55" t="str">
        <f>IF($A632&lt;&gt;"",IF(VLOOKUP($A632,Vocabulary!$A:$J,3,)="","",VLOOKUP($A632,Vocabulary!$A:$J,3,)),"")</f>
        <v>Conceptscheme for region codes in a country.</v>
      </c>
      <c r="D632" s="55" t="str">
        <f>IF($A632&lt;&gt;"",IF(VLOOKUP($A632,Vocabulary!$A:$J,7,)="","",VLOOKUP($A632,Vocabulary!$A:$J,7,)),"")</f>
        <v>See https://en.wikipedia.org/wiki/ISO_3166-2:BE
(BE-BRU, BE-VLG, BE-WAL)</v>
      </c>
      <c r="E632" s="56" t="str">
        <f>IF($A632&lt;&gt;"",VLOOKUP($A632,Vocabulary!$A:$J,4,),"")</f>
        <v>Location</v>
      </c>
      <c r="F632" s="31" t="s">
        <v>2220</v>
      </c>
      <c r="G632" s="32" t="s">
        <v>2299</v>
      </c>
      <c r="H632" s="32" t="s">
        <v>2341</v>
      </c>
      <c r="I632" s="2"/>
    </row>
    <row r="633" spans="1:9" s="7" customFormat="1" ht="144" x14ac:dyDescent="0.3">
      <c r="A633" s="31">
        <v>700</v>
      </c>
      <c r="B633" s="55" t="str">
        <f>IF($A633&lt;&gt;"",IF(VLOOKUP($A633,Vocabulary!$A:$J,2,)="","",VLOOKUP($A633,Vocabulary!$A:$J,2,)),"")</f>
        <v>nace2008</v>
      </c>
      <c r="C633" s="55" t="str">
        <f>IF($A633&lt;&gt;"",IF(VLOOKUP($A633,Vocabulary!$A:$J,3,)="","",VLOOKUP($A633,Vocabulary!$A:$J,3,)),"")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3" s="55" t="str">
        <f>IF($A633&lt;&gt;"",IF(VLOOKUP($A633,Vocabulary!$A:$J,7,)="","",VLOOKUP($A633,Vocabulary!$A:$J,7,)),"")</f>
        <v>see https://economie.fgov.be/en/themes/enterprises/crossroads-bank-enterprises/services-administrations/tables-codes (code NACE version 2008)</v>
      </c>
      <c r="E633" s="56" t="str">
        <f>IF($A633&lt;&gt;"",VLOOKUP($A633,Vocabulary!$A:$J,4,),"")</f>
        <v>Organization</v>
      </c>
      <c r="F633" s="9" t="s">
        <v>1856</v>
      </c>
      <c r="G633" s="4" t="s">
        <v>2016</v>
      </c>
      <c r="H633" s="4" t="s">
        <v>2343</v>
      </c>
      <c r="I633" s="2"/>
    </row>
    <row r="634" spans="1:9" s="7" customFormat="1" ht="28.8" x14ac:dyDescent="0.3">
      <c r="A634" s="31">
        <v>701</v>
      </c>
      <c r="B634" s="55" t="str">
        <f>IF($A634&lt;&gt;"",IF(VLOOKUP($A634,Vocabulary!$A:$J,2,)="","",VLOOKUP($A634,Vocabulary!$A:$J,2,)),"")</f>
        <v>CountryNisCode</v>
      </c>
      <c r="C634" s="55" t="str">
        <f>IF($A634&lt;&gt;"",IF(VLOOKUP($A634,Vocabulary!$A:$J,3,)="","",VLOOKUP($A634,Vocabulary!$A:$J,3,)),"")</f>
        <v>NIS code representing a country as defined by statbel.fgov.be</v>
      </c>
      <c r="D634" s="55" t="str">
        <f>IF($A634&lt;&gt;"",IF(VLOOKUP($A634,Vocabulary!$A:$J,7,)="","",VLOOKUP($A634,Vocabulary!$A:$J,7,)),"")</f>
        <v>Possible values are in range from 100 to 999</v>
      </c>
      <c r="E634" s="56" t="str">
        <f>IF($A634&lt;&gt;"",VLOOKUP($A634,Vocabulary!$A:$J,4,),"")</f>
        <v>Location</v>
      </c>
      <c r="F634" s="31" t="s">
        <v>2275</v>
      </c>
      <c r="G634" s="32" t="s">
        <v>2276</v>
      </c>
      <c r="H634" s="32" t="s">
        <v>2277</v>
      </c>
      <c r="I634" s="2"/>
    </row>
    <row r="635" spans="1:9" s="7" customFormat="1" ht="115.2" x14ac:dyDescent="0.3">
      <c r="A635" s="31">
        <v>702</v>
      </c>
      <c r="B635" s="55" t="str">
        <f>IF($A635&lt;&gt;"",IF(VLOOKUP($A635,Vocabulary!$A:$J,2,)="","",VLOOKUP($A635,Vocabulary!$A:$J,2,)),"")</f>
        <v>StreetRrnCode</v>
      </c>
      <c r="C635" s="55" t="str">
        <f>IF($A635&lt;&gt;"",IF(VLOOKUP($A635,Vocabulary!$A:$J,3,)="","",VLOOKUP($A635,Vocabulary!$A:$J,3,)),"")</f>
        <v>Street code assigned by National Registry</v>
      </c>
      <c r="D635" s="55" t="str">
        <f>IF($A635&lt;&gt;"",IF(VLOOKUP($A635,Vocabulary!$A:$J,7,)="","",VLOOKUP($A635,Vocabulary!$A:$J,7,)),"")</f>
        <v>4 digits long. Unique within a municipality.
(more info: https://www.ibz.rrn.fgov.be/fileadmin/user_upload/nl/rr/instructies/IST_Codificatie_straten.pdf)
Will be replaced by the BEST street identifier.</v>
      </c>
      <c r="E635" s="56" t="str">
        <f>IF($A635&lt;&gt;"",VLOOKUP($A635,Vocabulary!$A:$J,4,),"")</f>
        <v>Location</v>
      </c>
      <c r="F635" s="32" t="s">
        <v>2313</v>
      </c>
      <c r="G635" s="32" t="s">
        <v>2314</v>
      </c>
      <c r="H635" s="32" t="s">
        <v>2344</v>
      </c>
      <c r="I635" s="2"/>
    </row>
    <row r="636" spans="1:9" s="7" customFormat="1" ht="158.4" x14ac:dyDescent="0.3">
      <c r="A636" s="9">
        <v>703</v>
      </c>
      <c r="B636" s="58" t="str">
        <f>IF($A636&lt;&gt;"",IF(VLOOKUP($A636,Vocabulary!$A:$J,2,)="","",VLOOKUP($A636,Vocabulary!$A:$J,2,)),"")</f>
        <v>Mandate</v>
      </c>
      <c r="C636" s="58" t="str">
        <f>IF($A636&lt;&gt;"",IF(VLOOKUP($A636,Vocabulary!$A:$J,3,)="","",VLOOKUP($A636,Vocabulary!$A:$J,3,)),"")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36" s="58" t="str">
        <f>IF($A636&lt;&gt;"",IF(VLOOKUP($A636,Vocabulary!$A:$J,7,)="","",VLOOKUP($A636,Vocabulary!$A:$J,7,)),"")</f>
        <v>see Class Agent</v>
      </c>
      <c r="E636" s="12" t="str">
        <f>IF($A636&lt;&gt;"",VLOOKUP($A636,Vocabulary!$A:$J,4,),"")</f>
        <v>Generic</v>
      </c>
      <c r="F636" s="9" t="s">
        <v>2303</v>
      </c>
      <c r="G636" s="4" t="s">
        <v>2440</v>
      </c>
      <c r="H636" s="26" t="s">
        <v>2369</v>
      </c>
      <c r="I636" s="2"/>
    </row>
    <row r="637" spans="1:9" s="7" customFormat="1" ht="43.2" x14ac:dyDescent="0.3">
      <c r="A637" s="9">
        <v>705</v>
      </c>
      <c r="B637" s="58" t="str">
        <f>IF($A637&lt;&gt;"",IF(VLOOKUP($A637,Vocabulary!$A:$J,2,)="","",VLOOKUP($A637,Vocabulary!$A:$J,2,)),"")</f>
        <v>mandatary</v>
      </c>
      <c r="C637" s="58" t="str">
        <f>IF($A637&lt;&gt;"",IF(VLOOKUP($A637,Vocabulary!$A:$J,3,)="","",VLOOKUP($A637,Vocabulary!$A:$J,3,)),"")</f>
        <v>The Agent that receives a mandate from another Agent. 
The mandatary must be unambiguously identified in an authentic source.</v>
      </c>
      <c r="D637" s="58" t="str">
        <f>IF($A637&lt;&gt;"",IF(VLOOKUP($A637,Vocabulary!$A:$J,7,)="","",VLOOKUP($A637,Vocabulary!$A:$J,7,)),"")</f>
        <v>see Class Agent</v>
      </c>
      <c r="E637" s="12" t="str">
        <f>IF($A637&lt;&gt;"",VLOOKUP($A637,Vocabulary!$A:$J,4,),"")</f>
        <v>Generic</v>
      </c>
      <c r="F637" s="9" t="s">
        <v>95</v>
      </c>
      <c r="G637" s="4" t="s">
        <v>2306</v>
      </c>
      <c r="H637" s="26" t="s">
        <v>2369</v>
      </c>
      <c r="I637" s="2"/>
    </row>
    <row r="638" spans="1:9" s="7" customFormat="1" ht="43.2" x14ac:dyDescent="0.3">
      <c r="A638" s="31">
        <v>706</v>
      </c>
      <c r="B638" s="55" t="str">
        <f>IF($A638&lt;&gt;"",IF(VLOOKUP($A638,Vocabulary!$A:$J,2,)="","",VLOOKUP($A638,Vocabulary!$A:$J,2,)),"")</f>
        <v>mandator</v>
      </c>
      <c r="C638" s="55" t="str">
        <f>IF($A638&lt;&gt;"",IF(VLOOKUP($A638,Vocabulary!$A:$J,3,)="","",VLOOKUP($A638,Vocabulary!$A:$J,3,)),"")</f>
        <v>The Agent that gives a mandate to another Agent. 
The mandator must be uniquely identified in an authentic source</v>
      </c>
      <c r="D638" s="55" t="str">
        <f>IF($A638&lt;&gt;"",IF(VLOOKUP($A638,Vocabulary!$A:$J,7,)="","",VLOOKUP($A638,Vocabulary!$A:$J,7,)),"")</f>
        <v>see Class Agent</v>
      </c>
      <c r="E638" s="56" t="str">
        <f>IF($A638&lt;&gt;"",VLOOKUP($A638,Vocabulary!$A:$J,4,),"")</f>
        <v>Generic</v>
      </c>
      <c r="F638" s="31" t="s">
        <v>2304</v>
      </c>
      <c r="G638" s="32" t="s">
        <v>2307</v>
      </c>
      <c r="H638" s="26" t="s">
        <v>2369</v>
      </c>
      <c r="I638" s="2"/>
    </row>
    <row r="639" spans="1:9" s="7" customFormat="1" ht="28.8" x14ac:dyDescent="0.3">
      <c r="A639" s="9">
        <v>707</v>
      </c>
      <c r="B639" s="58" t="str">
        <f>IF($A639&lt;&gt;"",IF(VLOOKUP($A639,Vocabulary!$A:$J,2,)="","",VLOOKUP($A639,Vocabulary!$A:$J,2,)),"")</f>
        <v>CountryIsoCode</v>
      </c>
      <c r="C639" s="58" t="str">
        <f>IF($A639&lt;&gt;"",IF(VLOOKUP($A639,Vocabulary!$A:$J,3,)="","",VLOOKUP($A639,Vocabulary!$A:$J,3,)),"")</f>
        <v>Representation of a country by an ISO 3166-1 alpha-2 code.</v>
      </c>
      <c r="D639" s="58" t="str">
        <f>IF($A639&lt;&gt;"",IF(VLOOKUP($A639,Vocabulary!$A:$J,7,)="","",VLOOKUP($A639,Vocabulary!$A:$J,7,)),"")</f>
        <v>pattern: "^[A-Z]{2}$"</v>
      </c>
      <c r="E639" s="12" t="str">
        <f>IF($A639&lt;&gt;"",VLOOKUP($A639,Vocabulary!$A:$J,4,),"")</f>
        <v>Location</v>
      </c>
      <c r="F639" s="9" t="s">
        <v>2355</v>
      </c>
      <c r="G639" s="4" t="s">
        <v>2680</v>
      </c>
      <c r="H639" s="32" t="s">
        <v>2361</v>
      </c>
      <c r="I639" s="2"/>
    </row>
    <row r="640" spans="1:9" s="7" customFormat="1" ht="43.2" x14ac:dyDescent="0.3">
      <c r="A640" s="31">
        <v>708</v>
      </c>
      <c r="B640" s="58" t="str">
        <f>IF($A640&lt;&gt;"",IF(VLOOKUP($A640,Vocabulary!$A:$J,2,)="","",VLOOKUP($A640,Vocabulary!$A:$J,2,)),"")</f>
        <v>CountryWithHistoricIsoCode</v>
      </c>
      <c r="C640" s="58" t="str">
        <f>IF($A640&lt;&gt;"",IF(VLOOKUP($A640,Vocabulary!$A:$J,3,)="","",VLOOKUP($A640,Vocabulary!$A:$J,3,)),"")</f>
        <v>Representation of a country by an ISO 3166-1 alpha-2 (current country) or ISO 3166-3 alpha-4 (former country) code.</v>
      </c>
      <c r="D640" s="58" t="str">
        <f>IF($A640&lt;&gt;"",IF(VLOOKUP($A640,Vocabulary!$A:$J,7,)="","",VLOOKUP($A640,Vocabulary!$A:$J,7,)),"")</f>
        <v>pattern: "^[A-Z]{2}([A-Z]{2})?$"</v>
      </c>
      <c r="E640" s="12" t="str">
        <f>IF($A640&lt;&gt;"",VLOOKUP($A640,Vocabulary!$A:$J,4,),"")</f>
        <v>Location</v>
      </c>
      <c r="F640" s="9" t="s">
        <v>2356</v>
      </c>
      <c r="G640" s="4" t="s">
        <v>2685</v>
      </c>
      <c r="H640" s="32" t="s">
        <v>2352</v>
      </c>
      <c r="I640" s="2"/>
    </row>
    <row r="641" spans="1:9" s="7" customFormat="1" ht="57.6" x14ac:dyDescent="0.3">
      <c r="A641" s="31">
        <v>710</v>
      </c>
      <c r="B641" s="58" t="str">
        <f>IF($A641&lt;&gt;"",IF(VLOOKUP($A641,Vocabulary!$A:$J,2,)="","",VLOOKUP($A641,Vocabulary!$A:$J,2,)),"")</f>
        <v>Country</v>
      </c>
      <c r="C641" s="58" t="str">
        <f>IF($A641&lt;&gt;"",IF(VLOOKUP($A641,Vocabulary!$A:$J,3,)="","",VLOOKUP($A641,Vocabulary!$A:$J,3,)),"")</f>
        <v>A country is a political state, nation, or territory which is controlled. It is often referred to as the land of an individual's birth, residence, or citizenship.</v>
      </c>
      <c r="D641" s="58" t="str">
        <f>IF($A641&lt;&gt;"",IF(VLOOKUP($A641,Vocabulary!$A:$J,7,)="","",VLOOKUP($A641,Vocabulary!$A:$J,7,)),"")</f>
        <v/>
      </c>
      <c r="E641" s="12" t="str">
        <f>IF($A641&lt;&gt;"",VLOOKUP($A641,Vocabulary!$A:$J,4,),"")</f>
        <v>Location</v>
      </c>
      <c r="F641" s="9" t="s">
        <v>2359</v>
      </c>
      <c r="G641" s="4" t="s">
        <v>2360</v>
      </c>
      <c r="H641" s="4"/>
      <c r="I641" s="2"/>
    </row>
    <row r="642" spans="1:9" s="7" customFormat="1" ht="43.2" x14ac:dyDescent="0.3">
      <c r="A642" s="9">
        <v>713</v>
      </c>
      <c r="B642" s="58" t="str">
        <f>IF($A642&lt;&gt;"",IF(VLOOKUP($A642,Vocabulary!$A:$J,2,)="","",VLOOKUP($A642,Vocabulary!$A:$J,2,)),"")</f>
        <v>MunicipalityCode</v>
      </c>
      <c r="C642" s="58" t="str">
        <f>IF($A642&lt;&gt;"",IF(VLOOKUP($A642,Vocabulary!$A:$J,3,)="","",VLOOKUP($A642,Vocabulary!$A:$J,3,)),"")</f>
        <v>The conceptscheme "MunicipalityCode" contains municipalities represented by a NIS code.</v>
      </c>
      <c r="D642" s="58" t="str">
        <f>IF($A642&lt;&gt;"",IF(VLOOKUP($A642,Vocabulary!$A:$J,7,)="","",VLOOKUP($A642,Vocabulary!$A:$J,7,)),"")</f>
        <v/>
      </c>
      <c r="E642" s="12" t="str">
        <f>IF($A642&lt;&gt;"",VLOOKUP($A642,Vocabulary!$A:$J,4,),"")</f>
        <v>Location</v>
      </c>
      <c r="F642" s="9" t="s">
        <v>2364</v>
      </c>
      <c r="G642" s="4" t="s">
        <v>2363</v>
      </c>
      <c r="H642" s="4"/>
      <c r="I642" s="2"/>
    </row>
    <row r="643" spans="1:9" s="7" customFormat="1" ht="28.8" x14ac:dyDescent="0.3">
      <c r="A643" s="9">
        <v>716</v>
      </c>
      <c r="B643" s="58" t="str">
        <f>IF($A643&lt;&gt;"",IF(VLOOKUP($A643,Vocabulary!$A:$J,2,)="","",VLOOKUP($A643,Vocabulary!$A:$J,2,)),"")</f>
        <v>CountryIsoAlpha3Code</v>
      </c>
      <c r="C643" s="58" t="str">
        <f>IF($A643&lt;&gt;"",IF(VLOOKUP($A643,Vocabulary!$A:$J,3,)="","",VLOOKUP($A643,Vocabulary!$A:$J,3,)),"")</f>
        <v>Representation of a country by an ISO 3166-1 alpha-3 code.</v>
      </c>
      <c r="D643" s="58" t="str">
        <f>IF($A643&lt;&gt;"",IF(VLOOKUP($A643,Vocabulary!$A:$J,7,)="","",VLOOKUP($A643,Vocabulary!$A:$J,7,)),"")</f>
        <v>pattern: "^[A-Z]{3}$"</v>
      </c>
      <c r="E643" s="12" t="str">
        <f>IF($A643&lt;&gt;"",VLOOKUP($A643,Vocabulary!$A:$J,4,),"")</f>
        <v>Location</v>
      </c>
      <c r="F643" s="9" t="s">
        <v>2399</v>
      </c>
      <c r="G643" s="4" t="s">
        <v>2688</v>
      </c>
      <c r="H643" s="32" t="s">
        <v>2433</v>
      </c>
      <c r="I643" s="2"/>
    </row>
    <row r="644" spans="1:9" s="7" customFormat="1" ht="28.8" x14ac:dyDescent="0.3">
      <c r="A644" s="9">
        <v>718</v>
      </c>
      <c r="B644" s="58" t="str">
        <f>IF($A644&lt;&gt;"",IF(VLOOKUP($A644,Vocabulary!$A:$J,2,)="","",VLOOKUP($A644,Vocabulary!$A:$J,2,)),"")</f>
        <v>CountryIsoNum3Code</v>
      </c>
      <c r="C644" s="58" t="str">
        <f>IF($A644&lt;&gt;"",IF(VLOOKUP($A644,Vocabulary!$A:$J,3,)="","",VLOOKUP($A644,Vocabulary!$A:$J,3,)),"")</f>
        <v>Representation of a country by an ISO 3166-1 num-3 code.</v>
      </c>
      <c r="D644" s="58" t="str">
        <f>IF($A644&lt;&gt;"",IF(VLOOKUP($A644,Vocabulary!$A:$J,7,)="","",VLOOKUP($A644,Vocabulary!$A:$J,7,)),"")</f>
        <v>pattern: "^[0-9]{3}$"</v>
      </c>
      <c r="E644" s="12" t="str">
        <f>IF($A644&lt;&gt;"",VLOOKUP($A644,Vocabulary!$A:$J,4,),"")</f>
        <v>Location</v>
      </c>
      <c r="F644" s="9" t="s">
        <v>2400</v>
      </c>
      <c r="G644" s="4" t="s">
        <v>2691</v>
      </c>
      <c r="H644" s="32" t="s">
        <v>2434</v>
      </c>
      <c r="I644" s="2"/>
    </row>
    <row r="645" spans="1:9" s="7" customFormat="1" ht="409.6" x14ac:dyDescent="0.3">
      <c r="A645" s="31">
        <v>720</v>
      </c>
      <c r="B645" s="55" t="str">
        <f>IF($A645&lt;&gt;"",IF(VLOOKUP($A645,Vocabulary!$A:$J,2,)="","",VLOOKUP($A645,Vocabulary!$A:$J,2,)),"")</f>
        <v>CbeRegisteredEntity</v>
      </c>
      <c r="C645" s="55" t="str">
        <f>IF($A645&lt;&gt;"",IF(VLOOKUP($A645,Vocabulary!$A:$J,3,)="","",VLOOKUP($A645,Vocabulary!$A:$J,3,)),"")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45" s="55" t="str">
        <f>IF($A645&lt;&gt;"",IF(VLOOKUP($A645,Vocabulary!$A:$J,7,)="","",VLOOKUP($A645,Vocabulary!$A:$J,7,)),"")</f>
        <v/>
      </c>
      <c r="E645" s="56" t="str">
        <f>IF($A645&lt;&gt;"",VLOOKUP($A645,Vocabulary!$A:$J,4,),"")</f>
        <v>Organization</v>
      </c>
      <c r="F645" s="31" t="s">
        <v>2414</v>
      </c>
      <c r="G645" s="32" t="s">
        <v>2413</v>
      </c>
      <c r="H645" s="32"/>
      <c r="I645" s="2"/>
    </row>
    <row r="646" spans="1:9" s="7" customFormat="1" ht="187.2" x14ac:dyDescent="0.3">
      <c r="A646" s="31">
        <v>721</v>
      </c>
      <c r="B646" s="55" t="str">
        <f>IF($A646&lt;&gt;"",IF(VLOOKUP($A646,Vocabulary!$A:$J,2,)="","",VLOOKUP($A646,Vocabulary!$A:$J,2,)),"")</f>
        <v>EstablishmentUnit</v>
      </c>
      <c r="C646" s="55" t="str">
        <f>IF($A646&lt;&gt;"",IF(VLOOKUP($A646,Vocabulary!$A:$J,3,)="","",VLOOKUP($A646,Vocabulary!$A:$J,3,)),"")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46" s="55" t="str">
        <f>IF($A646&lt;&gt;"",IF(VLOOKUP($A646,Vocabulary!$A:$J,7,)="","",VLOOKUP($A646,Vocabulary!$A:$J,7,)),"")</f>
        <v>EstablishmentUnit is a specialization of class Site.</v>
      </c>
      <c r="E646" s="56" t="str">
        <f>IF($A646&lt;&gt;"",VLOOKUP($A646,Vocabulary!$A:$J,4,),"")</f>
        <v>Organization</v>
      </c>
      <c r="F646" s="31" t="s">
        <v>70</v>
      </c>
      <c r="G646" s="32" t="s">
        <v>2415</v>
      </c>
      <c r="H646" s="32" t="s">
        <v>2416</v>
      </c>
      <c r="I646" s="2"/>
    </row>
    <row r="647" spans="1:9" s="7" customFormat="1" ht="230.4" x14ac:dyDescent="0.3">
      <c r="A647" s="31">
        <v>722</v>
      </c>
      <c r="B647" s="58" t="str">
        <f>IF($A647&lt;&gt;"",IF(VLOOKUP($A647,Vocabulary!$A:$J,2,)="","",VLOOKUP($A647,Vocabulary!$A:$J,2,)),"")</f>
        <v>Currency</v>
      </c>
      <c r="C647" s="58" t="str">
        <f>IF($A647&lt;&gt;"",IF(VLOOKUP($A647,Vocabulary!$A:$J,3,)="","",VLOOKUP($A647,Vocabulary!$A:$J,3,)),"")</f>
        <v>A currency represented by its ISO 4217 alpha code.</v>
      </c>
      <c r="D647" s="58" t="str">
        <f>IF($A647&lt;&gt;"",IF(VLOOKUP($A647,Vocabulary!$A:$J,7,)="","",VLOOKUP($A647,Vocabulary!$A:$J,7,)),"")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47" s="12" t="str">
        <f>IF($A647&lt;&gt;"",VLOOKUP($A647,Vocabulary!$A:$J,4,),"")</f>
        <v>Generic</v>
      </c>
      <c r="F647" s="9" t="s">
        <v>2429</v>
      </c>
      <c r="G647" s="4" t="s">
        <v>2594</v>
      </c>
      <c r="H647" s="4" t="s">
        <v>2485</v>
      </c>
      <c r="I647" s="2"/>
    </row>
    <row r="648" spans="1:9" s="7" customFormat="1" ht="28.8" x14ac:dyDescent="0.3">
      <c r="A648" s="31">
        <v>723</v>
      </c>
      <c r="B648" s="58" t="str">
        <f>IF($A648&lt;&gt;"",IF(VLOOKUP($A648,Vocabulary!$A:$J,2,)="","",VLOOKUP($A648,Vocabulary!$A:$J,2,)),"")</f>
        <v>currency</v>
      </c>
      <c r="C648" s="58" t="str">
        <f>IF($A648&lt;&gt;"",IF(VLOOKUP($A648,Vocabulary!$A:$J,3,)="","",VLOOKUP($A648,Vocabulary!$A:$J,3,)),"")</f>
        <v>The currency in which the monetary amount is expressed.</v>
      </c>
      <c r="D648" s="58" t="str">
        <f>IF($A648&lt;&gt;"",IF(VLOOKUP($A648,Vocabulary!$A:$J,7,)="","",VLOOKUP($A648,Vocabulary!$A:$J,7,)),"")</f>
        <v>Use of Currency ConceptScheme is recommended (ISO 4217 currency format).</v>
      </c>
      <c r="E648" s="12" t="str">
        <f>IF($A648&lt;&gt;"",VLOOKUP($A648,Vocabulary!$A:$J,4,),"")</f>
        <v>Generic</v>
      </c>
      <c r="F648" s="9" t="s">
        <v>2429</v>
      </c>
      <c r="G648" s="4" t="s">
        <v>2455</v>
      </c>
      <c r="H648" s="4" t="s">
        <v>2457</v>
      </c>
      <c r="I648" s="2"/>
    </row>
    <row r="649" spans="1:9" s="7" customFormat="1" ht="158.4" x14ac:dyDescent="0.3">
      <c r="A649" s="31">
        <v>724</v>
      </c>
      <c r="B649" s="58" t="str">
        <f>IF($A649&lt;&gt;"",IF(VLOOKUP($A649,Vocabulary!$A:$J,2,)="","",VLOOKUP($A649,Vocabulary!$A:$J,2,)),"")</f>
        <v>MonetaryAmount</v>
      </c>
      <c r="C649" s="58" t="str">
        <f>IF($A649&lt;&gt;"",IF(VLOOKUP($A649,Vocabulary!$A:$J,3,)="","",VLOOKUP($A649,Vocabulary!$A:$J,3,)),"")</f>
        <v>A monetary value in a specified currency.</v>
      </c>
      <c r="D649" s="58" t="str">
        <f>IF($A649&lt;&gt;"",IF(VLOOKUP($A649,Vocabulary!$A:$J,7,)="","",VLOOKUP($A649,Vocabulary!$A:$J,7,)),"")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49" s="12" t="str">
        <f>IF($A649&lt;&gt;"",VLOOKUP($A649,Vocabulary!$A:$J,4,),"")</f>
        <v>Generic</v>
      </c>
      <c r="F649" s="9" t="s">
        <v>2430</v>
      </c>
      <c r="G649" s="4" t="s">
        <v>2598</v>
      </c>
      <c r="H649" s="4" t="s">
        <v>2597</v>
      </c>
      <c r="I649" s="2"/>
    </row>
    <row r="650" spans="1:9" s="7" customFormat="1" ht="28.8" x14ac:dyDescent="0.3">
      <c r="A650" s="31">
        <v>725</v>
      </c>
      <c r="B650" s="58" t="str">
        <f>IF($A650&lt;&gt;"",IF(VLOOKUP($A650,Vocabulary!$A:$J,2,)="","",VLOOKUP($A650,Vocabulary!$A:$J,2,)),"")</f>
        <v>amount</v>
      </c>
      <c r="C650" s="58" t="str">
        <f>IF($A650&lt;&gt;"",IF(VLOOKUP($A650,Vocabulary!$A:$J,3,)="","",VLOOKUP($A650,Vocabulary!$A:$J,3,)),"")</f>
        <v>The amount of money.</v>
      </c>
      <c r="D650" s="58" t="str">
        <f>IF($A650&lt;&gt;"",IF(VLOOKUP($A650,Vocabulary!$A:$J,7,)="","",VLOOKUP($A650,Vocabulary!$A:$J,7,)),"")</f>
        <v>Recommended to express as MonetaryAmount.</v>
      </c>
      <c r="E650" s="12" t="str">
        <f>IF($A650&lt;&gt;"",VLOOKUP($A650,Vocabulary!$A:$J,4,),"")</f>
        <v>Generic</v>
      </c>
      <c r="F650" s="9" t="s">
        <v>2430</v>
      </c>
      <c r="G650" s="4" t="s">
        <v>2431</v>
      </c>
      <c r="H650" s="4" t="s">
        <v>2460</v>
      </c>
      <c r="I650" s="2"/>
    </row>
    <row r="651" spans="1:9" s="7" customFormat="1" ht="158.4" x14ac:dyDescent="0.3">
      <c r="A651" s="31">
        <v>726</v>
      </c>
      <c r="B651" s="55" t="str">
        <f>IF($A651&lt;&gt;"",IF(VLOOKUP($A651,Vocabulary!$A:$J,2,)="","",VLOOKUP($A651,Vocabulary!$A:$J,2,)),"")</f>
        <v>Employer</v>
      </c>
      <c r="C651" s="55" t="str">
        <f>IF($A651&lt;&gt;"",IF(VLOOKUP($A651,Vocabulary!$A:$J,3,)="","",VLOOKUP($A651,Vocabulary!$A:$J,3,)),"")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51" s="55" t="str">
        <f>IF($A651&lt;&gt;"",IF(VLOOKUP($A651,Vocabulary!$A:$J,7,)="","",VLOOKUP($A651,Vocabulary!$A:$J,7,)),"")</f>
        <v>Belgian employers can be identified by an nssoNumber, a pplNumber or a provisionalNssoNumber.</v>
      </c>
      <c r="E651" s="56" t="str">
        <f>IF($A651&lt;&gt;"",VLOOKUP($A651,Vocabulary!$A:$J,4,),"")</f>
        <v>Organization</v>
      </c>
      <c r="F651" s="31" t="s">
        <v>2446</v>
      </c>
      <c r="G651" s="32" t="s">
        <v>2448</v>
      </c>
      <c r="H651" s="32" t="s">
        <v>2447</v>
      </c>
      <c r="I651" s="2"/>
    </row>
    <row r="652" spans="1:9" s="7" customFormat="1" ht="230.4" x14ac:dyDescent="0.3">
      <c r="A652" s="31">
        <v>727</v>
      </c>
      <c r="B652" s="55" t="str">
        <f>IF($A652&lt;&gt;"",IF(VLOOKUP($A652,Vocabulary!$A:$J,2,)="","",VLOOKUP($A652,Vocabulary!$A:$J,2,)),"")</f>
        <v>value</v>
      </c>
      <c r="C652" s="55" t="str">
        <f>IF($A652&lt;&gt;"",IF(VLOOKUP($A652,Vocabulary!$A:$J,3,)="","",VLOOKUP($A652,Vocabulary!$A:$J,3,)),"")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52" s="55" t="str">
        <f>IF($A652&lt;&gt;"",IF(VLOOKUP($A652,Vocabulary!$A:$J,7,)="","",VLOOKUP($A652,Vocabulary!$A:$J,7,)),"")</f>
        <v>When used in MonetaryAmount, do not use any readability separators (spaces, commas).</v>
      </c>
      <c r="E652" s="56" t="str">
        <f>IF($A652&lt;&gt;"",VLOOKUP($A652,Vocabulary!$A:$J,4,),"")</f>
        <v>Generic</v>
      </c>
      <c r="F652" s="31" t="s">
        <v>2465</v>
      </c>
      <c r="G652" s="32" t="s">
        <v>2468</v>
      </c>
      <c r="H652" s="32" t="s">
        <v>2469</v>
      </c>
      <c r="I652" s="2"/>
    </row>
    <row r="653" spans="1:9" s="7" customFormat="1" ht="57.6" x14ac:dyDescent="0.3">
      <c r="A653" s="31">
        <v>728</v>
      </c>
      <c r="B653" s="55" t="str">
        <f>IF($A653&lt;&gt;"",IF(VLOOKUP($A653,Vocabulary!$A:$J,2,)="","",VLOOKUP($A653,Vocabulary!$A:$J,2,)),"")</f>
        <v>Function</v>
      </c>
      <c r="C653" s="55" t="str">
        <f>IF($A653&lt;&gt;"",IF(VLOOKUP($A653,Vocabulary!$A:$J,3,)="","",VLOOKUP($A653,Vocabulary!$A:$J,3,)),"")</f>
        <v>Role played by a person or an organization in a given organization.
E.g. founder, manager, member of the management committee, ...</v>
      </c>
      <c r="D653" s="55" t="str">
        <f>IF($A653&lt;&gt;"",IF(VLOOKUP($A653,Vocabulary!$A:$J,7,)="","",VLOOKUP($A653,Vocabulary!$A:$J,7,)),"")</f>
        <v/>
      </c>
      <c r="E653" s="56" t="str">
        <f>IF($A653&lt;&gt;"",VLOOKUP($A653,Vocabulary!$A:$J,4,),"")</f>
        <v>Organization</v>
      </c>
      <c r="F653" s="9" t="s">
        <v>265</v>
      </c>
      <c r="G653" s="4" t="s">
        <v>1827</v>
      </c>
      <c r="H653" s="32"/>
      <c r="I653" s="2"/>
    </row>
    <row r="654" spans="1:9" s="7" customFormat="1" x14ac:dyDescent="0.3">
      <c r="A654" s="31">
        <v>729</v>
      </c>
      <c r="B654" s="55" t="str">
        <f>IF($A654&lt;&gt;"",IF(VLOOKUP($A654,Vocabulary!$A:$J,2,)="","",VLOOKUP($A654,Vocabulary!$A:$J,2,)),"")</f>
        <v>country</v>
      </c>
      <c r="C654" s="55" t="str">
        <f>IF($A654&lt;&gt;"",IF(VLOOKUP($A654,Vocabulary!$A:$J,3,)="","",VLOOKUP($A654,Vocabulary!$A:$J,3,)),"")</f>
        <v>Country represented by a country code.</v>
      </c>
      <c r="D654" s="55" t="str">
        <f>IF($A654&lt;&gt;"",IF(VLOOKUP($A654,Vocabulary!$A:$J,7,)="","",VLOOKUP($A654,Vocabulary!$A:$J,7,)),"")</f>
        <v>See ConceptScheme Country.</v>
      </c>
      <c r="E654" s="56" t="str">
        <f>IF($A654&lt;&gt;"",VLOOKUP($A654,Vocabulary!$A:$J,4,),"")</f>
        <v>Location</v>
      </c>
      <c r="F654" s="31" t="s">
        <v>2359</v>
      </c>
      <c r="G654" s="32" t="s">
        <v>2542</v>
      </c>
      <c r="H654" s="32" t="s">
        <v>2675</v>
      </c>
      <c r="I654" s="2"/>
    </row>
    <row r="655" spans="1:9" s="7" customFormat="1" ht="216" x14ac:dyDescent="0.3">
      <c r="A655" s="31">
        <v>730</v>
      </c>
      <c r="B655" s="55" t="str">
        <f>IF($A655&lt;&gt;"",IF(VLOOKUP($A655,Vocabulary!$A:$J,2,)="","",VLOOKUP($A655,Vocabulary!$A:$J,2,)),"")</f>
        <v>Language</v>
      </c>
      <c r="C655" s="55" t="str">
        <f>IF($A655&lt;&gt;"",IF(VLOOKUP($A655,Vocabulary!$A:$J,3,)="","",VLOOKUP($A655,Vocabulary!$A:$J,3,)),"")</f>
        <v>Language listed in ISO 639-1</v>
      </c>
      <c r="D655" s="55" t="str">
        <f>IF($A655&lt;&gt;"",IF(VLOOKUP($A655,Vocabulary!$A:$J,7,)="","",VLOOKUP($A655,Vocabulary!$A:$J,7,)),"")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E655" s="56" t="str">
        <f>IF($A655&lt;&gt;"",VLOOKUP($A655,Vocabulary!$A:$J,4,),"")</f>
        <v>Generic</v>
      </c>
      <c r="F655" s="31" t="s">
        <v>2568</v>
      </c>
      <c r="G655" s="32" t="s">
        <v>2696</v>
      </c>
      <c r="H655" s="32" t="s">
        <v>2697</v>
      </c>
      <c r="I655" s="2"/>
    </row>
    <row r="656" spans="1:9" s="7" customFormat="1" ht="100.8" x14ac:dyDescent="0.3">
      <c r="A656" s="31">
        <v>731</v>
      </c>
      <c r="B656" s="55" t="str">
        <f>IF($A656&lt;&gt;"",IF(VLOOKUP($A656,Vocabulary!$A:$J,2,)="","",VLOOKUP($A656,Vocabulary!$A:$J,2,)),"")</f>
        <v>remittanceInformation</v>
      </c>
      <c r="C656" s="55" t="str">
        <f>IF($A656&lt;&gt;"",IF(VLOOKUP($A656,Vocabulary!$A:$J,3,)="","",VLOOKUP($A656,Vocabulary!$A:$J,3,)),"")</f>
        <v>Information provided with a bank transfer meant for its beneficiary.</v>
      </c>
      <c r="D656" s="55" t="str">
        <f>IF($A656&lt;&gt;"",IF(VLOOKUP($A656,Vocabulary!$A:$J,7,)="","",VLOOKUP($A656,Vocabulary!$A:$J,7,)),"")</f>
        <v>For Belgian remittances, either an unstructured remittance information of 140 characters, or a structured one of 12 digits is used. The latter one is commonly represented as +++ 3 digits / 4 digits / 5 digits +++ (example: +++010/8068/17183+++)</v>
      </c>
      <c r="E656" s="56" t="str">
        <f>IF($A656&lt;&gt;"",VLOOKUP($A656,Vocabulary!$A:$J,4,),"")</f>
        <v>Generic</v>
      </c>
      <c r="F656" s="31" t="s">
        <v>2635</v>
      </c>
      <c r="G656" s="32" t="s">
        <v>2617</v>
      </c>
      <c r="H656" s="32" t="s">
        <v>2616</v>
      </c>
      <c r="I656" s="2"/>
    </row>
    <row r="657" spans="1:9" s="7" customFormat="1" ht="115.2" x14ac:dyDescent="0.3">
      <c r="A657" s="31">
        <v>732</v>
      </c>
      <c r="B657" s="55" t="str">
        <f>IF($A657&lt;&gt;"",IF(VLOOKUP($A657,Vocabulary!$A:$J,2,)="","",VLOOKUP($A657,Vocabulary!$A:$J,2,)),"")</f>
        <v>Nationality</v>
      </c>
      <c r="C657" s="55" t="str">
        <f>IF($A657&lt;&gt;"",IF(VLOOKUP($A657,Vocabulary!$A:$J,3,)="","",VLOOKUP($A657,Vocabulary!$A:$J,3,)),"")</f>
        <v>Former or current nationalities  recognized by Belgium</v>
      </c>
      <c r="D657" s="55" t="str">
        <f>IF($A657&lt;&gt;"",IF(VLOOKUP($A657,Vocabulary!$A:$J,7,)="","",VLOOKUP($A657,Vocabulary!$A:$J,7,)),"")</f>
        <v>Reference: https://statbel.fgov.be/nl/over-statbel/methodologie/classificaties/landencodes (Nationalities). 
A nationality can be represented by multiple data types (see Tab "Datamodels"), of which CountryIsoCode and CountryWithHistoricIsoCode are recommended.</v>
      </c>
      <c r="E657" s="56" t="str">
        <f>IF($A657&lt;&gt;"",VLOOKUP($A657,Vocabulary!$A:$J,4,),"")</f>
        <v>Location</v>
      </c>
      <c r="F657" s="9" t="s">
        <v>61</v>
      </c>
      <c r="G657" s="4" t="s">
        <v>2701</v>
      </c>
      <c r="H657" s="4" t="s">
        <v>2702</v>
      </c>
      <c r="I657" s="2"/>
    </row>
    <row r="658" spans="1:9" s="7" customFormat="1" ht="129.6" x14ac:dyDescent="0.3">
      <c r="A658" s="31">
        <v>733</v>
      </c>
      <c r="B658" s="55" t="str">
        <f>IF($A658&lt;&gt;"",IF(VLOOKUP($A658,Vocabulary!$A:$J,2,)="","",VLOOKUP($A658,Vocabulary!$A:$J,2,)),"")</f>
        <v>Country</v>
      </c>
      <c r="C658" s="55" t="str">
        <f>IF($A658&lt;&gt;"",IF(VLOOKUP($A658,Vocabulary!$A:$J,3,)="","",VLOOKUP($A658,Vocabulary!$A:$J,3,)),"")</f>
        <v>Former or current countries  recognized by Belgium</v>
      </c>
      <c r="D658" s="55" t="str">
        <f>IF($A658&lt;&gt;"",IF(VLOOKUP($A658,Vocabulary!$A:$J,7,)="","",VLOOKUP($A658,Vocabulary!$A:$J,7,)),"")</f>
        <v>Reference: https://statbel.fgov.be/nl/over-statbel/methodologie/classificaties/landencodes. 
A country can be represented by multiple data types
(see Tab "Datamodels"), of which CountryIsoCode and CountryWithHistoricIsoCode are recommended.</v>
      </c>
      <c r="E658" s="56" t="str">
        <f>IF($A658&lt;&gt;"",VLOOKUP($A658,Vocabulary!$A:$J,4,),"")</f>
        <v>Location</v>
      </c>
      <c r="F658" s="31" t="s">
        <v>2359</v>
      </c>
      <c r="G658" s="4" t="s">
        <v>2708</v>
      </c>
      <c r="H658" s="32" t="s">
        <v>2709</v>
      </c>
      <c r="I658" s="2"/>
    </row>
    <row r="659" spans="1:9" s="7" customFormat="1" x14ac:dyDescent="0.3">
      <c r="A659" s="29"/>
      <c r="B659" s="40"/>
      <c r="C659" s="40"/>
      <c r="D659" s="40"/>
      <c r="E659" s="29"/>
      <c r="F659" s="29"/>
      <c r="G659" s="28"/>
      <c r="H659" s="28"/>
    </row>
    <row r="660" spans="1:9" s="7" customFormat="1" x14ac:dyDescent="0.3">
      <c r="A660" s="29"/>
      <c r="B660" s="40"/>
      <c r="C660" s="40"/>
      <c r="D660" s="40"/>
      <c r="E660" s="29"/>
      <c r="F660" s="29"/>
      <c r="G660" s="28"/>
      <c r="H660" s="28"/>
    </row>
    <row r="661" spans="1:9" s="7" customFormat="1" x14ac:dyDescent="0.3">
      <c r="A661" s="29"/>
      <c r="B661" s="40"/>
      <c r="C661" s="40"/>
      <c r="D661" s="40"/>
      <c r="E661" s="29"/>
      <c r="F661" s="29"/>
      <c r="G661" s="28"/>
      <c r="H661" s="28"/>
    </row>
    <row r="662" spans="1:9" s="7" customFormat="1" x14ac:dyDescent="0.3">
      <c r="A662" s="29"/>
      <c r="B662" s="40"/>
      <c r="C662" s="40"/>
      <c r="D662" s="40"/>
      <c r="E662" s="29"/>
      <c r="F662" s="29"/>
      <c r="G662" s="28"/>
      <c r="H662" s="28"/>
    </row>
    <row r="663" spans="1:9" s="7" customFormat="1" x14ac:dyDescent="0.3">
      <c r="A663" s="29"/>
      <c r="B663" s="40"/>
      <c r="C663" s="40"/>
      <c r="D663" s="40"/>
      <c r="E663" s="29"/>
      <c r="F663" s="29"/>
      <c r="G663" s="28"/>
      <c r="H663" s="28"/>
    </row>
    <row r="664" spans="1:9" s="7" customFormat="1" x14ac:dyDescent="0.3">
      <c r="A664" s="29"/>
      <c r="B664" s="40"/>
      <c r="C664" s="40"/>
      <c r="D664" s="40"/>
      <c r="E664" s="29"/>
      <c r="F664" s="29"/>
      <c r="G664" s="28"/>
      <c r="H664" s="28"/>
    </row>
    <row r="665" spans="1:9" s="7" customFormat="1" x14ac:dyDescent="0.3">
      <c r="A665" s="29"/>
      <c r="B665" s="40"/>
      <c r="C665" s="40"/>
      <c r="D665" s="40"/>
      <c r="E665" s="29"/>
      <c r="F665" s="29"/>
      <c r="G665" s="28"/>
      <c r="H665" s="28"/>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x14ac:dyDescent="0.3">
      <c r="A960" s="29"/>
      <c r="B960" s="40"/>
      <c r="C960" s="40"/>
      <c r="D960" s="40"/>
      <c r="E960" s="29"/>
      <c r="F960" s="29"/>
      <c r="G960" s="28"/>
      <c r="H960" s="28"/>
    </row>
    <row r="961" spans="1:8" x14ac:dyDescent="0.3">
      <c r="A961" s="29"/>
      <c r="B961" s="40"/>
      <c r="C961" s="40"/>
      <c r="D961" s="40"/>
      <c r="E961" s="29"/>
      <c r="F961" s="29"/>
      <c r="G961" s="28"/>
      <c r="H961" s="28"/>
    </row>
    <row r="962" spans="1:8" x14ac:dyDescent="0.3">
      <c r="A962" s="29"/>
      <c r="B962" s="40"/>
      <c r="C962" s="40"/>
      <c r="D962" s="40"/>
      <c r="E962" s="29"/>
      <c r="F962" s="29"/>
      <c r="G962" s="28"/>
      <c r="H962" s="28"/>
    </row>
    <row r="963" spans="1:8" x14ac:dyDescent="0.3">
      <c r="A963" s="29"/>
      <c r="B963" s="40"/>
      <c r="C963" s="40"/>
      <c r="D963" s="40"/>
      <c r="E963" s="29"/>
      <c r="F963" s="29"/>
      <c r="G963" s="28"/>
      <c r="H963" s="28"/>
    </row>
    <row r="964" spans="1:8" x14ac:dyDescent="0.3">
      <c r="A964" s="29"/>
      <c r="B964" s="40"/>
      <c r="C964" s="40"/>
      <c r="D964" s="40"/>
      <c r="E964" s="29"/>
      <c r="F964" s="29"/>
      <c r="G964" s="28"/>
      <c r="H964" s="28"/>
    </row>
    <row r="965" spans="1:8" x14ac:dyDescent="0.3">
      <c r="A965" s="29"/>
      <c r="B965" s="40"/>
      <c r="C965" s="40"/>
      <c r="D965" s="40"/>
      <c r="E965" s="29"/>
      <c r="F965" s="29"/>
      <c r="G965" s="28"/>
      <c r="H965" s="28"/>
    </row>
    <row r="966" spans="1:8" x14ac:dyDescent="0.3">
      <c r="A966" s="29"/>
      <c r="B966" s="40"/>
      <c r="C966" s="40"/>
      <c r="D966" s="40"/>
      <c r="E966" s="29"/>
      <c r="F966" s="29"/>
      <c r="G966" s="28"/>
      <c r="H966" s="28"/>
    </row>
    <row r="967" spans="1:8" x14ac:dyDescent="0.3">
      <c r="A967" s="29"/>
      <c r="B967" s="40"/>
      <c r="C967" s="40"/>
      <c r="D967" s="40"/>
      <c r="E967" s="29"/>
      <c r="F967" s="29"/>
      <c r="G967" s="28"/>
      <c r="H967" s="28"/>
    </row>
    <row r="968" spans="1:8" x14ac:dyDescent="0.3">
      <c r="A968" s="29"/>
      <c r="B968" s="40"/>
      <c r="C968" s="40"/>
      <c r="D968" s="40"/>
      <c r="E968" s="29"/>
      <c r="F968" s="29"/>
      <c r="G968" s="28"/>
      <c r="H968" s="28"/>
    </row>
    <row r="969" spans="1:8" x14ac:dyDescent="0.3">
      <c r="A969" s="29"/>
      <c r="B969" s="40"/>
      <c r="C969" s="40"/>
      <c r="D969" s="40"/>
      <c r="E969" s="29"/>
      <c r="F969" s="29"/>
      <c r="G969" s="28"/>
      <c r="H969" s="28"/>
    </row>
    <row r="970" spans="1:8" x14ac:dyDescent="0.3">
      <c r="A970" s="29"/>
      <c r="B970" s="40"/>
      <c r="C970" s="40"/>
      <c r="D970" s="40"/>
      <c r="E970" s="29"/>
      <c r="F970" s="29"/>
      <c r="G970" s="28"/>
      <c r="H970" s="28"/>
    </row>
    <row r="971" spans="1:8"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sheetData>
  <sortState xmlns:xlrd2="http://schemas.microsoft.com/office/spreadsheetml/2017/richdata2" ref="A2:G608">
    <sortCondition ref="A2:A608"/>
    <sortCondition ref="B2:B608"/>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0"/>
  <sheetViews>
    <sheetView topLeftCell="J1" workbookViewId="0">
      <pane ySplit="1" topLeftCell="A2" activePane="bottomLeft" state="frozen"/>
      <selection activeCell="G655" sqref="G655:S655"/>
      <selection pane="bottomLeft" activeCell="G655" sqref="G655:S655"/>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726</v>
      </c>
      <c r="B1" s="6" t="s">
        <v>9</v>
      </c>
      <c r="C1" s="6" t="s">
        <v>528</v>
      </c>
      <c r="D1" s="6" t="s">
        <v>608</v>
      </c>
      <c r="E1" s="6" t="s">
        <v>728</v>
      </c>
      <c r="F1" s="6" t="s">
        <v>731</v>
      </c>
      <c r="G1" s="6" t="s">
        <v>513</v>
      </c>
      <c r="H1" s="25" t="s">
        <v>1541</v>
      </c>
      <c r="I1" s="25" t="s">
        <v>1542</v>
      </c>
      <c r="J1" s="25" t="s">
        <v>734</v>
      </c>
      <c r="K1" s="25" t="s">
        <v>1945</v>
      </c>
      <c r="L1" s="25" t="s">
        <v>1946</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741</v>
      </c>
      <c r="O2" s="8">
        <f>MAX(A:A)+1</f>
        <v>734</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746</v>
      </c>
      <c r="O3" s="8">
        <f>SUM(A2:A658)</f>
        <v>238826</v>
      </c>
      <c r="P3" t="str">
        <f>IF(O3&lt;&gt;Vocabulary!O3,"nok","ok")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&lt;fed-org:addressRegisteredOffice&gt;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&lt;fed-org:economicActivity&gt;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&lt;fed-org:endReason&gt;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&lt;fed-org:function&gt;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&lt;fed-org:legalStatus&gt;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&lt;fed-org:organizationType&gt;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&lt;fed-org:authorization&gt;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&lt;fed-org:naturalPerson&gt;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248</v>
      </c>
      <c r="B243" s="13" t="str">
        <f>IF($A243&lt;&gt;"",VLOOKUP($A243,Vocabulary!$A:$J,4,),"")</f>
        <v>Organization</v>
      </c>
      <c r="C243" s="13" t="str">
        <f>IF($A243&lt;&gt;"",IF(VLOOKUP($A243,Vocabulary!$A:$J,2,)="","",VLOOKUP($A243,Vocabulary!$A:$J,2,)),"")</f>
        <v>website</v>
      </c>
      <c r="D243" s="13" t="str">
        <f>IF($A243&lt;&gt;"",IF(VLOOKUP($A243,Vocabulary!$A:$J,10,)="","",VLOOKUP($A243,Vocabulary!$A:$J,10,)),"")</f>
        <v>&lt;fed-org:website&gt;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72.8" x14ac:dyDescent="0.3">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57.6" x14ac:dyDescent="0.3">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28.8" x14ac:dyDescent="0.3">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57.6" x14ac:dyDescent="0.3">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3">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244.8" x14ac:dyDescent="0.3">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86.4" x14ac:dyDescent="0.3">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57.6" x14ac:dyDescent="0.3">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3.2" x14ac:dyDescent="0.3">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43.2" x14ac:dyDescent="0.3">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0.8" x14ac:dyDescent="0.3">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57.6" x14ac:dyDescent="0.3">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3.2" x14ac:dyDescent="0.3">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3">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2" x14ac:dyDescent="0.3">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43.2" x14ac:dyDescent="0.3">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28.8" x14ac:dyDescent="0.3">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28.8" x14ac:dyDescent="0.3">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2" x14ac:dyDescent="0.3">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28.8" x14ac:dyDescent="0.3">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44" x14ac:dyDescent="0.3">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72" x14ac:dyDescent="0.3">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2" x14ac:dyDescent="0.3">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57.6" x14ac:dyDescent="0.3">
      <c r="A270" s="4">
        <v>298</v>
      </c>
      <c r="B270" s="13" t="str">
        <f>IF($A270&lt;&gt;"",VLOOKUP($A270,Vocabulary!$A:$J,4,),"")</f>
        <v>Location</v>
      </c>
      <c r="C270" s="13" t="str">
        <f>IF($A270&lt;&gt;"",IF(VLOOKUP($A270,Vocabulary!$A:$J,2,)="","",VLOOKUP($A270,Vocabulary!$A:$J,2,)),"")</f>
        <v>boxNumber</v>
      </c>
      <c r="D270" s="13" t="str">
        <f>IF($A270&lt;&gt;"",IF(VLOOKUP($A270,Vocabulary!$A:$J,10,)="","",VLOOKUP($A270,Vocabulary!$A:$J,10,)),"")</f>
        <v>&lt;locn:locatorDesignator&gt;</v>
      </c>
      <c r="E270" s="13" t="str">
        <f>IFERROR(IF(VLOOKUP(A270,VocabularyNL!$A:$G,6)=0,"",VLOOKUP(A270,VocabularyNL!$A:$G,6)),"")</f>
        <v>Busnummer</v>
      </c>
      <c r="F270" s="13" t="str">
        <f>IFERROR(IF(VLOOKUP(A270,VocabularyFR!$A:$G,6)=0,"",VLOOKUP(A270,VocabularyFR!$A:$G,6)),"")</f>
        <v>Numéro de boite</v>
      </c>
      <c r="G270" s="13" t="str">
        <f>IF($A270&lt;&gt;"",VLOOKUP($A270,Vocabulary!$A:$J,3,),"")</f>
        <v>An officially assigned alphanumeric code that is added to the house number to distinguish multiple building units, mooring places, stands or parcels that have the same house number.</v>
      </c>
      <c r="H270" s="13" t="str">
        <f>IFERROR(IF(VLOOKUP(A270,VocabularyNL!$A:$G,7)=0,"",VLOOKUP(A270,VocabularyNL!$A:$H,7)),"")</f>
        <v>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3">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86.4" x14ac:dyDescent="0.3">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Zie https://github.com/belgif/fedvoc/wiki/Mapping-of-a-Belgian-(BEST)-address-on-an-international-address</v>
      </c>
      <c r="L274" s="13" t="str">
        <f>IFERROR(IF(VLOOKUP(A274,VocabularyFR!$A:$H,8)=0,"",VLOOKUP(A274,VocabularyFR!$A:$H,8)),"")</f>
        <v>Voir https://github.com/belgif/fedvoc/wiki/Mapping-of-a-Belgian-(BEST)-address-on-an-international-address</v>
      </c>
    </row>
    <row r="275" spans="1:12" ht="43.2" x14ac:dyDescent="0.3">
      <c r="A275" s="4">
        <v>311</v>
      </c>
      <c r="B275" s="13" t="str">
        <f>IF($A275&lt;&gt;"",VLOOKUP($A275,Vocabulary!$A:$J,4,),"")</f>
        <v>Location</v>
      </c>
      <c r="C275" s="13" t="str">
        <f>IF($A275&lt;&gt;"",IF(VLOOKUP($A275,Vocabulary!$A:$J,2,)="","",VLOOKUP($A275,Vocabulary!$A:$J,2,)),"")</f>
        <v>versionId</v>
      </c>
      <c r="D275" s="13" t="str">
        <f>IF($A275&lt;&gt;"",IF(VLOOKUP($A275,Vocabulary!$A:$J,10,)="","",VLOOKUP($A275,Vocabulary!$A:$J,10,)),"")</f>
        <v>&lt;owl:versionInfo&gt;</v>
      </c>
      <c r="E275" s="13" t="str">
        <f>IFERROR(IF(VLOOKUP(A275,VocabularyNL!$A:$G,6)=0,"",VLOOKUP(A275,VocabularyNL!$A:$G,6)),"")</f>
        <v>Identificator van een versie</v>
      </c>
      <c r="F275" s="13" t="str">
        <f>IFERROR(IF(VLOOKUP(A275,VocabularyFR!$A:$G,6)=0,"",VLOOKUP(A275,VocabularyFR!$A:$G,6)),"")</f>
        <v>Identificateur de la version</v>
      </c>
      <c r="G275" s="13" t="str">
        <f>IF($A275&lt;&gt;"",VLOOKUP($A275,Vocabulary!$A:$J,3,),"")</f>
        <v>The annotation property that provides version information for an ontology or another OWL construct.</v>
      </c>
      <c r="H275" s="13" t="str">
        <f>IFERROR(IF(VLOOKUP(A275,VocabularyNL!$A:$G,7)=0,"",VLOOKUP(A275,VocabularyNL!$A:$H,7)),"")</f>
        <v>De annotatie-eigenschap die versie-informatie biedt voor een ontologie of een ander OWL-construct.</v>
      </c>
      <c r="I275" s="13" t="str">
        <f>IFERROR(IF(VLOOKUP(A275,VocabularyFR!$A:$G,7)=0,"",VLOOKUP(A275,VocabularyFR!$A:$H,7)),"")</f>
        <v>Propriété d'annotation qui fournit des informations sur la version d'une ontologie ou d'une autre construction OWL.</v>
      </c>
      <c r="J275" s="13" t="str">
        <f>IF($A275&lt;&gt;"",IF(VLOOKUP($A275,Vocabulary!$A:$J,7,)="","",VLOOKUP($A275,Vocabulary!$A:$J,7,)),"")</f>
        <v>Identificator of a specific version of an object.
BEST context: part of an Identifier for an address, streetname, municipality, part of a municipality, postal information</v>
      </c>
      <c r="K275" s="13" t="str">
        <f>IFERROR(IF(VLOOKUP(A275,VocabularyNL!$A:$H,8)=0,"",VLOOKUP(A275,VocabularyNL!$A:$H,8)),"")</f>
        <v>Identificator van de specifieke versie van een object.
BEST context: deel van een Identifier voor een adres, straatnaam, gemeente, deelgemeente, postinformatie</v>
      </c>
      <c r="L275" s="13" t="str">
        <f>IFERROR(IF(VLOOKUP(A275,VocabularyFR!$A:$H,8)=0,"",VLOOKUP(A275,VocabularyFR!$A:$H,8)),"")</f>
        <v>Identificateur de la version spécifique d'un objet.
Contexte BEST: partie d'un identifiant pour une adresse, un nom de rue, une commune, une sous-municipalité, des informations postales</v>
      </c>
    </row>
    <row r="276" spans="1:12" ht="129.6" x14ac:dyDescent="0.3">
      <c r="A276" s="4">
        <v>312</v>
      </c>
      <c r="B276" s="13" t="str">
        <f>IF($A276&lt;&gt;"",VLOOKUP($A276,Vocabulary!$A:$J,4,),"")</f>
        <v>Person</v>
      </c>
      <c r="C276" s="13" t="str">
        <f>IF($A276&lt;&gt;"",IF(VLOOKUP($A276,Vocabulary!$A:$J,2,)="","",VLOOKUP($A276,Vocabulary!$A:$J,2,)),"")</f>
        <v>AsylumSeeker</v>
      </c>
      <c r="D276" s="13" t="str">
        <f>IF($A276&lt;&gt;"",IF(VLOOKUP($A276,Vocabulary!$A:$J,10,)="","",VLOOKUP($A276,Vocabulary!$A:$J,10,)),"")</f>
        <v>&lt;fed-per:AsylumSeeker&gt;</v>
      </c>
      <c r="E276" s="13" t="str">
        <f>IFERROR(IF(VLOOKUP(A276,VocabularyNL!$A:$G,6)=0,"",VLOOKUP(A276,VocabularyNL!$A:$G,6)),"")</f>
        <v>Asielzoeker</v>
      </c>
      <c r="F276" s="13" t="str">
        <f>IFERROR(IF(VLOOKUP(A276,VocabularyFR!$A:$G,6)=0,"",VLOOKUP(A276,VocabularyFR!$A:$G,6)),"")</f>
        <v>Demandeur d'asile</v>
      </c>
      <c r="G276" s="13" t="str">
        <f>IF($A276&lt;&gt;"",VLOOKUP($A276,Vocabulary!$A:$J,3,),"")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6" s="13" t="str">
        <f>IFERROR(IF(VLOOKUP(A276,VocabularyNL!$A:$G,7)=0,"",VLOOKUP(A276,VocabularyNL!$A:$H,7)),"")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6" s="13" t="str">
        <f>IFERROR(IF(VLOOKUP(A276,VocabularyFR!$A:$G,7)=0,"",VLOOKUP(A276,VocabularyFR!$A:$H,7)),"")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28.8" x14ac:dyDescent="0.3">
      <c r="A277" s="4">
        <v>313</v>
      </c>
      <c r="B277" s="13" t="str">
        <f>IF($A277&lt;&gt;"",VLOOKUP($A277,Vocabulary!$A:$J,4,),"")</f>
        <v>Person</v>
      </c>
      <c r="C277" s="13" t="str">
        <f>IF($A277&lt;&gt;"",IF(VLOOKUP($A277,Vocabulary!$A:$J,2,)="","",VLOOKUP($A277,Vocabulary!$A:$J,2,)),"")</f>
        <v>BelgianResident</v>
      </c>
      <c r="D277" s="13" t="str">
        <f>IF($A277&lt;&gt;"",IF(VLOOKUP($A277,Vocabulary!$A:$J,10,)="","",VLOOKUP($A277,Vocabulary!$A:$J,10,)),"")</f>
        <v>&lt;fed-per:BelgianResident&gt;</v>
      </c>
      <c r="E277" s="13" t="str">
        <f>IFERROR(IF(VLOOKUP(A277,VocabularyNL!$A:$G,6)=0,"",VLOOKUP(A277,VocabularyNL!$A:$G,6)),"")</f>
        <v>Belgisch resident</v>
      </c>
      <c r="F277" s="13" t="str">
        <f>IFERROR(IF(VLOOKUP(A277,VocabularyFR!$A:$G,6)=0,"",VLOOKUP(A277,VocabularyFR!$A:$G,6)),"")</f>
        <v>Résident belge</v>
      </c>
      <c r="G277" s="13" t="str">
        <f>IF($A277&lt;&gt;"",VLOOKUP($A277,Vocabulary!$A:$J,3,),"")</f>
        <v>Person who lives in Belgium, represented here by the jurisdiction entity.</v>
      </c>
      <c r="H277" s="13" t="str">
        <f>IFERROR(IF(VLOOKUP(A277,VocabularyNL!$A:$G,7)=0,"",VLOOKUP(A277,VocabularyNL!$A:$H,7)),"")</f>
        <v xml:space="preserve">Persoon die in België woont. 
België hier vertegenwoordigd door de entiteit jurisdictie. </v>
      </c>
      <c r="I277" s="13" t="str">
        <f>IFERROR(IF(VLOOKUP(A277,VocabularyFR!$A:$G,7)=0,"",VLOOKUP(A277,VocabularyFR!$A:$H,7)),"")</f>
        <v>Personne qui vit en Belgique.
La Belgique est représentée ici par la jurisdiction compétente.</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57.6" x14ac:dyDescent="0.3">
      <c r="A278" s="4">
        <v>314</v>
      </c>
      <c r="B278" s="13" t="str">
        <f>IF($A278&lt;&gt;"",VLOOKUP($A278,Vocabulary!$A:$J,4,),"")</f>
        <v>Person</v>
      </c>
      <c r="C278" s="13" t="str">
        <f>IF($A278&lt;&gt;"",IF(VLOOKUP($A278,Vocabulary!$A:$J,2,)="","",VLOOKUP($A278,Vocabulary!$A:$J,2,)),"")</f>
        <v>Cohabitation</v>
      </c>
      <c r="D278" s="13" t="str">
        <f>IF($A278&lt;&gt;"",IF(VLOOKUP($A278,Vocabulary!$A:$J,10,)="","",VLOOKUP($A278,Vocabulary!$A:$J,10,)),"")</f>
        <v>&lt;fed-per:Cohabitation&gt;</v>
      </c>
      <c r="E278" s="13" t="str">
        <f>IFERROR(IF(VLOOKUP(A278,VocabularyNL!$A:$G,6)=0,"",VLOOKUP(A278,VocabularyNL!$A:$G,6)),"")</f>
        <v>Samenwoning</v>
      </c>
      <c r="F278" s="13" t="str">
        <f>IFERROR(IF(VLOOKUP(A278,VocabularyFR!$A:$G,6)=0,"",VLOOKUP(A278,VocabularyFR!$A:$G,6)),"")</f>
        <v>Cohabitation</v>
      </c>
      <c r="G278" s="13" t="str">
        <f>IF($A278&lt;&gt;"",VLOOKUP($A278,Vocabulary!$A:$J,3,),"")</f>
        <v>Arrangement whereby two people who are not married live together.
Can, just like a marriage, form the basis of a family.
Legally registered.</v>
      </c>
      <c r="H278" s="13" t="str">
        <f>IFERROR(IF(VLOOKUP(A278,VocabularyNL!$A:$G,7)=0,"",VLOOKUP(A278,VocabularyNL!$A:$H,7)),"")</f>
        <v xml:space="preserve">Regeling waarbij twee personen die niet getrouwd zijn samenleven. 
Kan, net als bv een huwelijk, de basis vormen van een gezin. </v>
      </c>
      <c r="I278" s="13" t="str">
        <f>IFERROR(IF(VLOOKUP(A278,VocabularyFR!$A:$G,7)=0,"",VLOOKUP(A278,VocabularyFR!$A:$H,7)),"")</f>
        <v>Arrangement par lequel deux personnes non mariées vivent ensemble.
Peut, tout comme un mariage, former la base d'une famille.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129.6" x14ac:dyDescent="0.3">
      <c r="A279" s="4">
        <v>315</v>
      </c>
      <c r="B279" s="13" t="str">
        <f>IF($A279&lt;&gt;"",VLOOKUP($A279,Vocabulary!$A:$J,4,),"")</f>
        <v>Person</v>
      </c>
      <c r="C279" s="13" t="str">
        <f>IF($A279&lt;&gt;"",IF(VLOOKUP($A279,Vocabulary!$A:$J,2,)="","",VLOOKUP($A279,Vocabulary!$A:$J,2,)),"")</f>
        <v>Descent</v>
      </c>
      <c r="D279" s="13" t="str">
        <f>IF($A279&lt;&gt;"",IF(VLOOKUP($A279,Vocabulary!$A:$J,10,)="","",VLOOKUP($A279,Vocabulary!$A:$J,10,)),"")</f>
        <v>&lt;fed-per:Descent&gt;</v>
      </c>
      <c r="E279" s="13" t="str">
        <f>IFERROR(IF(VLOOKUP(A279,VocabularyNL!$A:$G,6)=0,"",VLOOKUP(A279,VocabularyNL!$A:$G,6)),"")</f>
        <v>Afstamming</v>
      </c>
      <c r="F279" s="13" t="str">
        <f>IFERROR(IF(VLOOKUP(A279,VocabularyFR!$A:$G,6)=0,"",VLOOKUP(A279,VocabularyFR!$A:$G,6)),"")</f>
        <v>Descendance</v>
      </c>
      <c r="G279" s="13" t="str">
        <f>IF($A279&lt;&gt;"",VLOOKUP($A279,Vocabulary!$A:$J,3,),"")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79" s="13" t="str">
        <f>IFERROR(IF(VLOOKUP(A279,VocabularyNL!$A:$G,7)=0,"",VLOOKUP(A279,VocabularyNL!$A:$H,7)),"")</f>
        <v>Afstamming is de dalende lijn van bloedverwantschap tussen verschillende generaties. 
De afstamming kan ook niet-biologisch zijn, bv adoptie. Afstamming kan ook in opgaande lijn worden bekeken. Het begrip is enger dan verwantschap dat oa ook huwelijk inhoudt.</v>
      </c>
      <c r="I279" s="13" t="str">
        <f>IFERROR(IF(VLOOKUP(A279,VocabularyFR!$A:$G,7)=0,"",VLOOKUP(A279,VocabularyFR!$A:$H,7)),"")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x14ac:dyDescent="0.3">
      <c r="A280" s="4">
        <v>316</v>
      </c>
      <c r="B280" s="13" t="str">
        <f>IF($A280&lt;&gt;"",VLOOKUP($A280,Vocabulary!$A:$J,4,),"")</f>
        <v>Person</v>
      </c>
      <c r="C280" s="13" t="str">
        <f>IF($A280&lt;&gt;"",IF(VLOOKUP($A280,Vocabulary!$A:$J,2,)="","",VLOOKUP($A280,Vocabulary!$A:$J,2,)),"")</f>
        <v>EmbassyResident</v>
      </c>
      <c r="D280" s="13" t="str">
        <f>IF($A280&lt;&gt;"",IF(VLOOKUP($A280,Vocabulary!$A:$J,10,)="","",VLOOKUP($A280,Vocabulary!$A:$J,10,)),"")</f>
        <v>&lt;fed-per:EmbassyResident&gt;</v>
      </c>
      <c r="E280" s="13" t="str">
        <f>IFERROR(IF(VLOOKUP(A280,VocabularyNL!$A:$G,6)=0,"",VLOOKUP(A280,VocabularyNL!$A:$G,6)),"")</f>
        <v>Ambassade resident</v>
      </c>
      <c r="F280" s="13" t="str">
        <f>IFERROR(IF(VLOOKUP(A280,VocabularyFR!$A:$G,6)=0,"",VLOOKUP(A280,VocabularyFR!$A:$G,6)),"")</f>
        <v>Résident en ambassade</v>
      </c>
      <c r="G280" s="13" t="str">
        <f>IF($A280&lt;&gt;"",VLOOKUP($A280,Vocabulary!$A:$J,3,),"")</f>
        <v>Person residing in an embassy.</v>
      </c>
      <c r="H280" s="13" t="str">
        <f>IFERROR(IF(VLOOKUP(A280,VocabularyNL!$A:$G,7)=0,"",VLOOKUP(A280,VocabularyNL!$A:$H,7)),"")</f>
        <v>Persoon woonachtig in een ambassade.</v>
      </c>
      <c r="I280" s="13" t="str">
        <f>IFERROR(IF(VLOOKUP(A280,VocabularyFR!$A:$G,7)=0,"",VLOOKUP(A280,VocabularyFR!$A:$H,7)),"")</f>
        <v>Personne résidant dans une ambassade.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3">
      <c r="A281" s="4">
        <v>317</v>
      </c>
      <c r="B281" s="13" t="str">
        <f>IF($A281&lt;&gt;"",VLOOKUP($A281,Vocabulary!$A:$J,4,),"")</f>
        <v>Person</v>
      </c>
      <c r="C281" s="13" t="str">
        <f>IF($A281&lt;&gt;"",IF(VLOOKUP($A281,Vocabulary!$A:$J,2,)="","",VLOOKUP($A281,Vocabulary!$A:$J,2,)),"")</f>
        <v>ForeignResident</v>
      </c>
      <c r="D281" s="13" t="str">
        <f>IF($A281&lt;&gt;"",IF(VLOOKUP($A281,Vocabulary!$A:$J,10,)="","",VLOOKUP($A281,Vocabulary!$A:$J,10,)),"")</f>
        <v>&lt;fed-per:ForeignResident&gt;</v>
      </c>
      <c r="E281" s="13" t="str">
        <f>IFERROR(IF(VLOOKUP(A281,VocabularyNL!$A:$G,6)=0,"",VLOOKUP(A281,VocabularyNL!$A:$G,6)),"")</f>
        <v>Buitenlandse resident</v>
      </c>
      <c r="F281" s="13" t="str">
        <f>IFERROR(IF(VLOOKUP(A281,VocabularyFR!$A:$G,6)=0,"",VLOOKUP(A281,VocabularyFR!$A:$G,6)),"")</f>
        <v>Résident étranger</v>
      </c>
      <c r="G281" s="13" t="str">
        <f>IF($A281&lt;&gt;"",VLOOKUP($A281,Vocabulary!$A:$J,3,),"")</f>
        <v>Foreign person residing in the country.</v>
      </c>
      <c r="H281" s="13" t="str">
        <f>IFERROR(IF(VLOOKUP(A281,VocabularyNL!$A:$G,7)=0,"",VLOOKUP(A281,VocabularyNL!$A:$H,7)),"")</f>
        <v>Buitenlandse persoon woonachtig in het land.</v>
      </c>
      <c r="I281" s="13" t="str">
        <f>IFERROR(IF(VLOOKUP(A281,VocabularyFR!$A:$G,7)=0,"",VLOOKUP(A281,VocabularyFR!$A:$H,7)),"")</f>
        <v>Personne étrangère résidant dans le pays.</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86.4" x14ac:dyDescent="0.3">
      <c r="A282" s="4">
        <v>318</v>
      </c>
      <c r="B282" s="13" t="str">
        <f>IF($A282&lt;&gt;"",VLOOKUP($A282,Vocabulary!$A:$J,4,),"")</f>
        <v>Person</v>
      </c>
      <c r="C282" s="13" t="str">
        <f>IF($A282&lt;&gt;"",IF(VLOOKUP($A282,Vocabulary!$A:$J,2,)="","",VLOOKUP($A282,Vocabulary!$A:$J,2,)),"")</f>
        <v>Guardianship</v>
      </c>
      <c r="D282" s="13" t="str">
        <f>IF($A282&lt;&gt;"",IF(VLOOKUP($A282,Vocabulary!$A:$J,10,)="","",VLOOKUP($A282,Vocabulary!$A:$J,10,)),"")</f>
        <v>&lt;fed-per:Guardianship&gt;</v>
      </c>
      <c r="E282" s="13" t="str">
        <f>IFERROR(IF(VLOOKUP(A282,VocabularyNL!$A:$G,6)=0,"",VLOOKUP(A282,VocabularyNL!$A:$G,6)),"")</f>
        <v>Voogdij</v>
      </c>
      <c r="F282" s="13" t="str">
        <f>IFERROR(IF(VLOOKUP(A282,VocabularyFR!$A:$G,6)=0,"",VLOOKUP(A282,VocabularyFR!$A:$G,6)),"")</f>
        <v>Tutelle</v>
      </c>
      <c r="G282" s="13" t="str">
        <f>IF($A282&lt;&gt;"",VLOOKUP($A282,Vocabulary!$A:$J,3,),"")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2" s="13" t="str">
        <f>IFERROR(IF(VLOOKUP(A282,VocabularyNL!$A:$G,7)=0,"",VLOOKUP(A282,VocabularyNL!$A:$H,7)),"")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2" s="13" t="str">
        <f>IFERROR(IF(VLOOKUP(A282,VocabularyFR!$A:$G,7)=0,"",VLOOKUP(A282,VocabularyFR!$A:$H,7)),"")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115.2" x14ac:dyDescent="0.3">
      <c r="A283" s="4">
        <v>319</v>
      </c>
      <c r="B283" s="13" t="str">
        <f>IF($A283&lt;&gt;"",VLOOKUP($A283,Vocabulary!$A:$J,4,),"")</f>
        <v>Person</v>
      </c>
      <c r="C283" s="13" t="str">
        <f>IF($A283&lt;&gt;"",IF(VLOOKUP($A283,Vocabulary!$A:$J,2,)="","",VLOOKUP($A283,Vocabulary!$A:$J,2,)),"")</f>
        <v>Household</v>
      </c>
      <c r="D283" s="13" t="str">
        <f>IF($A283&lt;&gt;"",IF(VLOOKUP($A283,Vocabulary!$A:$J,10,)="","",VLOOKUP($A283,Vocabulary!$A:$J,10,)),"")</f>
        <v>&lt;fed-per:Household&gt;</v>
      </c>
      <c r="E283" s="13" t="str">
        <f>IFERROR(IF(VLOOKUP(A283,VocabularyNL!$A:$G,6)=0,"",VLOOKUP(A283,VocabularyNL!$A:$G,6)),"")</f>
        <v>Gezin</v>
      </c>
      <c r="F283" s="13" t="str">
        <f>IFERROR(IF(VLOOKUP(A283,VocabularyFR!$A:$G,6)=0,"",VLOOKUP(A283,VocabularyFR!$A:$G,6)),"")</f>
        <v>Ménage</v>
      </c>
      <c r="G283" s="13" t="str">
        <f>IF($A283&lt;&gt;"",VLOOKUP($A283,Vocabulary!$A:$J,3,),"")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3" s="13" t="str">
        <f>IFERROR(IF(VLOOKUP(A283,VocabularyNL!$A:$G,7)=0,"",VLOOKUP(A283,VocabularyNL!$A:$H,7)),"")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3" s="13" t="str">
        <f>IFERROR(IF(VLOOKUP(A283,VocabularyFR!$A:$G,7)=0,"",VLOOKUP(A283,VocabularyFR!$A:$H,7)),"")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28.8" x14ac:dyDescent="0.3">
      <c r="A284" s="4">
        <v>320</v>
      </c>
      <c r="B284" s="13" t="str">
        <f>IF($A284&lt;&gt;"",VLOOKUP($A284,Vocabulary!$A:$J,4,),"")</f>
        <v>Person</v>
      </c>
      <c r="C284" s="13" t="str">
        <f>IF($A284&lt;&gt;"",IF(VLOOKUP($A284,Vocabulary!$A:$J,2,)="","",VLOOKUP($A284,Vocabulary!$A:$J,2,)),"")</f>
        <v>HouseholdRelation</v>
      </c>
      <c r="D284" s="13" t="str">
        <f>IF($A284&lt;&gt;"",IF(VLOOKUP($A284,Vocabulary!$A:$J,10,)="","",VLOOKUP($A284,Vocabulary!$A:$J,10,)),"")</f>
        <v>&lt;fed-per:HouseholdRelation&gt;</v>
      </c>
      <c r="E284" s="13" t="str">
        <f>IFERROR(IF(VLOOKUP(A284,VocabularyNL!$A:$G,6)=0,"",VLOOKUP(A284,VocabularyNL!$A:$G,6)),"")</f>
        <v>Gezinsrelatie</v>
      </c>
      <c r="F284" s="13" t="str">
        <f>IFERROR(IF(VLOOKUP(A284,VocabularyFR!$A:$G,6)=0,"",VLOOKUP(A284,VocabularyFR!$A:$G,6)),"")</f>
        <v>Relation de ménage</v>
      </c>
      <c r="G284" s="13" t="str">
        <f>IF($A284&lt;&gt;"",VLOOKUP($A284,Vocabulary!$A:$J,3,),"")</f>
        <v>Relationship between members of the same family.
Eg husband, son, mother-in-law.</v>
      </c>
      <c r="H284" s="13" t="str">
        <f>IFERROR(IF(VLOOKUP(A284,VocabularyNL!$A:$G,7)=0,"",VLOOKUP(A284,VocabularyNL!$A:$H,7)),"")</f>
        <v xml:space="preserve">Relatie tussen leden van eenzelfde gezin. 
Bv echtgenoot, zoon, schoonmoeder. </v>
      </c>
      <c r="I284" s="13" t="str">
        <f>IFERROR(IF(VLOOKUP(A284,VocabularyFR!$A:$G,7)=0,"",VLOOKUP(A284,VocabularyFR!$A:$H,7)),"")</f>
        <v>Relation entre membres d'une même famille.
Par exemple, mari, fils, belle-mère.</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57.6" x14ac:dyDescent="0.3">
      <c r="A285" s="4">
        <v>321</v>
      </c>
      <c r="B285" s="13" t="str">
        <f>IF($A285&lt;&gt;"",VLOOKUP($A285,Vocabulary!$A:$J,4,),"")</f>
        <v>Person</v>
      </c>
      <c r="C285" s="13" t="str">
        <f>IF($A285&lt;&gt;"",IF(VLOOKUP($A285,Vocabulary!$A:$J,2,)="","",VLOOKUP($A285,Vocabulary!$A:$J,2,)),"")</f>
        <v>Marriage</v>
      </c>
      <c r="D285" s="13" t="str">
        <f>IF($A285&lt;&gt;"",IF(VLOOKUP($A285,Vocabulary!$A:$J,10,)="","",VLOOKUP($A285,Vocabulary!$A:$J,10,)),"")</f>
        <v>&lt;fed-per:Marriage&gt;</v>
      </c>
      <c r="E285" s="13" t="str">
        <f>IFERROR(IF(VLOOKUP(A285,VocabularyNL!$A:$G,6)=0,"",VLOOKUP(A285,VocabularyNL!$A:$G,6)),"")</f>
        <v>Huwelijk</v>
      </c>
      <c r="F285" s="13" t="str">
        <f>IFERROR(IF(VLOOKUP(A285,VocabularyFR!$A:$G,6)=0,"",VLOOKUP(A285,VocabularyFR!$A:$G,6)),"")</f>
        <v>Mariage</v>
      </c>
      <c r="G285" s="13" t="str">
        <f>IF($A285&lt;&gt;"",VLOOKUP($A285,Vocabulary!$A:$J,3,),"")</f>
        <v>A form of cohabitation organized by civil or religious law of two persons.
Can, just like living together, form the basis of a family.</v>
      </c>
      <c r="H285" s="13" t="str">
        <f>IFERROR(IF(VLOOKUP(A285,VocabularyNL!$A:$G,7)=0,"",VLOOKUP(A285,VocabularyNL!$A:$H,7)),"")</f>
        <v xml:space="preserve">Een door burgerlijk of religieus recht geregelde samenlevingsvorm van twee personen. 
Kan, net als bv samenwonen, de basis vormen van een gezin. </v>
      </c>
      <c r="I285" s="13" t="str">
        <f>IFERROR(IF(VLOOKUP(A285,VocabularyFR!$A:$G,7)=0,"",VLOOKUP(A285,VocabularyFR!$A:$H,7)),"")</f>
        <v>Une forme de cohabitation organisée par la loi civile ou religieuse de deux personnes.
Peut, comme vivre ensemble, former la base d'une famille.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57.6" x14ac:dyDescent="0.3">
      <c r="A286" s="4">
        <v>322</v>
      </c>
      <c r="B286" s="13" t="str">
        <f>IF($A286&lt;&gt;"",VLOOKUP($A286,Vocabulary!$A:$J,4,),"")</f>
        <v>Person</v>
      </c>
      <c r="C286" s="13" t="str">
        <f>IF($A286&lt;&gt;"",IF(VLOOKUP($A286,Vocabulary!$A:$J,2,)="","",VLOOKUP($A286,Vocabulary!$A:$J,2,)),"")</f>
        <v>NonResident</v>
      </c>
      <c r="D286" s="13" t="str">
        <f>IF($A286&lt;&gt;"",IF(VLOOKUP($A286,Vocabulary!$A:$J,10,)="","",VLOOKUP($A286,Vocabulary!$A:$J,10,)),"")</f>
        <v>&lt;fed-per:NonResident&gt;</v>
      </c>
      <c r="E286" s="13" t="str">
        <f>IFERROR(IF(VLOOKUP(A286,VocabularyNL!$A:$G,6)=0,"",VLOOKUP(A286,VocabularyNL!$A:$G,6)),"")</f>
        <v>Niet-resident</v>
      </c>
      <c r="F286" s="13" t="str">
        <f>IFERROR(IF(VLOOKUP(A286,VocabularyFR!$A:$G,6)=0,"",VLOOKUP(A286,VocabularyFR!$A:$G,6)),"")</f>
        <v>Non-résident</v>
      </c>
      <c r="G286" s="13" t="str">
        <f>IF($A286&lt;&gt;"",VLOOKUP($A286,Vocabulary!$A:$J,3,),"")</f>
        <v>Person who does not live in a particular place or country.
Place or country is represented here by the jurisdiction entity.</v>
      </c>
      <c r="H286" s="13" t="str">
        <f>IFERROR(IF(VLOOKUP(A286,VocabularyNL!$A:$G,7)=0,"",VLOOKUP(A286,VocabularyNL!$A:$H,7)),"")</f>
        <v xml:space="preserve">Persoon die niet in een bepaalde plaats of land woont. 
Plaats of land wordt hier vertegenwoordigd door de entiteit jurisdictie. </v>
      </c>
      <c r="I286" s="13" t="str">
        <f>IFERROR(IF(VLOOKUP(A286,VocabularyFR!$A:$G,7)=0,"",VLOOKUP(A286,VocabularyFR!$A:$H,7)),"")</f>
        <v>Personne qui ne vit pas dans un lieu ou un pays particulier.
Le lieu ou le pays est représenté ici par la jurisdiction compétente.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72" x14ac:dyDescent="0.3">
      <c r="A287" s="4">
        <v>323</v>
      </c>
      <c r="B287" s="13" t="str">
        <f>IF($A287&lt;&gt;"",VLOOKUP($A287,Vocabulary!$A:$J,4,),"")</f>
        <v>Person</v>
      </c>
      <c r="C287" s="13" t="str">
        <f>IF($A287&lt;&gt;"",IF(VLOOKUP($A287,Vocabulary!$A:$J,2,)="","",VLOOKUP($A287,Vocabulary!$A:$J,2,)),"")</f>
        <v>Person</v>
      </c>
      <c r="D287" s="13" t="str">
        <f>IF($A287&lt;&gt;"",IF(VLOOKUP($A287,Vocabulary!$A:$J,10,)="","",VLOOKUP($A287,Vocabulary!$A:$J,10,)),"")</f>
        <v>&lt;person:Person&gt;</v>
      </c>
      <c r="E287" s="13" t="str">
        <f>IFERROR(IF(VLOOKUP(A287,VocabularyNL!$A:$G,6)=0,"",VLOOKUP(A287,VocabularyNL!$A:$G,6)),"")</f>
        <v>Persoon</v>
      </c>
      <c r="F287" s="13" t="str">
        <f>IFERROR(IF(VLOOKUP(A287,VocabularyFR!$A:$G,6)=0,"",VLOOKUP(A287,VocabularyFR!$A:$G,6)),"")</f>
        <v>Personne</v>
      </c>
      <c r="G287" s="13" t="str">
        <f>IF($A287&lt;&gt;"",VLOOKUP($A287,Vocabulary!$A:$J,3,),"")</f>
        <v>An individual person who may be dead or alive, but not imaginary. It is that restriction that makes &lt;person:Person&gt; a sub class of both &lt;foaf:Person&gt; and &lt;schema:Person&gt; which both cover imaginary characters as well as real people.</v>
      </c>
      <c r="H287" s="13" t="str">
        <f>IFERROR(IF(VLOOKUP(A287,VocabularyNL!$A:$G,7)=0,"",VLOOKUP(A287,VocabularyNL!$A:$H,7)),"")</f>
        <v>Een persoon die dood of levend is, maar niet denkbeeldig. 
Het is die beperking die &lt;person:Person&gt; maakt tot subklasse van &lt;foaf:Person&gt; en &lt;schema:Person&gt; die allebei zowel denkbeeldige personages als echte mensen bedekken.</v>
      </c>
      <c r="I287" s="13" t="str">
        <f>IFERROR(IF(VLOOKUP(A287,VocabularyFR!$A:$G,7)=0,"",VLOOKUP(A287,VocabularyFR!$A:$H,7)),"")</f>
        <v>Une personne qui est morte ou vivante, mais pas imaginaire.
C’est cette limitation qui crée &lt;person:Person&gt; comme sous-classe de &lt;foaf:Person&gt; et &lt;schema:Person&gt; qui couvrent à la fois des personnages imaginaires et des personnes réelles.</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43.2" x14ac:dyDescent="0.3">
      <c r="A288" s="4">
        <v>324</v>
      </c>
      <c r="B288" s="13" t="str">
        <f>IF($A288&lt;&gt;"",VLOOKUP($A288,Vocabulary!$A:$J,4,),"")</f>
        <v>Person</v>
      </c>
      <c r="C288" s="13" t="str">
        <f>IF($A288&lt;&gt;"",IF(VLOOKUP($A288,Vocabulary!$A:$J,2,)="","",VLOOKUP($A288,Vocabulary!$A:$J,2,)),"")</f>
        <v>PersonRelation</v>
      </c>
      <c r="D288" s="13" t="str">
        <f>IF($A288&lt;&gt;"",IF(VLOOKUP($A288,Vocabulary!$A:$J,10,)="","",VLOOKUP($A288,Vocabulary!$A:$J,10,)),"")</f>
        <v>&lt;fed-per:PersonRelation&gt;</v>
      </c>
      <c r="E288" s="13" t="str">
        <f>IFERROR(IF(VLOOKUP(A288,VocabularyNL!$A:$G,6)=0,"",VLOOKUP(A288,VocabularyNL!$A:$G,6)),"")</f>
        <v>Persoonsrelatie</v>
      </c>
      <c r="F288" s="13" t="str">
        <f>IFERROR(IF(VLOOKUP(A288,VocabularyFR!$A:$G,6)=0,"",VLOOKUP(A288,VocabularyFR!$A:$G,6)),"")</f>
        <v>Relation de personne</v>
      </c>
      <c r="G288" s="13" t="str">
        <f>IF($A288&lt;&gt;"",VLOOKUP($A288,Vocabulary!$A:$J,3,),"")</f>
        <v>Relationship between two or more people.
Typically these are civil relations (see marital status) but not necessarily limited to this.</v>
      </c>
      <c r="H288" s="13" t="str">
        <f>IFERROR(IF(VLOOKUP(A288,VocabularyNL!$A:$G,7)=0,"",VLOOKUP(A288,VocabularyNL!$A:$H,7)),"")</f>
        <v xml:space="preserve">Relatie tussen twee of meer personen. 
Typisch zijn dit burgerrechtelijke relaties (zie burgerlijke staat) maar niet noodzakelijk daartoe beperkt. </v>
      </c>
      <c r="I288" s="13" t="str">
        <f>IFERROR(IF(VLOOKUP(A288,VocabularyFR!$A:$G,7)=0,"",VLOOKUP(A288,VocabularyFR!$A:$H,7)),"")</f>
        <v>Relation entre deux personnes ou plus.
Il s’agit généralement de relations civiles (voir statut matrimonial) mais pas nécessairement limitées à cela.</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x14ac:dyDescent="0.3">
      <c r="A289" s="4">
        <v>325</v>
      </c>
      <c r="B289" s="13" t="str">
        <f>IF($A289&lt;&gt;"",VLOOKUP($A289,Vocabulary!$A:$J,4,),"")</f>
        <v>Person</v>
      </c>
      <c r="C289" s="13" t="str">
        <f>IF($A289&lt;&gt;"",IF(VLOOKUP($A289,Vocabulary!$A:$J,2,)="","",VLOOKUP($A289,Vocabulary!$A:$J,2,)),"")</f>
        <v>FormerResident</v>
      </c>
      <c r="D289" s="13" t="str">
        <f>IF($A289&lt;&gt;"",IF(VLOOKUP($A289,Vocabulary!$A:$J,10,)="","",VLOOKUP($A289,Vocabulary!$A:$J,10,)),"")</f>
        <v>&lt;fed-per:FormerResident&gt;</v>
      </c>
      <c r="E289" s="13" t="str">
        <f>IFERROR(IF(VLOOKUP(A289,VocabularyNL!$A:$G,6)=0,"",VLOOKUP(A289,VocabularyNL!$A:$G,6)),"")</f>
        <v>Voormalig resident</v>
      </c>
      <c r="F289" s="13" t="str">
        <f>IFERROR(IF(VLOOKUP(A289,VocabularyFR!$A:$G,6)=0,"",VLOOKUP(A289,VocabularyFR!$A:$G,6)),"")</f>
        <v>Ancien résident</v>
      </c>
      <c r="G289" s="13" t="str">
        <f>IF($A289&lt;&gt;"",VLOOKUP($A289,Vocabulary!$A:$J,3,),"")</f>
        <v>Former resident.</v>
      </c>
      <c r="H289" s="13" t="str">
        <f>IFERROR(IF(VLOOKUP(A289,VocabularyNL!$A:$G,7)=0,"",VLOOKUP(A289,VocabularyNL!$A:$H,7)),"")</f>
        <v>Voormalig resident.</v>
      </c>
      <c r="I289" s="13" t="str">
        <f>IFERROR(IF(VLOOKUP(A289,VocabularyFR!$A:$G,7)=0,"",VLOOKUP(A289,VocabularyFR!$A:$H,7)),"")</f>
        <v>Ancien résident.</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43.2" x14ac:dyDescent="0.3">
      <c r="A290" s="4">
        <v>326</v>
      </c>
      <c r="B290" s="13" t="str">
        <f>IF($A290&lt;&gt;"",VLOOKUP($A290,Vocabulary!$A:$J,4,),"")</f>
        <v>Person</v>
      </c>
      <c r="C290" s="13" t="str">
        <f>IF($A290&lt;&gt;"",IF(VLOOKUP($A290,Vocabulary!$A:$J,2,)="","",VLOOKUP($A290,Vocabulary!$A:$J,2,)),"")</f>
        <v>Resident</v>
      </c>
      <c r="D290" s="13" t="str">
        <f>IF($A290&lt;&gt;"",IF(VLOOKUP($A290,Vocabulary!$A:$J,10,)="","",VLOOKUP($A290,Vocabulary!$A:$J,10,)),"")</f>
        <v>&lt;fed-per:Resident&gt;</v>
      </c>
      <c r="E290" s="13" t="str">
        <f>IFERROR(IF(VLOOKUP(A290,VocabularyNL!$A:$G,6)=0,"",VLOOKUP(A290,VocabularyNL!$A:$G,6)),"")</f>
        <v>Resident</v>
      </c>
      <c r="F290" s="13" t="str">
        <f>IFERROR(IF(VLOOKUP(A290,VocabularyFR!$A:$G,6)=0,"",VLOOKUP(A290,VocabularyFR!$A:$G,6)),"")</f>
        <v>Résident</v>
      </c>
      <c r="G290" s="13" t="str">
        <f>IF($A290&lt;&gt;"",VLOOKUP($A290,Vocabulary!$A:$J,3,),"")</f>
        <v>Person who lives in a certain place or country.
Place or country is represented here by the jurisdiction entity.</v>
      </c>
      <c r="H290" s="13" t="str">
        <f>IFERROR(IF(VLOOKUP(A290,VocabularyNL!$A:$G,7)=0,"",VLOOKUP(A290,VocabularyNL!$A:$H,7)),"")</f>
        <v xml:space="preserve">Persoon die in een bepaalde plaats of land woont. 
Plaats of land wordt hier vertegenwoordigd door de entiteit jurisdictie. </v>
      </c>
      <c r="I290" s="13" t="str">
        <f>IFERROR(IF(VLOOKUP(A290,VocabularyFR!$A:$G,7)=0,"",VLOOKUP(A290,VocabularyFR!$A:$H,7)),"")</f>
        <v>Personne qui vit dans un certain endroit ou pays.
Le lieu ou le pays est représenté ici par la jurisdiction compétente.</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x14ac:dyDescent="0.3">
      <c r="A291" s="4">
        <v>329</v>
      </c>
      <c r="B291" s="13" t="str">
        <f>IF($A291&lt;&gt;"",VLOOKUP($A291,Vocabulary!$A:$J,4,),"")</f>
        <v>Person</v>
      </c>
      <c r="C291" s="13" t="str">
        <f>IF($A291&lt;&gt;"",IF(VLOOKUP($A291,Vocabulary!$A:$J,2,)="","",VLOOKUP($A291,Vocabulary!$A:$J,2,)),"")</f>
        <v>civilStatus</v>
      </c>
      <c r="D291" s="13" t="str">
        <f>IF($A291&lt;&gt;"",IF(VLOOKUP($A291,Vocabulary!$A:$J,10,)="","",VLOOKUP($A291,Vocabulary!$A:$J,10,)),"")</f>
        <v>&lt;fed-per:civilStatus&gt;</v>
      </c>
      <c r="E291" s="13" t="str">
        <f>IFERROR(IF(VLOOKUP(A291,VocabularyNL!$A:$G,6)=0,"",VLOOKUP(A291,VocabularyNL!$A:$G,6)),"")</f>
        <v>Burgerlijke staat</v>
      </c>
      <c r="F291" s="13" t="str">
        <f>IFERROR(IF(VLOOKUP(A291,VocabularyFR!$A:$G,6)=0,"",VLOOKUP(A291,VocabularyFR!$A:$G,6)),"")</f>
        <v>Etat civil</v>
      </c>
      <c r="G291" s="13" t="str">
        <f>IF($A291&lt;&gt;"",VLOOKUP($A291,Vocabulary!$A:$J,3,),"")</f>
        <v>Civil status of a person.</v>
      </c>
      <c r="H291" s="13" t="str">
        <f>IFERROR(IF(VLOOKUP(A291,VocabularyNL!$A:$G,7)=0,"",VLOOKUP(A291,VocabularyNL!$A:$H,7)),"")</f>
        <v>Burgerlijke staat van een persoon.</v>
      </c>
      <c r="I291" s="13" t="str">
        <f>IFERROR(IF(VLOOKUP(A291,VocabularyFR!$A:$G,7)=0,"",VLOOKUP(A291,VocabularyFR!$A:$H,7)),"")</f>
        <v>Etat civil d'une personne.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330</v>
      </c>
      <c r="B292" s="13" t="str">
        <f>IF($A292&lt;&gt;"",VLOOKUP($A292,Vocabulary!$A:$J,4,),"")</f>
        <v>Person</v>
      </c>
      <c r="C292" s="13" t="str">
        <f>IF($A292&lt;&gt;"",IF(VLOOKUP($A292,Vocabulary!$A:$J,2,)="","",VLOOKUP($A292,Vocabulary!$A:$J,2,)),"")</f>
        <v>birthDate</v>
      </c>
      <c r="D292" s="13" t="str">
        <f>IF($A292&lt;&gt;"",IF(VLOOKUP($A292,Vocabulary!$A:$J,10,)="","",VLOOKUP($A292,Vocabulary!$A:$J,10,)),"")</f>
        <v>&lt;schema:birthDate&gt;</v>
      </c>
      <c r="E292" s="13" t="str">
        <f>IFERROR(IF(VLOOKUP(A292,VocabularyNL!$A:$G,6)=0,"",VLOOKUP(A292,VocabularyNL!$A:$G,6)),"")</f>
        <v>Geboortedatum</v>
      </c>
      <c r="F292" s="13" t="str">
        <f>IFERROR(IF(VLOOKUP(A292,VocabularyFR!$A:$G,6)=0,"",VLOOKUP(A292,VocabularyFR!$A:$G,6)),"")</f>
        <v>Date de naissance</v>
      </c>
      <c r="G292" s="13" t="str">
        <f>IF($A292&lt;&gt;"",VLOOKUP($A292,Vocabulary!$A:$J,3,),"")</f>
        <v>The date on which the person was born.</v>
      </c>
      <c r="H292" s="13" t="str">
        <f>IFERROR(IF(VLOOKUP(A292,VocabularyNL!$A:$G,7)=0,"",VLOOKUP(A292,VocabularyNL!$A:$H,7)),"")</f>
        <v>De datum waarop de persoon is geboren.</v>
      </c>
      <c r="I292" s="13" t="str">
        <f>IFERROR(IF(VLOOKUP(A292,VocabularyFR!$A:$G,7)=0,"",VLOOKUP(A292,VocabularyFR!$A:$H,7)),"")</f>
        <v>La date à laquelle la personne est née.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331</v>
      </c>
      <c r="B293" s="13" t="str">
        <f>IF($A293&lt;&gt;"",VLOOKUP($A293,Vocabulary!$A:$J,4,),"")</f>
        <v>Person</v>
      </c>
      <c r="C293" s="13" t="str">
        <f>IF($A293&lt;&gt;"",IF(VLOOKUP($A293,Vocabulary!$A:$J,2,)="","",VLOOKUP($A293,Vocabulary!$A:$J,2,)),"")</f>
        <v>deathDate</v>
      </c>
      <c r="D293" s="13" t="str">
        <f>IF($A293&lt;&gt;"",IF(VLOOKUP($A293,Vocabulary!$A:$J,10,)="","",VLOOKUP($A293,Vocabulary!$A:$J,10,)),"")</f>
        <v>&lt;schema:deathDate&gt;</v>
      </c>
      <c r="E293" s="13" t="str">
        <f>IFERROR(IF(VLOOKUP(A293,VocabularyNL!$A:$G,6)=0,"",VLOOKUP(A293,VocabularyNL!$A:$G,6)),"")</f>
        <v>Datum overlijden</v>
      </c>
      <c r="F293" s="13" t="str">
        <f>IFERROR(IF(VLOOKUP(A293,VocabularyFR!$A:$G,6)=0,"",VLOOKUP(A293,VocabularyFR!$A:$G,6)),"")</f>
        <v>Date de décès</v>
      </c>
      <c r="G293" s="13" t="str">
        <f>IF($A293&lt;&gt;"",VLOOKUP($A293,Vocabulary!$A:$J,3,),"")</f>
        <v>The date on which the person deceased.</v>
      </c>
      <c r="H293" s="13" t="str">
        <f>IFERROR(IF(VLOOKUP(A293,VocabularyNL!$A:$G,7)=0,"",VLOOKUP(A293,VocabularyNL!$A:$H,7)),"")</f>
        <v>De datum waarop de persoon is overleden.</v>
      </c>
      <c r="I293" s="13" t="str">
        <f>IFERROR(IF(VLOOKUP(A293,VocabularyFR!$A:$G,7)=0,"",VLOOKUP(A293,VocabularyFR!$A:$H,7)),"")</f>
        <v>La date à laquelle la personne est décédée.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ht="28.8" x14ac:dyDescent="0.3">
      <c r="A294" s="4">
        <v>332</v>
      </c>
      <c r="B294" s="13" t="str">
        <f>IF($A294&lt;&gt;"",VLOOKUP($A294,Vocabulary!$A:$J,4,),"")</f>
        <v>Person</v>
      </c>
      <c r="C294" s="13" t="str">
        <f>IF($A294&lt;&gt;"",IF(VLOOKUP($A294,Vocabulary!$A:$J,2,)="","",VLOOKUP($A294,Vocabulary!$A:$J,2,)),"")</f>
        <v>familyName</v>
      </c>
      <c r="D294" s="13" t="str">
        <f>IF($A294&lt;&gt;"",IF(VLOOKUP($A294,Vocabulary!$A:$J,10,)="","",VLOOKUP($A294,Vocabulary!$A:$J,10,)),"")</f>
        <v>&lt;foaf:#term_family_name&gt;</v>
      </c>
      <c r="E294" s="13" t="str">
        <f>IFERROR(IF(VLOOKUP(A294,VocabularyNL!$A:$G,6)=0,"",VLOOKUP(A294,VocabularyNL!$A:$G,6)),"")</f>
        <v>Familienaam</v>
      </c>
      <c r="F294" s="13" t="str">
        <f>IFERROR(IF(VLOOKUP(A294,VocabularyFR!$A:$G,6)=0,"",VLOOKUP(A294,VocabularyFR!$A:$G,6)),"")</f>
        <v>Nom de famille</v>
      </c>
      <c r="G294" s="13" t="str">
        <f>IF($A294&lt;&gt;"",VLOOKUP($A294,Vocabulary!$A:$J,3,),"")</f>
        <v>A family name is usually shared by members of a family.</v>
      </c>
      <c r="H294" s="13" t="str">
        <f>IFERROR(IF(VLOOKUP(A294,VocabularyNL!$A:$G,7)=0,"",VLOOKUP(A294,VocabularyNL!$A:$H,7)),"")</f>
        <v>Een familienaam wordt meestal gedeeld door leden van een gezin.</v>
      </c>
      <c r="I294" s="13" t="str">
        <f>IFERROR(IF(VLOOKUP(A294,VocabularyFR!$A:$G,7)=0,"",VLOOKUP(A294,VocabularyFR!$A:$H,7)),"")</f>
        <v>Un nom de famille est généralement partagé par les membres d'une famille.</v>
      </c>
      <c r="J294" s="13" t="str">
        <f>IF($A294&lt;&gt;"",IF(VLOOKUP($A294,Vocabulary!$A:$J,7,)="","",VLOOKUP($A294,Vocabulary!$A:$J,7,)),"")</f>
        <v>Norm ISA2</v>
      </c>
      <c r="K294" s="13" t="str">
        <f>IFERROR(IF(VLOOKUP(A294,VocabularyNL!$A:$H,8)=0,"",VLOOKUP(A294,VocabularyNL!$A:$H,8)),"")</f>
        <v>Norm ISA2</v>
      </c>
      <c r="L294" s="13" t="str">
        <f>IFERROR(IF(VLOOKUP(A294,VocabularyFR!$A:$H,8)=0,"",VLOOKUP(A294,VocabularyFR!$A:$H,8)),"")</f>
        <v>Norme ISA2</v>
      </c>
    </row>
    <row r="295" spans="1:12" ht="28.8" x14ac:dyDescent="0.3">
      <c r="A295" s="4">
        <v>333</v>
      </c>
      <c r="B295" s="13" t="str">
        <f>IF($A295&lt;&gt;"",VLOOKUP($A295,Vocabulary!$A:$J,4,),"")</f>
        <v>Person</v>
      </c>
      <c r="C295" s="13" t="str">
        <f>IF($A295&lt;&gt;"",IF(VLOOKUP($A295,Vocabulary!$A:$J,2,)="","",VLOOKUP($A295,Vocabulary!$A:$J,2,)),"")</f>
        <v>givenName</v>
      </c>
      <c r="D295" s="13" t="str">
        <f>IF($A295&lt;&gt;"",IF(VLOOKUP($A295,Vocabulary!$A:$J,10,)="","",VLOOKUP($A295,Vocabulary!$A:$J,10,)),"")</f>
        <v>&lt;foaf:#term_givenname&gt;</v>
      </c>
      <c r="E295" s="13" t="str">
        <f>IFERROR(IF(VLOOKUP(A295,VocabularyNL!$A:$G,6)=0,"",VLOOKUP(A295,VocabularyNL!$A:$G,6)),"")</f>
        <v>Eerste voornaam</v>
      </c>
      <c r="F295" s="13" t="str">
        <f>IFERROR(IF(VLOOKUP(A295,VocabularyFR!$A:$G,6)=0,"",VLOOKUP(A295,VocabularyFR!$A:$G,6)),"")</f>
        <v>Premier prénom</v>
      </c>
      <c r="G295" s="13" t="str">
        <f>IF($A295&lt;&gt;"",VLOOKUP($A295,Vocabulary!$A:$J,3,),"")</f>
        <v>Most important of the given names of the person (given name aka first name).</v>
      </c>
      <c r="H295" s="13" t="str">
        <f>IFERROR(IF(VLOOKUP(A295,VocabularyNL!$A:$G,7)=0,"",VLOOKUP(A295,VocabularyNL!$A:$H,7)),"")</f>
        <v>Belangrijkste vd voornamen ve persoon.</v>
      </c>
      <c r="I295" s="13" t="str">
        <f>IFERROR(IF(VLOOKUP(A295,VocabularyFR!$A:$G,7)=0,"",VLOOKUP(A295,VocabularyFR!$A:$H,7)),"")</f>
        <v>Le plus important des prénoms de la personne.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ht="28.8" x14ac:dyDescent="0.3">
      <c r="A296" s="4">
        <v>334</v>
      </c>
      <c r="B296" s="13" t="str">
        <f>IF($A296&lt;&gt;"",VLOOKUP($A296,Vocabulary!$A:$J,4,),"")</f>
        <v>Person</v>
      </c>
      <c r="C296" s="13" t="str">
        <f>IF($A296&lt;&gt;"",IF(VLOOKUP($A296,Vocabulary!$A:$J,2,)="","",VLOOKUP($A296,Vocabulary!$A:$J,2,)),"")</f>
        <v>fullName</v>
      </c>
      <c r="D296" s="13" t="str">
        <f>IF($A296&lt;&gt;"",IF(VLOOKUP($A296,Vocabulary!$A:$J,10,)="","",VLOOKUP($A296,Vocabulary!$A:$J,10,)),"")</f>
        <v>&lt;fed-per:fullName&gt;</v>
      </c>
      <c r="E296" s="13" t="str">
        <f>IFERROR(IF(VLOOKUP(A296,VocabularyNL!$A:$G,6)=0,"",VLOOKUP(A296,VocabularyNL!$A:$G,6)),"")</f>
        <v>Volledige naam</v>
      </c>
      <c r="F296" s="13" t="str">
        <f>IFERROR(IF(VLOOKUP(A296,VocabularyFR!$A:$G,6)=0,"",VLOOKUP(A296,VocabularyFR!$A:$G,6)),"")</f>
        <v>Nom complet</v>
      </c>
      <c r="G296" s="13" t="str">
        <f>IF($A296&lt;&gt;"",VLOOKUP($A296,Vocabulary!$A:$J,3,),"")</f>
        <v>The full name of the person, usually the combination of given names and family name.</v>
      </c>
      <c r="H296" s="13" t="str">
        <f>IFERROR(IF(VLOOKUP(A296,VocabularyNL!$A:$G,7)=0,"",VLOOKUP(A296,VocabularyNL!$A:$H,7)),"")</f>
        <v>De volledige naam vd persoon, doorgaans de combinatie van voornamen en familienaam.</v>
      </c>
      <c r="I296" s="13" t="str">
        <f>IFERROR(IF(VLOOKUP(A296,VocabularyFR!$A:$G,7)=0,"",VLOOKUP(A296,VocabularyFR!$A:$H,7)),"")</f>
        <v>Le nom complet de la personne, généralement la combinaison des prénoms et du nom de famille.</v>
      </c>
      <c r="J296" s="13" t="str">
        <f>IF($A296&lt;&gt;"",IF(VLOOKUP($A296,Vocabulary!$A:$J,7,)="","",VLOOKUP($A296,Vocabulary!$A:$J,7,)),"")</f>
        <v>Norm ISA2</v>
      </c>
      <c r="K296" s="13" t="str">
        <f>IFERROR(IF(VLOOKUP(A296,VocabularyNL!$A:$H,8)=0,"",VLOOKUP(A296,VocabularyNL!$A:$H,8)),"")</f>
        <v>Norm ISA2</v>
      </c>
      <c r="L296" s="13" t="str">
        <f>IFERROR(IF(VLOOKUP(A296,VocabularyFR!$A:$H,8)=0,"",VLOOKUP(A296,VocabularyFR!$A:$H,8)),"")</f>
        <v>Norme ISA2</v>
      </c>
    </row>
    <row r="297" spans="1:12" x14ac:dyDescent="0.3">
      <c r="A297" s="4">
        <v>335</v>
      </c>
      <c r="B297" s="13" t="str">
        <f>IF($A297&lt;&gt;"",VLOOKUP($A297,Vocabulary!$A:$J,4,),"")</f>
        <v>Person</v>
      </c>
      <c r="C297" s="13" t="str">
        <f>IF($A297&lt;&gt;"",IF(VLOOKUP($A297,Vocabulary!$A:$J,2,)="","",VLOOKUP($A297,Vocabulary!$A:$J,2,)),"")</f>
        <v>gender</v>
      </c>
      <c r="D297" s="13" t="str">
        <f>IF($A297&lt;&gt;"",IF(VLOOKUP($A297,Vocabulary!$A:$J,10,)="","",VLOOKUP($A297,Vocabulary!$A:$J,10,)),"")</f>
        <v>&lt;foaf:#term_gender&gt;</v>
      </c>
      <c r="E297" s="13" t="str">
        <f>IFERROR(IF(VLOOKUP(A297,VocabularyNL!$A:$G,6)=0,"",VLOOKUP(A297,VocabularyNL!$A:$G,6)),"")</f>
        <v>Geslacht</v>
      </c>
      <c r="F297" s="13" t="str">
        <f>IFERROR(IF(VLOOKUP(A297,VocabularyFR!$A:$G,6)=0,"",VLOOKUP(A297,VocabularyFR!$A:$G,6)),"")</f>
        <v>Sexe</v>
      </c>
      <c r="G297" s="13" t="str">
        <f>IF($A297&lt;&gt;"",VLOOKUP($A297,Vocabulary!$A:$J,3,),"")</f>
        <v>The administrative gender of the person.</v>
      </c>
      <c r="H297" s="13" t="str">
        <f>IFERROR(IF(VLOOKUP(A297,VocabularyNL!$A:$G,7)=0,"",VLOOKUP(A297,VocabularyNL!$A:$H,7)),"")</f>
        <v>Het administratief geslacht van de persoon.</v>
      </c>
      <c r="I297" s="13" t="str">
        <f>IFERROR(IF(VLOOKUP(A297,VocabularyFR!$A:$G,7)=0,"",VLOOKUP(A297,VocabularyFR!$A:$H,7)),"")</f>
        <v>Le genre administratif de la personne.</v>
      </c>
      <c r="J297" s="13" t="str">
        <f>IF($A297&lt;&gt;"",IF(VLOOKUP($A297,Vocabulary!$A:$J,7,)="","",VLOOKUP($A297,Vocabulary!$A:$J,7,)),"")</f>
        <v/>
      </c>
      <c r="K297" s="13" t="str">
        <f>IFERROR(IF(VLOOKUP(A297,VocabularyNL!$A:$H,8)=0,"",VLOOKUP(A297,VocabularyNL!$A:$H,8)),"")</f>
        <v/>
      </c>
      <c r="L297" s="13" t="str">
        <f>IFERROR(IF(VLOOKUP(A297,VocabularyFR!$A:$H,8)=0,"",VLOOKUP(A297,VocabularyFR!$A:$H,8)),"")</f>
        <v/>
      </c>
    </row>
    <row r="298" spans="1:12" ht="28.8" x14ac:dyDescent="0.3">
      <c r="A298" s="4">
        <v>336</v>
      </c>
      <c r="B298" s="13" t="str">
        <f>IF($A298&lt;&gt;"",VLOOKUP($A298,Vocabulary!$A:$J,4,),"")</f>
        <v>Person</v>
      </c>
      <c r="C298" s="13" t="str">
        <f>IF($A298&lt;&gt;"",IF(VLOOKUP($A298,Vocabulary!$A:$J,2,)="","",VLOOKUP($A298,Vocabulary!$A:$J,2,)),"")</f>
        <v>givenNames</v>
      </c>
      <c r="D298" s="13" t="str">
        <f>IF($A298&lt;&gt;"",IF(VLOOKUP($A298,Vocabulary!$A:$J,10,)="","",VLOOKUP($A298,Vocabulary!$A:$J,10,)),"")</f>
        <v>&lt;fed-per:givenNames&gt;</v>
      </c>
      <c r="E298" s="13" t="str">
        <f>IFERROR(IF(VLOOKUP(A298,VocabularyNL!$A:$G,6)=0,"",VLOOKUP(A298,VocabularyNL!$A:$G,6)),"")</f>
        <v>Voornamen</v>
      </c>
      <c r="F298" s="13" t="str">
        <f>IFERROR(IF(VLOOKUP(A298,VocabularyFR!$A:$G,6)=0,"",VLOOKUP(A298,VocabularyFR!$A:$G,6)),"")</f>
        <v>Prénoms</v>
      </c>
      <c r="G298" s="13" t="str">
        <f>IF($A298&lt;&gt;"",VLOOKUP($A298,Vocabulary!$A:$J,3,),"")</f>
        <v>Given names of the person (given names aka firstnames) concatenated into 1 string.</v>
      </c>
      <c r="H298" s="13" t="str">
        <f>IFERROR(IF(VLOOKUP(A298,VocabularyNL!$A:$G,7)=0,"",VLOOKUP(A298,VocabularyNL!$A:$H,7)),"")</f>
        <v xml:space="preserve">Eerste voornaam en andere voornamen samengevoegd in 1 string. </v>
      </c>
      <c r="I298" s="13" t="str">
        <f>IFERROR(IF(VLOOKUP(A298,VocabularyFR!$A:$G,7)=0,"",VLOOKUP(A298,VocabularyFR!$A:$H,7)),"")</f>
        <v xml:space="preserve">Premier prénom et autres prénoms concaténés en 1 string. </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x14ac:dyDescent="0.3">
      <c r="A299" s="4">
        <v>337</v>
      </c>
      <c r="B299" s="13" t="str">
        <f>IF($A299&lt;&gt;"",VLOOKUP($A299,Vocabulary!$A:$J,4,),"")</f>
        <v>Person</v>
      </c>
      <c r="C299" s="13" t="str">
        <f>IF($A299&lt;&gt;"",IF(VLOOKUP($A299,Vocabulary!$A:$J,2,)="","",VLOOKUP($A299,Vocabulary!$A:$J,2,)),"")</f>
        <v>headOf</v>
      </c>
      <c r="D299" s="13" t="str">
        <f>IF($A299&lt;&gt;"",IF(VLOOKUP($A299,Vocabulary!$A:$J,10,)="","",VLOOKUP($A299,Vocabulary!$A:$J,10,)),"")</f>
        <v>&lt;fed-per:headOf&gt;</v>
      </c>
      <c r="E299" s="13" t="str">
        <f>IFERROR(IF(VLOOKUP(A299,VocabularyNL!$A:$G,6)=0,"",VLOOKUP(A299,VocabularyNL!$A:$G,6)),"")</f>
        <v>Hoofd van</v>
      </c>
      <c r="F299" s="13" t="str">
        <f>IFERROR(IF(VLOOKUP(A299,VocabularyFR!$A:$G,6)=0,"",VLOOKUP(A299,VocabularyFR!$A:$G,6)),"")</f>
        <v>Chef de</v>
      </c>
      <c r="G299" s="13" t="str">
        <f>IF($A299&lt;&gt;"",VLOOKUP($A299,Vocabulary!$A:$J,3,),"")</f>
        <v>Person who represents the household by default.</v>
      </c>
      <c r="H299" s="13" t="str">
        <f>IFERROR(IF(VLOOKUP(A299,VocabularyNL!$A:$G,7)=0,"",VLOOKUP(A299,VocabularyNL!$A:$H,7)),"")</f>
        <v>Persoon die standaard het gezin vertegenwoordigt.</v>
      </c>
      <c r="I299" s="13" t="str">
        <f>IFERROR(IF(VLOOKUP(A299,VocabularyFR!$A:$G,7)=0,"",VLOOKUP(A299,VocabularyFR!$A:$H,7)),"")</f>
        <v>Personne qui représente le ménage par défaut.</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ht="86.4" x14ac:dyDescent="0.3">
      <c r="A300" s="4">
        <v>338</v>
      </c>
      <c r="B300" s="13" t="str">
        <f>IF($A300&lt;&gt;"",VLOOKUP($A300,Vocabulary!$A:$J,4,),"")</f>
        <v>Person</v>
      </c>
      <c r="C300" s="13" t="str">
        <f>IF($A300&lt;&gt;"",IF(VLOOKUP($A300,Vocabulary!$A:$J,2,)="","",VLOOKUP($A300,Vocabulary!$A:$J,2,)),"")</f>
        <v>householdRelation</v>
      </c>
      <c r="D300" s="13" t="str">
        <f>IF($A300&lt;&gt;"",IF(VLOOKUP($A300,Vocabulary!$A:$J,10,)="","",VLOOKUP($A300,Vocabulary!$A:$J,10,)),"")</f>
        <v>&lt;fed-per:householdRelation&gt;</v>
      </c>
      <c r="E300" s="13" t="str">
        <f>IFERROR(IF(VLOOKUP(A300,VocabularyNL!$A:$G,6)=0,"",VLOOKUP(A300,VocabularyNL!$A:$G,6)),"")</f>
        <v>Gezinsrelatie</v>
      </c>
      <c r="F300" s="13" t="str">
        <f>IFERROR(IF(VLOOKUP(A300,VocabularyFR!$A:$G,6)=0,"",VLOOKUP(A300,VocabularyFR!$A:$G,6)),"")</f>
        <v>Relation de ménage</v>
      </c>
      <c r="G300" s="13" t="str">
        <f>IF($A300&lt;&gt;"",VLOOKUP($A300,Vocabulary!$A:$J,3,),"")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0" s="13" t="str">
        <f>IFERROR(IF(VLOOKUP(A300,VocabularyNL!$A:$G,7)=0,"",VLOOKUP(A300,VocabularyNL!$A:$H,7)),"")</f>
        <v xml:space="preserve">Aard vd relatie. 
Wordt typisch bepaald tov het gezinshoofd. Bv als de vader gezinshoofd is en een gezinslid is zoon, dan zou als de grootvader gezinshoofd was datzelfde gezinslid kleinzoon zijn. </v>
      </c>
      <c r="I300" s="13" t="str">
        <f>IFERROR(IF(VLOOKUP(A300,VocabularyFR!$A:$G,7)=0,"",VLOOKUP(A300,VocabularyFR!$A:$H,7)),"")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x14ac:dyDescent="0.3">
      <c r="A301" s="4">
        <v>339</v>
      </c>
      <c r="B301" s="13" t="str">
        <f>IF($A301&lt;&gt;"",VLOOKUP($A301,Vocabulary!$A:$J,4,),"")</f>
        <v>Person</v>
      </c>
      <c r="C301" s="13" t="str">
        <f>IF($A301&lt;&gt;"",IF(VLOOKUP($A301,Vocabulary!$A:$J,2,)="","",VLOOKUP($A301,Vocabulary!$A:$J,2,)),"")</f>
        <v>person1</v>
      </c>
      <c r="D301" s="13" t="str">
        <f>IF($A301&lt;&gt;"",IF(VLOOKUP($A301,Vocabulary!$A:$J,10,)="","",VLOOKUP($A301,Vocabulary!$A:$J,10,)),"")</f>
        <v>&lt;fed-per:person1&gt;</v>
      </c>
      <c r="E301" s="13" t="str">
        <f>IFERROR(IF(VLOOKUP(A301,VocabularyNL!$A:$G,6)=0,"",VLOOKUP(A301,VocabularyNL!$A:$G,6)),"")</f>
        <v>Persoon 1</v>
      </c>
      <c r="F301" s="13" t="str">
        <f>IFERROR(IF(VLOOKUP(A301,VocabularyFR!$A:$G,6)=0,"",VLOOKUP(A301,VocabularyFR!$A:$G,6)),"")</f>
        <v>Personne 1</v>
      </c>
      <c r="G301" s="13" t="str">
        <f>IF($A301&lt;&gt;"",VLOOKUP($A301,Vocabulary!$A:$J,3,),"")</f>
        <v>First person in a relation of 2 persons.</v>
      </c>
      <c r="H301" s="13" t="str">
        <f>IFERROR(IF(VLOOKUP(A301,VocabularyNL!$A:$G,7)=0,"",VLOOKUP(A301,VocabularyNL!$A:$H,7)),"")</f>
        <v>Eerste persoon in een relatie van 2 personen.</v>
      </c>
      <c r="I301" s="13" t="str">
        <f>IFERROR(IF(VLOOKUP(A301,VocabularyFR!$A:$G,7)=0,"",VLOOKUP(A301,VocabularyFR!$A:$H,7)),"")</f>
        <v>Première personne dans une relation de 2 personnes.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341</v>
      </c>
      <c r="B302" s="13" t="str">
        <f>IF($A302&lt;&gt;"",VLOOKUP($A302,Vocabulary!$A:$J,4,),"")</f>
        <v>Person</v>
      </c>
      <c r="C302" s="13" t="str">
        <f>IF($A302&lt;&gt;"",IF(VLOOKUP($A302,Vocabulary!$A:$J,2,)="","",VLOOKUP($A302,Vocabulary!$A:$J,2,)),"")</f>
        <v>memberOf</v>
      </c>
      <c r="D302" s="13" t="str">
        <f>IF($A302&lt;&gt;"",IF(VLOOKUP($A302,Vocabulary!$A:$J,10,)="","",VLOOKUP($A302,Vocabulary!$A:$J,10,)),"")</f>
        <v>&lt;fed-per:memberOf&gt;</v>
      </c>
      <c r="E302" s="13" t="str">
        <f>IFERROR(IF(VLOOKUP(A302,VocabularyNL!$A:$G,6)=0,"",VLOOKUP(A302,VocabularyNL!$A:$G,6)),"")</f>
        <v>Lid van</v>
      </c>
      <c r="F302" s="13" t="str">
        <f>IFERROR(IF(VLOOKUP(A302,VocabularyFR!$A:$G,6)=0,"",VLOOKUP(A302,VocabularyFR!$A:$G,6)),"")</f>
        <v>Membre de</v>
      </c>
      <c r="G302" s="13" t="str">
        <f>IF($A302&lt;&gt;"",VLOOKUP($A302,Vocabulary!$A:$J,3,),"")</f>
        <v>Person who belongs to a household.</v>
      </c>
      <c r="H302" s="13" t="str">
        <f>IFERROR(IF(VLOOKUP(A302,VocabularyNL!$A:$G,7)=0,"",VLOOKUP(A302,VocabularyNL!$A:$H,7)),"")</f>
        <v>Persoon die tot een gezin behoort.</v>
      </c>
      <c r="I302" s="13" t="str">
        <f>IFERROR(IF(VLOOKUP(A302,VocabularyFR!$A:$G,7)=0,"",VLOOKUP(A302,VocabularyFR!$A:$H,7)),"")</f>
        <v>Personne qui appartient à un ménage.</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187.2" x14ac:dyDescent="0.3">
      <c r="A303" s="4">
        <v>343</v>
      </c>
      <c r="B303" s="13" t="str">
        <f>IF($A303&lt;&gt;"",VLOOKUP($A303,Vocabulary!$A:$J,4,),"")</f>
        <v>Person</v>
      </c>
      <c r="C303" s="13" t="str">
        <f>IF($A303&lt;&gt;"",IF(VLOOKUP($A303,Vocabulary!$A:$J,2,)="","",VLOOKUP($A303,Vocabulary!$A:$J,2,)),"")</f>
        <v>nationality</v>
      </c>
      <c r="D303" s="13" t="str">
        <f>IF($A303&lt;&gt;"",IF(VLOOKUP($A303,Vocabulary!$A:$J,10,)="","",VLOOKUP($A303,Vocabulary!$A:$J,10,)),"")</f>
        <v>&lt;fed-per:nationality&gt;</v>
      </c>
      <c r="E303" s="13" t="str">
        <f>IFERROR(IF(VLOOKUP(A303,VocabularyNL!$A:$G,6)=0,"",VLOOKUP(A303,VocabularyNL!$A:$G,6)),"")</f>
        <v>Nationaliteit</v>
      </c>
      <c r="F303" s="13" t="str">
        <f>IFERROR(IF(VLOOKUP(A303,VocabularyFR!$A:$G,6)=0,"",VLOOKUP(A303,VocabularyFR!$A:$G,6)),"")</f>
        <v>Nationalité</v>
      </c>
      <c r="G303" s="13" t="str">
        <f>IF($A303&lt;&gt;"",VLOOKUP($A303,Vocabulary!$A:$J,3,),"")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3" s="13" t="str">
        <f>IFERROR(IF(VLOOKUP(A303,VocabularyNL!$A:$G,7)=0,"",VLOOKUP(A303,VocabularyNL!$A:$H,7)),"")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3" s="13" t="str">
        <f>IFERROR(IF(VLOOKUP(A303,VocabularyFR!$A:$G,7)=0,"",VLOOKUP(A303,VocabularyFR!$A:$H,7)),"")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72" x14ac:dyDescent="0.3">
      <c r="A304" s="4">
        <v>344</v>
      </c>
      <c r="B304" s="13" t="str">
        <f>IF($A304&lt;&gt;"",VLOOKUP($A304,Vocabulary!$A:$J,4,),"")</f>
        <v>Person</v>
      </c>
      <c r="C304" s="13" t="str">
        <f>IF($A304&lt;&gt;"",IF(VLOOKUP($A304,Vocabulary!$A:$J,2,)="","",VLOOKUP($A304,Vocabulary!$A:$J,2,)),"")</f>
        <v>nrn</v>
      </c>
      <c r="D304" s="13" t="str">
        <f>IF($A304&lt;&gt;"",IF(VLOOKUP($A304,Vocabulary!$A:$J,10,)="","",VLOOKUP($A304,Vocabulary!$A:$J,10,)),"")</f>
        <v>&lt;dcterms:identifier&gt;</v>
      </c>
      <c r="E304" s="13" t="str">
        <f>IFERROR(IF(VLOOKUP(A304,VocabularyNL!$A:$G,6)=0,"",VLOOKUP(A304,VocabularyNL!$A:$G,6)),"")</f>
        <v>Rijksregisternummer</v>
      </c>
      <c r="F304" s="13" t="str">
        <f>IFERROR(IF(VLOOKUP(A304,VocabularyFR!$A:$G,6)=0,"",VLOOKUP(A304,VocabularyFR!$A:$G,6)),"")</f>
        <v>Numéro de registre national</v>
      </c>
      <c r="G304" s="13" t="str">
        <f>IF($A304&lt;&gt;"",VLOOKUP($A304,Vocabulary!$A:$J,3,),"")</f>
        <v>Recommended best practice is to identify the resource by means of a string conforming to a formal identification system. 
An unambiguous reference to the resource within a given context.</v>
      </c>
      <c r="H304" s="13" t="str">
        <f>IFERROR(IF(VLOOKUP(A304,VocabularyNL!$A:$G,7)=0,"",VLOOKUP(A304,VocabularyNL!$A:$H,7)),"")</f>
        <v>Aanbevolen beste praktijk is om de bron te identificeren door middel van een string die overeenkomt met een formeel identificatiesysteem.
Een eenduidige verwijzing naar de bron binnen een bepaalde context.</v>
      </c>
      <c r="I304" s="13" t="str">
        <f>IFERROR(IF(VLOOKUP(A304,VocabularyFR!$A:$G,7)=0,"",VLOOKUP(A304,VocabularyFR!$A:$H,7)),"")</f>
        <v>La meilleure pratique recommandée consiste à identifier la ressource à l'aide d'une chaîne conforme à un système d'identification formel.
Une référence non ambiguë à la ressource dans un contexte donné.</v>
      </c>
      <c r="J304" s="13" t="str">
        <f>IF($A304&lt;&gt;"",IF(VLOOKUP($A304,Vocabulary!$A:$J,7,)="","",VLOOKUP($A304,Vocabulary!$A:$J,7,)),"")</f>
        <v>Identification code of the person in the National Register (local identifier). The person can be radiated.
Special case of ssin number.
(ssin = social security identification number)</v>
      </c>
      <c r="K304" s="13" t="str">
        <f>IFERROR(IF(VLOOKUP(A304,VocabularyNL!$A:$H,8)=0,"",VLOOKUP(A304,VocabularyNL!$A:$H,8)),"")</f>
        <v>Identificatiecode van de persoon in het Rijksregister (lokale identificator). De persoon kan geradieerd zijn.
Speciaal geval van een insz-nummer.
(insz = identificatienummer sociale zekerheid)</v>
      </c>
      <c r="L304" s="13" t="str">
        <f>IFERROR(IF(VLOOKUP(A304,VocabularyFR!$A:$H,8)=0,"",VLOOKUP(A304,VocabularyFR!$A:$H,8)),"")</f>
        <v>Code d'identification de la personne dans le registre national (identifiant local). La personne peut être radiée.
Cas spécial d'un numéro niss.
(niss = numéro d'identification de la sécurité sociale)</v>
      </c>
    </row>
    <row r="305" spans="1:12" ht="28.8" x14ac:dyDescent="0.3">
      <c r="A305" s="4">
        <v>345</v>
      </c>
      <c r="B305" s="13" t="str">
        <f>IF($A305&lt;&gt;"",VLOOKUP($A305,Vocabulary!$A:$J,4,),"")</f>
        <v>Person</v>
      </c>
      <c r="C305" s="13" t="str">
        <f>IF($A305&lt;&gt;"",IF(VLOOKUP($A305,Vocabulary!$A:$J,2,)="","",VLOOKUP($A305,Vocabulary!$A:$J,2,)),"")</f>
        <v>placeOfBirth</v>
      </c>
      <c r="D305" s="13" t="str">
        <f>IF($A305&lt;&gt;"",IF(VLOOKUP($A305,Vocabulary!$A:$J,10,)="","",VLOOKUP($A305,Vocabulary!$A:$J,10,)),"")</f>
        <v>&lt;person:placeOfBirth&gt;</v>
      </c>
      <c r="E305" s="13" t="str">
        <f>IFERROR(IF(VLOOKUP(A305,VocabularyNL!$A:$G,6)=0,"",VLOOKUP(A305,VocabularyNL!$A:$G,6)),"")</f>
        <v>Plaats geboorte</v>
      </c>
      <c r="F305" s="13" t="str">
        <f>IFERROR(IF(VLOOKUP(A305,VocabularyFR!$A:$G,6)=0,"",VLOOKUP(A305,VocabularyFR!$A:$G,6)),"")</f>
        <v>Lieu de naissance</v>
      </c>
      <c r="G305" s="13" t="str">
        <f>IF($A305&lt;&gt;"",VLOOKUP($A305,Vocabulary!$A:$J,3,),"")</f>
        <v>A person's place of birth (city).</v>
      </c>
      <c r="H305" s="13" t="str">
        <f>IFERROR(IF(VLOOKUP(A305,VocabularyNL!$A:$G,7)=0,"",VLOOKUP(A305,VocabularyNL!$A:$H,7)),"")</f>
        <v>De plaats (stad) waar de persoon is geboren.</v>
      </c>
      <c r="I305" s="13" t="str">
        <f>IFERROR(IF(VLOOKUP(A305,VocabularyFR!$A:$G,7)=0,"",VLOOKUP(A305,VocabularyFR!$A:$H,7)),"")</f>
        <v>L'endroit  (ville) où la personne est née.</v>
      </c>
      <c r="J305" s="13" t="str">
        <f>IF($A305&lt;&gt;"",IF(VLOOKUP($A305,Vocabulary!$A:$J,7,)="","",VLOOKUP($A305,Vocabulary!$A:$J,7,)),"")</f>
        <v>CBSS: country (NIS code) + municipality (string)
NR: NIS code municipality/country</v>
      </c>
      <c r="K305" s="13" t="str">
        <f>IFERROR(IF(VLOOKUP(A305,VocabularyNL!$A:$H,8)=0,"",VLOOKUP(A305,VocabularyNL!$A:$H,8)),"")</f>
        <v>KSZ: land (NIS-code) + gemeente (string)
RR: NIS-code gemeente / land</v>
      </c>
      <c r="L305" s="13" t="str">
        <f>IFERROR(IF(VLOOKUP(A305,VocabularyFR!$A:$H,8)=0,"",VLOOKUP(A305,VocabularyFR!$A:$H,8)),"")</f>
        <v>BCSS: pays (code INS) + municipalité (string)
Registre National: code de la commune INS / pays</v>
      </c>
    </row>
    <row r="306" spans="1:12" ht="28.8" x14ac:dyDescent="0.3">
      <c r="A306" s="4">
        <v>346</v>
      </c>
      <c r="B306" s="13" t="str">
        <f>IF($A306&lt;&gt;"",VLOOKUP($A306,Vocabulary!$A:$J,4,),"")</f>
        <v>Person</v>
      </c>
      <c r="C306" s="13" t="str">
        <f>IF($A306&lt;&gt;"",IF(VLOOKUP($A306,Vocabulary!$A:$J,2,)="","",VLOOKUP($A306,Vocabulary!$A:$J,2,)),"")</f>
        <v>placeOfDeath</v>
      </c>
      <c r="D306" s="13" t="str">
        <f>IF($A306&lt;&gt;"",IF(VLOOKUP($A306,Vocabulary!$A:$J,10,)="","",VLOOKUP($A306,Vocabulary!$A:$J,10,)),"")</f>
        <v>&lt;person:placeOfDeath&gt;</v>
      </c>
      <c r="E306" s="13" t="str">
        <f>IFERROR(IF(VLOOKUP(A306,VocabularyNL!$A:$G,6)=0,"",VLOOKUP(A306,VocabularyNL!$A:$G,6)),"")</f>
        <v>Plaats overlijden</v>
      </c>
      <c r="F306" s="13" t="str">
        <f>IFERROR(IF(VLOOKUP(A306,VocabularyFR!$A:$G,6)=0,"",VLOOKUP(A306,VocabularyFR!$A:$G,6)),"")</f>
        <v>Lieu de décès</v>
      </c>
      <c r="G306" s="13" t="str">
        <f>IF($A306&lt;&gt;"",VLOOKUP($A306,Vocabulary!$A:$J,3,),"")</f>
        <v>A person's place of death (city).</v>
      </c>
      <c r="H306" s="13" t="str">
        <f>IFERROR(IF(VLOOKUP(A306,VocabularyNL!$A:$G,7)=0,"",VLOOKUP(A306,VocabularyNL!$A:$H,7)),"")</f>
        <v>De plaats (stad) waar de persoon is overleden.</v>
      </c>
      <c r="I306" s="13" t="str">
        <f>IFERROR(IF(VLOOKUP(A306,VocabularyFR!$A:$G,7)=0,"",VLOOKUP(A306,VocabularyFR!$A:$H,7)),"")</f>
        <v>L'endroit (ville) où la personne est décédée.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x14ac:dyDescent="0.3">
      <c r="A307" s="4">
        <v>348</v>
      </c>
      <c r="B307" s="13" t="str">
        <f>IF($A307&lt;&gt;"",VLOOKUP($A307,Vocabulary!$A:$J,4,),"")</f>
        <v>Person</v>
      </c>
      <c r="C307" s="13" t="str">
        <f>IF($A307&lt;&gt;"",IF(VLOOKUP($A307,Vocabulary!$A:$J,2,)="","",VLOOKUP($A307,Vocabulary!$A:$J,2,)),"")</f>
        <v>residenceAddress</v>
      </c>
      <c r="D307" s="13" t="str">
        <f>IF($A307&lt;&gt;"",IF(VLOOKUP($A307,Vocabulary!$A:$J,10,)="","",VLOOKUP($A307,Vocabulary!$A:$J,10,)),"")</f>
        <v>&lt;fed-per:residenceAddress&gt;</v>
      </c>
      <c r="E307" s="13" t="str">
        <f>IFERROR(IF(VLOOKUP(A307,VocabularyNL!$A:$G,6)=0,"",VLOOKUP(A307,VocabularyNL!$A:$G,6)),"")</f>
        <v>Adres hoofdverblijf</v>
      </c>
      <c r="F307" s="13" t="str">
        <f>IFERROR(IF(VLOOKUP(A307,VocabularyFR!$A:$G,6)=0,"",VLOOKUP(A307,VocabularyFR!$A:$G,6)),"")</f>
        <v>Adresse de résidence</v>
      </c>
      <c r="G307" s="13" t="str">
        <f>IF($A307&lt;&gt;"",VLOOKUP($A307,Vocabulary!$A:$J,3,),"")</f>
        <v>Place where a person lives or stays temporarily.</v>
      </c>
      <c r="H307" s="13" t="str">
        <f>IFERROR(IF(VLOOKUP(A307,VocabularyNL!$A:$G,7)=0,"",VLOOKUP(A307,VocabularyNL!$A:$H,7)),"")</f>
        <v>Plaats waar een persoon woont of logeert.</v>
      </c>
      <c r="I307" s="13" t="str">
        <f>IFERROR(IF(VLOOKUP(A307,VocabularyFR!$A:$G,7)=0,"",VLOOKUP(A307,VocabularyFR!$A:$H,7)),"")</f>
        <v>Lieu où une personne vit ou reste temporairement.</v>
      </c>
      <c r="J307" s="13" t="str">
        <f>IF($A307&lt;&gt;"",IF(VLOOKUP($A307,Vocabulary!$A:$J,7,)="","",VLOOKUP($A307,Vocabulary!$A:$J,7,)),"")</f>
        <v/>
      </c>
      <c r="K307" s="13" t="str">
        <f>IFERROR(IF(VLOOKUP(A307,VocabularyNL!$A:$H,8)=0,"",VLOOKUP(A307,VocabularyNL!$A:$H,8)),"")</f>
        <v/>
      </c>
      <c r="L307" s="13" t="str">
        <f>IFERROR(IF(VLOOKUP(A307,VocabularyFR!$A:$H,8)=0,"",VLOOKUP(A307,VocabularyFR!$A:$H,8)),"")</f>
        <v/>
      </c>
    </row>
    <row r="308" spans="1:12" ht="43.2" x14ac:dyDescent="0.3">
      <c r="A308" s="4">
        <v>349</v>
      </c>
      <c r="B308" s="13" t="str">
        <f>IF($A308&lt;&gt;"",VLOOKUP($A308,Vocabulary!$A:$J,4,),"")</f>
        <v>Person</v>
      </c>
      <c r="C308" s="13" t="str">
        <f>IF($A308&lt;&gt;"",IF(VLOOKUP($A308,Vocabulary!$A:$J,2,)="","",VLOOKUP($A308,Vocabulary!$A:$J,2,)),"")</f>
        <v>ssin</v>
      </c>
      <c r="D308" s="13" t="str">
        <f>IF($A308&lt;&gt;"",IF(VLOOKUP($A308,Vocabulary!$A:$J,10,)="","",VLOOKUP($A308,Vocabulary!$A:$J,10,)),"")</f>
        <v>&lt;dcterms:identifier&gt;</v>
      </c>
      <c r="E308" s="13" t="str">
        <f>IFERROR(IF(VLOOKUP(A308,VocabularyNL!$A:$G,6)=0,"",VLOOKUP(A308,VocabularyNL!$A:$G,6)),"")</f>
        <v>INSZ</v>
      </c>
      <c r="F308" s="13" t="str">
        <f>IFERROR(IF(VLOOKUP(A308,VocabularyFR!$A:$G,6)=0,"",VLOOKUP(A308,VocabularyFR!$A:$G,6)),"")</f>
        <v>NISS</v>
      </c>
      <c r="G308" s="13" t="str">
        <f>IF($A308&lt;&gt;"",VLOOKUP($A308,Vocabulary!$A:$J,3,),"")</f>
        <v>Social Security Identification Number issued by the National Register or CBSS</v>
      </c>
      <c r="H308" s="13" t="str">
        <f>IFERROR(IF(VLOOKUP(A308,VocabularyNL!$A:$G,7)=0,"",VLOOKUP(A308,VocabularyNL!$A:$H,7)),"")</f>
        <v>Identificatienummer Sociale Zekerheid uitgegeven door het Rijksregister of door KSZ</v>
      </c>
      <c r="I308" s="13" t="str">
        <f>IFERROR(IF(VLOOKUP(A308,VocabularyFR!$A:$G,7)=0,"",VLOOKUP(A308,VocabularyFR!$A:$H,7)),"")</f>
        <v>Numéro d'identification de la sécurité sociale attribué par le Registre National ou par la BCSS</v>
      </c>
      <c r="J308" s="13" t="str">
        <f>IF($A308&lt;&gt;"",IF(VLOOKUP($A308,Vocabulary!$A:$J,7,)="","",VLOOKUP($A308,Vocabulary!$A:$J,7,)),"")</f>
        <v>Either a national register number  or a BIS number (issued by CBSS)
(ssin = social security identification number)</v>
      </c>
      <c r="K308" s="13" t="str">
        <f>IFERROR(IF(VLOOKUP(A308,VocabularyNL!$A:$H,8)=0,"",VLOOKUP(A308,VocabularyNL!$A:$H,8)),"")</f>
        <v>Kan ofwel een rijksregisternummer zijn of een BIS-nummer (uitgegeven door KSZ)
(INSZ = Identificatienummer van de sociale zekerheid )</v>
      </c>
      <c r="L308" s="13" t="str">
        <f>IFERROR(IF(VLOOKUP(A308,VocabularyFR!$A:$H,8)=0,"",VLOOKUP(A308,VocabularyFR!$A:$H,8)),"")</f>
        <v>Numéro de registre national ou bien un numéro BIS (créé par la BCSS)
(NISS = Numéro d'Identification de la Sécurité Sociale)</v>
      </c>
    </row>
    <row r="309" spans="1:12" ht="28.8" x14ac:dyDescent="0.3">
      <c r="A309" s="4">
        <v>350</v>
      </c>
      <c r="B309" s="13" t="str">
        <f>IF($A309&lt;&gt;"",VLOOKUP($A309,Vocabulary!$A:$J,4,),"")</f>
        <v>Temporal</v>
      </c>
      <c r="C309" s="13" t="str">
        <f>IF($A309&lt;&gt;"",IF(VLOOKUP($A309,Vocabulary!$A:$J,2,)="","",VLOOKUP($A309,Vocabulary!$A:$J,2,)),"")</f>
        <v>Period</v>
      </c>
      <c r="D309" s="13" t="str">
        <f>IF($A309&lt;&gt;"",IF(VLOOKUP($A309,Vocabulary!$A:$J,10,)="","",VLOOKUP($A309,Vocabulary!$A:$J,10,)),"")</f>
        <v>&lt;fed-temp:Period&gt;</v>
      </c>
      <c r="E309" s="13" t="str">
        <f>IFERROR(IF(VLOOKUP(A309,VocabularyNL!$A:$G,6)=0,"",VLOOKUP(A309,VocabularyNL!$A:$G,6)),"")</f>
        <v>Periode</v>
      </c>
      <c r="F309" s="13" t="str">
        <f>IFERROR(IF(VLOOKUP(A309,VocabularyFR!$A:$G,6)=0,"",VLOOKUP(A309,VocabularyFR!$A:$G,6)),"")</f>
        <v>Période</v>
      </c>
      <c r="G309" s="13" t="str">
        <f>IF($A309&lt;&gt;"",VLOOKUP($A309,Vocabulary!$A:$J,3,),"")</f>
        <v>A period of time composed by a start date and an optional end date</v>
      </c>
      <c r="H309" s="13" t="str">
        <f>IFERROR(IF(VLOOKUP(A309,VocabularyNL!$A:$G,7)=0,"",VLOOKUP(A309,VocabularyNL!$A:$H,7)),"")</f>
        <v>Een tijdsperiode samengesteld uit een startdatum en een optionele einddatum</v>
      </c>
      <c r="I309" s="13" t="str">
        <f>IFERROR(IF(VLOOKUP(A309,VocabularyFR!$A:$G,7)=0,"",VLOOKUP(A309,VocabularyFR!$A:$H,7)),"")</f>
        <v>Une période composée d'une date de début et d'une date de fin facultative</v>
      </c>
      <c r="J309" s="13" t="str">
        <f>IF($A309&lt;&gt;"",IF(VLOOKUP($A309,Vocabulary!$A:$J,7,)="","",VLOOKUP($A309,Vocabulary!$A:$J,7,)),"")</f>
        <v>(ssin = social security identification number)</v>
      </c>
      <c r="K309" s="13" t="str">
        <f>IFERROR(IF(VLOOKUP(A309,VocabularyNL!$A:$H,8)=0,"",VLOOKUP(A309,VocabularyNL!$A:$H,8)),"")</f>
        <v>(INSZ = Identificatienummer van de sociale zekerheid )</v>
      </c>
      <c r="L309" s="13" t="str">
        <f>IFERROR(IF(VLOOKUP(A309,VocabularyFR!$A:$H,8)=0,"",VLOOKUP(A309,VocabularyFR!$A:$H,8)),"")</f>
        <v>(NISS = Numéro d'Identification de la Sécurité Sociale)</v>
      </c>
    </row>
    <row r="310" spans="1:12" ht="28.8" x14ac:dyDescent="0.3">
      <c r="A310" s="4">
        <v>352</v>
      </c>
      <c r="B310" s="13" t="str">
        <f>IF($A310&lt;&gt;"",VLOOKUP($A310,Vocabulary!$A:$J,4,),"")</f>
        <v>Temporal</v>
      </c>
      <c r="C310" s="13" t="str">
        <f>IF($A310&lt;&gt;"",IF(VLOOKUP($A310,Vocabulary!$A:$J,2,)="","",VLOOKUP($A310,Vocabulary!$A:$J,2,)),"")</f>
        <v>endDate</v>
      </c>
      <c r="D310" s="13" t="str">
        <f>IF($A310&lt;&gt;"",IF(VLOOKUP($A310,Vocabulary!$A:$J,10,)="","",VLOOKUP($A310,Vocabulary!$A:$J,10,)),"")</f>
        <v>&lt;schema:endDate&gt;</v>
      </c>
      <c r="E310" s="13" t="str">
        <f>IFERROR(IF(VLOOKUP(A310,VocabularyNL!$A:$G,6)=0,"",VLOOKUP(A310,VocabularyNL!$A:$G,6)),"")</f>
        <v>Einddatum</v>
      </c>
      <c r="F310" s="13" t="str">
        <f>IFERROR(IF(VLOOKUP(A310,VocabularyFR!$A:$G,6)=0,"",VLOOKUP(A310,VocabularyFR!$A:$G,6)),"")</f>
        <v>Date de fin</v>
      </c>
      <c r="G310" s="13" t="str">
        <f>IF($A310&lt;&gt;"",VLOOKUP($A310,Vocabulary!$A:$J,3,),"")</f>
        <v>The end date and time of the item (in ISO 8601 date format).</v>
      </c>
      <c r="H310" s="13" t="str">
        <f>IFERROR(IF(VLOOKUP(A310,VocabularyNL!$A:$G,7)=0,"",VLOOKUP(A310,VocabularyNL!$A:$H,7)),"")</f>
        <v>De einddatum en -tijd van het item (in ISO 8601-datumformaat).</v>
      </c>
      <c r="I310" s="13" t="str">
        <f>IFERROR(IF(VLOOKUP(A310,VocabularyFR!$A:$G,7)=0,"",VLOOKUP(A310,VocabularyFR!$A:$H,7)),"")</f>
        <v>Date et heure de fin de l'élément (au format de date ISO 8601).</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ht="28.8" x14ac:dyDescent="0.3">
      <c r="A311" s="4">
        <v>355</v>
      </c>
      <c r="B311" s="13" t="str">
        <f>IF($A311&lt;&gt;"",VLOOKUP($A311,Vocabulary!$A:$J,4,),"")</f>
        <v>Temporal</v>
      </c>
      <c r="C311" s="13" t="str">
        <f>IF($A311&lt;&gt;"",IF(VLOOKUP($A311,Vocabulary!$A:$J,2,)="","",VLOOKUP($A311,Vocabulary!$A:$J,2,)),"")</f>
        <v>startDate</v>
      </c>
      <c r="D311" s="13" t="str">
        <f>IF($A311&lt;&gt;"",IF(VLOOKUP($A311,Vocabulary!$A:$J,10,)="","",VLOOKUP($A311,Vocabulary!$A:$J,10,)),"")</f>
        <v>&lt;schema:startDate&gt;</v>
      </c>
      <c r="E311" s="13" t="str">
        <f>IFERROR(IF(VLOOKUP(A311,VocabularyNL!$A:$G,6)=0,"",VLOOKUP(A311,VocabularyNL!$A:$G,6)),"")</f>
        <v>Startdatum</v>
      </c>
      <c r="F311" s="13" t="str">
        <f>IFERROR(IF(VLOOKUP(A311,VocabularyFR!$A:$G,6)=0,"",VLOOKUP(A311,VocabularyFR!$A:$G,6)),"")</f>
        <v>Date de début</v>
      </c>
      <c r="G311" s="13" t="str">
        <f>IF($A311&lt;&gt;"",VLOOKUP($A311,Vocabulary!$A:$J,3,),"")</f>
        <v>The start date and time of the item (in ISO 8601 date format).</v>
      </c>
      <c r="H311" s="13" t="str">
        <f>IFERROR(IF(VLOOKUP(A311,VocabularyNL!$A:$G,7)=0,"",VLOOKUP(A311,VocabularyNL!$A:$H,7)),"")</f>
        <v>De startdatum en -tijd van het artikel (in ISO 8601-datumformaat).</v>
      </c>
      <c r="I311" s="13" t="str">
        <f>IFERROR(IF(VLOOKUP(A311,VocabularyFR!$A:$G,7)=0,"",VLOOKUP(A311,VocabularyFR!$A:$H,7)),"")</f>
        <v>Date et heure de début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43.2" x14ac:dyDescent="0.3">
      <c r="A312" s="4">
        <v>359</v>
      </c>
      <c r="B312" s="13" t="str">
        <f>IF($A312&lt;&gt;"",VLOOKUP($A312,Vocabulary!$A:$J,4,),"")</f>
        <v>Location</v>
      </c>
      <c r="C312" s="13" t="str">
        <f>IF($A312&lt;&gt;"",IF(VLOOKUP($A312,Vocabulary!$A:$J,2,)="","",VLOOKUP($A312,Vocabulary!$A:$J,2,)),"")</f>
        <v>GM_Point</v>
      </c>
      <c r="D312" s="13" t="str">
        <f>IF($A312&lt;&gt;"",IF(VLOOKUP($A312,Vocabulary!$A:$J,10,)="","",VLOOKUP($A312,Vocabulary!$A:$J,10,)),"")</f>
        <v>&lt;fed-loc:GM_Point&gt;</v>
      </c>
      <c r="E312" s="13" t="str">
        <f>IFERROR(IF(VLOOKUP(A312,VocabularyNL!$A:$G,6)=0,"",VLOOKUP(A312,VocabularyNL!$A:$G,6)),"")</f>
        <v>GM_Point</v>
      </c>
      <c r="F312" s="13" t="str">
        <f>IFERROR(IF(VLOOKUP(A312,VocabularyFR!$A:$G,6)=0,"",VLOOKUP(A312,VocabularyFR!$A:$G,6)),"")</f>
        <v>GM_Point</v>
      </c>
      <c r="G312" s="13" t="str">
        <f>IF($A312&lt;&gt;"",VLOOKUP($A312,Vocabulary!$A:$J,3,),"")</f>
        <v>GM_Point is the basic data type for a geometric object consisting of one and only one point.</v>
      </c>
      <c r="H312" s="13" t="str">
        <f>IFERROR(IF(VLOOKUP(A312,VocabularyNL!$A:$G,7)=0,"",VLOOKUP(A312,VocabularyNL!$A:$H,7)),"")</f>
        <v>GM_Point is het elementaire gegevenstype voor een meetkundig object bestaande uit één en slechts één punt.</v>
      </c>
      <c r="I312" s="13" t="str">
        <f>IFERROR(IF(VLOOKUP(A312,VocabularyFR!$A:$G,7)=0,"",VLOOKUP(A312,VocabularyFR!$A:$H,7)),"")</f>
        <v>GM_Point est le type de données de base pour un objet géométrique consistant en un et un seul point.</v>
      </c>
      <c r="J312" s="13" t="str">
        <f>IF($A312&lt;&gt;"",IF(VLOOKUP($A312,Vocabulary!$A:$J,7,)="","",VLOOKUP($A312,Vocabulary!$A:$J,7,)),"")</f>
        <v>http://inspire-regadmin.jrc.ec.europa.eu/dataspecification/ScopeObjectDetail.action?objectDetailId=11377</v>
      </c>
      <c r="K312" s="13" t="str">
        <f>IFERROR(IF(VLOOKUP(A312,VocabularyNL!$A:$H,8)=0,"",VLOOKUP(A312,VocabularyNL!$A:$H,8)),"")</f>
        <v>http://inspire-regadmin.jrc.ec.europa.eu/dataspecification/ScopeObjectDetail.action?objectDetailId=11377</v>
      </c>
      <c r="L312" s="13" t="str">
        <f>IFERROR(IF(VLOOKUP(A312,VocabularyFR!$A:$H,8)=0,"",VLOOKUP(A312,VocabularyFR!$A:$H,8)),"")</f>
        <v>http://inspire-regadmin.jrc.ec.europa.eu/dataspecification/ScopeObjectDetail.action?objectDetailId=11377</v>
      </c>
    </row>
    <row r="313" spans="1:12" ht="28.8" x14ac:dyDescent="0.3">
      <c r="A313" s="4">
        <v>360</v>
      </c>
      <c r="B313" s="13" t="str">
        <f>IF($A313&lt;&gt;"",VLOOKUP($A313,Vocabulary!$A:$J,4,),"")</f>
        <v>Location</v>
      </c>
      <c r="C313" s="13" t="str">
        <f>IF($A313&lt;&gt;"",IF(VLOOKUP($A313,Vocabulary!$A:$J,2,)="","",VLOOKUP($A313,Vocabulary!$A:$J,2,)),"")</f>
        <v>AddressStatus</v>
      </c>
      <c r="D313" s="13" t="str">
        <f>IF($A313&lt;&gt;"",IF(VLOOKUP($A313,Vocabulary!$A:$J,10,)="","",VLOOKUP($A313,Vocabulary!$A:$J,10,)),"")</f>
        <v>&lt;fed-thesaurus:addressstatus#id&gt;</v>
      </c>
      <c r="E313" s="13" t="str">
        <f>IFERROR(IF(VLOOKUP(A313,VocabularyNL!$A:$G,6)=0,"",VLOOKUP(A313,VocabularyNL!$A:$G,6)),"")</f>
        <v>Status adres</v>
      </c>
      <c r="F313" s="13" t="str">
        <f>IFERROR(IF(VLOOKUP(A313,VocabularyFR!$A:$G,6)=0,"",VLOOKUP(A313,VocabularyFR!$A:$G,6)),"")</f>
        <v>Statut d'adresse</v>
      </c>
      <c r="G313" s="13" t="str">
        <f>IF($A313&lt;&gt;"",VLOOKUP($A313,Vocabulary!$A:$J,3,),"")</f>
        <v>Conceptscheme with possible status values for a BEST address.</v>
      </c>
      <c r="H313" s="13" t="str">
        <f>IFERROR(IF(VLOOKUP(A313,VocabularyNL!$A:$G,7)=0,"",VLOOKUP(A313,VocabularyNL!$A:$H,7)),"")</f>
        <v>Conceptscheme met mogelijke statuswaarden voor een BEST-adres.</v>
      </c>
      <c r="I313" s="13" t="str">
        <f>IFERROR(IF(VLOOKUP(A313,VocabularyFR!$A:$G,7)=0,"",VLOOKUP(A313,VocabularyFR!$A:$H,7)),"")</f>
        <v>Conceptscheme avec les valeurs d'état possibles pour une adresse BEST.</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28.8" x14ac:dyDescent="0.3">
      <c r="A314" s="4">
        <v>361</v>
      </c>
      <c r="B314" s="13" t="str">
        <f>IF($A314&lt;&gt;"",VLOOKUP($A314,Vocabulary!$A:$J,4,),"")</f>
        <v>Person</v>
      </c>
      <c r="C314" s="13" t="str">
        <f>IF($A314&lt;&gt;"",IF(VLOOKUP($A314,Vocabulary!$A:$J,2,)="","",VLOOKUP($A314,Vocabulary!$A:$J,2,)),"")</f>
        <v>AdministrativeStatus</v>
      </c>
      <c r="D314" s="13" t="str">
        <f>IF($A314&lt;&gt;"",IF(VLOOKUP($A314,Vocabulary!$A:$J,10,)="","",VLOOKUP($A314,Vocabulary!$A:$J,10,)),"")</f>
        <v>&lt;fed-thesaurus:administrativestatus#id&gt;</v>
      </c>
      <c r="E314" s="13" t="str">
        <f>IFERROR(IF(VLOOKUP(A314,VocabularyNL!$A:$G,6)=0,"",VLOOKUP(A314,VocabularyNL!$A:$G,6)),"")</f>
        <v>Administratieve status</v>
      </c>
      <c r="F314" s="13" t="str">
        <f>IFERROR(IF(VLOOKUP(A314,VocabularyFR!$A:$G,6)=0,"",VLOOKUP(A314,VocabularyFR!$A:$G,6)),"")</f>
        <v>Statut administratif</v>
      </c>
      <c r="G314" s="13" t="str">
        <f>IF($A314&lt;&gt;"",VLOOKUP($A314,Vocabulary!$A:$J,3,),"")</f>
        <v>Conceptscheme with the values of an administrative status.</v>
      </c>
      <c r="H314" s="13" t="str">
        <f>IFERROR(IF(VLOOKUP(A314,VocabularyNL!$A:$G,7)=0,"",VLOOKUP(A314,VocabularyNL!$A:$H,7)),"")</f>
        <v>Conceptscheme met de waarden van een administratieve status.</v>
      </c>
      <c r="I314" s="13" t="str">
        <f>IFERROR(IF(VLOOKUP(A314,VocabularyFR!$A:$G,7)=0,"",VLOOKUP(A314,VocabularyFR!$A:$H,7)),"")</f>
        <v>Statut administratif.</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43.2" x14ac:dyDescent="0.3">
      <c r="A315" s="4">
        <v>362</v>
      </c>
      <c r="B315" s="13" t="str">
        <f>IF($A315&lt;&gt;"",VLOOKUP($A315,Vocabulary!$A:$J,4,),"")</f>
        <v>Person</v>
      </c>
      <c r="C315" s="13" t="str">
        <f>IF($A315&lt;&gt;"",IF(VLOOKUP($A315,Vocabulary!$A:$J,2,)="","",VLOOKUP($A315,Vocabulary!$A:$J,2,)),"")</f>
        <v>CivilStatusType</v>
      </c>
      <c r="D315" s="13" t="str">
        <f>IF($A315&lt;&gt;"",IF(VLOOKUP($A315,Vocabulary!$A:$J,10,)="","",VLOOKUP($A315,Vocabulary!$A:$J,10,)),"")</f>
        <v>&lt;fed-thesaurus:civilstatustype#id&gt;</v>
      </c>
      <c r="E315" s="13" t="str">
        <f>IFERROR(IF(VLOOKUP(A315,VocabularyNL!$A:$G,6)=0,"",VLOOKUP(A315,VocabularyNL!$A:$G,6)),"")</f>
        <v>Burgerlijke staat</v>
      </c>
      <c r="F315" s="13" t="str">
        <f>IFERROR(IF(VLOOKUP(A315,VocabularyFR!$A:$G,6)=0,"",VLOOKUP(A315,VocabularyFR!$A:$G,6)),"")</f>
        <v>Etat civil</v>
      </c>
      <c r="G315" s="13" t="str">
        <f>IF($A315&lt;&gt;"",VLOOKUP($A315,Vocabulary!$A:$J,3,),"")</f>
        <v>The type of civil status of a person represented by a code assigned by the National Register.</v>
      </c>
      <c r="H315" s="13" t="str">
        <f>IFERROR(IF(VLOOKUP(A315,VocabularyNL!$A:$G,7)=0,"",VLOOKUP(A315,VocabularyNL!$A:$H,7)),"")</f>
        <v>Het type burgerlijke staat van een persoon vertegenwoordigd door een code toegekend door het Rijksregister.</v>
      </c>
      <c r="I315" s="13" t="str">
        <f>IFERROR(IF(VLOOKUP(A315,VocabularyFR!$A:$G,7)=0,"",VLOOKUP(A315,VocabularyFR!$A:$H,7)),"")</f>
        <v>Le type d'état civil d'une personne représenté par un code attribué par le Registre national.</v>
      </c>
      <c r="J315" s="13" t="str">
        <f>IF($A315&lt;&gt;"",IF(VLOOKUP($A315,Vocabulary!$A:$J,7,)="","",VLOOKUP($A315,Vocabulary!$A:$J,7,)),"")</f>
        <v>Definition see https://www.ibz.rrn.fgov.be/fileadmin/user_upload/nl/rr/instructies/IT-lijst/IT120_Burgerlijke_Staat_20210106.pdf</v>
      </c>
      <c r="K315" s="13" t="str">
        <f>IFERROR(IF(VLOOKUP(A315,VocabularyNL!$A:$H,8)=0,"",VLOOKUP(A315,VocabularyNL!$A:$H,8)),"")</f>
        <v>Definitie: zie Rijksregister  https://www.ibz.rrn.fgov.be/fileadmin/user_upload/nl/rr/instructies/IT-lijst/IT120_Burgerlijke_Staat_20210106.pdf</v>
      </c>
      <c r="L315" s="13" t="str">
        <f>IFERROR(IF(VLOOKUP(A315,VocabularyFR!$A:$H,8)=0,"",VLOOKUP(A315,VocabularyFR!$A:$H,8)),"")</f>
        <v>Définition: voir Registre National
https://www.ibz.rrn.fgov.be/fileadmin/user_upload/fr/rn/instructions/liste-TI/TI120_Etatcivil_20210106.pdf</v>
      </c>
    </row>
    <row r="316" spans="1:12" ht="115.2" x14ac:dyDescent="0.3">
      <c r="A316" s="4">
        <v>363</v>
      </c>
      <c r="B316" s="13" t="str">
        <f>IF($A316&lt;&gt;"",VLOOKUP($A316,Vocabulary!$A:$J,4,),"")</f>
        <v>Person</v>
      </c>
      <c r="C316" s="13" t="str">
        <f>IF($A316&lt;&gt;"",IF(VLOOKUP($A316,Vocabulary!$A:$J,2,)="","",VLOOKUP($A316,Vocabulary!$A:$J,2,)),"")</f>
        <v>Descent</v>
      </c>
      <c r="D316" s="13" t="str">
        <f>IF($A316&lt;&gt;"",IF(VLOOKUP($A316,Vocabulary!$A:$J,10,)="","",VLOOKUP($A316,Vocabulary!$A:$J,10,)),"")</f>
        <v>&lt;fed-thesaurus:descent#id&gt;</v>
      </c>
      <c r="E316" s="13" t="str">
        <f>IFERROR(IF(VLOOKUP(A316,VocabularyNL!$A:$G,6)=0,"",VLOOKUP(A316,VocabularyNL!$A:$G,6)),"")</f>
        <v>Afstamming</v>
      </c>
      <c r="F316" s="13" t="str">
        <f>IFERROR(IF(VLOOKUP(A316,VocabularyFR!$A:$G,6)=0,"",VLOOKUP(A316,VocabularyFR!$A:$G,6)),"")</f>
        <v>Descendance</v>
      </c>
      <c r="G316" s="13" t="str">
        <f>IF($A316&lt;&gt;"",VLOOKUP($A316,Vocabulary!$A:$J,3,),"")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6" s="13" t="str">
        <f>IFERROR(IF(VLOOKUP(A316,VocabularyNL!$A:$G,7)=0,"",VLOOKUP(A316,VocabularyNL!$A:$H,7)),"")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6" s="13" t="str">
        <f>IFERROR(IF(VLOOKUP(A316,VocabularyFR!$A:$G,7)=0,"",VLOOKUP(A316,VocabularyFR!$A:$H,7)),"")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6" s="13" t="str">
        <f>IF($A316&lt;&gt;"",IF(VLOOKUP($A316,Vocabulary!$A:$J,7,)="","",VLOOKUP($A316,Vocabulary!$A:$J,7,)),"")</f>
        <v>CONCEPTSCHEME  DEFINITION to be done</v>
      </c>
      <c r="K316" s="13" t="str">
        <f>IFERROR(IF(VLOOKUP(A316,VocabularyNL!$A:$H,8)=0,"",VLOOKUP(A316,VocabularyNL!$A:$H,8)),"")</f>
        <v>CONCEPTSCHEME DEFINITION to do</v>
      </c>
      <c r="L316" s="13" t="str">
        <f>IFERROR(IF(VLOOKUP(A316,VocabularyFR!$A:$H,8)=0,"",VLOOKUP(A316,VocabularyFR!$A:$H,8)),"")</f>
        <v>CONCEPTSCHEME DEFINITION to do</v>
      </c>
    </row>
    <row r="317" spans="1:12" ht="144" x14ac:dyDescent="0.3">
      <c r="A317" s="4">
        <v>364</v>
      </c>
      <c r="B317" s="13" t="str">
        <f>IF($A317&lt;&gt;"",VLOOKUP($A317,Vocabulary!$A:$J,4,),"")</f>
        <v>Organization</v>
      </c>
      <c r="C317" s="13" t="str">
        <f>IF($A317&lt;&gt;"",IF(VLOOKUP($A317,Vocabulary!$A:$J,2,)="","",VLOOKUP($A317,Vocabulary!$A:$J,2,)),"")</f>
        <v>Nace2008</v>
      </c>
      <c r="D317" s="13" t="str">
        <f>IF($A317&lt;&gt;"",IF(VLOOKUP($A317,Vocabulary!$A:$J,10,)="","",VLOOKUP($A317,Vocabulary!$A:$J,10,)),"")</f>
        <v>&lt;fed-thesaurus:nace2008#id&gt;</v>
      </c>
      <c r="E317" s="13" t="str">
        <f>IFERROR(IF(VLOOKUP(A317,VocabularyNL!$A:$G,6)=0,"",VLOOKUP(A317,VocabularyNL!$A:$G,6)),"")</f>
        <v>Nace2008</v>
      </c>
      <c r="F317" s="13" t="str">
        <f>IFERROR(IF(VLOOKUP(A317,VocabularyFR!$A:$G,6)=0,"",VLOOKUP(A317,VocabularyFR!$A:$G,6)),"")</f>
        <v>Nace2008</v>
      </c>
      <c r="G317" s="13" t="str">
        <f>IF($A317&lt;&gt;"",VLOOKUP($A317,Vocabulary!$A:$J,3,),"")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7" s="13" t="str">
        <f>IFERROR(IF(VLOOKUP(A317,VocabularyNL!$A:$G,7)=0,"",VLOOKUP(A317,VocabularyNL!$A:$H,7)),"")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17" s="13" t="str">
        <f>IFERROR(IF(VLOOKUP(A317,VocabularyFR!$A:$G,7)=0,"",VLOOKUP(A317,VocabularyFR!$A:$H,7)),"")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7" s="13" t="str">
        <f>IF($A317&lt;&gt;"",IF(VLOOKUP($A317,Vocabulary!$A:$J,7,)="","",VLOOKUP($A317,Vocabulary!$A:$J,7,)),"")</f>
        <v>see https://economie.fgov.be/en/themes/enterprises/crossroads-bank-enterprises/services-administrations/tables-codes (code NACE version 2008)</v>
      </c>
      <c r="K317" s="13" t="str">
        <f>IFERROR(IF(VLOOKUP(A317,VocabularyNL!$A:$H,8)=0,"",VLOOKUP(A317,VocabularyNL!$A:$H,8)),"")</f>
        <v>zie https://economie.fgov.be/nl/themas/ondernemingen/kruispuntbank-van/diensten-voor-administraties/codetabellen (code NACE versie 2008)</v>
      </c>
      <c r="L317" s="13" t="str">
        <f>IFERROR(IF(VLOOKUP(A317,VocabularyFR!$A:$H,8)=0,"",VLOOKUP(A317,VocabularyFR!$A:$H,8)),"")</f>
        <v>voir https://economie.fgov.be/fr/themes/entreprises/banque-carrefour-des/services-pour-les/tables-de-codes  (code NACE version 2008)</v>
      </c>
    </row>
    <row r="318" spans="1:12" ht="115.2" x14ac:dyDescent="0.3">
      <c r="A318" s="4">
        <v>366</v>
      </c>
      <c r="B318" s="13" t="str">
        <f>IF($A318&lt;&gt;"",VLOOKUP($A318,Vocabulary!$A:$J,4,),"")</f>
        <v>Person</v>
      </c>
      <c r="C318" s="13" t="str">
        <f>IF($A318&lt;&gt;"",IF(VLOOKUP($A318,Vocabulary!$A:$J,2,)="","",VLOOKUP($A318,Vocabulary!$A:$J,2,)),"")</f>
        <v>HouseholdRelationType</v>
      </c>
      <c r="D318" s="13" t="str">
        <f>IF($A318&lt;&gt;"",IF(VLOOKUP($A318,Vocabulary!$A:$J,10,)="","",VLOOKUP($A318,Vocabulary!$A:$J,10,)),"")</f>
        <v>&lt;fed-thesaurus:householdrelationtype#id&gt;</v>
      </c>
      <c r="E318" s="13" t="str">
        <f>IFERROR(IF(VLOOKUP(A318,VocabularyNL!$A:$G,6)=0,"",VLOOKUP(A318,VocabularyNL!$A:$G,6)),"")</f>
        <v>Gezinsrelatie type</v>
      </c>
      <c r="F318" s="13" t="str">
        <f>IFERROR(IF(VLOOKUP(A318,VocabularyFR!$A:$G,6)=0,"",VLOOKUP(A318,VocabularyFR!$A:$G,6)),"")</f>
        <v>Type de relation de ménage</v>
      </c>
      <c r="G318" s="13" t="str">
        <f>IF($A318&lt;&gt;"",VLOOKUP($A318,Vocabulary!$A:$J,3,),"")</f>
        <v>The type of relation of a household member to the household reference person, represented by a code assigned by the National Register.</v>
      </c>
      <c r="H318" s="13" t="str">
        <f>IFERROR(IF(VLOOKUP(A318,VocabularyNL!$A:$G,7)=0,"",VLOOKUP(A318,VocabularyNL!$A:$H,7)),"")</f>
        <v>Het type relatie van een lid van het huishouden tot de referentiepersoon van het huishouden, vertegenwoordigd door een code toegekend door het Rijksregister.</v>
      </c>
      <c r="I318" s="13" t="str">
        <f>IFERROR(IF(VLOOKUP(A318,VocabularyFR!$A:$G,7)=0,"",VLOOKUP(A318,VocabularyFR!$A:$H,7)),"")</f>
        <v>Le type de relation d'un membre du ménage à la personne de référence du ménage, représenté par un code attribué par le Registre national.</v>
      </c>
      <c r="J318" s="13" t="str">
        <f>IF($A318&lt;&gt;"",IF(VLOOKUP($A318,Vocabulary!$A:$J,7,)="","",VLOOKUP($A318,Vocabulary!$A:$J,7,)),"")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K318" s="13" t="str">
        <f>IFERROR(IF(VLOOKUP(A318,VocabularyNL!$A:$H,8)=0,"",VLOOKUP(A318,VocabularyNL!$A:$H,8)),"")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L318" s="13" t="str">
        <f>IFERROR(IF(VLOOKUP(A318,VocabularyFR!$A:$H,8)=0,"",VLOOKUP(A318,VocabularyFR!$A:$H,8)),"")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row>
    <row r="319" spans="1:12" ht="115.2" x14ac:dyDescent="0.3">
      <c r="A319" s="4">
        <v>367</v>
      </c>
      <c r="B319" s="13" t="str">
        <f>IF($A319&lt;&gt;"",VLOOKUP($A319,Vocabulary!$A:$J,4,),"")</f>
        <v>Organization</v>
      </c>
      <c r="C319" s="13" t="str">
        <f>IF($A319&lt;&gt;"",IF(VLOOKUP($A319,Vocabulary!$A:$J,2,)="","",VLOOKUP($A319,Vocabulary!$A:$J,2,)),"")</f>
        <v>Function</v>
      </c>
      <c r="D319" s="13" t="str">
        <f>IF($A319&lt;&gt;"",IF(VLOOKUP($A319,Vocabulary!$A:$J,10,)="","",VLOOKUP($A319,Vocabulary!$A:$J,10,)),"")</f>
        <v>&lt;fed-thesaurus:function#id&gt;</v>
      </c>
      <c r="E319" s="13" t="str">
        <f>IFERROR(IF(VLOOKUP(A319,VocabularyNL!$A:$G,6)=0,"",VLOOKUP(A319,VocabularyNL!$A:$G,6)),"")</f>
        <v>Functie</v>
      </c>
      <c r="F319" s="13" t="str">
        <f>IFERROR(IF(VLOOKUP(A319,VocabularyFR!$A:$G,6)=0,"",VLOOKUP(A319,VocabularyFR!$A:$G,6)),"")</f>
        <v>Fonction</v>
      </c>
      <c r="G319" s="13" t="str">
        <f>IF($A319&lt;&gt;"",VLOOKUP($A319,Vocabulary!$A:$J,3,),"")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19" s="13" t="str">
        <f>IFERROR(IF(VLOOKUP(A319,VocabularyNL!$A:$G,7)=0,"",VLOOKUP(A319,VocabularyNL!$A:$H,7)),"")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19" s="13" t="str">
        <f>IFERROR(IF(VLOOKUP(A319,VocabularyFR!$A:$G,7)=0,"",VLOOKUP(A319,VocabularyFR!$A:$H,7)),"")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19" s="13" t="str">
        <f>IF($A319&lt;&gt;"",IF(VLOOKUP($A319,Vocabulary!$A:$J,7,)="","",VLOOKUP($A319,Vocabulary!$A:$J,7,)),"")</f>
        <v>see https://economie.fgov.be/en/themes/enterprises/crossroads-bank-enterprises/services-administrations/tables-codes (KBO-codes-legal.xls tab Function)</v>
      </c>
      <c r="K319" s="13" t="str">
        <f>IFERROR(IF(VLOOKUP(A319,VocabularyNL!$A:$H,8)=0,"",VLOOKUP(A319,VocabularyNL!$A:$H,8)),"")</f>
        <v>zie https://economie.fgov.be/nl/themas/ondernemingen/kruispuntbank-van/diensten-voor-administraties/codetabellen (KBO-codes-legal.xls tab Functie)</v>
      </c>
      <c r="L319" s="13" t="str">
        <f>IFERROR(IF(VLOOKUP(A319,VocabularyFR!$A:$H,8)=0,"",VLOOKUP(A319,VocabularyFR!$A:$H,8)),"")</f>
        <v>voir https://economie.fgov.be/fr/themes/entreprises/banque-carrefour-des/services-pour-les/tables-de-codes (KBO-codes-legal.xls, onglet Function)</v>
      </c>
    </row>
    <row r="320" spans="1:12" ht="28.8" x14ac:dyDescent="0.3">
      <c r="A320" s="4">
        <v>368</v>
      </c>
      <c r="B320" s="13" t="str">
        <f>IF($A320&lt;&gt;"",VLOOKUP($A320,Vocabulary!$A:$J,4,),"")</f>
        <v>Person</v>
      </c>
      <c r="C320" s="13" t="str">
        <f>IF($A320&lt;&gt;"",IF(VLOOKUP($A320,Vocabulary!$A:$J,2,)="","",VLOOKUP($A320,Vocabulary!$A:$J,2,)),"")</f>
        <v>GenderCode</v>
      </c>
      <c r="D320" s="13" t="str">
        <f>IF($A320&lt;&gt;"",IF(VLOOKUP($A320,Vocabulary!$A:$J,10,)="","",VLOOKUP($A320,Vocabulary!$A:$J,10,)),"")</f>
        <v>&lt;fed-thesaurus:gendercode#id&gt;</v>
      </c>
      <c r="E320" s="13" t="str">
        <f>IFERROR(IF(VLOOKUP(A320,VocabularyNL!$A:$G,6)=0,"",VLOOKUP(A320,VocabularyNL!$A:$G,6)),"")</f>
        <v>Geslacht</v>
      </c>
      <c r="F320" s="13" t="str">
        <f>IFERROR(IF(VLOOKUP(A320,VocabularyFR!$A:$G,6)=0,"",VLOOKUP(A320,VocabularyFR!$A:$G,6)),"")</f>
        <v>Sexe</v>
      </c>
      <c r="G320" s="13" t="str">
        <f>IF($A320&lt;&gt;"",VLOOKUP($A320,Vocabulary!$A:$J,3,),"")</f>
        <v>Gender of a person, following the ISO 5218 standard: 0 = unknown, 1 = male, 2 = female</v>
      </c>
      <c r="H320" s="13" t="str">
        <f>IFERROR(IF(VLOOKUP(A320,VocabularyNL!$A:$G,7)=0,"",VLOOKUP(A320,VocabularyNL!$A:$H,7)),"")</f>
        <v>Geslacht van een persoon volgens de ISO 5218 standaard: 0 = onbekend, 1 = mannelijk, 2 = vrouwelijk</v>
      </c>
      <c r="I320" s="13" t="str">
        <f>IFERROR(IF(VLOOKUP(A320,VocabularyFR!$A:$G,7)=0,"",VLOOKUP(A320,VocabularyFR!$A:$H,7)),"")</f>
        <v>Le sexe d'une personne conforme au standard ISO 5218: 0 = inconnu, 1 = masculin, 2 = féminin</v>
      </c>
      <c r="J320" s="13" t="str">
        <f>IF($A320&lt;&gt;"",IF(VLOOKUP($A320,Vocabulary!$A:$J,7,)="","",VLOOKUP($A320,Vocabulary!$A:$J,7,)),"")</f>
        <v>See https://en.wikipedia.org/wiki/ISO/IEC_5218
(excluded value: 9)</v>
      </c>
      <c r="K320" s="13" t="str">
        <f>IFERROR(IF(VLOOKUP(A320,VocabularyNL!$A:$H,8)=0,"",VLOOKUP(A320,VocabularyNL!$A:$H,8)),"")</f>
        <v>Zie https://nl.wikipedia.org/wiki/ISO_5218 (uitgesloten waarde: 9)</v>
      </c>
      <c r="L320" s="13" t="str">
        <f>IFERROR(IF(VLOOKUP(A320,VocabularyFR!$A:$H,8)=0,"",VLOOKUP(A320,VocabularyFR!$A:$H,8)),"")</f>
        <v>Voir https://fr.wikipedia.org/wiki/ISO/CEI_5218  (valeur exclue: 9)</v>
      </c>
    </row>
    <row r="321" spans="1:12" ht="158.4" x14ac:dyDescent="0.3">
      <c r="A321" s="4">
        <v>372</v>
      </c>
      <c r="B321" s="13" t="str">
        <f>IF($A321&lt;&gt;"",VLOOKUP($A321,Vocabulary!$A:$J,4,),"")</f>
        <v>Organization</v>
      </c>
      <c r="C321" s="13" t="str">
        <f>IF($A321&lt;&gt;"",IF(VLOOKUP($A321,Vocabulary!$A:$J,2,)="","",VLOOKUP($A321,Vocabulary!$A:$J,2,)),"")</f>
        <v>LegalForm</v>
      </c>
      <c r="D321" s="13" t="str">
        <f>IF($A321&lt;&gt;"",IF(VLOOKUP($A321,Vocabulary!$A:$J,10,)="","",VLOOKUP($A321,Vocabulary!$A:$J,10,)),"")</f>
        <v>&lt;fed-thesaurus:legalform#id&gt;</v>
      </c>
      <c r="E321" s="13" t="str">
        <f>IFERROR(IF(VLOOKUP(A321,VocabularyNL!$A:$G,6)=0,"",VLOOKUP(A321,VocabularyNL!$A:$G,6)),"")</f>
        <v>Rechtsvorm</v>
      </c>
      <c r="F321" s="13" t="str">
        <f>IFERROR(IF(VLOOKUP(A321,VocabularyFR!$A:$G,6)=0,"",VLOOKUP(A321,VocabularyFR!$A:$G,6)),"")</f>
        <v>Forme juridique</v>
      </c>
      <c r="G321" s="13" t="str">
        <f>IF($A321&lt;&gt;"",VLOOKUP($A321,Vocabulary!$A:$J,3,),"")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1" s="13" t="str">
        <f>IFERROR(IF(VLOOKUP(A321,VocabularyNL!$A:$G,7)=0,"",VLOOKUP(A321,VocabularyNL!$A:$H,7)),"")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1" s="13" t="str">
        <f>IFERROR(IF(VLOOKUP(A321,VocabularyFR!$A:$G,7)=0,"",VLOOKUP(A321,VocabularyFR!$A:$H,7)),"")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1" s="13" t="str">
        <f>IF($A321&lt;&gt;"",IF(VLOOKUP($A321,Vocabulary!$A:$J,7,)="","",VLOOKUP($A321,Vocabulary!$A:$J,7,)),"")</f>
        <v>see https://economie.fgov.be/en/themes/enterprises/crossroads-bank-enterprises/services-administrations/tables-codes (KBO-codes-legal.xls tab JuridicalForm)</v>
      </c>
      <c r="K321" s="13" t="str">
        <f>IFERROR(IF(VLOOKUP(A321,VocabularyNL!$A:$H,8)=0,"",VLOOKUP(A321,VocabularyNL!$A:$H,8)),"")</f>
        <v>zie https://economie.fgov.be/nl/themas/ondernemingen/kruispuntbank-van/diensten-voor-administraties/codetabellen (KBO-codes-legal.xls tab JuridicalForm)</v>
      </c>
      <c r="L321" s="13" t="str">
        <f>IFERROR(IF(VLOOKUP(A321,VocabularyFR!$A:$H,8)=0,"",VLOOKUP(A321,VocabularyFR!$A:$H,8)),"")</f>
        <v>voir https://economie.fgov.be/fr/themes/entreprises/banque-carrefour-des/services-pour-les/tables-de-codes (KBO-codes-legal.xls, onglet JuridicalForm)</v>
      </c>
    </row>
    <row r="322" spans="1:12" ht="72" x14ac:dyDescent="0.3">
      <c r="A322" s="4">
        <v>373</v>
      </c>
      <c r="B322" s="13" t="str">
        <f>IF($A322&lt;&gt;"",VLOOKUP($A322,Vocabulary!$A:$J,4,),"")</f>
        <v>Organization</v>
      </c>
      <c r="C322" s="13" t="str">
        <f>IF($A322&lt;&gt;"",IF(VLOOKUP($A322,Vocabulary!$A:$J,2,)="","",VLOOKUP($A322,Vocabulary!$A:$J,2,)),"")</f>
        <v>LegalStatus</v>
      </c>
      <c r="D322" s="13" t="str">
        <f>IF($A322&lt;&gt;"",IF(VLOOKUP($A322,Vocabulary!$A:$J,10,)="","",VLOOKUP($A322,Vocabulary!$A:$J,10,)),"")</f>
        <v>&lt;fed-thesaurus:legalstatus#id&gt;</v>
      </c>
      <c r="E322" s="13" t="str">
        <f>IFERROR(IF(VLOOKUP(A322,VocabularyNL!$A:$G,6)=0,"",VLOOKUP(A322,VocabularyNL!$A:$G,6)),"")</f>
        <v>Rechtstoestand</v>
      </c>
      <c r="F322" s="13" t="str">
        <f>IFERROR(IF(VLOOKUP(A322,VocabularyFR!$A:$G,6)=0,"",VLOOKUP(A322,VocabularyFR!$A:$G,6)),"")</f>
        <v>Statut juridique</v>
      </c>
      <c r="G322" s="13" t="str">
        <f>IF($A322&lt;&gt;"",VLOOKUP($A322,Vocabulary!$A:$J,3,),"")</f>
        <v>The conceptscheme "LegalStatus" indicates in which legal situation the company is at any moment in its life cycle.
Legal status of a company may change over time.</v>
      </c>
      <c r="H322" s="13" t="str">
        <f>IFERROR(IF(VLOOKUP(A322,VocabularyNL!$A:$G,7)=0,"",VLOOKUP(A322,VocabularyNL!$A:$H,7)),"")</f>
        <v>Het conceptscheme "Rechtstoestand" geeft aan in welke rechtstoestand de onderneming is op elk ogenblik in zijn levenscyclus. 
Rechtstoestanden van een onderneming kunnen in de loop van de tijd wijzigen.</v>
      </c>
      <c r="I322" s="13" t="str">
        <f>IFERROR(IF(VLOOKUP(A322,VocabularyFR!$A:$G,7)=0,"",VLOOKUP(A322,VocabularyFR!$A:$H,7)),"")</f>
        <v>Le conceptscheme "Statut juridique" indique dans quelle situation juridique se trouve la société à tout moment de son cycle de vie.
Le statut juridique d'une entreprise peut changer avec le temps.</v>
      </c>
      <c r="J322" s="13" t="str">
        <f>IF($A322&lt;&gt;"",IF(VLOOKUP($A322,Vocabulary!$A:$J,7,)="","",VLOOKUP($A322,Vocabulary!$A:$J,7,)),"")</f>
        <v>see https://economie.fgov.be/en/themes/enterprises/crossroads-bank-enterprises/services-administrations/tables-codes (KBO-codes-legal.xls tab JuridicalSituation)</v>
      </c>
      <c r="K322" s="13" t="str">
        <f>IFERROR(IF(VLOOKUP(A322,VocabularyNL!$A:$H,8)=0,"",VLOOKUP(A322,VocabularyNL!$A:$H,8)),"")</f>
        <v>zie https://economie.fgov.be/nl/themas/ondernemingen/kruispuntbank-van/diensten-voor-administraties/codetabellen (KBO-codes-legal.xls tab JuridicalSituation)</v>
      </c>
      <c r="L322" s="13" t="str">
        <f>IFERROR(IF(VLOOKUP(A322,VocabularyFR!$A:$H,8)=0,"",VLOOKUP(A322,VocabularyFR!$A:$H,8)),"")</f>
        <v>voir https://economie.fgov.be/fr/themes/entreprises/banque-carrefour-des/services-pour-les/tables-de-codes ( KBO-codes-legal.xls, onglet JuridicalSituation)</v>
      </c>
    </row>
    <row r="323" spans="1:12" ht="57.6" x14ac:dyDescent="0.3">
      <c r="A323" s="4">
        <v>376</v>
      </c>
      <c r="B323" s="13" t="str">
        <f>IF($A323&lt;&gt;"",VLOOKUP($A323,Vocabulary!$A:$J,4,),"")</f>
        <v>Organization</v>
      </c>
      <c r="C323" s="13" t="str">
        <f>IF($A323&lt;&gt;"",IF(VLOOKUP($A323,Vocabulary!$A:$J,2,)="","",VLOOKUP($A323,Vocabulary!$A:$J,2,)),"")</f>
        <v>OrganizationType</v>
      </c>
      <c r="D323" s="13" t="str">
        <f>IF($A323&lt;&gt;"",IF(VLOOKUP($A323,Vocabulary!$A:$J,10,)="","",VLOOKUP($A323,Vocabulary!$A:$J,10,)),"")</f>
        <v>&lt;fed-thesaurus:organizationtype#id&gt;</v>
      </c>
      <c r="E323" s="13" t="str">
        <f>IFERROR(IF(VLOOKUP(A323,VocabularyNL!$A:$G,6)=0,"",VLOOKUP(A323,VocabularyNL!$A:$G,6)),"")</f>
        <v>OrganisatieType</v>
      </c>
      <c r="F323" s="13" t="str">
        <f>IFERROR(IF(VLOOKUP(A323,VocabularyFR!$A:$G,6)=0,"",VLOOKUP(A323,VocabularyFR!$A:$G,6)),"")</f>
        <v>Type d'organisation</v>
      </c>
      <c r="G323" s="13" t="str">
        <f>IF($A323&lt;&gt;"",VLOOKUP($A323,Vocabulary!$A:$J,3,),"")</f>
        <v>The conceptscheme "OrganizationType" specifies whether the company is
- an enterprise natural person or
- a legal entity/undertaking without legal personality.</v>
      </c>
      <c r="H323" s="13" t="str">
        <f>IFERROR(IF(VLOOKUP(A323,VocabularyNL!$A:$G,7)=0,"",VLOOKUP(A323,VocabularyNL!$A:$H,7)),"")</f>
        <v>Het conceptscheme "OrganisatieType" geeft aan of de onderneming 
-een onderneming natuurlijke persoon is of 
-een rechtspersoon/onderneming zonder rechtspersoonlijkheid.</v>
      </c>
      <c r="I323" s="13" t="str">
        <f>IFERROR(IF(VLOOKUP(A323,VocabularyFR!$A:$G,7)=0,"",VLOOKUP(A323,VocabularyFR!$A:$H,7)),"")</f>
        <v>Le conceptscheme "OrganizationType" spécifie si la société est
- une entreprise personne physique ou
 -une personne morale/entreprise sans personnalité juridique.</v>
      </c>
      <c r="J323" s="13" t="str">
        <f>IF($A323&lt;&gt;"",IF(VLOOKUP($A323,Vocabulary!$A:$J,7,)="","",VLOOKUP($A323,Vocabulary!$A:$J,7,)),"")</f>
        <v>see https://economie.fgov.be/en/themes/enterprises/crossroads-bank-enterprises/services-administrations/tables-codes (KBO-codes-legal.xls tab TypeOfEnterprise)</v>
      </c>
      <c r="K323" s="13" t="str">
        <f>IFERROR(IF(VLOOKUP(A323,VocabularyNL!$A:$H,8)=0,"",VLOOKUP(A323,VocabularyNL!$A:$H,8)),"")</f>
        <v>zie https://economie.fgov.be/nl/themas/ondernemingen/kruispuntbank-van/diensten-voor-administraties/codetabellen (KBO-codes-legal.xls-tabblad TypeOfEnterprise)</v>
      </c>
      <c r="L323" s="13" t="str">
        <f>IFERROR(IF(VLOOKUP(A323,VocabularyFR!$A:$H,8)=0,"",VLOOKUP(A323,VocabularyFR!$A:$H,8)),"")</f>
        <v>voir https://economie.fgov.be/fr/themes/entreprises/banque-carrefour-des/services-pour-les/tables-de-codes (onglet TypeOfEnterprise des codes KBO-codes-legal.xls)</v>
      </c>
    </row>
    <row r="324" spans="1:12" ht="86.4" x14ac:dyDescent="0.3">
      <c r="A324" s="4">
        <v>377</v>
      </c>
      <c r="B324" s="13" t="str">
        <f>IF($A324&lt;&gt;"",VLOOKUP($A324,Vocabulary!$A:$J,4,),"")</f>
        <v>Organization</v>
      </c>
      <c r="C324" s="13" t="str">
        <f>IF($A324&lt;&gt;"",IF(VLOOKUP($A324,Vocabulary!$A:$J,2,)="","",VLOOKUP($A324,Vocabulary!$A:$J,2,)),"")</f>
        <v>Authorization</v>
      </c>
      <c r="D324" s="13" t="str">
        <f>IF($A324&lt;&gt;"",IF(VLOOKUP($A324,Vocabulary!$A:$J,10,)="","",VLOOKUP($A324,Vocabulary!$A:$J,10,)),"")</f>
        <v>&lt;fed-thesaurus:authorization#id&gt;</v>
      </c>
      <c r="E324" s="13" t="str">
        <f>IFERROR(IF(VLOOKUP(A324,VocabularyNL!$A:$G,6)=0,"",VLOOKUP(A324,VocabularyNL!$A:$G,6)),"")</f>
        <v>Toelating</v>
      </c>
      <c r="F324" s="13" t="str">
        <f>IFERROR(IF(VLOOKUP(A324,VocabularyFR!$A:$G,6)=0,"",VLOOKUP(A324,VocabularyFR!$A:$G,6)),"")</f>
        <v>Autorisation</v>
      </c>
      <c r="G324" s="13" t="str">
        <f>IF($A324&lt;&gt;"",VLOOKUP($A324,Vocabulary!$A:$J,3,),"")</f>
        <v>The conceptscheme "Authorization" contains the various authorizations allowed by an administration to the company.
By authorizations we mean approvals, permits, licenses, ... that can be issued with the intention of carrying out certain activities.</v>
      </c>
      <c r="H324" s="13" t="str">
        <f>IFERROR(IF(VLOOKUP(A324,VocabularyNL!$A:$G,7)=0,"",VLOOKUP(A324,VocabularyNL!$A:$H,7)),"")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4" s="13" t="str">
        <f>IFERROR(IF(VLOOKUP(A324,VocabularyFR!$A:$G,7)=0,"",VLOOKUP(A324,VocabularyFR!$A:$H,7)),"")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4" s="13" t="str">
        <f>IF($A324&lt;&gt;"",IF(VLOOKUP($A324,Vocabulary!$A:$J,7,)="","",VLOOKUP($A324,Vocabulary!$A:$J,7,)),"")</f>
        <v>see https://economie.fgov.be/en/themes/enterprises/crossroads-bank-enterprises/services-administrations/tables-codes (KBO-codes-quality-aut-activities.xls tab 'Permission' )</v>
      </c>
      <c r="K324" s="13" t="str">
        <f>IFERROR(IF(VLOOKUP(A324,VocabularyNL!$A:$H,8)=0,"",VLOOKUP(A324,VocabularyNL!$A:$H,8)),"")</f>
        <v>zie https://economie.fgov.be/nl/themas/ondernemingen/kruispuntbank-van/diensten-voor-administraties/codetabellen (KBO-codes-kwaliteit-aut-activities.xls tab 'Permission')</v>
      </c>
      <c r="L324" s="13" t="str">
        <f>IFERROR(IF(VLOOKUP(A324,VocabularyFR!$A:$H,8)=0,"",VLOOKUP(A324,VocabularyFR!$A:$H,8)),"")</f>
        <v>voir https://economie.fgov.be/fr/themes/entreprises/banque-carrefour-des/services-pour-les/tables-de-codes (codes KBO-qualité-aut-activités.xls, onglet 'Permission')</v>
      </c>
    </row>
    <row r="325" spans="1:12" ht="28.8" x14ac:dyDescent="0.3">
      <c r="A325" s="4">
        <v>378</v>
      </c>
      <c r="B325" s="13" t="str">
        <f>IF($A325&lt;&gt;"",VLOOKUP($A325,Vocabulary!$A:$J,4,),"")</f>
        <v>Location</v>
      </c>
      <c r="C325" s="13" t="str">
        <f>IF($A325&lt;&gt;"",IF(VLOOKUP($A325,Vocabulary!$A:$J,2,)="","",VLOOKUP($A325,Vocabulary!$A:$J,2,)),"")</f>
        <v>PositionGeometryMethod</v>
      </c>
      <c r="D325" s="13" t="str">
        <f>IF($A325&lt;&gt;"",IF(VLOOKUP($A325,Vocabulary!$A:$J,10,)="","",VLOOKUP($A325,Vocabulary!$A:$J,10,)),"")</f>
        <v>&lt;inspire-code:GeoMetryMethodValue&gt;</v>
      </c>
      <c r="E325" s="13" t="str">
        <f>IFERROR(IF(VLOOKUP(A325,VocabularyNL!$A:$G,6)=0,"",VLOOKUP(A325,VocabularyNL!$A:$G,6)),"")</f>
        <v>Methode geometrische positie</v>
      </c>
      <c r="F325" s="13" t="str">
        <f>IFERROR(IF(VLOOKUP(A325,VocabularyFR!$A:$G,6)=0,"",VLOOKUP(A325,VocabularyFR!$A:$G,6)),"")</f>
        <v>Méthode  position géométrique</v>
      </c>
      <c r="G325" s="13" t="str">
        <f>IF($A325&lt;&gt;"",VLOOKUP($A325,Vocabulary!$A:$J,3,),"")</f>
        <v>Conceptscheme with Position geometry method values.</v>
      </c>
      <c r="H325" s="13" t="str">
        <f>IFERROR(IF(VLOOKUP(A325,VocabularyNL!$A:$G,7)=0,"",VLOOKUP(A325,VocabularyNL!$A:$H,7)),"")</f>
        <v>Conceptscheme met waarden voor de positiegeometriewerkwijze.</v>
      </c>
      <c r="I325" s="13" t="str">
        <f>IFERROR(IF(VLOOKUP(A325,VocabularyFR!$A:$G,7)=0,"",VLOOKUP(A325,VocabularyFR!$A:$H,7)),"")</f>
        <v>Conceptscheme avec les valeurs de la méthodeposition géométrique.</v>
      </c>
      <c r="J325" s="13" t="str">
        <f>IF($A325&lt;&gt;"",IF(VLOOKUP($A325,Vocabulary!$A:$J,7,)="","",VLOOKUP($A325,Vocabulary!$A:$J,7,)),"")</f>
        <v/>
      </c>
      <c r="K325" s="13" t="str">
        <f>IFERROR(IF(VLOOKUP(A325,VocabularyNL!$A:$H,8)=0,"",VLOOKUP(A325,VocabularyNL!$A:$H,8)),"")</f>
        <v/>
      </c>
      <c r="L325" s="13" t="str">
        <f>IFERROR(IF(VLOOKUP(A325,VocabularyFR!$A:$H,8)=0,"",VLOOKUP(A325,VocabularyFR!$A:$H,8)),"")</f>
        <v/>
      </c>
    </row>
    <row r="326" spans="1:12" x14ac:dyDescent="0.3">
      <c r="A326" s="4">
        <v>379</v>
      </c>
      <c r="B326" s="13" t="str">
        <f>IF($A326&lt;&gt;"",VLOOKUP($A326,Vocabulary!$A:$J,4,),"")</f>
        <v>Location</v>
      </c>
      <c r="C326" s="13" t="str">
        <f>IF($A326&lt;&gt;"",IF(VLOOKUP($A326,Vocabulary!$A:$J,2,)="","",VLOOKUP($A326,Vocabulary!$A:$J,2,)),"")</f>
        <v>PositionSpecification</v>
      </c>
      <c r="D326" s="13" t="str">
        <f>IF($A326&lt;&gt;"",IF(VLOOKUP($A326,Vocabulary!$A:$J,10,)="","",VLOOKUP($A326,Vocabulary!$A:$J,10,)),"")</f>
        <v>&lt;inspire-code:GeometrySpecification&gt;</v>
      </c>
      <c r="E326" s="13" t="str">
        <f>IFERROR(IF(VLOOKUP(A326,VocabularyNL!$A:$G,6)=0,"",VLOOKUP(A326,VocabularyNL!$A:$G,6)),"")</f>
        <v>Specificatie positie</v>
      </c>
      <c r="F326" s="13" t="str">
        <f>IFERROR(IF(VLOOKUP(A326,VocabularyFR!$A:$G,6)=0,"",VLOOKUP(A326,VocabularyFR!$A:$G,6)),"")</f>
        <v>Spécification de position</v>
      </c>
      <c r="G326" s="13" t="str">
        <f>IF($A326&lt;&gt;"",VLOOKUP($A326,Vocabulary!$A:$J,3,),"")</f>
        <v>Conceptscheme with position specification values.</v>
      </c>
      <c r="H326" s="13" t="str">
        <f>IFERROR(IF(VLOOKUP(A326,VocabularyNL!$A:$G,7)=0,"",VLOOKUP(A326,VocabularyNL!$A:$H,7)),"")</f>
        <v>Conceptscheme met waarden voor positiebepaling.</v>
      </c>
      <c r="I326" s="13" t="str">
        <f>IFERROR(IF(VLOOKUP(A326,VocabularyFR!$A:$G,7)=0,"",VLOOKUP(A326,VocabularyFR!$A:$H,7)),"")</f>
        <v>Conceptscheme avec les valeurs de spécification de position.</v>
      </c>
      <c r="J326" s="13" t="str">
        <f>IF($A326&lt;&gt;"",IF(VLOOKUP($A326,Vocabulary!$A:$J,7,)="","",VLOOKUP($A326,Vocabulary!$A:$J,7,)),"")</f>
        <v/>
      </c>
      <c r="K326" s="13" t="str">
        <f>IFERROR(IF(VLOOKUP(A326,VocabularyNL!$A:$H,8)=0,"",VLOOKUP(A326,VocabularyNL!$A:$H,8)),"")</f>
        <v/>
      </c>
      <c r="L326" s="13" t="str">
        <f>IFERROR(IF(VLOOKUP(A326,VocabularyFR!$A:$H,8)=0,"",VLOOKUP(A326,VocabularyFR!$A:$H,8)),"")</f>
        <v/>
      </c>
    </row>
    <row r="327" spans="1:12" ht="57.6" x14ac:dyDescent="0.3">
      <c r="A327" s="4">
        <v>380</v>
      </c>
      <c r="B327" s="13" t="str">
        <f>IF($A327&lt;&gt;"",VLOOKUP($A327,Vocabulary!$A:$J,4,),"")</f>
        <v>Organization</v>
      </c>
      <c r="C327" s="13" t="str">
        <f>IF($A327&lt;&gt;"",IF(VLOOKUP($A327,Vocabulary!$A:$J,2,)="","",VLOOKUP($A327,Vocabulary!$A:$J,2,)),"")</f>
        <v>EndReason</v>
      </c>
      <c r="D327" s="13" t="str">
        <f>IF($A327&lt;&gt;"",IF(VLOOKUP($A327,Vocabulary!$A:$J,10,)="","",VLOOKUP($A327,Vocabulary!$A:$J,10,)),"")</f>
        <v>&lt;fed-thesaurus:endreason#id&gt;</v>
      </c>
      <c r="E327" s="13" t="str">
        <f>IFERROR(IF(VLOOKUP(A327,VocabularyNL!$A:$G,6)=0,"",VLOOKUP(A327,VocabularyNL!$A:$G,6)),"")</f>
        <v>Reden stopzetting</v>
      </c>
      <c r="F327" s="13" t="str">
        <f>IFERROR(IF(VLOOKUP(A327,VocabularyFR!$A:$G,6)=0,"",VLOOKUP(A327,VocabularyFR!$A:$G,6)),"")</f>
        <v>Raison d'arrêt</v>
      </c>
      <c r="G327" s="13" t="str">
        <f>IF($A327&lt;&gt;"",VLOOKUP($A327,Vocabulary!$A:$J,3,),"")</f>
        <v>The conceptscheme "EndReason" gives the reason why an organization or one of its sites has been stopped.</v>
      </c>
      <c r="H327" s="13" t="str">
        <f>IFERROR(IF(VLOOKUP(A327,VocabularyNL!$A:$G,7)=0,"",VLOOKUP(A327,VocabularyNL!$A:$H,7)),"")</f>
        <v xml:space="preserve">Het conceptscheme "Reden stopzetting" geeft de reden weer waarom een onderneming of één van zijn vestigingseenheden  is gestopt. </v>
      </c>
      <c r="I327" s="13" t="str">
        <f>IFERROR(IF(VLOOKUP(A327,VocabularyFR!$A:$G,7)=0,"",VLOOKUP(A327,VocabularyFR!$A:$H,7)),"")</f>
        <v>Le conceptscheme "Raison d'arrêt" donne la raison pour laquelle une entreprise ou une de ses unités d'établissement  a été arrêtée.</v>
      </c>
      <c r="J327" s="13" t="str">
        <f>IF($A327&lt;&gt;"",IF(VLOOKUP($A327,Vocabulary!$A:$J,7,)="","",VLOOKUP($A327,Vocabulary!$A:$J,7,)),"")</f>
        <v>see https://economie.fgov.be/en/themes/enterprises/crossroads-bank-enterprises/services-administrations/tables-codes (KBO-codes-legal.xls tab StopReasonEnterprise)</v>
      </c>
      <c r="K327" s="13" t="str">
        <f>IFERROR(IF(VLOOKUP(A327,VocabularyNL!$A:$H,8)=0,"",VLOOKUP(A327,VocabularyNL!$A:$H,8)),"")</f>
        <v>zie https://economie.fgov.be/nl/themas/ondernemingen/kruispuntbank-van/diensten-voor-administraties/codetabellen (KBO-codes-legal.xls tab StopReasonEnterprise)</v>
      </c>
      <c r="L327" s="13" t="str">
        <f>IFERROR(IF(VLOOKUP(A327,VocabularyFR!$A:$H,8)=0,"",VLOOKUP(A327,VocabularyFR!$A:$H,8)),"")</f>
        <v>voir https://economie.fgov.be/fr/themes/entreprises/banque-carrefour-des/services-pour-les/tables-de-codes (KBO-codes-legal.xls, onglet StopReasonEnterprise )</v>
      </c>
    </row>
    <row r="328" spans="1:12" ht="28.8" x14ac:dyDescent="0.3">
      <c r="A328" s="4">
        <v>384</v>
      </c>
      <c r="B328" s="13" t="str">
        <f>IF($A328&lt;&gt;"",VLOOKUP($A328,Vocabulary!$A:$J,4,),"")</f>
        <v>Generic</v>
      </c>
      <c r="C328" s="13" t="str">
        <f>IF($A328&lt;&gt;"",IF(VLOOKUP($A328,Vocabulary!$A:$J,2,)="","",VLOOKUP($A328,Vocabulary!$A:$J,2,)),"")</f>
        <v>Gebeurtenisdatum</v>
      </c>
      <c r="D328" s="13" t="str">
        <f>IF($A328&lt;&gt;"",IF(VLOOKUP($A328,Vocabulary!$A:$J,10,)="","",VLOOKUP($A328,Vocabulary!$A:$J,10,)),"")</f>
        <v>&lt;vl-generiek:Gebeurtenisdatum&gt;</v>
      </c>
      <c r="E328" s="13" t="str">
        <f>IFERROR(IF(VLOOKUP(A328,VocabularyNL!$A:$G,6)=0,"",VLOOKUP(A328,VocabularyNL!$A:$G,6)),"")</f>
        <v>Gebeurtenisdatum</v>
      </c>
      <c r="F328" s="13" t="str">
        <f>IFERROR(IF(VLOOKUP(A328,VocabularyFR!$A:$G,6)=0,"",VLOOKUP(A328,VocabularyFR!$A:$G,6)),"")</f>
        <v/>
      </c>
      <c r="G328" s="13" t="str">
        <f>IF($A328&lt;&gt;"",VLOOKUP($A328,Vocabulary!$A:$J,3,),"")</f>
        <v>Datum waarop een gebeurtenis plaatsvond evt op een alternatieve manier beschreven.</v>
      </c>
      <c r="H328" s="13" t="str">
        <f>IFERROR(IF(VLOOKUP(A328,VocabularyNL!$A:$G,7)=0,"",VLOOKUP(A328,VocabularyNL!$A:$H,7)),"")</f>
        <v>Datum waarop een gebeurtenis plaatsvond evt op een alternatieve manier beschreven.</v>
      </c>
      <c r="I328" s="13" t="str">
        <f>IFERROR(IF(VLOOKUP(A328,VocabularyFR!$A:$G,7)=0,"",VLOOKUP(A328,VocabularyFR!$A:$H,7)),"")</f>
        <v/>
      </c>
      <c r="J328" s="13" t="str">
        <f>IF($A328&lt;&gt;"",IF(VLOOKUP($A328,Vocabulary!$A:$J,7,)="","",VLOOKUP($A328,Vocabulary!$A:$J,7,)),"")</f>
        <v/>
      </c>
      <c r="K328" s="13" t="str">
        <f>IFERROR(IF(VLOOKUP(A328,VocabularyNL!$A:$H,8)=0,"",VLOOKUP(A328,VocabularyNL!$A:$H,8)),"")</f>
        <v/>
      </c>
      <c r="L328" s="13" t="str">
        <f>IFERROR(IF(VLOOKUP(A328,VocabularyFR!$A:$H,8)=0,"",VLOOKUP(A328,VocabularyFR!$A:$H,8)),"")</f>
        <v/>
      </c>
    </row>
    <row r="329" spans="1:12" x14ac:dyDescent="0.3">
      <c r="A329" s="4">
        <v>385</v>
      </c>
      <c r="B329" s="13" t="str">
        <f>IF($A329&lt;&gt;"",VLOOKUP($A329,Vocabulary!$A:$J,4,),"")</f>
        <v>Generic</v>
      </c>
      <c r="C329" s="13" t="str">
        <f>IF($A329&lt;&gt;"",IF(VLOOKUP($A329,Vocabulary!$A:$J,2,)="","",VLOOKUP($A329,Vocabulary!$A:$J,2,)),"")</f>
        <v>GeografischePositie</v>
      </c>
      <c r="D329" s="13" t="str">
        <f>IF($A329&lt;&gt;"",IF(VLOOKUP($A329,Vocabulary!$A:$J,10,)="","",VLOOKUP($A329,Vocabulary!$A:$J,10,)),"")</f>
        <v>&lt;vl-generiek:GeografischePositie&gt;</v>
      </c>
      <c r="E329" s="13" t="str">
        <f>IFERROR(IF(VLOOKUP(A329,VocabularyNL!$A:$G,6)=0,"",VLOOKUP(A329,VocabularyNL!$A:$G,6)),"")</f>
        <v>GeografischePositie</v>
      </c>
      <c r="F329" s="13" t="str">
        <f>IFERROR(IF(VLOOKUP(A329,VocabularyFR!$A:$G,6)=0,"",VLOOKUP(A329,VocabularyFR!$A:$G,6)),"")</f>
        <v/>
      </c>
      <c r="G329" s="13" t="str">
        <f>IF($A329&lt;&gt;"",VLOOKUP($A329,Vocabulary!$A:$J,3,),"")</f>
        <v>Geografische positie aangegeven dmv een punt.</v>
      </c>
      <c r="H329" s="13" t="str">
        <f>IFERROR(IF(VLOOKUP(A329,VocabularyNL!$A:$G,7)=0,"",VLOOKUP(A329,VocabularyNL!$A:$H,7)),"")</f>
        <v>Geografische positie aangegeven dmv een punt.</v>
      </c>
      <c r="I329" s="13" t="str">
        <f>IFERROR(IF(VLOOKUP(A329,VocabularyFR!$A:$G,7)=0,"",VLOOKUP(A329,VocabularyFR!$A:$H,7)),"")</f>
        <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ht="28.8" x14ac:dyDescent="0.3">
      <c r="A330" s="4">
        <v>386</v>
      </c>
      <c r="B330" s="13" t="str">
        <f>IF($A330&lt;&gt;"",VLOOKUP($A330,Vocabulary!$A:$J,4,),"")</f>
        <v>Generic</v>
      </c>
      <c r="C330" s="13" t="str">
        <f>IF($A330&lt;&gt;"",IF(VLOOKUP($A330,Vocabulary!$A:$J,2,)="","",VLOOKUP($A330,Vocabulary!$A:$J,2,)),"")</f>
        <v>GestructureerdeIdentificator</v>
      </c>
      <c r="D330" s="13" t="str">
        <f>IF($A330&lt;&gt;"",IF(VLOOKUP($A330,Vocabulary!$A:$J,10,)="","",VLOOKUP($A330,Vocabulary!$A:$J,10,)),"")</f>
        <v>&lt;vl-generiek:GestructureerdeIdentificator&gt;</v>
      </c>
      <c r="E330" s="13" t="str">
        <f>IFERROR(IF(VLOOKUP(A330,VocabularyNL!$A:$G,6)=0,"",VLOOKUP(A330,VocabularyNL!$A:$G,6)),"")</f>
        <v>GestructureerdeIdentificator</v>
      </c>
      <c r="F330" s="13" t="str">
        <f>IFERROR(IF(VLOOKUP(A330,VocabularyFR!$A:$G,6)=0,"",VLOOKUP(A330,VocabularyFR!$A:$G,6)),"")</f>
        <v/>
      </c>
      <c r="G330" s="13" t="str">
        <f>IF($A330&lt;&gt;"",VLOOKUP($A330,Vocabulary!$A:$J,3,),"")</f>
        <v>Identificator van een object opgesplitst in zijn onderdelen.</v>
      </c>
      <c r="H330" s="13" t="str">
        <f>IFERROR(IF(VLOOKUP(A330,VocabularyNL!$A:$G,7)=0,"",VLOOKUP(A330,VocabularyNL!$A:$H,7)),"")</f>
        <v>Identificator van een object opgesplitst in zijn onderdelen.</v>
      </c>
      <c r="I330" s="13" t="str">
        <f>IFERROR(IF(VLOOKUP(A330,VocabularyFR!$A:$G,7)=0,"",VLOOKUP(A330,VocabularyFR!$A:$H,7)),"")</f>
        <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x14ac:dyDescent="0.3">
      <c r="A331" s="4">
        <v>387</v>
      </c>
      <c r="B331" s="13" t="str">
        <f>IF($A331&lt;&gt;"",VLOOKUP($A331,Vocabulary!$A:$J,4,),"")</f>
        <v>Generic</v>
      </c>
      <c r="C331" s="13" t="str">
        <f>IF($A331&lt;&gt;"",IF(VLOOKUP($A331,Vocabulary!$A:$J,2,)="","",VLOOKUP($A331,Vocabulary!$A:$J,2,)),"")</f>
        <v>Gebeurtenisdatum.begin</v>
      </c>
      <c r="D331" s="13" t="str">
        <f>IF($A331&lt;&gt;"",IF(VLOOKUP($A331,Vocabulary!$A:$J,10,)="","",VLOOKUP($A331,Vocabulary!$A:$J,10,)),"")</f>
        <v>&lt;vl-generiek:Gebeurtenisdatum.begin&gt;</v>
      </c>
      <c r="E331" s="13" t="str">
        <f>IFERROR(IF(VLOOKUP(A331,VocabularyNL!$A:$G,6)=0,"",VLOOKUP(A331,VocabularyNL!$A:$G,6)),"")</f>
        <v>Gebeurtenisdatum.begin</v>
      </c>
      <c r="F331" s="13" t="str">
        <f>IFERROR(IF(VLOOKUP(A331,VocabularyFR!$A:$G,6)=0,"",VLOOKUP(A331,VocabularyFR!$A:$G,6)),"")</f>
        <v/>
      </c>
      <c r="G331" s="13" t="str">
        <f>IF($A331&lt;&gt;"",VLOOKUP($A331,Vocabulary!$A:$J,3,),"")</f>
        <v>Datum en tijd waarop de gebeurtenis startte.</v>
      </c>
      <c r="H331" s="13" t="str">
        <f>IFERROR(IF(VLOOKUP(A331,VocabularyNL!$A:$G,7)=0,"",VLOOKUP(A331,VocabularyNL!$A:$H,7)),"")</f>
        <v>Datum en tijd waarop de gebeurtenis startte.</v>
      </c>
      <c r="I331" s="13" t="str">
        <f>IFERROR(IF(VLOOKUP(A331,VocabularyFR!$A:$G,7)=0,"",VLOOKUP(A331,VocabularyFR!$A:$H,7)),"")</f>
        <v/>
      </c>
      <c r="J331" s="13" t="str">
        <f>IF($A331&lt;&gt;"",IF(VLOOKUP($A331,Vocabulary!$A:$J,7,)="","",VLOOKUP($A331,Vocabulary!$A:$J,7,)),"")</f>
        <v/>
      </c>
      <c r="K331" s="13" t="str">
        <f>IFERROR(IF(VLOOKUP(A331,VocabularyNL!$A:$H,8)=0,"",VLOOKUP(A331,VocabularyNL!$A:$H,8)),"")</f>
        <v/>
      </c>
      <c r="L331" s="13" t="str">
        <f>IFERROR(IF(VLOOKUP(A331,VocabularyFR!$A:$H,8)=0,"",VLOOKUP(A331,VocabularyFR!$A:$H,8)),"")</f>
        <v/>
      </c>
    </row>
    <row r="332" spans="1:12" x14ac:dyDescent="0.3">
      <c r="A332" s="4">
        <v>388</v>
      </c>
      <c r="B332" s="13" t="str">
        <f>IF($A332&lt;&gt;"",VLOOKUP($A332,Vocabulary!$A:$J,4,),"")</f>
        <v>Generic</v>
      </c>
      <c r="C332" s="13" t="str">
        <f>IF($A332&lt;&gt;"",IF(VLOOKUP($A332,Vocabulary!$A:$J,2,)="","",VLOOKUP($A332,Vocabulary!$A:$J,2,)),"")</f>
        <v>TijdsInterval.begin</v>
      </c>
      <c r="D332" s="13" t="str">
        <f>IF($A332&lt;&gt;"",IF(VLOOKUP($A332,Vocabulary!$A:$J,10,)="","",VLOOKUP($A332,Vocabulary!$A:$J,10,)),"")</f>
        <v>&lt;vl-generiek:TijdsInterval.begin&gt;</v>
      </c>
      <c r="E332" s="13" t="str">
        <f>IFERROR(IF(VLOOKUP(A332,VocabularyNL!$A:$G,6)=0,"",VLOOKUP(A332,VocabularyNL!$A:$G,6)),"")</f>
        <v>TijdsInterval.begin</v>
      </c>
      <c r="F332" s="13" t="str">
        <f>IFERROR(IF(VLOOKUP(A332,VocabularyFR!$A:$G,6)=0,"",VLOOKUP(A332,VocabularyFR!$A:$G,6)),"")</f>
        <v/>
      </c>
      <c r="G332" s="13" t="str">
        <f>IF($A332&lt;&gt;"",VLOOKUP($A332,Vocabulary!$A:$J,3,),"")</f>
        <v>Moment waarop het tijdsinterval begint.</v>
      </c>
      <c r="H332" s="13" t="str">
        <f>IFERROR(IF(VLOOKUP(A332,VocabularyNL!$A:$G,7)=0,"",VLOOKUP(A332,VocabularyNL!$A:$H,7)),"")</f>
        <v>Moment waarop het tijdsinterval begint.</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100.8" x14ac:dyDescent="0.3">
      <c r="A333" s="4">
        <v>389</v>
      </c>
      <c r="B333" s="13" t="str">
        <f>IF($A333&lt;&gt;"",VLOOKUP($A333,Vocabulary!$A:$J,4,),"")</f>
        <v>Generic</v>
      </c>
      <c r="C333" s="13" t="str">
        <f>IF($A333&lt;&gt;"",IF(VLOOKUP($A333,Vocabulary!$A:$J,2,)="","",VLOOKUP($A333,Vocabulary!$A:$J,2,)),"")</f>
        <v>bewerking</v>
      </c>
      <c r="D333" s="13" t="str">
        <f>IF($A333&lt;&gt;"",IF(VLOOKUP($A333,Vocabulary!$A:$J,10,)="","",VLOOKUP($A333,Vocabulary!$A:$J,10,)),"")</f>
        <v>&lt;vl-generiek:bewerking&gt;</v>
      </c>
      <c r="E333" s="13" t="str">
        <f>IFERROR(IF(VLOOKUP(A333,VocabularyNL!$A:$G,6)=0,"",VLOOKUP(A333,VocabularyNL!$A:$G,6)),"")</f>
        <v>bewerking</v>
      </c>
      <c r="F333" s="13" t="str">
        <f>IFERROR(IF(VLOOKUP(A333,VocabularyFR!$A:$G,6)=0,"",VLOOKUP(A333,VocabularyFR!$A:$G,6)),"")</f>
        <v/>
      </c>
      <c r="G333" s="13" t="str">
        <f>IF($A333&lt;&gt;"",VLOOKUP($A333,Vocabulary!$A:$J,3,),"")</f>
        <v>Aard vd bewerking die ihkv de activiteit op de entiteit is uitgevoerd.
Gebruik
Bvb "correctie" als de entiteit een record is en bvb gegenereerd werd om het voorgaand record ve object te verbeteren.</v>
      </c>
      <c r="H333" s="13" t="str">
        <f>IFERROR(IF(VLOOKUP(A333,VocabularyNL!$A:$G,7)=0,"",VLOOKUP(A333,VocabularyNL!$A:$H,7)),"")</f>
        <v>Aard vd bewerking die ihkv de activiteit op de entiteit is uitgevoerd.
Gebruik
Bvb "correctie" als de entiteit een record is en bvb gegenereerd werd om het voorgaand record ve object te verbeteren.</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86.4" x14ac:dyDescent="0.3">
      <c r="A334" s="4">
        <v>390</v>
      </c>
      <c r="B334" s="13" t="str">
        <f>IF($A334&lt;&gt;"",VLOOKUP($A334,Vocabulary!$A:$J,4,),"")</f>
        <v>Generic</v>
      </c>
      <c r="C334" s="13" t="str">
        <f>IF($A334&lt;&gt;"",IF(VLOOKUP($A334,Vocabulary!$A:$J,2,)="","",VLOOKUP($A334,Vocabulary!$A:$J,2,)),"")</f>
        <v>default</v>
      </c>
      <c r="D334" s="13" t="str">
        <f>IF($A334&lt;&gt;"",IF(VLOOKUP($A334,Vocabulary!$A:$J,10,)="","",VLOOKUP($A334,Vocabulary!$A:$J,10,)),"")</f>
        <v>&lt;vl-generiek:default&gt;</v>
      </c>
      <c r="E334" s="13" t="str">
        <f>IFERROR(IF(VLOOKUP(A334,VocabularyNL!$A:$G,6)=0,"",VLOOKUP(A334,VocabularyNL!$A:$G,6)),"")</f>
        <v>default</v>
      </c>
      <c r="F334" s="13" t="str">
        <f>IFERROR(IF(VLOOKUP(A334,VocabularyFR!$A:$G,6)=0,"",VLOOKUP(A334,VocabularyFR!$A:$G,6)),"")</f>
        <v/>
      </c>
      <c r="G334" s="13" t="str">
        <f>IF($A334&lt;&gt;"",VLOOKUP($A334,Vocabulary!$A:$J,3,),"")</f>
        <v>Geeft aan of de positie een default positie is.
Gebruik
Hieronder wordt de positie verstaan die per default moet worden gebruikt als het object meerdere posities heeft.</v>
      </c>
      <c r="H334" s="13" t="str">
        <f>IFERROR(IF(VLOOKUP(A334,VocabularyNL!$A:$G,7)=0,"",VLOOKUP(A334,VocabularyNL!$A:$H,7)),"")</f>
        <v>Geeft aan of de positie een default positie is.
Gebruik
Hieronder wordt de positie verstaan die per default moet worden gebruikt als het object meerdere posities heeft.</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3">
      <c r="A335" s="4">
        <v>391</v>
      </c>
      <c r="B335" s="13" t="str">
        <f>IF($A335&lt;&gt;"",VLOOKUP($A335,Vocabulary!$A:$J,4,),"")</f>
        <v>Generic</v>
      </c>
      <c r="C335" s="13" t="str">
        <f>IF($A335&lt;&gt;"",IF(VLOOKUP($A335,Vocabulary!$A:$J,2,)="","",VLOOKUP($A335,Vocabulary!$A:$J,2,)),"")</f>
        <v>Gebeurtenisdatum.einde</v>
      </c>
      <c r="D335" s="13" t="str">
        <f>IF($A335&lt;&gt;"",IF(VLOOKUP($A335,Vocabulary!$A:$J,10,)="","",VLOOKUP($A335,Vocabulary!$A:$J,10,)),"")</f>
        <v>&lt;vl-generiek:Gebeurtenisdatum.einde&gt;</v>
      </c>
      <c r="E335" s="13" t="str">
        <f>IFERROR(IF(VLOOKUP(A335,VocabularyNL!$A:$G,6)=0,"",VLOOKUP(A335,VocabularyNL!$A:$G,6)),"")</f>
        <v>Gebeurtenisdatum.einde</v>
      </c>
      <c r="F335" s="13" t="str">
        <f>IFERROR(IF(VLOOKUP(A335,VocabularyFR!$A:$G,6)=0,"",VLOOKUP(A335,VocabularyFR!$A:$G,6)),"")</f>
        <v/>
      </c>
      <c r="G335" s="13" t="str">
        <f>IF($A335&lt;&gt;"",VLOOKUP($A335,Vocabulary!$A:$J,3,),"")</f>
        <v>Datum en tijd waarop de gebeurtenis eindigde.</v>
      </c>
      <c r="H335" s="13" t="str">
        <f>IFERROR(IF(VLOOKUP(A335,VocabularyNL!$A:$G,7)=0,"",VLOOKUP(A335,VocabularyNL!$A:$H,7)),"")</f>
        <v>Datum en tijd waarop de gebeurtenis eindigde.</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392</v>
      </c>
      <c r="B336" s="13" t="str">
        <f>IF($A336&lt;&gt;"",VLOOKUP($A336,Vocabulary!$A:$J,4,),"")</f>
        <v>Generic</v>
      </c>
      <c r="C336" s="13" t="str">
        <f>IF($A336&lt;&gt;"",IF(VLOOKUP($A336,Vocabulary!$A:$J,2,)="","",VLOOKUP($A336,Vocabulary!$A:$J,2,)),"")</f>
        <v>TijdsInterval.einde</v>
      </c>
      <c r="D336" s="13" t="str">
        <f>IF($A336&lt;&gt;"",IF(VLOOKUP($A336,Vocabulary!$A:$J,10,)="","",VLOOKUP($A336,Vocabulary!$A:$J,10,)),"")</f>
        <v>&lt;vl-generiek:TijdsInterval.einde&gt;</v>
      </c>
      <c r="E336" s="13" t="str">
        <f>IFERROR(IF(VLOOKUP(A336,VocabularyNL!$A:$G,6)=0,"",VLOOKUP(A336,VocabularyNL!$A:$G,6)),"")</f>
        <v>TijdsInterval.einde</v>
      </c>
      <c r="F336" s="13" t="str">
        <f>IFERROR(IF(VLOOKUP(A336,VocabularyFR!$A:$G,6)=0,"",VLOOKUP(A336,VocabularyFR!$A:$G,6)),"")</f>
        <v/>
      </c>
      <c r="G336" s="13" t="str">
        <f>IF($A336&lt;&gt;"",VLOOKUP($A336,Vocabulary!$A:$J,3,),"")</f>
        <v>Moment waarop het tijdsinterval eindigt</v>
      </c>
      <c r="H336" s="13" t="str">
        <f>IFERROR(IF(VLOOKUP(A336,VocabularyNL!$A:$G,7)=0,"",VLOOKUP(A336,VocabularyNL!$A:$H,7)),"")</f>
        <v>Moment waarop het tijdsinterval eindigt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3">
      <c r="A337" s="4">
        <v>393</v>
      </c>
      <c r="B337" s="13" t="str">
        <f>IF($A337&lt;&gt;"",VLOOKUP($A337,Vocabulary!$A:$J,4,),"")</f>
        <v>Generic</v>
      </c>
      <c r="C337" s="13" t="str">
        <f>IF($A337&lt;&gt;"",IF(VLOOKUP($A337,Vocabulary!$A:$J,2,)="","",VLOOKUP($A337,Vocabulary!$A:$J,2,)),"")</f>
        <v>gestructureerdeIdentificator</v>
      </c>
      <c r="D337" s="13" t="str">
        <f>IF($A337&lt;&gt;"",IF(VLOOKUP($A337,Vocabulary!$A:$J,10,)="","",VLOOKUP($A337,Vocabulary!$A:$J,10,)),"")</f>
        <v>&lt;vl-generiek:gestructureerdeIdentificator&gt;</v>
      </c>
      <c r="E337" s="13" t="str">
        <f>IFERROR(IF(VLOOKUP(A337,VocabularyNL!$A:$G,6)=0,"",VLOOKUP(A337,VocabularyNL!$A:$G,6)),"")</f>
        <v>gestructureerdeIdentificator</v>
      </c>
      <c r="F337" s="13" t="str">
        <f>IFERROR(IF(VLOOKUP(A337,VocabularyFR!$A:$G,6)=0,"",VLOOKUP(A337,VocabularyFR!$A:$G,6)),"")</f>
        <v/>
      </c>
      <c r="G337" s="13" t="str">
        <f>IF($A337&lt;&gt;"",VLOOKUP($A337,Vocabulary!$A:$J,3,),"")</f>
        <v>Identificator vh object opgesplitst in zijn onderdelen.</v>
      </c>
      <c r="H337" s="13" t="str">
        <f>IFERROR(IF(VLOOKUP(A337,VocabularyNL!$A:$G,7)=0,"",VLOOKUP(A337,VocabularyNL!$A:$H,7)),"")</f>
        <v>Identificator vh object opgesplitst in zijn onderdelen.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115.2" x14ac:dyDescent="0.3">
      <c r="A338" s="4">
        <v>394</v>
      </c>
      <c r="B338" s="13" t="str">
        <f>IF($A338&lt;&gt;"",VLOOKUP($A338,Vocabulary!$A:$J,4,),"")</f>
        <v>Generic</v>
      </c>
      <c r="C338" s="13" t="str">
        <f>IF($A338&lt;&gt;"",IF(VLOOKUP($A338,Vocabulary!$A:$J,2,)="","",VLOOKUP($A338,Vocabulary!$A:$J,2,)),"")</f>
        <v>handeldeInOpdrachtVan</v>
      </c>
      <c r="D338" s="13" t="str">
        <f>IF($A338&lt;&gt;"",IF(VLOOKUP($A338,Vocabulary!$A:$J,10,)="","",VLOOKUP($A338,Vocabulary!$A:$J,10,)),"")</f>
        <v>&lt;vl-generiek:handeldeInOpdrachtVan&gt;</v>
      </c>
      <c r="E338" s="13" t="str">
        <f>IFERROR(IF(VLOOKUP(A338,VocabularyNL!$A:$G,6)=0,"",VLOOKUP(A338,VocabularyNL!$A:$G,6)),"")</f>
        <v>handeldeInOpdrachtVan</v>
      </c>
      <c r="F338" s="13" t="str">
        <f>IFERROR(IF(VLOOKUP(A338,VocabularyFR!$A:$G,6)=0,"",VLOOKUP(A338,VocabularyFR!$A:$G,6)),"")</f>
        <v/>
      </c>
      <c r="G338" s="13" t="str">
        <f>IF($A338&lt;&gt;"",VLOOKUP($A338,Vocabulary!$A:$J,3,),"")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38" s="13" t="str">
        <f>IFERROR(IF(VLOOKUP(A338,VocabularyNL!$A:$G,7)=0,"",VLOOKUP(A338,VocabularyNL!$A:$H,7)),"")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ht="28.8" x14ac:dyDescent="0.3">
      <c r="A339" s="4">
        <v>395</v>
      </c>
      <c r="B339" s="13" t="str">
        <f>IF($A339&lt;&gt;"",VLOOKUP($A339,Vocabulary!$A:$J,4,),"")</f>
        <v>Generic</v>
      </c>
      <c r="C339" s="13" t="str">
        <f>IF($A339&lt;&gt;"",IF(VLOOKUP($A339,Vocabulary!$A:$J,2,)="","",VLOOKUP($A339,Vocabulary!$A:$J,2,)),"")</f>
        <v>lokaleIdentificator</v>
      </c>
      <c r="D339" s="13" t="str">
        <f>IF($A339&lt;&gt;"",IF(VLOOKUP($A339,Vocabulary!$A:$J,10,)="","",VLOOKUP($A339,Vocabulary!$A:$J,10,)),"")</f>
        <v>&lt;vl-generiek:lokaleIdentificator&gt;</v>
      </c>
      <c r="E339" s="13" t="str">
        <f>IFERROR(IF(VLOOKUP(A339,VocabularyNL!$A:$G,6)=0,"",VLOOKUP(A339,VocabularyNL!$A:$G,6)),"")</f>
        <v>lokaleIdentificator</v>
      </c>
      <c r="F339" s="13" t="str">
        <f>IFERROR(IF(VLOOKUP(A339,VocabularyFR!$A:$G,6)=0,"",VLOOKUP(A339,VocabularyFR!$A:$G,6)),"")</f>
        <v/>
      </c>
      <c r="G339" s="13" t="str">
        <f>IF($A339&lt;&gt;"",VLOOKUP($A339,Vocabulary!$A:$J,3,),"")</f>
        <v>String gebruikt om het object uniek te identificeren binnen de naamruimte.</v>
      </c>
      <c r="H339" s="13" t="str">
        <f>IFERROR(IF(VLOOKUP(A339,VocabularyNL!$A:$G,7)=0,"",VLOOKUP(A339,VocabularyNL!$A:$H,7)),"")</f>
        <v>String gebruikt om het object uniek te identificeren binnen de naamruimte.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ht="72" x14ac:dyDescent="0.3">
      <c r="A340" s="4">
        <v>396</v>
      </c>
      <c r="B340" s="13" t="str">
        <f>IF($A340&lt;&gt;"",VLOOKUP($A340,Vocabulary!$A:$J,4,),"")</f>
        <v>Generic</v>
      </c>
      <c r="C340" s="13" t="str">
        <f>IF($A340&lt;&gt;"",IF(VLOOKUP($A340,Vocabulary!$A:$J,2,)="","",VLOOKUP($A340,Vocabulary!$A:$J,2,)),"")</f>
        <v>methode</v>
      </c>
      <c r="D340" s="13" t="str">
        <f>IF($A340&lt;&gt;"",IF(VLOOKUP($A340,Vocabulary!$A:$J,10,)="","",VLOOKUP($A340,Vocabulary!$A:$J,10,)),"")</f>
        <v>&lt;vl-generiek:methode&gt;</v>
      </c>
      <c r="E340" s="13" t="str">
        <f>IFERROR(IF(VLOOKUP(A340,VocabularyNL!$A:$G,6)=0,"",VLOOKUP(A340,VocabularyNL!$A:$G,6)),"")</f>
        <v>methode</v>
      </c>
      <c r="F340" s="13" t="str">
        <f>IFERROR(IF(VLOOKUP(A340,VocabularyFR!$A:$G,6)=0,"",VLOOKUP(A340,VocabularyFR!$A:$G,6)),"")</f>
        <v/>
      </c>
      <c r="G340" s="13" t="str">
        <f>IF($A340&lt;&gt;"",VLOOKUP($A340,Vocabulary!$A:$J,3,),"")</f>
        <v>De manier waarop het punt werd bepaald.
Gebruik
Bvb positie afgeleid ve bestaand object (bvb door berekening vd centroïde).</v>
      </c>
      <c r="H340" s="13" t="str">
        <f>IFERROR(IF(VLOOKUP(A340,VocabularyNL!$A:$G,7)=0,"",VLOOKUP(A340,VocabularyNL!$A:$H,7)),"")</f>
        <v>De manier waarop het punt werd bepaald.
Gebruik
Bvb positie afgeleid ve bestaand object (bvb door berekening vd centroïde).</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44" x14ac:dyDescent="0.3">
      <c r="A341" s="4">
        <v>397</v>
      </c>
      <c r="B341" s="13" t="str">
        <f>IF($A341&lt;&gt;"",VLOOKUP($A341,Vocabulary!$A:$J,4,),"")</f>
        <v>Generic</v>
      </c>
      <c r="C341" s="13" t="str">
        <f>IF($A341&lt;&gt;"",IF(VLOOKUP($A341,Vocabulary!$A:$J,2,)="","",VLOOKUP($A341,Vocabulary!$A:$J,2,)),"")</f>
        <v>naamruimte</v>
      </c>
      <c r="D341" s="13" t="str">
        <f>IF($A341&lt;&gt;"",IF(VLOOKUP($A341,Vocabulary!$A:$J,10,)="","",VLOOKUP($A341,Vocabulary!$A:$J,10,)),"")</f>
        <v>&lt;vl-generiek:naamruimte&gt;</v>
      </c>
      <c r="E341" s="13" t="str">
        <f>IFERROR(IF(VLOOKUP(A341,VocabularyNL!$A:$G,6)=0,"",VLOOKUP(A341,VocabularyNL!$A:$G,6)),"")</f>
        <v>naamruimte</v>
      </c>
      <c r="F341" s="13" t="str">
        <f>IFERROR(IF(VLOOKUP(A341,VocabularyFR!$A:$G,6)=0,"",VLOOKUP(A341,VocabularyFR!$A:$G,6)),"")</f>
        <v/>
      </c>
      <c r="G341" s="13" t="str">
        <f>IF($A341&lt;&gt;"",VLOOKUP($A341,Vocabulary!$A:$J,3,),"")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1" s="13" t="str">
        <f>IFERROR(IF(VLOOKUP(A341,VocabularyNL!$A:$G,7)=0,"",VLOOKUP(A341,VocabularyNL!$A:$H,7)),"")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72" x14ac:dyDescent="0.3">
      <c r="A342" s="4">
        <v>398</v>
      </c>
      <c r="B342" s="13" t="str">
        <f>IF($A342&lt;&gt;"",VLOOKUP($A342,Vocabulary!$A:$J,4,),"")</f>
        <v>Generic</v>
      </c>
      <c r="C342" s="13" t="str">
        <f>IF($A342&lt;&gt;"",IF(VLOOKUP($A342,Vocabulary!$A:$J,2,)="","",VLOOKUP($A342,Vocabulary!$A:$J,2,)),"")</f>
        <v>plaats</v>
      </c>
      <c r="D342" s="13" t="str">
        <f>IF($A342&lt;&gt;"",IF(VLOOKUP($A342,Vocabulary!$A:$J,10,)="","",VLOOKUP($A342,Vocabulary!$A:$J,10,)),"")</f>
        <v>&lt;vl-generiek:plaats&gt;</v>
      </c>
      <c r="E342" s="13" t="str">
        <f>IFERROR(IF(VLOOKUP(A342,VocabularyNL!$A:$G,6)=0,"",VLOOKUP(A342,VocabularyNL!$A:$G,6)),"")</f>
        <v>plaats</v>
      </c>
      <c r="F342" s="13" t="str">
        <f>IFERROR(IF(VLOOKUP(A342,VocabularyFR!$A:$G,6)=0,"",VLOOKUP(A342,VocabularyFR!$A:$G,6)),"")</f>
        <v/>
      </c>
      <c r="G342" s="13" t="str">
        <f>IF($A342&lt;&gt;"",VLOOKUP($A342,Vocabulary!$A:$J,3,),"")</f>
        <v>Plaatsnaam waarmee de Jurisdictie kan worden aangeduid.
Gebruik
Bv de naam ve land.</v>
      </c>
      <c r="H342" s="13" t="str">
        <f>IFERROR(IF(VLOOKUP(A342,VocabularyNL!$A:$G,7)=0,"",VLOOKUP(A342,VocabularyNL!$A:$H,7)),"")</f>
        <v>Plaatsnaam waarmee de Jurisdictie kan worden aangeduid.
Gebruik
Bv de naam ve land.</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72" x14ac:dyDescent="0.3">
      <c r="A343" s="4">
        <v>399</v>
      </c>
      <c r="B343" s="13" t="str">
        <f>IF($A343&lt;&gt;"",VLOOKUP($A343,Vocabulary!$A:$J,4,),"")</f>
        <v>Generic</v>
      </c>
      <c r="C343" s="13" t="str">
        <f>IF($A343&lt;&gt;"",IF(VLOOKUP($A343,Vocabulary!$A:$J,2,)="","",VLOOKUP($A343,Vocabulary!$A:$J,2,)),"")</f>
        <v>specificatie</v>
      </c>
      <c r="D343" s="13" t="str">
        <f>IF($A343&lt;&gt;"",IF(VLOOKUP($A343,Vocabulary!$A:$J,10,)="","",VLOOKUP($A343,Vocabulary!$A:$J,10,)),"")</f>
        <v>&lt;vl-generiek:specificatie&gt;</v>
      </c>
      <c r="E343" s="13" t="str">
        <f>IFERROR(IF(VLOOKUP(A343,VocabularyNL!$A:$G,6)=0,"",VLOOKUP(A343,VocabularyNL!$A:$G,6)),"")</f>
        <v>specificatie</v>
      </c>
      <c r="F343" s="13" t="str">
        <f>IFERROR(IF(VLOOKUP(A343,VocabularyFR!$A:$G,6)=0,"",VLOOKUP(A343,VocabularyFR!$A:$G,6)),"")</f>
        <v/>
      </c>
      <c r="G343" s="13" t="str">
        <f>IF($A343&lt;&gt;"",VLOOKUP($A343,Vocabulary!$A:$J,3,),"")</f>
        <v>Het type object op basis waarvan het punt werd bepaald.
Gebruik
Bvb perceel, gebouw...</v>
      </c>
      <c r="H343" s="13" t="str">
        <f>IFERROR(IF(VLOOKUP(A343,VocabularyNL!$A:$G,7)=0,"",VLOOKUP(A343,VocabularyNL!$A:$H,7)),"")</f>
        <v>Het type object op basis waarvan het punt werd bepaald.
Gebruik
Bvb perceel, gebouw...</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3">
      <c r="A344" s="4">
        <v>400</v>
      </c>
      <c r="B344" s="13" t="str">
        <f>IF($A344&lt;&gt;"",VLOOKUP($A344,Vocabulary!$A:$J,4,),"")</f>
        <v>Generic</v>
      </c>
      <c r="C344" s="13" t="str">
        <f>IF($A344&lt;&gt;"",IF(VLOOKUP($A344,Vocabulary!$A:$J,2,)="","",VLOOKUP($A344,Vocabulary!$A:$J,2,)),"")</f>
        <v>tussentijdstip</v>
      </c>
      <c r="D344" s="13" t="str">
        <f>IF($A344&lt;&gt;"",IF(VLOOKUP($A344,Vocabulary!$A:$J,10,)="","",VLOOKUP($A344,Vocabulary!$A:$J,10,)),"")</f>
        <v>&lt;vl-generiek:tussentijdstip&gt;</v>
      </c>
      <c r="E344" s="13" t="str">
        <f>IFERROR(IF(VLOOKUP(A344,VocabularyNL!$A:$G,6)=0,"",VLOOKUP(A344,VocabularyNL!$A:$G,6)),"")</f>
        <v>tussentijdstip</v>
      </c>
      <c r="F344" s="13" t="str">
        <f>IFERROR(IF(VLOOKUP(A344,VocabularyFR!$A:$G,6)=0,"",VLOOKUP(A344,VocabularyFR!$A:$G,6)),"")</f>
        <v/>
      </c>
      <c r="G344" s="13" t="str">
        <f>IF($A344&lt;&gt;"",VLOOKUP($A344,Vocabulary!$A:$J,3,),"")</f>
        <v>Datum en tijd van een moment tussen begin en einde.</v>
      </c>
      <c r="H344" s="13" t="str">
        <f>IFERROR(IF(VLOOKUP(A344,VocabularyNL!$A:$G,7)=0,"",VLOOKUP(A344,VocabularyNL!$A:$H,7)),"")</f>
        <v>Datum en tijd van een moment tussen begin en einde.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x14ac:dyDescent="0.3">
      <c r="A345" s="4">
        <v>401</v>
      </c>
      <c r="B345" s="13" t="str">
        <f>IF($A345&lt;&gt;"",VLOOKUP($A345,Vocabulary!$A:$J,4,),"")</f>
        <v>Generic</v>
      </c>
      <c r="C345" s="13" t="str">
        <f>IF($A345&lt;&gt;"",IF(VLOOKUP($A345,Vocabulary!$A:$J,2,)="","",VLOOKUP($A345,Vocabulary!$A:$J,2,)),"")</f>
        <v>versieIdentificator</v>
      </c>
      <c r="D345" s="13" t="str">
        <f>IF($A345&lt;&gt;"",IF(VLOOKUP($A345,Vocabulary!$A:$J,10,)="","",VLOOKUP($A345,Vocabulary!$A:$J,10,)),"")</f>
        <v>&lt;vl-generiek:versieIdentificator&gt;</v>
      </c>
      <c r="E345" s="13" t="str">
        <f>IFERROR(IF(VLOOKUP(A345,VocabularyNL!$A:$G,6)=0,"",VLOOKUP(A345,VocabularyNL!$A:$G,6)),"")</f>
        <v>versieIdentificator</v>
      </c>
      <c r="F345" s="13" t="str">
        <f>IFERROR(IF(VLOOKUP(A345,VocabularyFR!$A:$G,6)=0,"",VLOOKUP(A345,VocabularyFR!$A:$G,6)),"")</f>
        <v/>
      </c>
      <c r="G345" s="13" t="str">
        <f>IF($A345&lt;&gt;"",VLOOKUP($A345,Vocabulary!$A:$J,3,),"")</f>
        <v>Identificator van de specifieke versie van een object.</v>
      </c>
      <c r="H345" s="13" t="str">
        <f>IFERROR(IF(VLOOKUP(A345,VocabularyNL!$A:$G,7)=0,"",VLOOKUP(A345,VocabularyNL!$A:$H,7)),"")</f>
        <v>Identificator van de specifieke versie van een object.</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57.6" x14ac:dyDescent="0.3">
      <c r="A346" s="4">
        <v>402</v>
      </c>
      <c r="B346" s="13" t="str">
        <f>IF($A346&lt;&gt;"",VLOOKUP($A346,Vocabulary!$A:$J,4,),"")</f>
        <v>Location</v>
      </c>
      <c r="C346" s="13" t="str">
        <f>IF($A346&lt;&gt;"",IF(VLOOKUP($A346,Vocabulary!$A:$J,2,)="","",VLOOKUP($A346,Vocabulary!$A:$J,2,)),"")</f>
        <v>Adreslocator</v>
      </c>
      <c r="D346" s="13" t="str">
        <f>IF($A346&lt;&gt;"",IF(VLOOKUP($A346,Vocabulary!$A:$J,10,)="","",VLOOKUP($A346,Vocabulary!$A:$J,10,)),"")</f>
        <v>&lt;vl-adres:Adreslocator&gt;</v>
      </c>
      <c r="E346" s="13" t="str">
        <f>IFERROR(IF(VLOOKUP(A346,VocabularyNL!$A:$G,6)=0,"",VLOOKUP(A346,VocabularyNL!$A:$G,6)),"")</f>
        <v>Adreslocator</v>
      </c>
      <c r="F346" s="13" t="str">
        <f>IFERROR(IF(VLOOKUP(A346,VocabularyFR!$A:$G,6)=0,"",VLOOKUP(A346,VocabularyFR!$A:$G,6)),"")</f>
        <v/>
      </c>
      <c r="G346" s="13" t="str">
        <f>IF($A346&lt;&gt;"",VLOOKUP($A346,Vocabulary!$A:$J,3,),"")</f>
        <v>Menselijk leesbare aanduiding of naam die een gebruiker of applicatie toelaat om het adres te onderscheiden van naburige adressen in de straat, de administratieve eenheid etc waarin het adres ligt.</v>
      </c>
      <c r="H346" s="13" t="str">
        <f>IFERROR(IF(VLOOKUP(A346,VocabularyNL!$A:$G,7)=0,"",VLOOKUP(A346,VocabularyNL!$A:$H,7)),"")</f>
        <v>Menselijk leesbare aanduiding of naam die een gebruiker of applicatie toelaat om het adres te onderscheiden van naburige adressen in de straat, de administratieve eenheid etc waarin het adres ligt.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100.8" x14ac:dyDescent="0.3">
      <c r="A347" s="4">
        <v>403</v>
      </c>
      <c r="B347" s="13" t="str">
        <f>IF($A347&lt;&gt;"",VLOOKUP($A347,Vocabulary!$A:$J,4,),"")</f>
        <v>Location</v>
      </c>
      <c r="C347" s="13" t="str">
        <f>IF($A347&lt;&gt;"",IF(VLOOKUP($A347,Vocabulary!$A:$J,2,)="","",VLOOKUP($A347,Vocabulary!$A:$J,2,)),"")</f>
        <v>AdresseerbaarObject</v>
      </c>
      <c r="D347" s="13" t="str">
        <f>IF($A347&lt;&gt;"",IF(VLOOKUP($A347,Vocabulary!$A:$J,10,)="","",VLOOKUP($A347,Vocabulary!$A:$J,10,)),"")</f>
        <v>&lt;vl-adres:AdresseerbaarObject&gt;</v>
      </c>
      <c r="E347" s="13" t="str">
        <f>IFERROR(IF(VLOOKUP(A347,VocabularyNL!$A:$G,6)=0,"",VLOOKUP(A347,VocabularyNL!$A:$G,6)),"")</f>
        <v>AdresseerbaarObject</v>
      </c>
      <c r="F347" s="13" t="str">
        <f>IFERROR(IF(VLOOKUP(A347,VocabularyFR!$A:$G,6)=0,"",VLOOKUP(A347,VocabularyFR!$A:$G,6)),"")</f>
        <v/>
      </c>
      <c r="G347" s="13" t="str">
        <f>IF($A347&lt;&gt;"",VLOOKUP($A347,Vocabulary!$A:$J,3,),"")</f>
        <v>Geografisch object dat met een adres kan worden geïdentificeerd.
Gebruik
Is abstract, ttz het type adresseerbaar object moet altijd worden opgegeven (vb gebouweenheid, perceel).</v>
      </c>
      <c r="H347" s="13" t="str">
        <f>IFERROR(IF(VLOOKUP(A347,VocabularyNL!$A:$G,7)=0,"",VLOOKUP(A347,VocabularyNL!$A:$H,7)),"")</f>
        <v>Geografisch object dat met een adres kan worden geïdentificeerd.
Gebruik
Is abstract, ttz het type adresseerbaar object moet altijd worden opgegeven (vb gebouweenheid, perceel).</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2" x14ac:dyDescent="0.3">
      <c r="A348" s="4">
        <v>404</v>
      </c>
      <c r="B348" s="13" t="str">
        <f>IF($A348&lt;&gt;"",VLOOKUP($A348,Vocabulary!$A:$J,4,),"")</f>
        <v>Location</v>
      </c>
      <c r="C348" s="13" t="str">
        <f>IF($A348&lt;&gt;"",IF(VLOOKUP($A348,Vocabulary!$A:$J,2,)="","",VLOOKUP($A348,Vocabulary!$A:$J,2,)),"")</f>
        <v>Adresuitbreiding</v>
      </c>
      <c r="D348" s="13" t="str">
        <f>IF($A348&lt;&gt;"",IF(VLOOKUP($A348,Vocabulary!$A:$J,10,)="","",VLOOKUP($A348,Vocabulary!$A:$J,10,)),"")</f>
        <v>&lt;vl-adres:Adresuitbreiding&gt;</v>
      </c>
      <c r="E348" s="13" t="str">
        <f>IFERROR(IF(VLOOKUP(A348,VocabularyNL!$A:$G,6)=0,"",VLOOKUP(A348,VocabularyNL!$A:$G,6)),"")</f>
        <v>Adresuitbreiding</v>
      </c>
      <c r="F348" s="13" t="str">
        <f>IFERROR(IF(VLOOKUP(A348,VocabularyFR!$A:$G,6)=0,"",VLOOKUP(A348,VocabularyFR!$A:$G,6)),"")</f>
        <v/>
      </c>
      <c r="G348" s="13" t="str">
        <f>IF($A348&lt;&gt;"",VLOOKUP($A348,Vocabulary!$A:$J,3,),"")</f>
        <v>Bijkomende gegevens mbt het adres.
Gebruik
Gegevens die officieel geen deel uitmaken ve adres, bv de verdieping of de provincie</v>
      </c>
      <c r="H348" s="13" t="str">
        <f>IFERROR(IF(VLOOKUP(A348,VocabularyNL!$A:$G,7)=0,"",VLOOKUP(A348,VocabularyNL!$A:$H,7)),"")</f>
        <v>Bijkomende gegevens mbt het adres.
Gebruik
Gegevens die officieel geen deel uitmaken ve adres, bv de verdieping of de provincie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316.8" x14ac:dyDescent="0.3">
      <c r="A349" s="4">
        <v>405</v>
      </c>
      <c r="B349" s="13" t="str">
        <f>IF($A349&lt;&gt;"",VLOOKUP($A349,Vocabulary!$A:$J,4,),"")</f>
        <v>Location</v>
      </c>
      <c r="C349" s="13" t="str">
        <f>IF($A349&lt;&gt;"",IF(VLOOKUP($A349,Vocabulary!$A:$J,2,)="","",VLOOKUP($A349,Vocabulary!$A:$J,2,)),"")</f>
        <v>Adres</v>
      </c>
      <c r="D349" s="13" t="str">
        <f>IF($A349&lt;&gt;"",IF(VLOOKUP($A349,Vocabulary!$A:$J,10,)="","",VLOOKUP($A349,Vocabulary!$A:$J,10,)),"")</f>
        <v>&lt;vl-adres:Adres&gt;</v>
      </c>
      <c r="E349" s="13" t="str">
        <f>IFERROR(IF(VLOOKUP(A349,VocabularyNL!$A:$G,6)=0,"",VLOOKUP(A349,VocabularyNL!$A:$G,6)),"")</f>
        <v>Adres</v>
      </c>
      <c r="F349" s="13" t="str">
        <f>IFERROR(IF(VLOOKUP(A349,VocabularyFR!$A:$G,6)=0,"",VLOOKUP(A349,VocabularyFR!$A:$G,6)),"")</f>
        <v/>
      </c>
      <c r="G349" s="13" t="str">
        <f>IF($A349&lt;&gt;"",VLOOKUP($A349,Vocabulary!$A:$J,3,),"")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49" s="13" t="str">
        <f>IFERROR(IF(VLOOKUP(A349,VocabularyNL!$A:$G,7)=0,"",VLOOKUP(A349,VocabularyNL!$A:$H,7)),"")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57.6" x14ac:dyDescent="0.3">
      <c r="A350" s="4">
        <v>406</v>
      </c>
      <c r="B350" s="13" t="str">
        <f>IF($A350&lt;&gt;"",VLOOKUP($A350,Vocabulary!$A:$J,4,),"")</f>
        <v>Location</v>
      </c>
      <c r="C350" s="13" t="str">
        <f>IF($A350&lt;&gt;"",IF(VLOOKUP($A350,Vocabulary!$A:$J,2,)="","",VLOOKUP($A350,Vocabulary!$A:$J,2,)),"")</f>
        <v>Gemeentenaam</v>
      </c>
      <c r="D350" s="13" t="str">
        <f>IF($A350&lt;&gt;"",IF(VLOOKUP($A350,Vocabulary!$A:$J,10,)="","",VLOOKUP($A350,Vocabulary!$A:$J,10,)),"")</f>
        <v>&lt;vl-adres:Gemeentenaam&gt;</v>
      </c>
      <c r="E350" s="13" t="str">
        <f>IFERROR(IF(VLOOKUP(A350,VocabularyNL!$A:$G,6)=0,"",VLOOKUP(A350,VocabularyNL!$A:$G,6)),"")</f>
        <v>Gemeentenaam</v>
      </c>
      <c r="F350" s="13" t="str">
        <f>IFERROR(IF(VLOOKUP(A350,VocabularyFR!$A:$G,6)=0,"",VLOOKUP(A350,VocabularyFR!$A:$G,6)),"")</f>
        <v/>
      </c>
      <c r="G350" s="13" t="str">
        <f>IF($A350&lt;&gt;"",VLOOKUP($A350,Vocabulary!$A:$J,3,),"")</f>
        <v>Adrescomponent die verwijst naar de naam ve gemeente, ttz het kleinste administratieve deel van het Belgisch grondgebied waarvan de grenzen enkel door de wetgever kunnen worden gewijzigd.</v>
      </c>
      <c r="H350" s="13" t="str">
        <f>IFERROR(IF(VLOOKUP(A350,VocabularyNL!$A:$G,7)=0,"",VLOOKUP(A350,VocabularyNL!$A:$H,7)),"")</f>
        <v>Adrescomponent die verwijst naar de naam ve gemeente, ttz het kleinste administratieve deel van het Belgisch grondgebied waarvan de grenzen enkel door de wetgever kunnen worden gewijzigd.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43.2" x14ac:dyDescent="0.3">
      <c r="A351" s="4">
        <v>407</v>
      </c>
      <c r="B351" s="13" t="str">
        <f>IF($A351&lt;&gt;"",VLOOKUP($A351,Vocabulary!$A:$J,4,),"")</f>
        <v>Location</v>
      </c>
      <c r="C351" s="13" t="str">
        <f>IF($A351&lt;&gt;"",IF(VLOOKUP($A351,Vocabulary!$A:$J,2,)="","",VLOOKUP($A351,Vocabulary!$A:$J,2,)),"")</f>
        <v>Locatieaanduiding</v>
      </c>
      <c r="D351" s="13" t="str">
        <f>IF($A351&lt;&gt;"",IF(VLOOKUP($A351,Vocabulary!$A:$J,10,)="","",VLOOKUP($A351,Vocabulary!$A:$J,10,)),"")</f>
        <v>&lt;vl-adres:Locatieaanduiding&gt;</v>
      </c>
      <c r="E351" s="13" t="str">
        <f>IFERROR(IF(VLOOKUP(A351,VocabularyNL!$A:$G,6)=0,"",VLOOKUP(A351,VocabularyNL!$A:$G,6)),"")</f>
        <v>Locatieaanduiding</v>
      </c>
      <c r="F351" s="13" t="str">
        <f>IFERROR(IF(VLOOKUP(A351,VocabularyFR!$A:$G,6)=0,"",VLOOKUP(A351,VocabularyFR!$A:$G,6)),"")</f>
        <v/>
      </c>
      <c r="G351" s="13" t="str">
        <f>IF($A351&lt;&gt;"",VLOOKUP($A351,Vocabulary!$A:$J,3,),"")</f>
        <v>Alfanumerieke code die een adreslocator uniek identificeert binnen de straat, administratieve eenheid etc.</v>
      </c>
      <c r="H351" s="13" t="str">
        <f>IFERROR(IF(VLOOKUP(A351,VocabularyNL!$A:$G,7)=0,"",VLOOKUP(A351,VocabularyNL!$A:$H,7)),"")</f>
        <v>Alfanumerieke code die een adreslocator uniek identificeert binnen de straat, administratieve eenheid etc.</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86.4" x14ac:dyDescent="0.3">
      <c r="A352" s="4">
        <v>408</v>
      </c>
      <c r="B352" s="13" t="str">
        <f>IF($A352&lt;&gt;"",VLOOKUP($A352,Vocabulary!$A:$J,4,),"")</f>
        <v>Location</v>
      </c>
      <c r="C352" s="13" t="str">
        <f>IF($A352&lt;&gt;"",IF(VLOOKUP($A352,Vocabulary!$A:$J,2,)="","",VLOOKUP($A352,Vocabulary!$A:$J,2,)),"")</f>
        <v>Locatienaam</v>
      </c>
      <c r="D352" s="13" t="str">
        <f>IF($A352&lt;&gt;"",IF(VLOOKUP($A352,Vocabulary!$A:$J,10,)="","",VLOOKUP($A352,Vocabulary!$A:$J,10,)),"")</f>
        <v>&lt;vl-adres:Locatienaam&gt;</v>
      </c>
      <c r="E352" s="13" t="str">
        <f>IFERROR(IF(VLOOKUP(A352,VocabularyNL!$A:$G,6)=0,"",VLOOKUP(A352,VocabularyNL!$A:$G,6)),"")</f>
        <v>Locatienaam</v>
      </c>
      <c r="F352" s="13" t="str">
        <f>IFERROR(IF(VLOOKUP(A352,VocabularyFR!$A:$G,6)=0,"",VLOOKUP(A352,VocabularyFR!$A:$G,6)),"")</f>
        <v/>
      </c>
      <c r="G352" s="13" t="str">
        <f>IF($A352&lt;&gt;"",VLOOKUP($A352,Vocabulary!$A:$J,3,),"")</f>
        <v>Naam of omschrijving vh het geografisch object dat een adreslocator aanduidt.
Gebruik
Bvb de naam ve gebouw of deel ve gebouw of de naam ve kamer in een gebouw.</v>
      </c>
      <c r="H352" s="13" t="str">
        <f>IFERROR(IF(VLOOKUP(A352,VocabularyNL!$A:$G,7)=0,"",VLOOKUP(A352,VocabularyNL!$A:$H,7)),"")</f>
        <v>Naam of omschrijving vh het geografisch object dat een adreslocator aanduidt.
Gebruik
Bvb de naam ve gebouw of deel ve gebouw of de naam ve kamer in een gebouw.</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72" x14ac:dyDescent="0.3">
      <c r="A353" s="4">
        <v>409</v>
      </c>
      <c r="B353" s="13" t="str">
        <f>IF($A353&lt;&gt;"",VLOOKUP($A353,Vocabulary!$A:$J,4,),"")</f>
        <v>Location</v>
      </c>
      <c r="C353" s="13" t="str">
        <f>IF($A353&lt;&gt;"",IF(VLOOKUP($A353,Vocabulary!$A:$J,2,)="","",VLOOKUP($A353,Vocabulary!$A:$J,2,)),"")</f>
        <v>Postinfo</v>
      </c>
      <c r="D353" s="13" t="str">
        <f>IF($A353&lt;&gt;"",IF(VLOOKUP($A353,Vocabulary!$A:$J,10,)="","",VLOOKUP($A353,Vocabulary!$A:$J,10,)),"")</f>
        <v>&lt;vl-adres:Postinfo&gt;</v>
      </c>
      <c r="E353" s="13" t="str">
        <f>IFERROR(IF(VLOOKUP(A353,VocabularyNL!$A:$G,6)=0,"",VLOOKUP(A353,VocabularyNL!$A:$G,6)),"")</f>
        <v>Postinfo</v>
      </c>
      <c r="F353" s="13" t="str">
        <f>IFERROR(IF(VLOOKUP(A353,VocabularyFR!$A:$G,6)=0,"",VLOOKUP(A353,VocabularyFR!$A:$G,6)),"")</f>
        <v/>
      </c>
      <c r="G353" s="13" t="str">
        <f>IF($A353&lt;&gt;"",VLOOKUP($A353,Vocabulary!$A:$J,3,),"")</f>
        <v>Adrescomponent die verwijst naar informatie toegekend door de aanbieder van de universele postdienst voor de identificatie van een groepering van adressen in een geografisch gebied voor postale doeleinden.</v>
      </c>
      <c r="H353" s="13" t="str">
        <f>IFERROR(IF(VLOOKUP(A353,VocabularyNL!$A:$G,7)=0,"",VLOOKUP(A353,VocabularyNL!$A:$H,7)),"")</f>
        <v>Adrescomponent die verwijst naar informatie toegekend door de aanbieder van de universele postdienst voor de identificatie van een groepering van adressen in een geografisch gebied voor postale doeleinden.</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410</v>
      </c>
      <c r="B354" s="13" t="str">
        <f>IF($A354&lt;&gt;"",VLOOKUP($A354,Vocabulary!$A:$J,4,),"")</f>
        <v>Location</v>
      </c>
      <c r="C354" s="13" t="str">
        <f>IF($A354&lt;&gt;"",IF(VLOOKUP($A354,Vocabulary!$A:$J,2,)="","",VLOOKUP($A354,Vocabulary!$A:$J,2,)),"")</f>
        <v>Straatnaam</v>
      </c>
      <c r="D354" s="13" t="str">
        <f>IF($A354&lt;&gt;"",IF(VLOOKUP($A354,Vocabulary!$A:$J,10,)="","",VLOOKUP($A354,Vocabulary!$A:$J,10,)),"")</f>
        <v>&lt;vl-adres:Straatnaam&gt;</v>
      </c>
      <c r="E354" s="13" t="str">
        <f>IFERROR(IF(VLOOKUP(A354,VocabularyNL!$A:$G,6)=0,"",VLOOKUP(A354,VocabularyNL!$A:$G,6)),"")</f>
        <v>Straatnaam</v>
      </c>
      <c r="F354" s="13" t="str">
        <f>IFERROR(IF(VLOOKUP(A354,VocabularyFR!$A:$G,6)=0,"",VLOOKUP(A354,VocabularyFR!$A:$G,6)),"")</f>
        <v/>
      </c>
      <c r="G354" s="13" t="str">
        <f>IF($A354&lt;&gt;"",VLOOKUP($A354,Vocabulary!$A:$J,3,),"")</f>
        <v>Adrescomponent met de naam die officieel werd toegekend aan een straat (baan, doorgang, plein) of aan een gehucht en waaraan adressen kunnen zijn gekoppeld.</v>
      </c>
      <c r="H354" s="13" t="str">
        <f>IFERROR(IF(VLOOKUP(A354,VocabularyNL!$A:$G,7)=0,"",VLOOKUP(A354,VocabularyNL!$A:$H,7)),"")</f>
        <v>Adrescomponent met de naam die officieel werd toegekend aan een straat (baan, doorgang, plein) of aan een gehucht en waaraan adressen kunnen zijn gekoppeld.</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28.8" x14ac:dyDescent="0.3">
      <c r="A355" s="4">
        <v>411</v>
      </c>
      <c r="B355" s="13" t="str">
        <f>IF($A355&lt;&gt;"",VLOOKUP($A355,Vocabulary!$A:$J,4,),"")</f>
        <v>Location</v>
      </c>
      <c r="C355" s="13" t="str">
        <f>IF($A355&lt;&gt;"",IF(VLOOKUP($A355,Vocabulary!$A:$J,2,)="","",VLOOKUP($A355,Vocabulary!$A:$J,2,)),"")</f>
        <v>aanduiding</v>
      </c>
      <c r="D355" s="13" t="str">
        <f>IF($A355&lt;&gt;"",IF(VLOOKUP($A355,Vocabulary!$A:$J,10,)="","",VLOOKUP($A355,Vocabulary!$A:$J,10,)),"")</f>
        <v>&lt;vl-adres:aanduiding&gt;</v>
      </c>
      <c r="E355" s="13" t="str">
        <f>IFERROR(IF(VLOOKUP(A355,VocabularyNL!$A:$G,6)=0,"",VLOOKUP(A355,VocabularyNL!$A:$G,6)),"")</f>
        <v>aanduiding</v>
      </c>
      <c r="F355" s="13" t="str">
        <f>IFERROR(IF(VLOOKUP(A355,VocabularyFR!$A:$G,6)=0,"",VLOOKUP(A355,VocabularyFR!$A:$G,6)),"")</f>
        <v/>
      </c>
      <c r="G355" s="13" t="str">
        <f>IF($A355&lt;&gt;"",VLOOKUP($A355,Vocabulary!$A:$J,3,),"")</f>
        <v>Alfanumerieke code die de locator uniek identificeert binnen de straat, administratieve eenheid etc.</v>
      </c>
      <c r="H355" s="13" t="str">
        <f>IFERROR(IF(VLOOKUP(A355,VocabularyNL!$A:$G,7)=0,"",VLOOKUP(A355,VocabularyNL!$A:$H,7)),"")</f>
        <v>Alfanumerieke code die de locator uniek identificeert binnen de straat, administratieve eenheid etc.</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28.8" x14ac:dyDescent="0.3">
      <c r="A356" s="4">
        <v>412</v>
      </c>
      <c r="B356" s="13" t="str">
        <f>IF($A356&lt;&gt;"",VLOOKUP($A356,Vocabulary!$A:$J,4,),"")</f>
        <v>Location</v>
      </c>
      <c r="C356" s="13" t="str">
        <f>IF($A356&lt;&gt;"",IF(VLOOKUP($A356,Vocabulary!$A:$J,2,)="","",VLOOKUP($A356,Vocabulary!$A:$J,2,)),"")</f>
        <v>Locatieaanduiding.aanduiding</v>
      </c>
      <c r="D356" s="13" t="str">
        <f>IF($A356&lt;&gt;"",IF(VLOOKUP($A356,Vocabulary!$A:$J,10,)="","",VLOOKUP($A356,Vocabulary!$A:$J,10,)),"")</f>
        <v>&lt;vl-adres:Locatieaanduiding.aanduiding&gt;</v>
      </c>
      <c r="E356" s="13" t="str">
        <f>IFERROR(IF(VLOOKUP(A356,VocabularyNL!$A:$G,6)=0,"",VLOOKUP(A356,VocabularyNL!$A:$G,6)),"")</f>
        <v>Locatieaanduiding.aanduiding</v>
      </c>
      <c r="F356" s="13" t="str">
        <f>IFERROR(IF(VLOOKUP(A356,VocabularyFR!$A:$G,6)=0,"",VLOOKUP(A356,VocabularyFR!$A:$G,6)),"")</f>
        <v/>
      </c>
      <c r="G356" s="13" t="str">
        <f>IF($A356&lt;&gt;"",VLOOKUP($A356,Vocabulary!$A:$J,3,),"")</f>
        <v>Alfanumerieke code waarmee het identificerend deel van een adreslocator wordt aangeduid.</v>
      </c>
      <c r="H356" s="13" t="str">
        <f>IFERROR(IF(VLOOKUP(A356,VocabularyNL!$A:$G,7)=0,"",VLOOKUP(A356,VocabularyNL!$A:$H,7)),"")</f>
        <v>Alfanumerieke code waarmee het identificerend deel van een adreslocator wordt aangeduid.</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x14ac:dyDescent="0.3">
      <c r="A357" s="4">
        <v>413</v>
      </c>
      <c r="B357" s="13" t="str">
        <f>IF($A357&lt;&gt;"",VLOOKUP($A357,Vocabulary!$A:$J,4,),"")</f>
        <v>Location</v>
      </c>
      <c r="C357" s="13" t="str">
        <f>IF($A357&lt;&gt;"",IF(VLOOKUP($A357,Vocabulary!$A:$J,2,)="","",VLOOKUP($A357,Vocabulary!$A:$J,2,)),"")</f>
        <v>adreslocator</v>
      </c>
      <c r="D357" s="13" t="str">
        <f>IF($A357&lt;&gt;"",IF(VLOOKUP($A357,Vocabulary!$A:$J,10,)="","",VLOOKUP($A357,Vocabulary!$A:$J,10,)),"")</f>
        <v>&lt;vl-adres:adreslocator&gt;</v>
      </c>
      <c r="E357" s="13" t="str">
        <f>IFERROR(IF(VLOOKUP(A357,VocabularyNL!$A:$G,6)=0,"",VLOOKUP(A357,VocabularyNL!$A:$G,6)),"")</f>
        <v>adreslocator</v>
      </c>
      <c r="F357" s="13" t="str">
        <f>IFERROR(IF(VLOOKUP(A357,VocabularyFR!$A:$G,6)=0,"",VLOOKUP(A357,VocabularyFR!$A:$G,6)),"")</f>
        <v/>
      </c>
      <c r="G357" s="13" t="str">
        <f>IF($A357&lt;&gt;"",VLOOKUP($A357,Vocabulary!$A:$J,3,),"")</f>
        <v>Bijkomende adreslocator.</v>
      </c>
      <c r="H357" s="13" t="str">
        <f>IFERROR(IF(VLOOKUP(A357,VocabularyNL!$A:$G,7)=0,"",VLOOKUP(A357,VocabularyNL!$A:$H,7)),"")</f>
        <v>Bijkomende adreslocator.</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72" x14ac:dyDescent="0.3">
      <c r="A358" s="4">
        <v>414</v>
      </c>
      <c r="B358" s="13" t="str">
        <f>IF($A358&lt;&gt;"",VLOOKUP($A358,Vocabulary!$A:$J,4,),"")</f>
        <v>Location</v>
      </c>
      <c r="C358" s="13" t="str">
        <f>IF($A358&lt;&gt;"",IF(VLOOKUP($A358,Vocabulary!$A:$J,2,)="","",VLOOKUP($A358,Vocabulary!$A:$J,2,)),"")</f>
        <v>busnummer</v>
      </c>
      <c r="D358" s="13" t="str">
        <f>IF($A358&lt;&gt;"",IF(VLOOKUP($A358,Vocabulary!$A:$J,10,)="","",VLOOKUP($A358,Vocabulary!$A:$J,10,)),"")</f>
        <v>&lt;vl-adres:busnummer&gt;</v>
      </c>
      <c r="E358" s="13" t="str">
        <f>IFERROR(IF(VLOOKUP(A358,VocabularyNL!$A:$G,6)=0,"",VLOOKUP(A358,VocabularyNL!$A:$G,6)),"")</f>
        <v>busnummer</v>
      </c>
      <c r="F358" s="13" t="str">
        <f>IFERROR(IF(VLOOKUP(A358,VocabularyFR!$A:$G,6)=0,"",VLOOKUP(A358,VocabularyFR!$A:$G,6)),"")</f>
        <v/>
      </c>
      <c r="G358" s="13" t="str">
        <f>IF($A358&lt;&gt;"",VLOOKUP($A358,Vocabulary!$A:$J,3,),"")</f>
        <v>Officieel toegekende alfanumerieke code die wordt toegevoegd aan het huisnummer om meerdere gebouweenheden, standplaatsen, ligplaatsen of percelen te onderscheiden die eenzelfde huisnummer hebben.</v>
      </c>
      <c r="H358" s="13" t="str">
        <f>IFERROR(IF(VLOOKUP(A358,VocabularyNL!$A:$G,7)=0,"",VLOOKUP(A358,VocabularyNL!$A:$H,7)),"")</f>
        <v>Officieel toegekende alfanumerieke code die wordt toegevoegd aan het huisnummer om meerdere gebouweenheden, standplaatsen, ligplaatsen of percelen te onderscheiden die eenzelfde huisnummer hebben.</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129.6" x14ac:dyDescent="0.3">
      <c r="A359" s="4">
        <v>415</v>
      </c>
      <c r="B359" s="13" t="str">
        <f>IF($A359&lt;&gt;"",VLOOKUP($A359,Vocabulary!$A:$J,4,),"")</f>
        <v>Location</v>
      </c>
      <c r="C359" s="13" t="str">
        <f>IF($A359&lt;&gt;"",IF(VLOOKUP($A359,Vocabulary!$A:$J,2,)="","",VLOOKUP($A359,Vocabulary!$A:$J,2,)),"")</f>
        <v>Adresvoorstelling.busnummer</v>
      </c>
      <c r="D359" s="13" t="str">
        <f>IF($A359&lt;&gt;"",IF(VLOOKUP($A359,Vocabulary!$A:$J,10,)="","",VLOOKUP($A359,Vocabulary!$A:$J,10,)),"")</f>
        <v>&lt;vl-adres:Adresvoorstelling.busnummer&gt;</v>
      </c>
      <c r="E359" s="13" t="str">
        <f>IFERROR(IF(VLOOKUP(A359,VocabularyNL!$A:$G,6)=0,"",VLOOKUP(A359,VocabularyNL!$A:$G,6)),"")</f>
        <v>Adresvoorstelling.busnummer</v>
      </c>
      <c r="F359" s="13" t="str">
        <f>IFERROR(IF(VLOOKUP(A359,VocabularyFR!$A:$G,6)=0,"",VLOOKUP(A359,VocabularyFR!$A:$G,6)),"")</f>
        <v/>
      </c>
      <c r="G359" s="13" t="str">
        <f>IF($A359&lt;&gt;"",VLOOKUP($A359,Vocabulary!$A:$J,3,),"")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59" s="13" t="str">
        <f>IFERROR(IF(VLOOKUP(A359,VocabularyNL!$A:$G,7)=0,"",VLOOKUP(A359,VocabularyNL!$A:$H,7)),"")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x14ac:dyDescent="0.3">
      <c r="A360" s="4">
        <v>416</v>
      </c>
      <c r="B360" s="13" t="str">
        <f>IF($A360&lt;&gt;"",VLOOKUP($A360,Vocabulary!$A:$J,4,),"")</f>
        <v>Location</v>
      </c>
      <c r="C360" s="13" t="str">
        <f>IF($A360&lt;&gt;"",IF(VLOOKUP($A360,Vocabulary!$A:$J,2,)="","",VLOOKUP($A360,Vocabulary!$A:$J,2,)),"")</f>
        <v>gemeentenaam</v>
      </c>
      <c r="D360" s="13" t="str">
        <f>IF($A360&lt;&gt;"",IF(VLOOKUP($A360,Vocabulary!$A:$J,10,)="","",VLOOKUP($A360,Vocabulary!$A:$J,10,)),"")</f>
        <v>&lt;vl-adres:gemeentenaam&gt;</v>
      </c>
      <c r="E360" s="13" t="str">
        <f>IFERROR(IF(VLOOKUP(A360,VocabularyNL!$A:$G,6)=0,"",VLOOKUP(A360,VocabularyNL!$A:$G,6)),"")</f>
        <v>gemeentenaam</v>
      </c>
      <c r="F360" s="13" t="str">
        <f>IFERROR(IF(VLOOKUP(A360,VocabularyFR!$A:$G,6)=0,"",VLOOKUP(A360,VocabularyFR!$A:$G,6)),"")</f>
        <v/>
      </c>
      <c r="G360" s="13" t="str">
        <f>IF($A360&lt;&gt;"",VLOOKUP($A360,Vocabulary!$A:$J,3,),"")</f>
        <v>Gemeentenaam vh adres.</v>
      </c>
      <c r="H360" s="13" t="str">
        <f>IFERROR(IF(VLOOKUP(A360,VocabularyNL!$A:$G,7)=0,"",VLOOKUP(A360,VocabularyNL!$A:$H,7)),"")</f>
        <v>Gemeentenaam vh adres.</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3">
      <c r="A361" s="4">
        <v>417</v>
      </c>
      <c r="B361" s="13" t="str">
        <f>IF($A361&lt;&gt;"",VLOOKUP($A361,Vocabulary!$A:$J,4,),"")</f>
        <v>Location</v>
      </c>
      <c r="C361" s="13" t="str">
        <f>IF($A361&lt;&gt;"",IF(VLOOKUP($A361,Vocabulary!$A:$J,2,)="","",VLOOKUP($A361,Vocabulary!$A:$J,2,)),"")</f>
        <v>heeftGemeentenaam</v>
      </c>
      <c r="D361" s="13" t="str">
        <f>IF($A361&lt;&gt;"",IF(VLOOKUP($A361,Vocabulary!$A:$J,10,)="","",VLOOKUP($A361,Vocabulary!$A:$J,10,)),"")</f>
        <v>&lt;vl-adres:heeftGemeentenaam&gt;</v>
      </c>
      <c r="E361" s="13" t="str">
        <f>IFERROR(IF(VLOOKUP(A361,VocabularyNL!$A:$G,6)=0,"",VLOOKUP(A361,VocabularyNL!$A:$G,6)),"")</f>
        <v>heeftGemeentenaam</v>
      </c>
      <c r="F361" s="13" t="str">
        <f>IFERROR(IF(VLOOKUP(A361,VocabularyFR!$A:$G,6)=0,"",VLOOKUP(A361,VocabularyFR!$A:$G,6)),"")</f>
        <v/>
      </c>
      <c r="G361" s="13" t="str">
        <f>IF($A361&lt;&gt;"",VLOOKUP($A361,Vocabulary!$A:$J,3,),"")</f>
        <v>Gemeentenaamcomponent van het adres.</v>
      </c>
      <c r="H361" s="13" t="str">
        <f>IFERROR(IF(VLOOKUP(A361,VocabularyNL!$A:$G,7)=0,"",VLOOKUP(A361,VocabularyNL!$A:$H,7)),"")</f>
        <v>Gemeentenaamcomponent van het adres.</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x14ac:dyDescent="0.3">
      <c r="A362" s="4">
        <v>418</v>
      </c>
      <c r="B362" s="13" t="str">
        <f>IF($A362&lt;&gt;"",VLOOKUP($A362,Vocabulary!$A:$J,4,),"")</f>
        <v>Location</v>
      </c>
      <c r="C362" s="13" t="str">
        <f>IF($A362&lt;&gt;"",IF(VLOOKUP($A362,Vocabulary!$A:$J,2,)="","",VLOOKUP($A362,Vocabulary!$A:$J,2,)),"")</f>
        <v>heeftPostinfo</v>
      </c>
      <c r="D362" s="13" t="str">
        <f>IF($A362&lt;&gt;"",IF(VLOOKUP($A362,Vocabulary!$A:$J,10,)="","",VLOOKUP($A362,Vocabulary!$A:$J,10,)),"")</f>
        <v>&lt;vl-adres:heeftPostinfo&gt;</v>
      </c>
      <c r="E362" s="13" t="str">
        <f>IFERROR(IF(VLOOKUP(A362,VocabularyNL!$A:$G,6)=0,"",VLOOKUP(A362,VocabularyNL!$A:$G,6)),"")</f>
        <v>heeftPostinfo</v>
      </c>
      <c r="F362" s="13" t="str">
        <f>IFERROR(IF(VLOOKUP(A362,VocabularyFR!$A:$G,6)=0,"",VLOOKUP(A362,VocabularyFR!$A:$G,6)),"")</f>
        <v/>
      </c>
      <c r="G362" s="13" t="str">
        <f>IF($A362&lt;&gt;"",VLOOKUP($A362,Vocabulary!$A:$J,3,),"")</f>
        <v>Postinfocomponent van het adres.</v>
      </c>
      <c r="H362" s="13" t="str">
        <f>IFERROR(IF(VLOOKUP(A362,VocabularyNL!$A:$G,7)=0,"",VLOOKUP(A362,VocabularyNL!$A:$H,7)),"")</f>
        <v>Postinfocomponent van het adres.</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x14ac:dyDescent="0.3">
      <c r="A363" s="4">
        <v>419</v>
      </c>
      <c r="B363" s="13" t="str">
        <f>IF($A363&lt;&gt;"",VLOOKUP($A363,Vocabulary!$A:$J,4,),"")</f>
        <v>Location</v>
      </c>
      <c r="C363" s="13" t="str">
        <f>IF($A363&lt;&gt;"",IF(VLOOKUP($A363,Vocabulary!$A:$J,2,)="","",VLOOKUP($A363,Vocabulary!$A:$J,2,)),"")</f>
        <v>heeftStraatnaam</v>
      </c>
      <c r="D363" s="13" t="str">
        <f>IF($A363&lt;&gt;"",IF(VLOOKUP($A363,Vocabulary!$A:$J,10,)="","",VLOOKUP($A363,Vocabulary!$A:$J,10,)),"")</f>
        <v>&lt;vl-adres:heeftStraatnaam&gt;</v>
      </c>
      <c r="E363" s="13" t="str">
        <f>IFERROR(IF(VLOOKUP(A363,VocabularyNL!$A:$G,6)=0,"",VLOOKUP(A363,VocabularyNL!$A:$G,6)),"")</f>
        <v>heeftStraatnaam</v>
      </c>
      <c r="F363" s="13" t="str">
        <f>IFERROR(IF(VLOOKUP(A363,VocabularyFR!$A:$G,6)=0,"",VLOOKUP(A363,VocabularyFR!$A:$G,6)),"")</f>
        <v/>
      </c>
      <c r="G363" s="13" t="str">
        <f>IF($A363&lt;&gt;"",VLOOKUP($A363,Vocabulary!$A:$J,3,),"")</f>
        <v>Straatnaamcomponent van het adres.</v>
      </c>
      <c r="H363" s="13" t="str">
        <f>IFERROR(IF(VLOOKUP(A363,VocabularyNL!$A:$G,7)=0,"",VLOOKUP(A363,VocabularyNL!$A:$H,7)),"")</f>
        <v>Straatnaamcomponent van het adres.</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57.6" x14ac:dyDescent="0.3">
      <c r="A364" s="4">
        <v>420</v>
      </c>
      <c r="B364" s="13" t="str">
        <f>IF($A364&lt;&gt;"",VLOOKUP($A364,Vocabulary!$A:$J,4,),"")</f>
        <v>Location</v>
      </c>
      <c r="C364" s="13" t="str">
        <f>IF($A364&lt;&gt;"",IF(VLOOKUP($A364,Vocabulary!$A:$J,2,)="","",VLOOKUP($A364,Vocabulary!$A:$J,2,)),"")</f>
        <v>homoniemToevoeging</v>
      </c>
      <c r="D364" s="13" t="str">
        <f>IF($A364&lt;&gt;"",IF(VLOOKUP($A364,Vocabulary!$A:$J,10,)="","",VLOOKUP($A364,Vocabulary!$A:$J,10,)),"")</f>
        <v>&lt;vl-adres:homoniemToevoeging&gt;</v>
      </c>
      <c r="E364" s="13" t="str">
        <f>IFERROR(IF(VLOOKUP(A364,VocabularyNL!$A:$G,6)=0,"",VLOOKUP(A364,VocabularyNL!$A:$G,6)),"")</f>
        <v>homoniemToevoeging</v>
      </c>
      <c r="F364" s="13" t="str">
        <f>IFERROR(IF(VLOOKUP(A364,VocabularyFR!$A:$G,6)=0,"",VLOOKUP(A364,VocabularyFR!$A:$G,6)),"")</f>
        <v/>
      </c>
      <c r="G364" s="13" t="str">
        <f>IF($A364&lt;&gt;"",VLOOKUP($A364,Vocabulary!$A:$J,3,),"")</f>
        <v>Toevoeging om dubbele straatnamen (straatnamen met dezelfde naam maar andere ligging in de gemeente en eigen adressen) van elkaar te onderscheiden.</v>
      </c>
      <c r="H364" s="13" t="str">
        <f>IFERROR(IF(VLOOKUP(A364,VocabularyNL!$A:$G,7)=0,"",VLOOKUP(A364,VocabularyNL!$A:$H,7)),"")</f>
        <v>Toevoeging om dubbele straatnamen (straatnamen met dezelfde naam maar andere ligging in de gemeente en eigen adressen) van elkaar te onderscheiden.</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ht="100.8" x14ac:dyDescent="0.3">
      <c r="A365" s="4">
        <v>421</v>
      </c>
      <c r="B365" s="13" t="str">
        <f>IF($A365&lt;&gt;"",VLOOKUP($A365,Vocabulary!$A:$J,4,),"")</f>
        <v>Location</v>
      </c>
      <c r="C365" s="13" t="str">
        <f>IF($A365&lt;&gt;"",IF(VLOOKUP($A365,Vocabulary!$A:$J,2,)="","",VLOOKUP($A365,Vocabulary!$A:$J,2,)),"")</f>
        <v>Adresvoorstelling.huisnummer</v>
      </c>
      <c r="D365" s="13" t="str">
        <f>IF($A365&lt;&gt;"",IF(VLOOKUP($A365,Vocabulary!$A:$J,10,)="","",VLOOKUP($A365,Vocabulary!$A:$J,10,)),"")</f>
        <v>&lt;vl-adres:Adresvoorstelling.huisnummer&gt;</v>
      </c>
      <c r="E365" s="13" t="str">
        <f>IFERROR(IF(VLOOKUP(A365,VocabularyNL!$A:$G,6)=0,"",VLOOKUP(A365,VocabularyNL!$A:$G,6)),"")</f>
        <v>Adresvoorstelling.huisnummer</v>
      </c>
      <c r="F365" s="13" t="str">
        <f>IFERROR(IF(VLOOKUP(A365,VocabularyFR!$A:$G,6)=0,"",VLOOKUP(A365,VocabularyFR!$A:$G,6)),"")</f>
        <v/>
      </c>
      <c r="G365" s="13" t="str">
        <f>IF($A365&lt;&gt;"",VLOOKUP($A365,Vocabulary!$A:$J,3,),"")</f>
        <v>Alfanumerieke code officieel toegekend aan gebouweenheden, ligplaatsen, standplaatsen of percelen.
Gebruik
Specialisatie van Adresvoorstelling:locatieaanduiding tbv Belgische adressen.</v>
      </c>
      <c r="H365" s="13" t="str">
        <f>IFERROR(IF(VLOOKUP(A365,VocabularyNL!$A:$G,7)=0,"",VLOOKUP(A365,VocabularyNL!$A:$H,7)),"")</f>
        <v>Alfanumerieke code officieel toegekend aan gebouweenheden, ligplaatsen, standplaatsen of percelen.
Gebruik
Specialisatie van Adresvoorstelling:locatieaanduiding tbv Belgische adressen.</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43.2" x14ac:dyDescent="0.3">
      <c r="A366" s="4">
        <v>422</v>
      </c>
      <c r="B366" s="13" t="str">
        <f>IF($A366&lt;&gt;"",VLOOKUP($A366,Vocabulary!$A:$J,4,),"")</f>
        <v>Location</v>
      </c>
      <c r="C366" s="13" t="str">
        <f>IF($A366&lt;&gt;"",IF(VLOOKUP($A366,Vocabulary!$A:$J,2,)="","",VLOOKUP($A366,Vocabulary!$A:$J,2,)),"")</f>
        <v>huisnummer</v>
      </c>
      <c r="D366" s="13" t="str">
        <f>IF($A366&lt;&gt;"",IF(VLOOKUP($A366,Vocabulary!$A:$J,10,)="","",VLOOKUP($A366,Vocabulary!$A:$J,10,)),"")</f>
        <v>&lt;vl-adres:huisnummer&gt;</v>
      </c>
      <c r="E366" s="13" t="str">
        <f>IFERROR(IF(VLOOKUP(A366,VocabularyNL!$A:$G,6)=0,"",VLOOKUP(A366,VocabularyNL!$A:$G,6)),"")</f>
        <v>huisnummer</v>
      </c>
      <c r="F366" s="13" t="str">
        <f>IFERROR(IF(VLOOKUP(A366,VocabularyFR!$A:$G,6)=0,"",VLOOKUP(A366,VocabularyFR!$A:$G,6)),"")</f>
        <v/>
      </c>
      <c r="G366" s="13" t="str">
        <f>IF($A366&lt;&gt;"",VLOOKUP($A366,Vocabulary!$A:$J,3,),"")</f>
        <v>Alfanumerieke code officieel toegekend aan gebouweenheden, ligplaatsen, standplaatsen of percelen.</v>
      </c>
      <c r="H366" s="13" t="str">
        <f>IFERROR(IF(VLOOKUP(A366,VocabularyNL!$A:$G,7)=0,"",VLOOKUP(A366,VocabularyNL!$A:$H,7)),"")</f>
        <v>Alfanumerieke code officieel toegekend aan gebouweenheden, ligplaatsen, standplaatsen of percelen.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423</v>
      </c>
      <c r="B367" s="13" t="str">
        <f>IF($A367&lt;&gt;"",VLOOKUP($A367,Vocabulary!$A:$J,4,),"")</f>
        <v>Location</v>
      </c>
      <c r="C367" s="13" t="str">
        <f>IF($A367&lt;&gt;"",IF(VLOOKUP($A367,Vocabulary!$A:$J,2,)="","",VLOOKUP($A367,Vocabulary!$A:$J,2,)),"")</f>
        <v>isToegekendAan</v>
      </c>
      <c r="D367" s="13" t="str">
        <f>IF($A367&lt;&gt;"",IF(VLOOKUP($A367,Vocabulary!$A:$J,10,)="","",VLOOKUP($A367,Vocabulary!$A:$J,10,)),"")</f>
        <v>&lt;vl-adres:isToegekendAan&gt;</v>
      </c>
      <c r="E367" s="13" t="str">
        <f>IFERROR(IF(VLOOKUP(A367,VocabularyNL!$A:$G,6)=0,"",VLOOKUP(A367,VocabularyNL!$A:$G,6)),"")</f>
        <v>isToegekendAan</v>
      </c>
      <c r="F367" s="13" t="str">
        <f>IFERROR(IF(VLOOKUP(A367,VocabularyFR!$A:$G,6)=0,"",VLOOKUP(A367,VocabularyFR!$A:$G,6)),"")</f>
        <v/>
      </c>
      <c r="G367" s="13" t="str">
        <f>IF($A367&lt;&gt;"",VLOOKUP($A367,Vocabulary!$A:$J,3,),"")</f>
        <v>Adresseerbaar object waaraan het adres is toegekend.</v>
      </c>
      <c r="H367" s="13" t="str">
        <f>IFERROR(IF(VLOOKUP(A367,VocabularyNL!$A:$G,7)=0,"",VLOOKUP(A367,VocabularyNL!$A:$H,7)),"")</f>
        <v>Adresseerbaar object waaraan het adres is toegekend.</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3">
      <c r="A368" s="4">
        <v>424</v>
      </c>
      <c r="B368" s="13" t="str">
        <f>IF($A368&lt;&gt;"",VLOOKUP($A368,Vocabulary!$A:$J,4,),"")</f>
        <v>Location</v>
      </c>
      <c r="C368" s="13" t="str">
        <f>IF($A368&lt;&gt;"",IF(VLOOKUP($A368,Vocabulary!$A:$J,2,)="","",VLOOKUP($A368,Vocabulary!$A:$J,2,)),"")</f>
        <v>isVerrijktMet</v>
      </c>
      <c r="D368" s="13" t="str">
        <f>IF($A368&lt;&gt;"",IF(VLOOKUP($A368,Vocabulary!$A:$J,10,)="","",VLOOKUP($A368,Vocabulary!$A:$J,10,)),"")</f>
        <v>&lt;vl-adres:isVerrijktMet&gt;</v>
      </c>
      <c r="E368" s="13" t="str">
        <f>IFERROR(IF(VLOOKUP(A368,VocabularyNL!$A:$G,6)=0,"",VLOOKUP(A368,VocabularyNL!$A:$G,6)),"")</f>
        <v>isVerrijktMet</v>
      </c>
      <c r="F368" s="13" t="str">
        <f>IFERROR(IF(VLOOKUP(A368,VocabularyFR!$A:$G,6)=0,"",VLOOKUP(A368,VocabularyFR!$A:$G,6)),"")</f>
        <v/>
      </c>
      <c r="G368" s="13" t="str">
        <f>IF($A368&lt;&gt;"",VLOOKUP($A368,Vocabulary!$A:$J,3,),"")</f>
        <v>Verwijzing naar een adresuitbreiding.</v>
      </c>
      <c r="H368" s="13" t="str">
        <f>IFERROR(IF(VLOOKUP(A368,VocabularyNL!$A:$G,7)=0,"",VLOOKUP(A368,VocabularyNL!$A:$H,7)),"")</f>
        <v>Verwijzing naar een adresuitbreiding.</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3">
      <c r="A369" s="4">
        <v>425</v>
      </c>
      <c r="B369" s="13" t="str">
        <f>IF($A369&lt;&gt;"",VLOOKUP($A369,Vocabulary!$A:$J,4,),"")</f>
        <v>Location</v>
      </c>
      <c r="C369" s="13" t="str">
        <f>IF($A369&lt;&gt;"",IF(VLOOKUP($A369,Vocabulary!$A:$J,2,)="","",VLOOKUP($A369,Vocabulary!$A:$J,2,)),"")</f>
        <v>land</v>
      </c>
      <c r="D369" s="13" t="str">
        <f>IF($A369&lt;&gt;"",IF(VLOOKUP($A369,Vocabulary!$A:$J,10,)="","",VLOOKUP($A369,Vocabulary!$A:$J,10,)),"")</f>
        <v>&lt;vl-adres:land&gt;</v>
      </c>
      <c r="E369" s="13" t="str">
        <f>IFERROR(IF(VLOOKUP(A369,VocabularyNL!$A:$G,6)=0,"",VLOOKUP(A369,VocabularyNL!$A:$G,6)),"")</f>
        <v>land</v>
      </c>
      <c r="F369" s="13" t="str">
        <f>IFERROR(IF(VLOOKUP(A369,VocabularyFR!$A:$G,6)=0,"",VLOOKUP(A369,VocabularyFR!$A:$G,6)),"")</f>
        <v/>
      </c>
      <c r="G369" s="13" t="str">
        <f>IF($A369&lt;&gt;"",VLOOKUP($A369,Vocabulary!$A:$J,3,),"")</f>
        <v>Land waarin het adres gelegen is.</v>
      </c>
      <c r="H369" s="13" t="str">
        <f>IFERROR(IF(VLOOKUP(A369,VocabularyNL!$A:$G,7)=0,"",VLOOKUP(A369,VocabularyNL!$A:$H,7)),"")</f>
        <v>Land waarin het adres gelegen is.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100.8" x14ac:dyDescent="0.3">
      <c r="A370" s="4">
        <v>426</v>
      </c>
      <c r="B370" s="13" t="str">
        <f>IF($A370&lt;&gt;"",VLOOKUP($A370,Vocabulary!$A:$J,4,),"")</f>
        <v>Location</v>
      </c>
      <c r="C370" s="13" t="str">
        <f>IF($A370&lt;&gt;"",IF(VLOOKUP($A370,Vocabulary!$A:$J,2,)="","",VLOOKUP($A370,Vocabulary!$A:$J,2,)),"")</f>
        <v>niveau</v>
      </c>
      <c r="D370" s="13" t="str">
        <f>IF($A370&lt;&gt;"",IF(VLOOKUP($A370,Vocabulary!$A:$J,10,)="","",VLOOKUP($A370,Vocabulary!$A:$J,10,)),"")</f>
        <v>&lt;vl-adres:niveau&gt;</v>
      </c>
      <c r="E370" s="13" t="str">
        <f>IFERROR(IF(VLOOKUP(A370,VocabularyNL!$A:$G,6)=0,"",VLOOKUP(A370,VocabularyNL!$A:$G,6)),"")</f>
        <v>niveau</v>
      </c>
      <c r="F370" s="13" t="str">
        <f>IFERROR(IF(VLOOKUP(A370,VocabularyFR!$A:$G,6)=0,"",VLOOKUP(A370,VocabularyFR!$A:$G,6)),"")</f>
        <v/>
      </c>
      <c r="G370" s="13" t="str">
        <f>IF($A370&lt;&gt;"",VLOOKUP($A370,Vocabulary!$A:$J,3,),"")</f>
        <v>Het niveau waarnaar de locator verwijst.
Gebruik
Waarbij het niveau staat voor de geografische granulariteit vd locator: zo verwijzen locators vh type huisnummer doorgaans naar het gebouw terwijl busnummers naar een deel vh gebouw verwijzen.</v>
      </c>
      <c r="H370" s="13" t="str">
        <f>IFERROR(IF(VLOOKUP(A370,VocabularyNL!$A:$G,7)=0,"",VLOOKUP(A370,VocabularyNL!$A:$H,7)),"")</f>
        <v>Het niveau waarnaar de locator verwijst.
Gebruik
Waarbij het niveau staat voor de geografische granulariteit vd locator: zo verwijzen locators vh type huisnummer doorgaans naar het gebouw terwijl busnummers naar een deel vh gebouw verwijzen.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ht="115.2" x14ac:dyDescent="0.3">
      <c r="A371" s="4">
        <v>427</v>
      </c>
      <c r="B371" s="13" t="str">
        <f>IF($A371&lt;&gt;"",VLOOKUP($A371,Vocabulary!$A:$J,4,),"")</f>
        <v>Location</v>
      </c>
      <c r="C371" s="13" t="str">
        <f>IF($A371&lt;&gt;"",IF(VLOOKUP($A371,Vocabulary!$A:$J,2,)="","",VLOOKUP($A371,Vocabulary!$A:$J,2,)),"")</f>
        <v>officieelToegekend</v>
      </c>
      <c r="D371" s="13" t="str">
        <f>IF($A371&lt;&gt;"",IF(VLOOKUP($A371,Vocabulary!$A:$J,10,)="","",VLOOKUP($A371,Vocabulary!$A:$J,10,)),"")</f>
        <v>&lt;vl-adres:officieelToegekend&gt;</v>
      </c>
      <c r="E371" s="13" t="str">
        <f>IFERROR(IF(VLOOKUP(A371,VocabularyNL!$A:$G,6)=0,"",VLOOKUP(A371,VocabularyNL!$A:$G,6)),"")</f>
        <v>officieelToegekend</v>
      </c>
      <c r="F371" s="13" t="str">
        <f>IFERROR(IF(VLOOKUP(A371,VocabularyFR!$A:$G,6)=0,"",VLOOKUP(A371,VocabularyFR!$A:$G,6)),"")</f>
        <v/>
      </c>
      <c r="G371" s="13" t="str">
        <f>IF($A371&lt;&gt;"",VLOOKUP($A371,Vocabulary!$A:$J,3,),"")</f>
        <v>Geeft aan of het adres officieel door de adresbeheerder is toegekend.
Gebruik
Een adres is niet-officieel wanneer het bestaan ervan niet gekend was vanuit de administratieve procedures, maar pas nadat nadat het feitelijk is vastgesteld op het terrein.</v>
      </c>
      <c r="H371" s="13" t="str">
        <f>IFERROR(IF(VLOOKUP(A371,VocabularyNL!$A:$G,7)=0,"",VLOOKUP(A371,VocabularyNL!$A:$H,7)),"")</f>
        <v>Geeft aan of het adres officieel door de adresbeheerder is toegekend.
Gebruik
Een adres is niet-officieel wanneer het bestaan ervan niet gekend was vanuit de administratieve procedures, maar pas nadat nadat het feitelijk is vastgesteld op het terrein.</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100.8" x14ac:dyDescent="0.3">
      <c r="A372" s="4">
        <v>428</v>
      </c>
      <c r="B372" s="13" t="str">
        <f>IF($A372&lt;&gt;"",VLOOKUP($A372,Vocabulary!$A:$J,4,),"")</f>
        <v>Location</v>
      </c>
      <c r="C372" s="13" t="str">
        <f>IF($A372&lt;&gt;"",IF(VLOOKUP($A372,Vocabulary!$A:$J,2,)="","",VLOOKUP($A372,Vocabulary!$A:$J,2,)),"")</f>
        <v>positie</v>
      </c>
      <c r="D372" s="13" t="str">
        <f>IF($A372&lt;&gt;"",IF(VLOOKUP($A372,Vocabulary!$A:$J,10,)="","",VLOOKUP($A372,Vocabulary!$A:$J,10,)),"")</f>
        <v>&lt;vl-adres:positie&gt;</v>
      </c>
      <c r="E372" s="13" t="str">
        <f>IFERROR(IF(VLOOKUP(A372,VocabularyNL!$A:$G,6)=0,"",VLOOKUP(A372,VocabularyNL!$A:$G,6)),"")</f>
        <v>positie</v>
      </c>
      <c r="F372" s="13" t="str">
        <f>IFERROR(IF(VLOOKUP(A372,VocabularyFR!$A:$G,6)=0,"",VLOOKUP(A372,VocabularyFR!$A:$G,6)),"")</f>
        <v/>
      </c>
      <c r="G372" s="13" t="str">
        <f>IF($A372&lt;&gt;"",VLOOKUP($A372,Vocabulary!$A:$J,3,),"")</f>
        <v>Positie van een karakeristiek punt dat de positie van het adres vertegenwoordigt volgens een bepaalde specificatie en inclusief informatie over de herkomst van de positie.
Gebruik
Moet een punt zijn.</v>
      </c>
      <c r="H372" s="13" t="str">
        <f>IFERROR(IF(VLOOKUP(A372,VocabularyNL!$A:$G,7)=0,"",VLOOKUP(A372,VocabularyNL!$A:$H,7)),"")</f>
        <v>Positie van een karakeristiek punt dat de positie van het adres vertegenwoordigt volgens een bepaalde specificatie en inclusief informatie over de herkomst van de positie.
Gebruik
Moet een punt zijn.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28.8" x14ac:dyDescent="0.3">
      <c r="A373" s="4">
        <v>429</v>
      </c>
      <c r="B373" s="13" t="str">
        <f>IF($A373&lt;&gt;"",VLOOKUP($A373,Vocabulary!$A:$J,4,),"")</f>
        <v>Location</v>
      </c>
      <c r="C373" s="13" t="str">
        <f>IF($A373&lt;&gt;"",IF(VLOOKUP($A373,Vocabulary!$A:$J,2,)="","",VLOOKUP($A373,Vocabulary!$A:$J,2,)),"")</f>
        <v>postcode</v>
      </c>
      <c r="D373" s="13" t="str">
        <f>IF($A373&lt;&gt;"",IF(VLOOKUP($A373,Vocabulary!$A:$J,10,)="","",VLOOKUP($A373,Vocabulary!$A:$J,10,)),"")</f>
        <v>&lt;vl-adres:postcode&gt;</v>
      </c>
      <c r="E373" s="13" t="str">
        <f>IFERROR(IF(VLOOKUP(A373,VocabularyNL!$A:$G,6)=0,"",VLOOKUP(A373,VocabularyNL!$A:$G,6)),"")</f>
        <v>postcode</v>
      </c>
      <c r="F373" s="13" t="str">
        <f>IFERROR(IF(VLOOKUP(A373,VocabularyFR!$A:$G,6)=0,"",VLOOKUP(A373,VocabularyFR!$A:$G,6)),"")</f>
        <v/>
      </c>
      <c r="G373" s="13" t="str">
        <f>IF($A373&lt;&gt;"",VLOOKUP($A373,Vocabulary!$A:$J,3,),"")</f>
        <v>Code waarmee het geografisch gebied dat de adressen voor postale doeleinden groepeert aanduidt.</v>
      </c>
      <c r="H373" s="13" t="str">
        <f>IFERROR(IF(VLOOKUP(A373,VocabularyNL!$A:$G,7)=0,"",VLOOKUP(A373,VocabularyNL!$A:$H,7)),"")</f>
        <v>Code waarmee het geografisch gebied dat de adressen voor postale doeleinden groepeert aanduidt.</v>
      </c>
      <c r="I373" s="13" t="str">
        <f>IFERROR(IF(VLOOKUP(A373,VocabularyFR!$A:$G,7)=0,"",VLOOKUP(A373,VocabularyFR!$A:$H,7)),"")</f>
        <v/>
      </c>
      <c r="J373" s="13" t="str">
        <f>IF($A373&lt;&gt;"",IF(VLOOKUP($A373,Vocabulary!$A:$J,7,)="","",VLOOKUP($A373,Vocabulary!$A:$J,7,)),"")</f>
        <v>external terminology:
http://www.w3.org/ns/locn#postCode</v>
      </c>
      <c r="K373" s="13" t="str">
        <f>IFERROR(IF(VLOOKUP(A373,VocabularyNL!$A:$H,8)=0,"",VLOOKUP(A373,VocabularyNL!$A:$H,8)),"")</f>
        <v/>
      </c>
      <c r="L373" s="13" t="str">
        <f>IFERROR(IF(VLOOKUP(A373,VocabularyFR!$A:$H,8)=0,"",VLOOKUP(A373,VocabularyFR!$A:$H,8)),"")</f>
        <v/>
      </c>
    </row>
    <row r="374" spans="1:12" ht="100.8" x14ac:dyDescent="0.3">
      <c r="A374" s="4">
        <v>430</v>
      </c>
      <c r="B374" s="13" t="str">
        <f>IF($A374&lt;&gt;"",VLOOKUP($A374,Vocabulary!$A:$J,4,),"")</f>
        <v>Location</v>
      </c>
      <c r="C374" s="13" t="str">
        <f>IF($A374&lt;&gt;"",IF(VLOOKUP($A374,Vocabulary!$A:$J,2,)="","",VLOOKUP($A374,Vocabulary!$A:$J,2,)),"")</f>
        <v>postnaam</v>
      </c>
      <c r="D374" s="13" t="str">
        <f>IF($A374&lt;&gt;"",IF(VLOOKUP($A374,Vocabulary!$A:$J,10,)="","",VLOOKUP($A374,Vocabulary!$A:$J,10,)),"")</f>
        <v>&lt;vl-adres:postnaam&gt;</v>
      </c>
      <c r="E374" s="13" t="str">
        <f>IFERROR(IF(VLOOKUP(A374,VocabularyNL!$A:$G,6)=0,"",VLOOKUP(A374,VocabularyNL!$A:$G,6)),"")</f>
        <v>postnaam</v>
      </c>
      <c r="F374" s="13" t="str">
        <f>IFERROR(IF(VLOOKUP(A374,VocabularyFR!$A:$G,6)=0,"",VLOOKUP(A374,VocabularyFR!$A:$G,6)),"")</f>
        <v/>
      </c>
      <c r="G374" s="13" t="str">
        <f>IF($A374&lt;&gt;"",VLOOKUP($A374,Vocabulary!$A:$J,3,),"")</f>
        <v>Naam waarmee het geografisch gebied dat de adressen voor postale doeleinden groepeert kan worden aangeduid.
Gebruik
Typisch de namen van vroegere gemeenten waarmee het gebied samenvalt.</v>
      </c>
      <c r="H374" s="13" t="str">
        <f>IFERROR(IF(VLOOKUP(A374,VocabularyNL!$A:$G,7)=0,"",VLOOKUP(A374,VocabularyNL!$A:$H,7)),"")</f>
        <v>Naam waarmee het geografisch gebied dat de adressen voor postale doeleinden groepeert kan worden aangeduid.
Gebruik
Typisch de namen van vroegere gemeenten waarmee het gebied samenvalt.</v>
      </c>
      <c r="I374" s="13" t="str">
        <f>IFERROR(IF(VLOOKUP(A374,VocabularyFR!$A:$G,7)=0,"",VLOOKUP(A374,VocabularyFR!$A:$H,7)),"")</f>
        <v/>
      </c>
      <c r="J374" s="13" t="str">
        <f>IF($A374&lt;&gt;"",IF(VLOOKUP($A374,Vocabulary!$A:$J,7,)="","",VLOOKUP($A374,Vocabulary!$A:$J,7,)),"")</f>
        <v>external terminology:
http://www.w3.org/ns/locn#postName</v>
      </c>
      <c r="K374" s="13" t="str">
        <f>IFERROR(IF(VLOOKUP(A374,VocabularyNL!$A:$H,8)=0,"",VLOOKUP(A374,VocabularyNL!$A:$H,8)),"")</f>
        <v/>
      </c>
      <c r="L374" s="13" t="str">
        <f>IFERROR(IF(VLOOKUP(A374,VocabularyFR!$A:$H,8)=0,"",VLOOKUP(A374,VocabularyFR!$A:$H,8)),"")</f>
        <v/>
      </c>
    </row>
    <row r="375" spans="1:12" x14ac:dyDescent="0.3">
      <c r="A375" s="4">
        <v>431</v>
      </c>
      <c r="B375" s="13" t="str">
        <f>IF($A375&lt;&gt;"",VLOOKUP($A375,Vocabulary!$A:$J,4,),"")</f>
        <v>Location</v>
      </c>
      <c r="C375" s="13" t="str">
        <f>IF($A375&lt;&gt;"",IF(VLOOKUP($A375,Vocabulary!$A:$J,2,)="","",VLOOKUP($A375,Vocabulary!$A:$J,2,)),"")</f>
        <v>Straatnaam.status</v>
      </c>
      <c r="D375" s="13" t="str">
        <f>IF($A375&lt;&gt;"",IF(VLOOKUP($A375,Vocabulary!$A:$J,10,)="","",VLOOKUP($A375,Vocabulary!$A:$J,10,)),"")</f>
        <v>&lt;vl-adres:Straatnaam.status&gt;</v>
      </c>
      <c r="E375" s="13" t="str">
        <f>IFERROR(IF(VLOOKUP(A375,VocabularyNL!$A:$G,6)=0,"",VLOOKUP(A375,VocabularyNL!$A:$G,6)),"")</f>
        <v>Straatnaam.status</v>
      </c>
      <c r="F375" s="13" t="str">
        <f>IFERROR(IF(VLOOKUP(A375,VocabularyFR!$A:$G,6)=0,"",VLOOKUP(A375,VocabularyFR!$A:$G,6)),"")</f>
        <v/>
      </c>
      <c r="G375" s="13" t="str">
        <f>IF($A375&lt;&gt;"",VLOOKUP($A375,Vocabulary!$A:$J,3,),"")</f>
        <v>Actuele toestand van de straatnaam.</v>
      </c>
      <c r="H375" s="13" t="str">
        <f>IFERROR(IF(VLOOKUP(A375,VocabularyNL!$A:$G,7)=0,"",VLOOKUP(A375,VocabularyNL!$A:$H,7)),"")</f>
        <v>Actuele toestand van de straatnaam.</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3">
      <c r="A376" s="4">
        <v>432</v>
      </c>
      <c r="B376" s="13" t="str">
        <f>IF($A376&lt;&gt;"",VLOOKUP($A376,Vocabulary!$A:$J,4,),"")</f>
        <v>Location</v>
      </c>
      <c r="C376" s="13" t="str">
        <f>IF($A376&lt;&gt;"",IF(VLOOKUP($A376,Vocabulary!$A:$J,2,)="","",VLOOKUP($A376,Vocabulary!$A:$J,2,)),"")</f>
        <v>Adres.status</v>
      </c>
      <c r="D376" s="13" t="str">
        <f>IF($A376&lt;&gt;"",IF(VLOOKUP($A376,Vocabulary!$A:$J,10,)="","",VLOOKUP($A376,Vocabulary!$A:$J,10,)),"")</f>
        <v>&lt;vl-adres:Adres.status&gt;</v>
      </c>
      <c r="E376" s="13" t="str">
        <f>IFERROR(IF(VLOOKUP(A376,VocabularyNL!$A:$G,6)=0,"",VLOOKUP(A376,VocabularyNL!$A:$G,6)),"")</f>
        <v>Adres.status</v>
      </c>
      <c r="F376" s="13" t="str">
        <f>IFERROR(IF(VLOOKUP(A376,VocabularyFR!$A:$G,6)=0,"",VLOOKUP(A376,VocabularyFR!$A:$G,6)),"")</f>
        <v/>
      </c>
      <c r="G376" s="13" t="str">
        <f>IF($A376&lt;&gt;"",VLOOKUP($A376,Vocabulary!$A:$J,3,),"")</f>
        <v>Actuele toestand van het adres.</v>
      </c>
      <c r="H376" s="13" t="str">
        <f>IFERROR(IF(VLOOKUP(A376,VocabularyNL!$A:$G,7)=0,"",VLOOKUP(A376,VocabularyNL!$A:$H,7)),"")</f>
        <v>Actuele toestand van het adres.</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3">
      <c r="A377" s="4">
        <v>433</v>
      </c>
      <c r="B377" s="13" t="str">
        <f>IF($A377&lt;&gt;"",VLOOKUP($A377,Vocabulary!$A:$J,4,),"")</f>
        <v>Location</v>
      </c>
      <c r="C377" s="13" t="str">
        <f>IF($A377&lt;&gt;"",IF(VLOOKUP($A377,Vocabulary!$A:$J,2,)="","",VLOOKUP($A377,Vocabulary!$A:$J,2,)),"")</f>
        <v>Locatienaam.type</v>
      </c>
      <c r="D377" s="13" t="str">
        <f>IF($A377&lt;&gt;"",IF(VLOOKUP($A377,Vocabulary!$A:$J,10,)="","",VLOOKUP($A377,Vocabulary!$A:$J,10,)),"")</f>
        <v>&lt;vl-adres:Locatienaam.type&gt;</v>
      </c>
      <c r="E377" s="13" t="str">
        <f>IFERROR(IF(VLOOKUP(A377,VocabularyNL!$A:$G,6)=0,"",VLOOKUP(A377,VocabularyNL!$A:$G,6)),"")</f>
        <v>Locatienaam.type</v>
      </c>
      <c r="F377" s="13" t="str">
        <f>IFERROR(IF(VLOOKUP(A377,VocabularyFR!$A:$G,6)=0,"",VLOOKUP(A377,VocabularyFR!$A:$G,6)),"")</f>
        <v/>
      </c>
      <c r="G377" s="13" t="str">
        <f>IF($A377&lt;&gt;"",VLOOKUP($A377,Vocabulary!$A:$J,3,),"")</f>
        <v>Aard vh geografisch object.</v>
      </c>
      <c r="H377" s="13" t="str">
        <f>IFERROR(IF(VLOOKUP(A377,VocabularyNL!$A:$G,7)=0,"",VLOOKUP(A377,VocabularyNL!$A:$H,7)),"")</f>
        <v>Aard vh geografisch object.</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x14ac:dyDescent="0.3">
      <c r="A378" s="4">
        <v>434</v>
      </c>
      <c r="B378" s="13" t="str">
        <f>IF($A378&lt;&gt;"",VLOOKUP($A378,Vocabulary!$A:$J,4,),"")</f>
        <v>Location</v>
      </c>
      <c r="C378" s="13" t="str">
        <f>IF($A378&lt;&gt;"",IF(VLOOKUP($A378,Vocabulary!$A:$J,2,)="","",VLOOKUP($A378,Vocabulary!$A:$J,2,)),"")</f>
        <v>Locatieaanduiding.type</v>
      </c>
      <c r="D378" s="13" t="str">
        <f>IF($A378&lt;&gt;"",IF(VLOOKUP($A378,Vocabulary!$A:$J,10,)="","",VLOOKUP($A378,Vocabulary!$A:$J,10,)),"")</f>
        <v>&lt;vl-adres:Locatieaanduiding.type&gt;</v>
      </c>
      <c r="E378" s="13" t="str">
        <f>IFERROR(IF(VLOOKUP(A378,VocabularyNL!$A:$G,6)=0,"",VLOOKUP(A378,VocabularyNL!$A:$G,6)),"")</f>
        <v>Locatieaanduiding.type</v>
      </c>
      <c r="F378" s="13" t="str">
        <f>IFERROR(IF(VLOOKUP(A378,VocabularyFR!$A:$G,6)=0,"",VLOOKUP(A378,VocabularyFR!$A:$G,6)),"")</f>
        <v/>
      </c>
      <c r="G378" s="13" t="str">
        <f>IF($A378&lt;&gt;"",VLOOKUP($A378,Vocabulary!$A:$J,3,),"")</f>
        <v>Aard vd locatieaanduiding.</v>
      </c>
      <c r="H378" s="13" t="str">
        <f>IFERROR(IF(VLOOKUP(A378,VocabularyNL!$A:$G,7)=0,"",VLOOKUP(A378,VocabularyNL!$A:$H,7)),"")</f>
        <v>Aard vd locatieaanduiding.</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72" x14ac:dyDescent="0.3">
      <c r="A379" s="4">
        <v>435</v>
      </c>
      <c r="B379" s="13" t="str">
        <f>IF($A379&lt;&gt;"",VLOOKUP($A379,Vocabulary!$A:$J,4,),"")</f>
        <v>Location</v>
      </c>
      <c r="C379" s="13" t="str">
        <f>IF($A379&lt;&gt;"",IF(VLOOKUP($A379,Vocabulary!$A:$J,2,)="","",VLOOKUP($A379,Vocabulary!$A:$J,2,)),"")</f>
        <v>verwijstNaar</v>
      </c>
      <c r="D379" s="13" t="str">
        <f>IF($A379&lt;&gt;"",IF(VLOOKUP($A379,Vocabulary!$A:$J,10,)="","",VLOOKUP($A379,Vocabulary!$A:$J,10,)),"")</f>
        <v>&lt;vl-adres:verwijstNaar&gt;</v>
      </c>
      <c r="E379" s="13" t="str">
        <f>IFERROR(IF(VLOOKUP(A379,VocabularyNL!$A:$G,6)=0,"",VLOOKUP(A379,VocabularyNL!$A:$G,6)),"")</f>
        <v>verwijstNaar</v>
      </c>
      <c r="F379" s="13" t="str">
        <f>IFERROR(IF(VLOOKUP(A379,VocabularyFR!$A:$G,6)=0,"",VLOOKUP(A379,VocabularyFR!$A:$G,6)),"")</f>
        <v/>
      </c>
      <c r="G379" s="13" t="str">
        <f>IF($A379&lt;&gt;"",VLOOKUP($A379,Vocabulary!$A:$J,3,),"")</f>
        <v xml:space="preserve">Adres waarvan de adresvoorstelling is afgeleid. 
Gebruik
Dit kan enkel voor Belgische adressen aangezien onder adres een Belgisch adres wordt verstaan. </v>
      </c>
      <c r="H379" s="13" t="str">
        <f>IFERROR(IF(VLOOKUP(A379,VocabularyNL!$A:$G,7)=0,"",VLOOKUP(A379,VocabularyNL!$A:$H,7)),"")</f>
        <v xml:space="preserve">Adres waarvan de adresvoorstelling is afgeleid. 
Gebruik
Dit kan enkel voor Belgische adressen aangezien onder adres een Belgisch adres wordt verstaan. </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0.8" x14ac:dyDescent="0.3">
      <c r="A380" s="4">
        <v>436</v>
      </c>
      <c r="B380" s="13" t="str">
        <f>IF($A380&lt;&gt;"",VLOOKUP($A380,Vocabulary!$A:$J,4,),"")</f>
        <v>Location</v>
      </c>
      <c r="C380" s="13" t="str">
        <f>IF($A380&lt;&gt;"",IF(VLOOKUP($A380,Vocabulary!$A:$J,2,)="","",VLOOKUP($A380,Vocabulary!$A:$J,2,)),"")</f>
        <v>volledigAdres</v>
      </c>
      <c r="D380" s="13" t="str">
        <f>IF($A380&lt;&gt;"",IF(VLOOKUP($A380,Vocabulary!$A:$J,10,)="","",VLOOKUP($A380,Vocabulary!$A:$J,10,)),"")</f>
        <v>&lt;vl-adres:volledigAdres&gt;</v>
      </c>
      <c r="E380" s="13" t="str">
        <f>IFERROR(IF(VLOOKUP(A380,VocabularyNL!$A:$G,6)=0,"",VLOOKUP(A380,VocabularyNL!$A:$G,6)),"")</f>
        <v>volledigAdres</v>
      </c>
      <c r="F380" s="13" t="str">
        <f>IFERROR(IF(VLOOKUP(A380,VocabularyFR!$A:$G,6)=0,"",VLOOKUP(A380,VocabularyFR!$A:$G,6)),"")</f>
        <v/>
      </c>
      <c r="G380" s="13" t="str">
        <f>IF($A380&lt;&gt;"",VLOOKUP($A380,Vocabulary!$A:$J,3,),"")</f>
        <v xml:space="preserve">Het complete adres in één string, al dan niet geformatteerd. 
Gebruik
Vermijdt fouten tgv het opsplitsen ve adres in zijn onderdelen. Geeft de voorgeschreven volgorde vd verschillende onderdelen weer </v>
      </c>
      <c r="H380" s="13" t="str">
        <f>IFERROR(IF(VLOOKUP(A380,VocabularyNL!$A:$G,7)=0,"",VLOOKUP(A380,VocabularyNL!$A:$H,7)),"")</f>
        <v xml:space="preserve">Het complete adres in één string, al dan niet geformatteerd. 
Gebruik
Vermijdt fouten tgv het opsplitsen ve adres in zijn onderdelen. Geeft de voorgeschreven volgorde vd verschillende onderdelen weer </v>
      </c>
      <c r="I380" s="13" t="str">
        <f>IFERROR(IF(VLOOKUP(A380,VocabularyFR!$A:$G,7)=0,"",VLOOKUP(A380,VocabularyFR!$A:$H,7)),"")</f>
        <v/>
      </c>
      <c r="J380" s="13" t="str">
        <f>IF($A380&lt;&gt;"",IF(VLOOKUP($A380,Vocabulary!$A:$J,7,)="","",VLOOKUP($A380,Vocabulary!$A:$J,7,)),"")</f>
        <v>external terminology:
http://www.w3.org/ns/locn#fullAddress</v>
      </c>
      <c r="K380" s="13" t="str">
        <f>IFERROR(IF(VLOOKUP(A380,VocabularyNL!$A:$H,8)=0,"",VLOOKUP(A380,VocabularyNL!$A:$H,8)),"")</f>
        <v/>
      </c>
      <c r="L380" s="13" t="str">
        <f>IFERROR(IF(VLOOKUP(A380,VocabularyFR!$A:$H,8)=0,"",VLOOKUP(A380,VocabularyFR!$A:$H,8)),"")</f>
        <v/>
      </c>
    </row>
    <row r="381" spans="1:12" ht="115.2" x14ac:dyDescent="0.3">
      <c r="A381" s="4">
        <v>437</v>
      </c>
      <c r="B381" s="13" t="str">
        <f>IF($A381&lt;&gt;"",VLOOKUP($A381,Vocabulary!$A:$J,4,),"")</f>
        <v>Person</v>
      </c>
      <c r="C381" s="13" t="str">
        <f>IF($A381&lt;&gt;"",IF(VLOOKUP($A381,Vocabulary!$A:$J,2,)="","",VLOOKUP($A381,Vocabulary!$A:$J,2,)),"")</f>
        <v>Afstamming</v>
      </c>
      <c r="D381" s="13" t="str">
        <f>IF($A381&lt;&gt;"",IF(VLOOKUP($A381,Vocabulary!$A:$J,10,)="","",VLOOKUP($A381,Vocabulary!$A:$J,10,)),"")</f>
        <v>&lt;vl-persoon:Afstamming&gt;</v>
      </c>
      <c r="E381" s="13" t="str">
        <f>IFERROR(IF(VLOOKUP(A381,VocabularyNL!$A:$G,6)=0,"",VLOOKUP(A381,VocabularyNL!$A:$G,6)),"")</f>
        <v>Afstamming</v>
      </c>
      <c r="F381" s="13" t="str">
        <f>IFERROR(IF(VLOOKUP(A381,VocabularyFR!$A:$G,6)=0,"",VLOOKUP(A381,VocabularyFR!$A:$G,6)),"")</f>
        <v/>
      </c>
      <c r="G381" s="13" t="str">
        <f>IF($A381&lt;&gt;"",VLOOKUP($A381,Vocabulary!$A:$J,3,),"")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1" s="13" t="str">
        <f>IFERROR(IF(VLOOKUP(A381,VocabularyNL!$A:$G,7)=0,"",VLOOKUP(A381,VocabularyNL!$A:$H,7)),"")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ht="86.4" x14ac:dyDescent="0.3">
      <c r="A382" s="4">
        <v>438</v>
      </c>
      <c r="B382" s="13" t="str">
        <f>IF($A382&lt;&gt;"",VLOOKUP($A382,Vocabulary!$A:$J,4,),"")</f>
        <v>Person</v>
      </c>
      <c r="C382" s="13" t="str">
        <f>IF($A382&lt;&gt;"",IF(VLOOKUP($A382,Vocabulary!$A:$J,2,)="","",VLOOKUP($A382,Vocabulary!$A:$J,2,)),"")</f>
        <v>BurgerlijkeStaat</v>
      </c>
      <c r="D382" s="13" t="str">
        <f>IF($A382&lt;&gt;"",IF(VLOOKUP($A382,Vocabulary!$A:$J,10,)="","",VLOOKUP($A382,Vocabulary!$A:$J,10,)),"")</f>
        <v>&lt;vl-persoon:BurgerlijkeStaat&gt;</v>
      </c>
      <c r="E382" s="13" t="str">
        <f>IFERROR(IF(VLOOKUP(A382,VocabularyNL!$A:$G,6)=0,"",VLOOKUP(A382,VocabularyNL!$A:$G,6)),"")</f>
        <v>BurgerlijkeStaat</v>
      </c>
      <c r="F382" s="13" t="str">
        <f>IFERROR(IF(VLOOKUP(A382,VocabularyFR!$A:$G,6)=0,"",VLOOKUP(A382,VocabularyFR!$A:$G,6)),"")</f>
        <v/>
      </c>
      <c r="G382" s="13" t="str">
        <f>IF($A382&lt;&gt;"",VLOOKUP($A382,Vocabulary!$A:$J,3,),"")</f>
        <v xml:space="preserve">Burgerrechtelijke toestand van een persoon. 
Gebruik
 Slaat op huwelijk, partnerregistratie, afstamming, voogdij etc. Is maw de toestand van bepaalde verhoudingen tussen personen. </v>
      </c>
      <c r="H382" s="13" t="str">
        <f>IFERROR(IF(VLOOKUP(A382,VocabularyNL!$A:$G,7)=0,"",VLOOKUP(A382,VocabularyNL!$A:$H,7)),"")</f>
        <v xml:space="preserve">Burgerrechtelijke toestand van een persoon. 
Gebruik
 Slaat op huwelijk, partnerregistratie, afstamming, voogdij etc. Is maw de toestand van bepaalde verhoudingen tussen personen. </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115.2" x14ac:dyDescent="0.3">
      <c r="A383" s="4">
        <v>439</v>
      </c>
      <c r="B383" s="13" t="str">
        <f>IF($A383&lt;&gt;"",VLOOKUP($A383,Vocabulary!$A:$J,4,),"")</f>
        <v>Person</v>
      </c>
      <c r="C383" s="13" t="str">
        <f>IF($A383&lt;&gt;"",IF(VLOOKUP($A383,Vocabulary!$A:$J,2,)="","",VLOOKUP($A383,Vocabulary!$A:$J,2,)),"")</f>
        <v>Domicilie</v>
      </c>
      <c r="D383" s="13" t="str">
        <f>IF($A383&lt;&gt;"",IF(VLOOKUP($A383,Vocabulary!$A:$J,10,)="","",VLOOKUP($A383,Vocabulary!$A:$J,10,)),"")</f>
        <v>&lt;vl-persoon:Domicilie&gt;</v>
      </c>
      <c r="E383" s="13" t="str">
        <f>IFERROR(IF(VLOOKUP(A383,VocabularyNL!$A:$G,6)=0,"",VLOOKUP(A383,VocabularyNL!$A:$G,6)),"")</f>
        <v>Domicilie</v>
      </c>
      <c r="F383" s="13" t="str">
        <f>IFERROR(IF(VLOOKUP(A383,VocabularyFR!$A:$G,6)=0,"",VLOOKUP(A383,VocabularyFR!$A:$G,6)),"")</f>
        <v/>
      </c>
      <c r="G383" s="13" t="str">
        <f>IF($A383&lt;&gt;"",VLOOKUP($A383,Vocabulary!$A:$J,3,),"")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3" s="13" t="str">
        <f>IFERROR(IF(VLOOKUP(A383,VocabularyNL!$A:$G,7)=0,"",VLOOKUP(A383,VocabularyNL!$A:$H,7)),"")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3">
      <c r="A384" s="4">
        <v>440</v>
      </c>
      <c r="B384" s="13" t="str">
        <f>IF($A384&lt;&gt;"",VLOOKUP($A384,Vocabulary!$A:$J,4,),"")</f>
        <v>Person</v>
      </c>
      <c r="C384" s="13" t="str">
        <f>IF($A384&lt;&gt;"",IF(VLOOKUP($A384,Vocabulary!$A:$J,2,)="","",VLOOKUP($A384,Vocabulary!$A:$J,2,)),"")</f>
        <v>Geboorte</v>
      </c>
      <c r="D384" s="13" t="str">
        <f>IF($A384&lt;&gt;"",IF(VLOOKUP($A384,Vocabulary!$A:$J,10,)="","",VLOOKUP($A384,Vocabulary!$A:$J,10,)),"")</f>
        <v>&lt;vl-persoon:Geboorte&gt;</v>
      </c>
      <c r="E384" s="13" t="str">
        <f>IFERROR(IF(VLOOKUP(A384,VocabularyNL!$A:$G,6)=0,"",VLOOKUP(A384,VocabularyNL!$A:$G,6)),"")</f>
        <v>Geboorte</v>
      </c>
      <c r="F384" s="13" t="str">
        <f>IFERROR(IF(VLOOKUP(A384,VocabularyFR!$A:$G,6)=0,"",VLOOKUP(A384,VocabularyFR!$A:$G,6)),"")</f>
        <v/>
      </c>
      <c r="G384" s="13" t="str">
        <f>IF($A384&lt;&gt;"",VLOOKUP($A384,Vocabulary!$A:$J,3,),"")</f>
        <v>Het ter wereld komen vd persoon.</v>
      </c>
      <c r="H384" s="13" t="str">
        <f>IFERROR(IF(VLOOKUP(A384,VocabularyNL!$A:$G,7)=0,"",VLOOKUP(A384,VocabularyNL!$A:$H,7)),"")</f>
        <v>Het ter wereld komen vd persoon.</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ht="86.4" x14ac:dyDescent="0.3">
      <c r="A385" s="4">
        <v>441</v>
      </c>
      <c r="B385" s="13" t="str">
        <f>IF($A385&lt;&gt;"",VLOOKUP($A385,Vocabulary!$A:$J,4,),"")</f>
        <v>Person</v>
      </c>
      <c r="C385" s="13" t="str">
        <f>IF($A385&lt;&gt;"",IF(VLOOKUP($A385,Vocabulary!$A:$J,2,)="","",VLOOKUP($A385,Vocabulary!$A:$J,2,)),"")</f>
        <v>GeenInwoner</v>
      </c>
      <c r="D385" s="13" t="str">
        <f>IF($A385&lt;&gt;"",IF(VLOOKUP($A385,Vocabulary!$A:$J,10,)="","",VLOOKUP($A385,Vocabulary!$A:$J,10,)),"")</f>
        <v>&lt;vl-persoon:GeenInwoner&gt;</v>
      </c>
      <c r="E385" s="13" t="str">
        <f>IFERROR(IF(VLOOKUP(A385,VocabularyNL!$A:$G,6)=0,"",VLOOKUP(A385,VocabularyNL!$A:$G,6)),"")</f>
        <v>GeenInwoner</v>
      </c>
      <c r="F385" s="13" t="str">
        <f>IFERROR(IF(VLOOKUP(A385,VocabularyFR!$A:$G,6)=0,"",VLOOKUP(A385,VocabularyFR!$A:$G,6)),"")</f>
        <v/>
      </c>
      <c r="G385" s="13" t="str">
        <f>IF($A385&lt;&gt;"",VLOOKUP($A385,Vocabulary!$A:$J,3,),"")</f>
        <v xml:space="preserve">Persoon die niet in een bepaalde plaats of land woont. 
Gebruik
 Plaats of land wordt hier vertegenwoordigd door de entiteit jurisdictie. </v>
      </c>
      <c r="H385" s="13" t="str">
        <f>IFERROR(IF(VLOOKUP(A385,VocabularyNL!$A:$G,7)=0,"",VLOOKUP(A385,VocabularyNL!$A:$H,7)),"")</f>
        <v xml:space="preserve">Persoon die niet in een bepaalde plaats of land woont. 
Gebruik
 Plaats of land wordt hier vertegenwoordigd door de entiteit jurisdictie.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201.6" x14ac:dyDescent="0.3">
      <c r="A386" s="4">
        <v>442</v>
      </c>
      <c r="B386" s="13" t="str">
        <f>IF($A386&lt;&gt;"",VLOOKUP($A386,Vocabulary!$A:$J,4,),"")</f>
        <v>Person</v>
      </c>
      <c r="C386" s="13" t="str">
        <f>IF($A386&lt;&gt;"",IF(VLOOKUP($A386,Vocabulary!$A:$J,2,)="","",VLOOKUP($A386,Vocabulary!$A:$J,2,)),"")</f>
        <v>GeregistreerdPersoon</v>
      </c>
      <c r="D386" s="13" t="str">
        <f>IF($A386&lt;&gt;"",IF(VLOOKUP($A386,Vocabulary!$A:$J,10,)="","",VLOOKUP($A386,Vocabulary!$A:$J,10,)),"")</f>
        <v>&lt;vl-persoon:GeregistreerdPersoon&gt;</v>
      </c>
      <c r="E386" s="13" t="str">
        <f>IFERROR(IF(VLOOKUP(A386,VocabularyNL!$A:$G,6)=0,"",VLOOKUP(A386,VocabularyNL!$A:$G,6)),"")</f>
        <v>GeregistreerdPersoon</v>
      </c>
      <c r="F386" s="13" t="str">
        <f>IFERROR(IF(VLOOKUP(A386,VocabularyFR!$A:$G,6)=0,"",VLOOKUP(A386,VocabularyFR!$A:$G,6)),"")</f>
        <v/>
      </c>
      <c r="G386" s="13" t="str">
        <f>IF($A386&lt;&gt;"",VLOOKUP($A386,Vocabulary!$A:$J,3,),"")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86" s="13" t="str">
        <f>IFERROR(IF(VLOOKUP(A386,VocabularyNL!$A:$G,7)=0,"",VLOOKUP(A386,VocabularyNL!$A:$H,7)),"")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44" x14ac:dyDescent="0.3">
      <c r="A387" s="4">
        <v>443</v>
      </c>
      <c r="B387" s="13" t="str">
        <f>IF($A387&lt;&gt;"",VLOOKUP($A387,Vocabulary!$A:$J,4,),"")</f>
        <v>Person</v>
      </c>
      <c r="C387" s="13" t="str">
        <f>IF($A387&lt;&gt;"",IF(VLOOKUP($A387,Vocabulary!$A:$J,2,)="","",VLOOKUP($A387,Vocabulary!$A:$J,2,)),"")</f>
        <v>Gezin</v>
      </c>
      <c r="D387" s="13" t="str">
        <f>IF($A387&lt;&gt;"",IF(VLOOKUP($A387,Vocabulary!$A:$J,10,)="","",VLOOKUP($A387,Vocabulary!$A:$J,10,)),"")</f>
        <v>&lt;vl-persoon:Gezin&gt;</v>
      </c>
      <c r="E387" s="13" t="str">
        <f>IFERROR(IF(VLOOKUP(A387,VocabularyNL!$A:$G,6)=0,"",VLOOKUP(A387,VocabularyNL!$A:$G,6)),"")</f>
        <v>Gezin</v>
      </c>
      <c r="F387" s="13" t="str">
        <f>IFERROR(IF(VLOOKUP(A387,VocabularyFR!$A:$G,6)=0,"",VLOOKUP(A387,VocabularyFR!$A:$G,6)),"")</f>
        <v/>
      </c>
      <c r="G387" s="13" t="str">
        <f>IF($A387&lt;&gt;"",VLOOKUP($A387,Vocabulary!$A:$J,3,),"")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87" s="13" t="str">
        <f>IFERROR(IF(VLOOKUP(A387,VocabularyNL!$A:$G,7)=0,"",VLOOKUP(A387,VocabularyNL!$A:$H,7)),"")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57.6" x14ac:dyDescent="0.3">
      <c r="A388" s="4">
        <v>444</v>
      </c>
      <c r="B388" s="13" t="str">
        <f>IF($A388&lt;&gt;"",VLOOKUP($A388,Vocabulary!$A:$J,4,),"")</f>
        <v>Person</v>
      </c>
      <c r="C388" s="13" t="str">
        <f>IF($A388&lt;&gt;"",IF(VLOOKUP($A388,Vocabulary!$A:$J,2,)="","",VLOOKUP($A388,Vocabulary!$A:$J,2,)),"")</f>
        <v>Gezinsrelatie</v>
      </c>
      <c r="D388" s="13" t="str">
        <f>IF($A388&lt;&gt;"",IF(VLOOKUP($A388,Vocabulary!$A:$J,10,)="","",VLOOKUP($A388,Vocabulary!$A:$J,10,)),"")</f>
        <v>&lt;vl-persoon:Gezinsrelatie&gt;</v>
      </c>
      <c r="E388" s="13" t="str">
        <f>IFERROR(IF(VLOOKUP(A388,VocabularyNL!$A:$G,6)=0,"",VLOOKUP(A388,VocabularyNL!$A:$G,6)),"")</f>
        <v>Gezinsrelatie</v>
      </c>
      <c r="F388" s="13" t="str">
        <f>IFERROR(IF(VLOOKUP(A388,VocabularyFR!$A:$G,6)=0,"",VLOOKUP(A388,VocabularyFR!$A:$G,6)),"")</f>
        <v/>
      </c>
      <c r="G388" s="13" t="str">
        <f>IF($A388&lt;&gt;"",VLOOKUP($A388,Vocabulary!$A:$J,3,),"")</f>
        <v xml:space="preserve">Relatie tussen leden van eenzelfde gezin. 
Gebruik
 Bv echtgenoot, zoon, schoonmoeder. </v>
      </c>
      <c r="H388" s="13" t="str">
        <f>IFERROR(IF(VLOOKUP(A388,VocabularyNL!$A:$G,7)=0,"",VLOOKUP(A388,VocabularyNL!$A:$H,7)),"")</f>
        <v xml:space="preserve">Relatie tussen leden van eenzelfde gezin. 
Gebruik
 Bv echtgenoot, zoon, schoonmoeder. </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445</v>
      </c>
      <c r="B389" s="13" t="str">
        <f>IF($A389&lt;&gt;"",VLOOKUP($A389,Vocabulary!$A:$J,4,),"")</f>
        <v>Person</v>
      </c>
      <c r="C389" s="13" t="str">
        <f>IF($A389&lt;&gt;"",IF(VLOOKUP($A389,Vocabulary!$A:$J,2,)="","",VLOOKUP($A389,Vocabulary!$A:$J,2,)),"")</f>
        <v>Huwelijk</v>
      </c>
      <c r="D389" s="13" t="str">
        <f>IF($A389&lt;&gt;"",IF(VLOOKUP($A389,Vocabulary!$A:$J,10,)="","",VLOOKUP($A389,Vocabulary!$A:$J,10,)),"")</f>
        <v>&lt;vl-persoon:Huwelijk&gt;</v>
      </c>
      <c r="E389" s="13" t="str">
        <f>IFERROR(IF(VLOOKUP(A389,VocabularyNL!$A:$G,6)=0,"",VLOOKUP(A389,VocabularyNL!$A:$G,6)),"")</f>
        <v>Huwelijk</v>
      </c>
      <c r="F389" s="13" t="str">
        <f>IFERROR(IF(VLOOKUP(A389,VocabularyFR!$A:$G,6)=0,"",VLOOKUP(A389,VocabularyFR!$A:$G,6)),"")</f>
        <v/>
      </c>
      <c r="G389" s="13" t="str">
        <f>IF($A389&lt;&gt;"",VLOOKUP($A389,Vocabulary!$A:$J,3,),"")</f>
        <v xml:space="preserve">Een door burgerlijk of religieus recht geregelde samenlevingsvorm van twee personen. 
Gebruik
 Kan, net als bv samenwonen, de basis vormen van een gezin. </v>
      </c>
      <c r="H389" s="13" t="str">
        <f>IFERROR(IF(VLOOKUP(A389,VocabularyNL!$A:$G,7)=0,"",VLOOKUP(A389,VocabularyNL!$A:$H,7)),"")</f>
        <v xml:space="preserve">Een door burgerlijk of religieus recht geregelde samenlevingsvorm van twee personen. 
Gebruik
 Kan, net als bv samenwonen, de basis vormen van een gezin.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72" x14ac:dyDescent="0.3">
      <c r="A390" s="4">
        <v>446</v>
      </c>
      <c r="B390" s="13" t="str">
        <f>IF($A390&lt;&gt;"",VLOOKUP($A390,Vocabulary!$A:$J,4,),"")</f>
        <v>Person</v>
      </c>
      <c r="C390" s="13" t="str">
        <f>IF($A390&lt;&gt;"",IF(VLOOKUP($A390,Vocabulary!$A:$J,2,)="","",VLOOKUP($A390,Vocabulary!$A:$J,2,)),"")</f>
        <v>Inwoner</v>
      </c>
      <c r="D390" s="13" t="str">
        <f>IF($A390&lt;&gt;"",IF(VLOOKUP($A390,Vocabulary!$A:$J,10,)="","",VLOOKUP($A390,Vocabulary!$A:$J,10,)),"")</f>
        <v>&lt;vl-persoon:Inwoner&gt;</v>
      </c>
      <c r="E390" s="13" t="str">
        <f>IFERROR(IF(VLOOKUP(A390,VocabularyNL!$A:$G,6)=0,"",VLOOKUP(A390,VocabularyNL!$A:$G,6)),"")</f>
        <v>Inwoner</v>
      </c>
      <c r="F390" s="13" t="str">
        <f>IFERROR(IF(VLOOKUP(A390,VocabularyFR!$A:$G,6)=0,"",VLOOKUP(A390,VocabularyFR!$A:$G,6)),"")</f>
        <v/>
      </c>
      <c r="G390" s="13" t="str">
        <f>IF($A390&lt;&gt;"",VLOOKUP($A390,Vocabulary!$A:$J,3,),"")</f>
        <v xml:space="preserve">Persoon die in een bepaalde plaats of land woont. 
Gebruik
 Plaats of land wordt hier vertegenwoordigd door de entiteit jurisdictie. </v>
      </c>
      <c r="H390" s="13" t="str">
        <f>IFERROR(IF(VLOOKUP(A390,VocabularyNL!$A:$G,7)=0,"",VLOOKUP(A390,VocabularyNL!$A:$H,7)),"")</f>
        <v xml:space="preserve">Persoon die in een bepaalde plaats of land woont. 
Gebruik
 Plaats of land wordt hier vertegenwoordigd door de entiteit jurisdictie.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28.8" x14ac:dyDescent="0.3">
      <c r="A391" s="4">
        <v>447</v>
      </c>
      <c r="B391" s="13" t="str">
        <f>IF($A391&lt;&gt;"",VLOOKUP($A391,Vocabulary!$A:$J,4,),"")</f>
        <v>Person</v>
      </c>
      <c r="C391" s="13" t="str">
        <f>IF($A391&lt;&gt;"",IF(VLOOKUP($A391,Vocabulary!$A:$J,2,)="","",VLOOKUP($A391,Vocabulary!$A:$J,2,)),"")</f>
        <v>Inwonerschap</v>
      </c>
      <c r="D391" s="13" t="str">
        <f>IF($A391&lt;&gt;"",IF(VLOOKUP($A391,Vocabulary!$A:$J,10,)="","",VLOOKUP($A391,Vocabulary!$A:$J,10,)),"")</f>
        <v>&lt;vl-persoon:Inwonerschap&gt;</v>
      </c>
      <c r="E391" s="13" t="str">
        <f>IFERROR(IF(VLOOKUP(A391,VocabularyNL!$A:$G,6)=0,"",VLOOKUP(A391,VocabularyNL!$A:$G,6)),"")</f>
        <v>Inwonerschap</v>
      </c>
      <c r="F391" s="13" t="str">
        <f>IFERROR(IF(VLOOKUP(A391,VocabularyFR!$A:$G,6)=0,"",VLOOKUP(A391,VocabularyFR!$A:$G,6)),"")</f>
        <v/>
      </c>
      <c r="G391" s="13" t="str">
        <f>IF($A391&lt;&gt;"",VLOOKUP($A391,Vocabulary!$A:$J,3,),"")</f>
        <v>Het feit dat een persoon verblijf houdt in een plaats of land.</v>
      </c>
      <c r="H391" s="13" t="str">
        <f>IFERROR(IF(VLOOKUP(A391,VocabularyNL!$A:$G,7)=0,"",VLOOKUP(A391,VocabularyNL!$A:$H,7)),"")</f>
        <v>Het feit dat een persoon verblijf houdt in een plaats of land.</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216" x14ac:dyDescent="0.3">
      <c r="A392" s="4">
        <v>448</v>
      </c>
      <c r="B392" s="13" t="str">
        <f>IF($A392&lt;&gt;"",VLOOKUP($A392,Vocabulary!$A:$J,4,),"")</f>
        <v>Person</v>
      </c>
      <c r="C392" s="13" t="str">
        <f>IF($A392&lt;&gt;"",IF(VLOOKUP($A392,Vocabulary!$A:$J,2,)="","",VLOOKUP($A392,Vocabulary!$A:$J,2,)),"")</f>
        <v>Nationaliteit</v>
      </c>
      <c r="D392" s="13" t="str">
        <f>IF($A392&lt;&gt;"",IF(VLOOKUP($A392,Vocabulary!$A:$J,10,)="","",VLOOKUP($A392,Vocabulary!$A:$J,10,)),"")</f>
        <v>&lt;vl-persoon:Nationaliteit&gt;</v>
      </c>
      <c r="E392" s="13" t="str">
        <f>IFERROR(IF(VLOOKUP(A392,VocabularyNL!$A:$G,6)=0,"",VLOOKUP(A392,VocabularyNL!$A:$G,6)),"")</f>
        <v>Nationaliteit</v>
      </c>
      <c r="F392" s="13" t="str">
        <f>IFERROR(IF(VLOOKUP(A392,VocabularyFR!$A:$G,6)=0,"",VLOOKUP(A392,VocabularyFR!$A:$G,6)),"")</f>
        <v/>
      </c>
      <c r="G392" s="13" t="str">
        <f>IF($A392&lt;&gt;"",VLOOKUP($A392,Vocabulary!$A:$J,3,),"")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2" s="13" t="str">
        <f>IFERROR(IF(VLOOKUP(A392,VocabularyNL!$A:$G,7)=0,"",VLOOKUP(A392,VocabularyNL!$A:$H,7)),"")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x14ac:dyDescent="0.3">
      <c r="A393" s="4">
        <v>449</v>
      </c>
      <c r="B393" s="13" t="str">
        <f>IF($A393&lt;&gt;"",VLOOKUP($A393,Vocabulary!$A:$J,4,),"")</f>
        <v>Person</v>
      </c>
      <c r="C393" s="13" t="str">
        <f>IF($A393&lt;&gt;"",IF(VLOOKUP($A393,Vocabulary!$A:$J,2,)="","",VLOOKUP($A393,Vocabulary!$A:$J,2,)),"")</f>
        <v>Overlijden</v>
      </c>
      <c r="D393" s="13" t="str">
        <f>IF($A393&lt;&gt;"",IF(VLOOKUP($A393,Vocabulary!$A:$J,10,)="","",VLOOKUP($A393,Vocabulary!$A:$J,10,)),"")</f>
        <v>&lt;vl-persoon:Overlijden&gt;</v>
      </c>
      <c r="E393" s="13" t="str">
        <f>IFERROR(IF(VLOOKUP(A393,VocabularyNL!$A:$G,6)=0,"",VLOOKUP(A393,VocabularyNL!$A:$G,6)),"")</f>
        <v>Overlijden</v>
      </c>
      <c r="F393" s="13" t="str">
        <f>IFERROR(IF(VLOOKUP(A393,VocabularyFR!$A:$G,6)=0,"",VLOOKUP(A393,VocabularyFR!$A:$G,6)),"")</f>
        <v/>
      </c>
      <c r="G393" s="13" t="str">
        <f>IF($A393&lt;&gt;"",VLOOKUP($A393,Vocabulary!$A:$J,3,),"")</f>
        <v>Het doodgaan vd Persoon.</v>
      </c>
      <c r="H393" s="13" t="str">
        <f>IFERROR(IF(VLOOKUP(A393,VocabularyNL!$A:$G,7)=0,"",VLOOKUP(A393,VocabularyNL!$A:$H,7)),"")</f>
        <v>Het doodgaan vd Persoon.</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100.8" x14ac:dyDescent="0.3">
      <c r="A394" s="4">
        <v>450</v>
      </c>
      <c r="B394" s="13" t="str">
        <f>IF($A394&lt;&gt;"",VLOOKUP($A394,Vocabulary!$A:$J,4,),"")</f>
        <v>Person</v>
      </c>
      <c r="C394" s="13" t="str">
        <f>IF($A394&lt;&gt;"",IF(VLOOKUP($A394,Vocabulary!$A:$J,2,)="","",VLOOKUP($A394,Vocabulary!$A:$J,2,)),"")</f>
        <v>PermanentInwoner</v>
      </c>
      <c r="D394" s="13" t="str">
        <f>IF($A394&lt;&gt;"",IF(VLOOKUP($A394,Vocabulary!$A:$J,10,)="","",VLOOKUP($A394,Vocabulary!$A:$J,10,)),"")</f>
        <v>&lt;vl-persoon:PermanentInwoner&gt;</v>
      </c>
      <c r="E394" s="13" t="str">
        <f>IFERROR(IF(VLOOKUP(A394,VocabularyNL!$A:$G,6)=0,"",VLOOKUP(A394,VocabularyNL!$A:$G,6)),"")</f>
        <v>PermanentInwoner</v>
      </c>
      <c r="F394" s="13" t="str">
        <f>IFERROR(IF(VLOOKUP(A394,VocabularyFR!$A:$G,6)=0,"",VLOOKUP(A394,VocabularyFR!$A:$G,6)),"")</f>
        <v/>
      </c>
      <c r="G394" s="13" t="str">
        <f>IF($A394&lt;&gt;"",VLOOKUP($A394,Vocabulary!$A:$J,3,),"")</f>
        <v xml:space="preserve">Persoon die permanent in een bepaalde plaats of land woont. 
Gebruik
 Is een verblijfsrecht dat in principe officieel moet worden toegekend als de persoon geen staatsburger is. </v>
      </c>
      <c r="H394" s="13" t="str">
        <f>IFERROR(IF(VLOOKUP(A394,VocabularyNL!$A:$G,7)=0,"",VLOOKUP(A394,VocabularyNL!$A:$H,7)),"")</f>
        <v xml:space="preserve">Persoon die permanent in een bepaalde plaats of land woont. 
Gebruik
 Is een verblijfsrecht dat in principe officieel moet worden toegekend als de persoon geen staatsburger is.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x14ac:dyDescent="0.3">
      <c r="A395" s="4">
        <v>451</v>
      </c>
      <c r="B395" s="13" t="str">
        <f>IF($A395&lt;&gt;"",VLOOKUP($A395,Vocabulary!$A:$J,4,),"")</f>
        <v>Person</v>
      </c>
      <c r="C395" s="13" t="str">
        <f>IF($A395&lt;&gt;"",IF(VLOOKUP($A395,Vocabulary!$A:$J,2,)="","",VLOOKUP($A395,Vocabulary!$A:$J,2,)),"")</f>
        <v>Persoonsgebeurtenis</v>
      </c>
      <c r="D395" s="13" t="str">
        <f>IF($A395&lt;&gt;"",IF(VLOOKUP($A395,Vocabulary!$A:$J,10,)="","",VLOOKUP($A395,Vocabulary!$A:$J,10,)),"")</f>
        <v>&lt;vl-persoon:Persoonsgebeurtenis&gt;</v>
      </c>
      <c r="E395" s="13" t="str">
        <f>IFERROR(IF(VLOOKUP(A395,VocabularyNL!$A:$G,6)=0,"",VLOOKUP(A395,VocabularyNL!$A:$G,6)),"")</f>
        <v>Persoonsgebeurtenis</v>
      </c>
      <c r="F395" s="13" t="str">
        <f>IFERROR(IF(VLOOKUP(A395,VocabularyFR!$A:$G,6)=0,"",VLOOKUP(A395,VocabularyFR!$A:$G,6)),"")</f>
        <v/>
      </c>
      <c r="G395" s="13" t="str">
        <f>IF($A395&lt;&gt;"",VLOOKUP($A395,Vocabulary!$A:$J,3,),"")</f>
        <v>Belangrijke gebeurtenis ih leven ve persoon.</v>
      </c>
      <c r="H395" s="13" t="str">
        <f>IFERROR(IF(VLOOKUP(A395,VocabularyNL!$A:$G,7)=0,"",VLOOKUP(A395,VocabularyNL!$A:$H,7)),"")</f>
        <v>Belangrijke gebeurtenis ih leven ve persoon.</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86.4" x14ac:dyDescent="0.3">
      <c r="A396" s="4">
        <v>452</v>
      </c>
      <c r="B396" s="13" t="str">
        <f>IF($A396&lt;&gt;"",VLOOKUP($A396,Vocabulary!$A:$J,4,),"")</f>
        <v>Person</v>
      </c>
      <c r="C396" s="13" t="str">
        <f>IF($A396&lt;&gt;"",IF(VLOOKUP($A396,Vocabulary!$A:$J,2,)="","",VLOOKUP($A396,Vocabulary!$A:$J,2,)),"")</f>
        <v>Persoonsrelatie</v>
      </c>
      <c r="D396" s="13" t="str">
        <f>IF($A396&lt;&gt;"",IF(VLOOKUP($A396,Vocabulary!$A:$J,10,)="","",VLOOKUP($A396,Vocabulary!$A:$J,10,)),"")</f>
        <v>&lt;vl-persoon:Persoonsrelatie&gt;</v>
      </c>
      <c r="E396" s="13" t="str">
        <f>IFERROR(IF(VLOOKUP(A396,VocabularyNL!$A:$G,6)=0,"",VLOOKUP(A396,VocabularyNL!$A:$G,6)),"")</f>
        <v>Persoonsrelatie</v>
      </c>
      <c r="F396" s="13" t="str">
        <f>IFERROR(IF(VLOOKUP(A396,VocabularyFR!$A:$G,6)=0,"",VLOOKUP(A396,VocabularyFR!$A:$G,6)),"")</f>
        <v/>
      </c>
      <c r="G396" s="13" t="str">
        <f>IF($A396&lt;&gt;"",VLOOKUP($A396,Vocabulary!$A:$J,3,),"")</f>
        <v xml:space="preserve">Relatie tussen twee of meer personen. 
Gebruik
 Typisch zijn dit burgerrechtelijke relaties (zie burgerlijke staat) maar niet noodzakelijk daartoe beperkt. </v>
      </c>
      <c r="H396" s="13" t="str">
        <f>IFERROR(IF(VLOOKUP(A396,VocabularyNL!$A:$G,7)=0,"",VLOOKUP(A396,VocabularyNL!$A:$H,7)),"")</f>
        <v xml:space="preserve">Relatie tussen twee of meer personen. 
Gebruik
 Typisch zijn dit burgerrechtelijke relaties (zie burgerlijke staat) maar niet noodzakelijk daartoe beperkt.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86.4" x14ac:dyDescent="0.3">
      <c r="A397" s="4">
        <v>453</v>
      </c>
      <c r="B397" s="13" t="str">
        <f>IF($A397&lt;&gt;"",VLOOKUP($A397,Vocabulary!$A:$J,4,),"")</f>
        <v>Person</v>
      </c>
      <c r="C397" s="13" t="str">
        <f>IF($A397&lt;&gt;"",IF(VLOOKUP($A397,Vocabulary!$A:$J,2,)="","",VLOOKUP($A397,Vocabulary!$A:$J,2,)),"")</f>
        <v>Samenwonen</v>
      </c>
      <c r="D397" s="13" t="str">
        <f>IF($A397&lt;&gt;"",IF(VLOOKUP($A397,Vocabulary!$A:$J,10,)="","",VLOOKUP($A397,Vocabulary!$A:$J,10,)),"")</f>
        <v>&lt;vl-persoon:Samenwonen&gt;</v>
      </c>
      <c r="E397" s="13" t="str">
        <f>IFERROR(IF(VLOOKUP(A397,VocabularyNL!$A:$G,6)=0,"",VLOOKUP(A397,VocabularyNL!$A:$G,6)),"")</f>
        <v>Samenwonen</v>
      </c>
      <c r="F397" s="13" t="str">
        <f>IFERROR(IF(VLOOKUP(A397,VocabularyFR!$A:$G,6)=0,"",VLOOKUP(A397,VocabularyFR!$A:$G,6)),"")</f>
        <v/>
      </c>
      <c r="G397" s="13" t="str">
        <f>IF($A397&lt;&gt;"",VLOOKUP($A397,Vocabulary!$A:$J,3,),"")</f>
        <v xml:space="preserve">Regeling waarbij twee personen die niet getrouwd zijn samenleven. 
Gebruik
 Kan, net als bv een huwelijk, de basis vormen van een gezin. </v>
      </c>
      <c r="H397" s="13" t="str">
        <f>IFERROR(IF(VLOOKUP(A397,VocabularyNL!$A:$G,7)=0,"",VLOOKUP(A397,VocabularyNL!$A:$H,7)),"")</f>
        <v xml:space="preserve">Regeling waarbij twee personen die niet getrouwd zijn samenleven. 
Gebruik
 Kan, net als bv een huwelijk,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29.6" x14ac:dyDescent="0.3">
      <c r="A398" s="4">
        <v>454</v>
      </c>
      <c r="B398" s="13" t="str">
        <f>IF($A398&lt;&gt;"",VLOOKUP($A398,Vocabulary!$A:$J,4,),"")</f>
        <v>Person</v>
      </c>
      <c r="C398" s="13" t="str">
        <f>IF($A398&lt;&gt;"",IF(VLOOKUP($A398,Vocabulary!$A:$J,2,)="","",VLOOKUP($A398,Vocabulary!$A:$J,2,)),"")</f>
        <v>Staatburgerschap</v>
      </c>
      <c r="D398" s="13" t="str">
        <f>IF($A398&lt;&gt;"",IF(VLOOKUP($A398,Vocabulary!$A:$J,10,)="","",VLOOKUP($A398,Vocabulary!$A:$J,10,)),"")</f>
        <v>&lt;vl-persoon:Staatburgerschap&gt;</v>
      </c>
      <c r="E398" s="13" t="str">
        <f>IFERROR(IF(VLOOKUP(A398,VocabularyNL!$A:$G,6)=0,"",VLOOKUP(A398,VocabularyNL!$A:$G,6)),"")</f>
        <v>Staatburgerschap</v>
      </c>
      <c r="F398" s="13" t="str">
        <f>IFERROR(IF(VLOOKUP(A398,VocabularyFR!$A:$G,6)=0,"",VLOOKUP(A398,VocabularyFR!$A:$G,6)),"")</f>
        <v/>
      </c>
      <c r="G398" s="13" t="str">
        <f>IF($A398&lt;&gt;"",VLOOKUP($A398,Vocabulary!$A:$J,3,),"")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398" s="13" t="str">
        <f>IFERROR(IF(VLOOKUP(A398,VocabularyNL!$A:$G,7)=0,"",VLOOKUP(A398,VocabularyNL!$A:$H,7)),"")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x14ac:dyDescent="0.3">
      <c r="A399" s="4">
        <v>455</v>
      </c>
      <c r="B399" s="13" t="str">
        <f>IF($A399&lt;&gt;"",VLOOKUP($A399,Vocabulary!$A:$J,4,),"")</f>
        <v>Person</v>
      </c>
      <c r="C399" s="13" t="str">
        <f>IF($A399&lt;&gt;"",IF(VLOOKUP($A399,Vocabulary!$A:$J,2,)="","",VLOOKUP($A399,Vocabulary!$A:$J,2,)),"")</f>
        <v>Staatsburger</v>
      </c>
      <c r="D399" s="13" t="str">
        <f>IF($A399&lt;&gt;"",IF(VLOOKUP($A399,Vocabulary!$A:$J,10,)="","",VLOOKUP($A399,Vocabulary!$A:$J,10,)),"")</f>
        <v>&lt;vl-persoon:Staatsburger&gt;</v>
      </c>
      <c r="E399" s="13" t="str">
        <f>IFERROR(IF(VLOOKUP(A399,VocabularyNL!$A:$G,6)=0,"",VLOOKUP(A399,VocabularyNL!$A:$G,6)),"")</f>
        <v>Staatsburger</v>
      </c>
      <c r="F399" s="13" t="str">
        <f>IFERROR(IF(VLOOKUP(A399,VocabularyFR!$A:$G,6)=0,"",VLOOKUP(A399,VocabularyFR!$A:$G,6)),"")</f>
        <v/>
      </c>
      <c r="G399" s="13" t="str">
        <f>IF($A399&lt;&gt;"",VLOOKUP($A399,Vocabulary!$A:$J,3,),"")</f>
        <v>Persoon die juridisch verbonden is met een staat.</v>
      </c>
      <c r="H399" s="13" t="str">
        <f>IFERROR(IF(VLOOKUP(A399,VocabularyNL!$A:$G,7)=0,"",VLOOKUP(A399,VocabularyNL!$A:$H,7)),"")</f>
        <v>Persoon die juridisch verbonden is met een staat.</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100.8" x14ac:dyDescent="0.3">
      <c r="A400" s="4">
        <v>456</v>
      </c>
      <c r="B400" s="13" t="str">
        <f>IF($A400&lt;&gt;"",VLOOKUP($A400,Vocabulary!$A:$J,4,),"")</f>
        <v>Person</v>
      </c>
      <c r="C400" s="13" t="str">
        <f>IF($A400&lt;&gt;"",IF(VLOOKUP($A400,Vocabulary!$A:$J,2,)="","",VLOOKUP($A400,Vocabulary!$A:$J,2,)),"")</f>
        <v>TijdelijkInwoner</v>
      </c>
      <c r="D400" s="13" t="str">
        <f>IF($A400&lt;&gt;"",IF(VLOOKUP($A400,Vocabulary!$A:$J,10,)="","",VLOOKUP($A400,Vocabulary!$A:$J,10,)),"")</f>
        <v>&lt;vl-persoon:TijdelijkInwoner&gt;</v>
      </c>
      <c r="E400" s="13" t="str">
        <f>IFERROR(IF(VLOOKUP(A400,VocabularyNL!$A:$G,6)=0,"",VLOOKUP(A400,VocabularyNL!$A:$G,6)),"")</f>
        <v>TijdelijkInwoner</v>
      </c>
      <c r="F400" s="13" t="str">
        <f>IFERROR(IF(VLOOKUP(A400,VocabularyFR!$A:$G,6)=0,"",VLOOKUP(A400,VocabularyFR!$A:$G,6)),"")</f>
        <v/>
      </c>
      <c r="G400" s="13" t="str">
        <f>IF($A400&lt;&gt;"",VLOOKUP($A400,Vocabulary!$A:$J,3,),"")</f>
        <v xml:space="preserve">Persoon die tijdelijk in een plaats of land woont. 
Gebruik
 Is een verblijfsrecht dat in principe enkel wordt toegekend omwille ve zeer specifieke reden bv werken of studeren. Exclusief personen met kort verblijf, bv als toerist. </v>
      </c>
      <c r="H400" s="13" t="str">
        <f>IFERROR(IF(VLOOKUP(A400,VocabularyNL!$A:$G,7)=0,"",VLOOKUP(A400,VocabularyNL!$A:$H,7)),"")</f>
        <v xml:space="preserve">Persoon die tijdelijk in een plaats of land woont. 
Gebruik
 Is een verblijfsrecht dat in principe enkel wordt toegekend omwille ve zeer specifieke reden bv werken of studeren. Exclusief personen met kort verblijf, bv als toerist.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28.8" x14ac:dyDescent="0.3">
      <c r="A401" s="4">
        <v>457</v>
      </c>
      <c r="B401" s="13" t="str">
        <f>IF($A401&lt;&gt;"",VLOOKUP($A401,Vocabulary!$A:$J,4,),"")</f>
        <v>Person</v>
      </c>
      <c r="C401" s="13" t="str">
        <f>IF($A401&lt;&gt;"",IF(VLOOKUP($A401,Vocabulary!$A:$J,2,)="","",VLOOKUP($A401,Vocabulary!$A:$J,2,)),"")</f>
        <v>Verblijfplaats</v>
      </c>
      <c r="D401" s="13" t="str">
        <f>IF($A401&lt;&gt;"",IF(VLOOKUP($A401,Vocabulary!$A:$J,10,)="","",VLOOKUP($A401,Vocabulary!$A:$J,10,)),"")</f>
        <v>&lt;vl-persoon:Verblijfplaats&gt;</v>
      </c>
      <c r="E401" s="13" t="str">
        <f>IFERROR(IF(VLOOKUP(A401,VocabularyNL!$A:$G,6)=0,"",VLOOKUP(A401,VocabularyNL!$A:$G,6)),"")</f>
        <v>Verblijfplaats</v>
      </c>
      <c r="F401" s="13" t="str">
        <f>IFERROR(IF(VLOOKUP(A401,VocabularyFR!$A:$G,6)=0,"",VLOOKUP(A401,VocabularyFR!$A:$G,6)),"")</f>
        <v/>
      </c>
      <c r="G401" s="13" t="str">
        <f>IF($A401&lt;&gt;"",VLOOKUP($A401,Vocabulary!$A:$J,3,),"")</f>
        <v>Plaats waar een persoon al dan niet tijdelijk woont of logeert.</v>
      </c>
      <c r="H401" s="13" t="str">
        <f>IFERROR(IF(VLOOKUP(A401,VocabularyNL!$A:$G,7)=0,"",VLOOKUP(A401,VocabularyNL!$A:$H,7)),"")</f>
        <v>Plaats waar een persoon al dan niet tijdelijk woont of logeert.</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15.2" x14ac:dyDescent="0.3">
      <c r="A402" s="4">
        <v>458</v>
      </c>
      <c r="B402" s="13" t="str">
        <f>IF($A402&lt;&gt;"",VLOOKUP($A402,Vocabulary!$A:$J,4,),"")</f>
        <v>Person</v>
      </c>
      <c r="C402" s="13" t="str">
        <f>IF($A402&lt;&gt;"",IF(VLOOKUP($A402,Vocabulary!$A:$J,2,)="","",VLOOKUP($A402,Vocabulary!$A:$J,2,)),"")</f>
        <v>Voogdij</v>
      </c>
      <c r="D402" s="13" t="str">
        <f>IF($A402&lt;&gt;"",IF(VLOOKUP($A402,Vocabulary!$A:$J,10,)="","",VLOOKUP($A402,Vocabulary!$A:$J,10,)),"")</f>
        <v>&lt;vl-persoon:Voogdij&gt;</v>
      </c>
      <c r="E402" s="13" t="str">
        <f>IFERROR(IF(VLOOKUP(A402,VocabularyNL!$A:$G,6)=0,"",VLOOKUP(A402,VocabularyNL!$A:$G,6)),"")</f>
        <v>Voogdij</v>
      </c>
      <c r="F402" s="13" t="str">
        <f>IFERROR(IF(VLOOKUP(A402,VocabularyFR!$A:$G,6)=0,"",VLOOKUP(A402,VocabularyFR!$A:$G,6)),"")</f>
        <v/>
      </c>
      <c r="G402" s="13" t="str">
        <f>IF($A402&lt;&gt;"",VLOOKUP($A402,Vocabulary!$A:$J,3,),"")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2" s="13" t="str">
        <f>IFERROR(IF(VLOOKUP(A402,VocabularyNL!$A:$G,7)=0,"",VLOOKUP(A402,VocabularyNL!$A:$H,7)),"")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ht="129.6" x14ac:dyDescent="0.3">
      <c r="A403" s="4">
        <v>459</v>
      </c>
      <c r="B403" s="13" t="str">
        <f>IF($A403&lt;&gt;"",VLOOKUP($A403,Vocabulary!$A:$J,4,),"")</f>
        <v>Person</v>
      </c>
      <c r="C403" s="13" t="str">
        <f>IF($A403&lt;&gt;"",IF(VLOOKUP($A403,Vocabulary!$A:$J,2,)="","",VLOOKUP($A403,Vocabulary!$A:$J,2,)),"")</f>
        <v>Vreemdeling</v>
      </c>
      <c r="D403" s="13" t="str">
        <f>IF($A403&lt;&gt;"",IF(VLOOKUP($A403,Vocabulary!$A:$J,10,)="","",VLOOKUP($A403,Vocabulary!$A:$J,10,)),"")</f>
        <v>&lt;vl-persoon:Vreemdeling&gt;</v>
      </c>
      <c r="E403" s="13" t="str">
        <f>IFERROR(IF(VLOOKUP(A403,VocabularyNL!$A:$G,6)=0,"",VLOOKUP(A403,VocabularyNL!$A:$G,6)),"")</f>
        <v>Vreemdeling</v>
      </c>
      <c r="F403" s="13" t="str">
        <f>IFERROR(IF(VLOOKUP(A403,VocabularyFR!$A:$G,6)=0,"",VLOOKUP(A403,VocabularyFR!$A:$G,6)),"")</f>
        <v/>
      </c>
      <c r="G403" s="13" t="str">
        <f>IF($A403&lt;&gt;"",VLOOKUP($A403,Vocabulary!$A:$J,3,),"")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3" s="13" t="str">
        <f>IFERROR(IF(VLOOKUP(A403,VocabularyNL!$A:$G,7)=0,"",VLOOKUP(A403,VocabularyNL!$A:$H,7)),"")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72" x14ac:dyDescent="0.3">
      <c r="A404" s="4">
        <v>460</v>
      </c>
      <c r="B404" s="13" t="str">
        <f>IF($A404&lt;&gt;"",VLOOKUP($A404,Vocabulary!$A:$J,4,),"")</f>
        <v>Person</v>
      </c>
      <c r="C404" s="13" t="str">
        <f>IF($A404&lt;&gt;"",IF(VLOOKUP($A404,Vocabulary!$A:$J,2,)="","",VLOOKUP($A404,Vocabulary!$A:$J,2,)),"")</f>
        <v>afstammingstype</v>
      </c>
      <c r="D404" s="13" t="str">
        <f>IF($A404&lt;&gt;"",IF(VLOOKUP($A404,Vocabulary!$A:$J,10,)="","",VLOOKUP($A404,Vocabulary!$A:$J,10,)),"")</f>
        <v>&lt;vl-persoon:afstammingstype&gt;</v>
      </c>
      <c r="E404" s="13" t="str">
        <f>IFERROR(IF(VLOOKUP(A404,VocabularyNL!$A:$G,6)=0,"",VLOOKUP(A404,VocabularyNL!$A:$G,6)),"")</f>
        <v>afstammingstype</v>
      </c>
      <c r="F404" s="13" t="str">
        <f>IFERROR(IF(VLOOKUP(A404,VocabularyFR!$A:$G,6)=0,"",VLOOKUP(A404,VocabularyFR!$A:$G,6)),"")</f>
        <v/>
      </c>
      <c r="G404" s="13" t="str">
        <f>IF($A404&lt;&gt;"",VLOOKUP($A404,Vocabulary!$A:$J,3,),"")</f>
        <v xml:space="preserve">Aard vd afstamming. 
Gebruik
Bv geadopteerd, kind uit huwelijk, erkend door de vader etc. </v>
      </c>
      <c r="H404" s="13" t="str">
        <f>IFERROR(IF(VLOOKUP(A404,VocabularyNL!$A:$G,7)=0,"",VLOOKUP(A404,VocabularyNL!$A:$H,7)),"")</f>
        <v xml:space="preserve">Aard vd afstamming. 
Gebruik
Bv geadopteerd, kind uit huwelijk, erkend door de vader etc.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28.8" x14ac:dyDescent="0.3">
      <c r="A405" s="4">
        <v>461</v>
      </c>
      <c r="B405" s="13" t="str">
        <f>IF($A405&lt;&gt;"",VLOOKUP($A405,Vocabulary!$A:$J,4,),"")</f>
        <v>Person</v>
      </c>
      <c r="C405" s="13" t="str">
        <f>IF($A405&lt;&gt;"",IF(VLOOKUP($A405,Vocabulary!$A:$J,2,)="","",VLOOKUP($A405,Vocabulary!$A:$J,2,)),"")</f>
        <v>Staatburgerschap.binnenJurisdictie</v>
      </c>
      <c r="D405" s="13" t="str">
        <f>IF($A405&lt;&gt;"",IF(VLOOKUP($A405,Vocabulary!$A:$J,10,)="","",VLOOKUP($A405,Vocabulary!$A:$J,10,)),"")</f>
        <v>&lt;vl-persoon:Staatburgerschap.binnenJurisdictie&gt;</v>
      </c>
      <c r="E405" s="13" t="str">
        <f>IFERROR(IF(VLOOKUP(A405,VocabularyNL!$A:$G,6)=0,"",VLOOKUP(A405,VocabularyNL!$A:$G,6)),"")</f>
        <v>Staatburgerschap.binnenJurisdictie</v>
      </c>
      <c r="F405" s="13" t="str">
        <f>IFERROR(IF(VLOOKUP(A405,VocabularyFR!$A:$G,6)=0,"",VLOOKUP(A405,VocabularyFR!$A:$G,6)),"")</f>
        <v/>
      </c>
      <c r="G405" s="13" t="str">
        <f>IF($A405&lt;&gt;"",VLOOKUP($A405,Vocabulary!$A:$J,3,),"")</f>
        <v>Jurisdictie waarbinnen het staatsburgerschap (ve persoon) is gedefineerd.</v>
      </c>
      <c r="H405" s="13" t="str">
        <f>IFERROR(IF(VLOOKUP(A405,VocabularyNL!$A:$G,7)=0,"",VLOOKUP(A405,VocabularyNL!$A:$H,7)),"")</f>
        <v>Jurisdictie waarbinnen het staatsburgerschap (ve persoon) is gedefineerd.</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28.8" x14ac:dyDescent="0.3">
      <c r="A406" s="4">
        <v>462</v>
      </c>
      <c r="B406" s="13" t="str">
        <f>IF($A406&lt;&gt;"",VLOOKUP($A406,Vocabulary!$A:$J,4,),"")</f>
        <v>Person</v>
      </c>
      <c r="C406" s="13" t="str">
        <f>IF($A406&lt;&gt;"",IF(VLOOKUP($A406,Vocabulary!$A:$J,2,)="","",VLOOKUP($A406,Vocabulary!$A:$J,2,)),"")</f>
        <v>Inwonerschap.binnenJurisdictie</v>
      </c>
      <c r="D406" s="13" t="str">
        <f>IF($A406&lt;&gt;"",IF(VLOOKUP($A406,Vocabulary!$A:$J,10,)="","",VLOOKUP($A406,Vocabulary!$A:$J,10,)),"")</f>
        <v>&lt;vl-persoon:Inwonerschap.binnenJurisdictie&gt;</v>
      </c>
      <c r="E406" s="13" t="str">
        <f>IFERROR(IF(VLOOKUP(A406,VocabularyNL!$A:$G,6)=0,"",VLOOKUP(A406,VocabularyNL!$A:$G,6)),"")</f>
        <v>Inwonerschap.binnenJurisdictie</v>
      </c>
      <c r="F406" s="13" t="str">
        <f>IFERROR(IF(VLOOKUP(A406,VocabularyFR!$A:$G,6)=0,"",VLOOKUP(A406,VocabularyFR!$A:$G,6)),"")</f>
        <v/>
      </c>
      <c r="G406" s="13" t="str">
        <f>IF($A406&lt;&gt;"",VLOOKUP($A406,Vocabulary!$A:$J,3,),"")</f>
        <v>Jurisdictie waarbinnen het inwonerschap (ve persoon) is gedefineerd.</v>
      </c>
      <c r="H406" s="13" t="str">
        <f>IFERROR(IF(VLOOKUP(A406,VocabularyNL!$A:$G,7)=0,"",VLOOKUP(A406,VocabularyNL!$A:$H,7)),"")</f>
        <v>Jurisdictie waarbinnen het inwonerschap (ve persoon) is gedefineerd.</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3">
      <c r="A407" s="4">
        <v>463</v>
      </c>
      <c r="B407" s="13" t="str">
        <f>IF($A407&lt;&gt;"",VLOOKUP($A407,Vocabulary!$A:$J,4,),"")</f>
        <v>Person</v>
      </c>
      <c r="C407" s="13" t="str">
        <f>IF($A407&lt;&gt;"",IF(VLOOKUP($A407,Vocabulary!$A:$J,2,)="","",VLOOKUP($A407,Vocabulary!$A:$J,2,)),"")</f>
        <v>datum</v>
      </c>
      <c r="D407" s="13" t="str">
        <f>IF($A407&lt;&gt;"",IF(VLOOKUP($A407,Vocabulary!$A:$J,10,)="","",VLOOKUP($A407,Vocabulary!$A:$J,10,)),"")</f>
        <v>&lt;vl-persoon:datum&gt;</v>
      </c>
      <c r="E407" s="13" t="str">
        <f>IFERROR(IF(VLOOKUP(A407,VocabularyNL!$A:$G,6)=0,"",VLOOKUP(A407,VocabularyNL!$A:$G,6)),"")</f>
        <v>datum</v>
      </c>
      <c r="F407" s="13" t="str">
        <f>IFERROR(IF(VLOOKUP(A407,VocabularyFR!$A:$G,6)=0,"",VLOOKUP(A407,VocabularyFR!$A:$G,6)),"")</f>
        <v/>
      </c>
      <c r="G407" s="13" t="str">
        <f>IF($A407&lt;&gt;"",VLOOKUP($A407,Vocabulary!$A:$J,3,),"")</f>
        <v>Datum waarop de gebeurtenis plaatsvond.</v>
      </c>
      <c r="H407" s="13" t="str">
        <f>IFERROR(IF(VLOOKUP(A407,VocabularyNL!$A:$G,7)=0,"",VLOOKUP(A407,VocabularyNL!$A:$H,7)),"")</f>
        <v>Datum waarop de gebeurtenis plaatsvond.</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x14ac:dyDescent="0.3">
      <c r="A408" s="4">
        <v>464</v>
      </c>
      <c r="B408" s="13" t="str">
        <f>IF($A408&lt;&gt;"",VLOOKUP($A408,Vocabulary!$A:$J,4,),"")</f>
        <v>Person</v>
      </c>
      <c r="C408" s="13" t="str">
        <f>IF($A408&lt;&gt;"",IF(VLOOKUP($A408,Vocabulary!$A:$J,2,)="","",VLOOKUP($A408,Vocabulary!$A:$J,2,)),"")</f>
        <v>datumVanAfstamming</v>
      </c>
      <c r="D408" s="13" t="str">
        <f>IF($A408&lt;&gt;"",IF(VLOOKUP($A408,Vocabulary!$A:$J,10,)="","",VLOOKUP($A408,Vocabulary!$A:$J,10,)),"")</f>
        <v>&lt;vl-persoon:datumVanAfstamming&gt;</v>
      </c>
      <c r="E408" s="13" t="str">
        <f>IFERROR(IF(VLOOKUP(A408,VocabularyNL!$A:$G,6)=0,"",VLOOKUP(A408,VocabularyNL!$A:$G,6)),"")</f>
        <v>datumVanAfstamming</v>
      </c>
      <c r="F408" s="13" t="str">
        <f>IFERROR(IF(VLOOKUP(A408,VocabularyFR!$A:$G,6)=0,"",VLOOKUP(A408,VocabularyFR!$A:$G,6)),"")</f>
        <v/>
      </c>
      <c r="G408" s="13" t="str">
        <f>IF($A408&lt;&gt;"",VLOOKUP($A408,Vocabulary!$A:$J,3,),"")</f>
        <v>De datum waarop de afstamming wordt vastgesteld.</v>
      </c>
      <c r="H408" s="13" t="str">
        <f>IFERROR(IF(VLOOKUP(A408,VocabularyNL!$A:$G,7)=0,"",VLOOKUP(A408,VocabularyNL!$A:$H,7)),"")</f>
        <v>De datum waarop de afstamming wordt vastgesteld.</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x14ac:dyDescent="0.3">
      <c r="A409" s="4">
        <v>465</v>
      </c>
      <c r="B409" s="13" t="str">
        <f>IF($A409&lt;&gt;"",VLOOKUP($A409,Vocabulary!$A:$J,4,),"")</f>
        <v>Person</v>
      </c>
      <c r="C409" s="13" t="str">
        <f>IF($A409&lt;&gt;"",IF(VLOOKUP($A409,Vocabulary!$A:$J,2,)="","",VLOOKUP($A409,Vocabulary!$A:$J,2,)),"")</f>
        <v>gebruikteVoornaam</v>
      </c>
      <c r="D409" s="13" t="str">
        <f>IF($A409&lt;&gt;"",IF(VLOOKUP($A409,Vocabulary!$A:$J,10,)="","",VLOOKUP($A409,Vocabulary!$A:$J,10,)),"")</f>
        <v>&lt;vl-persoon:gebruikteVoornaam&gt;</v>
      </c>
      <c r="E409" s="13" t="str">
        <f>IFERROR(IF(VLOOKUP(A409,VocabularyNL!$A:$G,6)=0,"",VLOOKUP(A409,VocabularyNL!$A:$G,6)),"")</f>
        <v>gebruikteVoornaam</v>
      </c>
      <c r="F409" s="13" t="str">
        <f>IFERROR(IF(VLOOKUP(A409,VocabularyFR!$A:$G,6)=0,"",VLOOKUP(A409,VocabularyFR!$A:$G,6)),"")</f>
        <v/>
      </c>
      <c r="G409" s="13" t="str">
        <f>IF($A409&lt;&gt;"",VLOOKUP($A409,Vocabulary!$A:$J,3,),"")</f>
        <v>Belangrijkste vd voornamen ve persoon.</v>
      </c>
      <c r="H409" s="13" t="str">
        <f>IFERROR(IF(VLOOKUP(A409,VocabularyNL!$A:$G,7)=0,"",VLOOKUP(A409,VocabularyNL!$A:$H,7)),"")</f>
        <v>Belangrijkste vd voornamen ve persoon.</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x14ac:dyDescent="0.3">
      <c r="A410" s="4">
        <v>466</v>
      </c>
      <c r="B410" s="13" t="str">
        <f>IF($A410&lt;&gt;"",VLOOKUP($A410,Vocabulary!$A:$J,4,),"")</f>
        <v>Person</v>
      </c>
      <c r="C410" s="13" t="str">
        <f>IF($A410&lt;&gt;"",IF(VLOOKUP($A410,Vocabulary!$A:$J,2,)="","",VLOOKUP($A410,Vocabulary!$A:$J,2,)),"")</f>
        <v>geslacht</v>
      </c>
      <c r="D410" s="13" t="str">
        <f>IF($A410&lt;&gt;"",IF(VLOOKUP($A410,Vocabulary!$A:$J,10,)="","",VLOOKUP($A410,Vocabulary!$A:$J,10,)),"")</f>
        <v>&lt;vl-persoon:geslacht&gt;</v>
      </c>
      <c r="E410" s="13" t="str">
        <f>IFERROR(IF(VLOOKUP(A410,VocabularyNL!$A:$G,6)=0,"",VLOOKUP(A410,VocabularyNL!$A:$G,6)),"")</f>
        <v>geslacht</v>
      </c>
      <c r="F410" s="13" t="str">
        <f>IFERROR(IF(VLOOKUP(A410,VocabularyFR!$A:$G,6)=0,"",VLOOKUP(A410,VocabularyFR!$A:$G,6)),"")</f>
        <v/>
      </c>
      <c r="G410" s="13" t="str">
        <f>IF($A410&lt;&gt;"",VLOOKUP($A410,Vocabulary!$A:$J,3,),"")</f>
        <v>Het feit of de persoon een man of een vrouw is.</v>
      </c>
      <c r="H410" s="13" t="str">
        <f>IFERROR(IF(VLOOKUP(A410,VocabularyNL!$A:$G,7)=0,"",VLOOKUP(A410,VocabularyNL!$A:$H,7)),"")</f>
        <v>Het feit of de persoon een man of een vrouw is.</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72" x14ac:dyDescent="0.3">
      <c r="A411" s="4">
        <v>467</v>
      </c>
      <c r="B411" s="13" t="str">
        <f>IF($A411&lt;&gt;"",VLOOKUP($A411,Vocabulary!$A:$J,4,),"")</f>
        <v>Person</v>
      </c>
      <c r="C411" s="13" t="str">
        <f>IF($A411&lt;&gt;"",IF(VLOOKUP($A411,Vocabulary!$A:$J,2,)="","",VLOOKUP($A411,Vocabulary!$A:$J,2,)),"")</f>
        <v>gezinsadres</v>
      </c>
      <c r="D411" s="13" t="str">
        <f>IF($A411&lt;&gt;"",IF(VLOOKUP($A411,Vocabulary!$A:$J,10,)="","",VLOOKUP($A411,Vocabulary!$A:$J,10,)),"")</f>
        <v>&lt;vl-persoon:gezinsadres&gt;</v>
      </c>
      <c r="E411" s="13" t="str">
        <f>IFERROR(IF(VLOOKUP(A411,VocabularyNL!$A:$G,6)=0,"",VLOOKUP(A411,VocabularyNL!$A:$G,6)),"")</f>
        <v>gezinsadres</v>
      </c>
      <c r="F411" s="13" t="str">
        <f>IFERROR(IF(VLOOKUP(A411,VocabularyFR!$A:$G,6)=0,"",VLOOKUP(A411,VocabularyFR!$A:$G,6)),"")</f>
        <v/>
      </c>
      <c r="G411" s="13" t="str">
        <f>IF($A411&lt;&gt;"",VLOOKUP($A411,Vocabulary!$A:$J,3,),"")</f>
        <v xml:space="preserve">Verblijfplaats vh gezin. 
Gebruik
Dikwijls een criterium om te bepalen of personen deel uitmaken van eenzelfde gezin. </v>
      </c>
      <c r="H411" s="13" t="str">
        <f>IFERROR(IF(VLOOKUP(A411,VocabularyNL!$A:$G,7)=0,"",VLOOKUP(A411,VocabularyNL!$A:$H,7)),"")</f>
        <v xml:space="preserve">Verblijfplaats vh gezin. 
Gebruik
Dikwijls een criterium om te bepalen of personen deel uitmaken van eenzelfde gezin.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100.8" x14ac:dyDescent="0.3">
      <c r="A412" s="4">
        <v>468</v>
      </c>
      <c r="B412" s="13" t="str">
        <f>IF($A412&lt;&gt;"",VLOOKUP($A412,Vocabulary!$A:$J,4,),"")</f>
        <v>Person</v>
      </c>
      <c r="C412" s="13" t="str">
        <f>IF($A412&lt;&gt;"",IF(VLOOKUP($A412,Vocabulary!$A:$J,2,)="","",VLOOKUP($A412,Vocabulary!$A:$J,2,)),"")</f>
        <v>gezinsrelatietype</v>
      </c>
      <c r="D412" s="13" t="str">
        <f>IF($A412&lt;&gt;"",IF(VLOOKUP($A412,Vocabulary!$A:$J,10,)="","",VLOOKUP($A412,Vocabulary!$A:$J,10,)),"")</f>
        <v>&lt;vl-persoon:gezinsrelatietype&gt;</v>
      </c>
      <c r="E412" s="13" t="str">
        <f>IFERROR(IF(VLOOKUP(A412,VocabularyNL!$A:$G,6)=0,"",VLOOKUP(A412,VocabularyNL!$A:$G,6)),"")</f>
        <v>gezinsrelatietype</v>
      </c>
      <c r="F412" s="13" t="str">
        <f>IFERROR(IF(VLOOKUP(A412,VocabularyFR!$A:$G,6)=0,"",VLOOKUP(A412,VocabularyFR!$A:$G,6)),"")</f>
        <v/>
      </c>
      <c r="G412" s="13" t="str">
        <f>IF($A412&lt;&gt;"",VLOOKUP($A412,Vocabulary!$A:$J,3,),"")</f>
        <v xml:space="preserve">Aard vd relatie. 
Gebruik
Wordt typisch bepaald tov het gezinshoofd. Bv als de vader gezinshoofd is en een gezinslid is zoon, dan zou als de grootvader gezinshoofd was datzelfde gezinslid kleinzoon zijn. </v>
      </c>
      <c r="H412" s="13" t="str">
        <f>IFERROR(IF(VLOOKUP(A412,VocabularyNL!$A:$G,7)=0,"",VLOOKUP(A412,VocabularyNL!$A:$H,7)),"")</f>
        <v xml:space="preserve">Aard vd relatie. 
Gebruik
Wordt typisch bepaald tov het gezinshoofd. Bv als de vader gezinshoofd is en een gezinslid is zoon, dan zou als de grootvader gezinshoofd was datzelfde gezinslid kleinzoon zijn.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3">
      <c r="A413" s="4">
        <v>469</v>
      </c>
      <c r="B413" s="13" t="str">
        <f>IF($A413&lt;&gt;"",VLOOKUP($A413,Vocabulary!$A:$J,4,),"")</f>
        <v>Person</v>
      </c>
      <c r="C413" s="13" t="str">
        <f>IF($A413&lt;&gt;"",IF(VLOOKUP($A413,Vocabulary!$A:$J,2,)="","",VLOOKUP($A413,Vocabulary!$A:$J,2,)),"")</f>
        <v>heeftBurgerlijkeStaat</v>
      </c>
      <c r="D413" s="13" t="str">
        <f>IF($A413&lt;&gt;"",IF(VLOOKUP($A413,Vocabulary!$A:$J,10,)="","",VLOOKUP($A413,Vocabulary!$A:$J,10,)),"")</f>
        <v>&lt;vl-persoon:heeftBurgerlijkeStaat&gt;</v>
      </c>
      <c r="E413" s="13" t="str">
        <f>IFERROR(IF(VLOOKUP(A413,VocabularyNL!$A:$G,6)=0,"",VLOOKUP(A413,VocabularyNL!$A:$G,6)),"")</f>
        <v>heeftBurgerlijkeStaat</v>
      </c>
      <c r="F413" s="13" t="str">
        <f>IFERROR(IF(VLOOKUP(A413,VocabularyFR!$A:$G,6)=0,"",VLOOKUP(A413,VocabularyFR!$A:$G,6)),"")</f>
        <v/>
      </c>
      <c r="G413" s="13" t="str">
        <f>IF($A413&lt;&gt;"",VLOOKUP($A413,Vocabulary!$A:$J,3,),"")</f>
        <v>Burgerlijke staat vd Persoon.</v>
      </c>
      <c r="H413" s="13" t="str">
        <f>IFERROR(IF(VLOOKUP(A413,VocabularyNL!$A:$G,7)=0,"",VLOOKUP(A413,VocabularyNL!$A:$H,7)),"")</f>
        <v>Burgerlijke staat vd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470</v>
      </c>
      <c r="B414" s="13" t="str">
        <f>IF($A414&lt;&gt;"",VLOOKUP($A414,Vocabulary!$A:$J,4,),"")</f>
        <v>Person</v>
      </c>
      <c r="C414" s="13" t="str">
        <f>IF($A414&lt;&gt;"",IF(VLOOKUP($A414,Vocabulary!$A:$J,2,)="","",VLOOKUP($A414,Vocabulary!$A:$J,2,)),"")</f>
        <v>heeftGeboorte</v>
      </c>
      <c r="D414" s="13" t="str">
        <f>IF($A414&lt;&gt;"",IF(VLOOKUP($A414,Vocabulary!$A:$J,10,)="","",VLOOKUP($A414,Vocabulary!$A:$J,10,)),"")</f>
        <v>&lt;vl-persoon:heeftGeboorte&gt;</v>
      </c>
      <c r="E414" s="13" t="str">
        <f>IFERROR(IF(VLOOKUP(A414,VocabularyNL!$A:$G,6)=0,"",VLOOKUP(A414,VocabularyNL!$A:$G,6)),"")</f>
        <v>heeftGeboorte</v>
      </c>
      <c r="F414" s="13" t="str">
        <f>IFERROR(IF(VLOOKUP(A414,VocabularyFR!$A:$G,6)=0,"",VLOOKUP(A414,VocabularyFR!$A:$G,6)),"")</f>
        <v/>
      </c>
      <c r="G414" s="13" t="str">
        <f>IF($A414&lt;&gt;"",VLOOKUP($A414,Vocabulary!$A:$J,3,),"")</f>
        <v>Verwijst naar de geboortegegevens vd persoon.</v>
      </c>
      <c r="H414" s="13" t="str">
        <f>IFERROR(IF(VLOOKUP(A414,VocabularyNL!$A:$G,7)=0,"",VLOOKUP(A414,VocabularyNL!$A:$H,7)),"")</f>
        <v>Verwijst naar de geboortegegevens vd persoon.</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86.4" x14ac:dyDescent="0.3">
      <c r="A415" s="4">
        <v>471</v>
      </c>
      <c r="B415" s="13" t="str">
        <f>IF($A415&lt;&gt;"",VLOOKUP($A415,Vocabulary!$A:$J,4,),"")</f>
        <v>Person</v>
      </c>
      <c r="C415" s="13" t="str">
        <f>IF($A415&lt;&gt;"",IF(VLOOKUP($A415,Vocabulary!$A:$J,2,)="","",VLOOKUP($A415,Vocabulary!$A:$J,2,)),"")</f>
        <v>heeftInwonerschap</v>
      </c>
      <c r="D415" s="13" t="str">
        <f>IF($A415&lt;&gt;"",IF(VLOOKUP($A415,Vocabulary!$A:$J,10,)="","",VLOOKUP($A415,Vocabulary!$A:$J,10,)),"")</f>
        <v>&lt;vl-persoon:heeftInwonerschap&gt;</v>
      </c>
      <c r="E415" s="13" t="str">
        <f>IFERROR(IF(VLOOKUP(A415,VocabularyNL!$A:$G,6)=0,"",VLOOKUP(A415,VocabularyNL!$A:$G,6)),"")</f>
        <v>heeftInwonerschap</v>
      </c>
      <c r="F415" s="13" t="str">
        <f>IFERROR(IF(VLOOKUP(A415,VocabularyFR!$A:$G,6)=0,"",VLOOKUP(A415,VocabularyFR!$A:$G,6)),"")</f>
        <v/>
      </c>
      <c r="G415" s="13" t="str">
        <f>IF($A415&lt;&gt;"",VLOOKUP($A415,Vocabulary!$A:$J,3,),"")</f>
        <v xml:space="preserve">Inwonerschap vd persoon. 
Gebruik
De entiteit inwonerschap beschrijft het inwonerschap in meer detail (oa de jurisdictie waarbinnen het gedefinieerd is). </v>
      </c>
      <c r="H415" s="13" t="str">
        <f>IFERROR(IF(VLOOKUP(A415,VocabularyNL!$A:$G,7)=0,"",VLOOKUP(A415,VocabularyNL!$A:$H,7)),"")</f>
        <v xml:space="preserve">Inwonerschap vd persoon. 
Gebruik
De entiteit inwonerschap beschrijft het inwonerschap in meer detail (oa de jurisdictie waarbinnen het gedefinieerd is). </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x14ac:dyDescent="0.3">
      <c r="A416" s="4">
        <v>472</v>
      </c>
      <c r="B416" s="13" t="str">
        <f>IF($A416&lt;&gt;"",VLOOKUP($A416,Vocabulary!$A:$J,4,),"")</f>
        <v>Person</v>
      </c>
      <c r="C416" s="13" t="str">
        <f>IF($A416&lt;&gt;"",IF(VLOOKUP($A416,Vocabulary!$A:$J,2,)="","",VLOOKUP($A416,Vocabulary!$A:$J,2,)),"")</f>
        <v>heeftNationaliteit</v>
      </c>
      <c r="D416" s="13" t="str">
        <f>IF($A416&lt;&gt;"",IF(VLOOKUP($A416,Vocabulary!$A:$J,10,)="","",VLOOKUP($A416,Vocabulary!$A:$J,10,)),"")</f>
        <v>&lt;vl-persoon:heeftNationaliteit&gt;</v>
      </c>
      <c r="E416" s="13" t="str">
        <f>IFERROR(IF(VLOOKUP(A416,VocabularyNL!$A:$G,6)=0,"",VLOOKUP(A416,VocabularyNL!$A:$G,6)),"")</f>
        <v>heeftNationaliteit</v>
      </c>
      <c r="F416" s="13" t="str">
        <f>IFERROR(IF(VLOOKUP(A416,VocabularyFR!$A:$G,6)=0,"",VLOOKUP(A416,VocabularyFR!$A:$G,6)),"")</f>
        <v/>
      </c>
      <c r="G416" s="13" t="str">
        <f>IF($A416&lt;&gt;"",VLOOKUP($A416,Vocabulary!$A:$J,3,),"")</f>
        <v>Nationaliteit vd persoon.</v>
      </c>
      <c r="H416" s="13" t="str">
        <f>IFERROR(IF(VLOOKUP(A416,VocabularyNL!$A:$G,7)=0,"",VLOOKUP(A416,VocabularyNL!$A:$H,7)),"")</f>
        <v>Nationaliteit vd persoon.</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473</v>
      </c>
      <c r="B417" s="13" t="str">
        <f>IF($A417&lt;&gt;"",VLOOKUP($A417,Vocabulary!$A:$J,4,),"")</f>
        <v>Person</v>
      </c>
      <c r="C417" s="13" t="str">
        <f>IF($A417&lt;&gt;"",IF(VLOOKUP($A417,Vocabulary!$A:$J,2,)="","",VLOOKUP($A417,Vocabulary!$A:$J,2,)),"")</f>
        <v>heeftOverlijden</v>
      </c>
      <c r="D417" s="13" t="str">
        <f>IF($A417&lt;&gt;"",IF(VLOOKUP($A417,Vocabulary!$A:$J,10,)="","",VLOOKUP($A417,Vocabulary!$A:$J,10,)),"")</f>
        <v>&lt;vl-persoon:heeftOverlijden&gt;</v>
      </c>
      <c r="E417" s="13" t="str">
        <f>IFERROR(IF(VLOOKUP(A417,VocabularyNL!$A:$G,6)=0,"",VLOOKUP(A417,VocabularyNL!$A:$G,6)),"")</f>
        <v>heeftOverlijden</v>
      </c>
      <c r="F417" s="13" t="str">
        <f>IFERROR(IF(VLOOKUP(A417,VocabularyFR!$A:$G,6)=0,"",VLOOKUP(A417,VocabularyFR!$A:$G,6)),"")</f>
        <v/>
      </c>
      <c r="G417" s="13" t="str">
        <f>IF($A417&lt;&gt;"",VLOOKUP($A417,Vocabulary!$A:$J,3,),"")</f>
        <v>Verwijst naar de overlijdensgegevens vd persoon.</v>
      </c>
      <c r="H417" s="13" t="str">
        <f>IFERROR(IF(VLOOKUP(A417,VocabularyNL!$A:$G,7)=0,"",VLOOKUP(A417,VocabularyNL!$A:$H,7)),"")</f>
        <v>Verwijst naar de overlijdensgegevens vd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474</v>
      </c>
      <c r="B418" s="13" t="str">
        <f>IF($A418&lt;&gt;"",VLOOKUP($A418,Vocabulary!$A:$J,4,),"")</f>
        <v>Person</v>
      </c>
      <c r="C418" s="13" t="str">
        <f>IF($A418&lt;&gt;"",IF(VLOOKUP($A418,Vocabulary!$A:$J,2,)="","",VLOOKUP($A418,Vocabulary!$A:$J,2,)),"")</f>
        <v>heeftPersoonsrelatie</v>
      </c>
      <c r="D418" s="13" t="str">
        <f>IF($A418&lt;&gt;"",IF(VLOOKUP($A418,Vocabulary!$A:$J,10,)="","",VLOOKUP($A418,Vocabulary!$A:$J,10,)),"")</f>
        <v>&lt;vl-persoon:heeftPersoonsrelatie&gt;</v>
      </c>
      <c r="E418" s="13" t="str">
        <f>IFERROR(IF(VLOOKUP(A418,VocabularyNL!$A:$G,6)=0,"",VLOOKUP(A418,VocabularyNL!$A:$G,6)),"")</f>
        <v>heeftPersoonsrelatie</v>
      </c>
      <c r="F418" s="13" t="str">
        <f>IFERROR(IF(VLOOKUP(A418,VocabularyFR!$A:$G,6)=0,"",VLOOKUP(A418,VocabularyFR!$A:$G,6)),"")</f>
        <v/>
      </c>
      <c r="G418" s="13" t="str">
        <f>IF($A418&lt;&gt;"",VLOOKUP($A418,Vocabulary!$A:$J,3,),"")</f>
        <v>Relatie van een persoon (met een ander persoon).</v>
      </c>
      <c r="H418" s="13" t="str">
        <f>IFERROR(IF(VLOOKUP(A418,VocabularyNL!$A:$G,7)=0,"",VLOOKUP(A418,VocabularyNL!$A:$H,7)),"")</f>
        <v>Relatie van een persoon (met een ander persoon).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86.4" x14ac:dyDescent="0.3">
      <c r="A419" s="4">
        <v>475</v>
      </c>
      <c r="B419" s="13" t="str">
        <f>IF($A419&lt;&gt;"",VLOOKUP($A419,Vocabulary!$A:$J,4,),"")</f>
        <v>Person</v>
      </c>
      <c r="C419" s="13" t="str">
        <f>IF($A419&lt;&gt;"",IF(VLOOKUP($A419,Vocabulary!$A:$J,2,)="","",VLOOKUP($A419,Vocabulary!$A:$J,2,)),"")</f>
        <v>heeftStaatsburgerschap</v>
      </c>
      <c r="D419" s="13" t="str">
        <f>IF($A419&lt;&gt;"",IF(VLOOKUP($A419,Vocabulary!$A:$J,10,)="","",VLOOKUP($A419,Vocabulary!$A:$J,10,)),"")</f>
        <v>&lt;vl-persoon:heeftStaatsburgerschap&gt;</v>
      </c>
      <c r="E419" s="13" t="str">
        <f>IFERROR(IF(VLOOKUP(A419,VocabularyNL!$A:$G,6)=0,"",VLOOKUP(A419,VocabularyNL!$A:$G,6)),"")</f>
        <v>heeftStaatsburgerschap</v>
      </c>
      <c r="F419" s="13" t="str">
        <f>IFERROR(IF(VLOOKUP(A419,VocabularyFR!$A:$G,6)=0,"",VLOOKUP(A419,VocabularyFR!$A:$G,6)),"")</f>
        <v/>
      </c>
      <c r="G419" s="13" t="str">
        <f>IF($A419&lt;&gt;"",VLOOKUP($A419,Vocabulary!$A:$J,3,),"")</f>
        <v xml:space="preserve">Staatsburgerschap vd persoon. 
Gebruik
De entiteit staatsburgerschap beschrijft het staatsburgerschap in meer detail (oa de jurisdictie waarbinnen het gedefinieerd is). </v>
      </c>
      <c r="H419" s="13" t="str">
        <f>IFERROR(IF(VLOOKUP(A419,VocabularyNL!$A:$G,7)=0,"",VLOOKUP(A419,VocabularyNL!$A:$H,7)),"")</f>
        <v xml:space="preserve">Staatsburgerschap vd persoon. 
Gebruik
De entiteit staatsburgerschap beschrijft het staatsburgerschap in meer detail (oa de jurisdictie waarbinnen het gedefinieerd is).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476</v>
      </c>
      <c r="B420" s="13" t="str">
        <f>IF($A420&lt;&gt;"",VLOOKUP($A420,Vocabulary!$A:$J,4,),"")</f>
        <v>Person</v>
      </c>
      <c r="C420" s="13" t="str">
        <f>IF($A420&lt;&gt;"",IF(VLOOKUP($A420,Vocabulary!$A:$J,2,)="","",VLOOKUP($A420,Vocabulary!$A:$J,2,)),"")</f>
        <v>heeftVerblijfplaats</v>
      </c>
      <c r="D420" s="13" t="str">
        <f>IF($A420&lt;&gt;"",IF(VLOOKUP($A420,Vocabulary!$A:$J,10,)="","",VLOOKUP($A420,Vocabulary!$A:$J,10,)),"")</f>
        <v>&lt;vl-persoon:heeftVerblijfplaats&gt;</v>
      </c>
      <c r="E420" s="13" t="str">
        <f>IFERROR(IF(VLOOKUP(A420,VocabularyNL!$A:$G,6)=0,"",VLOOKUP(A420,VocabularyNL!$A:$G,6)),"")</f>
        <v>heeftVerblijfplaats</v>
      </c>
      <c r="F420" s="13" t="str">
        <f>IFERROR(IF(VLOOKUP(A420,VocabularyFR!$A:$G,6)=0,"",VLOOKUP(A420,VocabularyFR!$A:$G,6)),"")</f>
        <v/>
      </c>
      <c r="G420" s="13" t="str">
        <f>IF($A420&lt;&gt;"",VLOOKUP($A420,Vocabulary!$A:$J,3,),"")</f>
        <v>Plaats waar een persoon verblijft.</v>
      </c>
      <c r="H420" s="13" t="str">
        <f>IFERROR(IF(VLOOKUP(A420,VocabularyNL!$A:$G,7)=0,"",VLOOKUP(A420,VocabularyNL!$A:$H,7)),"")</f>
        <v>Plaats waar een persoon verblijft.</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477</v>
      </c>
      <c r="B421" s="13" t="str">
        <f>IF($A421&lt;&gt;"",VLOOKUP($A421,Vocabulary!$A:$J,4,),"")</f>
        <v>Person</v>
      </c>
      <c r="C421" s="13" t="str">
        <f>IF($A421&lt;&gt;"",IF(VLOOKUP($A421,Vocabulary!$A:$J,2,)="","",VLOOKUP($A421,Vocabulary!$A:$J,2,)),"")</f>
        <v>isHoofdVan</v>
      </c>
      <c r="D421" s="13" t="str">
        <f>IF($A421&lt;&gt;"",IF(VLOOKUP($A421,Vocabulary!$A:$J,10,)="","",VLOOKUP($A421,Vocabulary!$A:$J,10,)),"")</f>
        <v>&lt;vl-persoon:isHoofdVan&gt;</v>
      </c>
      <c r="E421" s="13" t="str">
        <f>IFERROR(IF(VLOOKUP(A421,VocabularyNL!$A:$G,6)=0,"",VLOOKUP(A421,VocabularyNL!$A:$G,6)),"")</f>
        <v>isHoofdVan</v>
      </c>
      <c r="F421" s="13" t="str">
        <f>IFERROR(IF(VLOOKUP(A421,VocabularyFR!$A:$G,6)=0,"",VLOOKUP(A421,VocabularyFR!$A:$G,6)),"")</f>
        <v/>
      </c>
      <c r="G421" s="13" t="str">
        <f>IF($A421&lt;&gt;"",VLOOKUP($A421,Vocabulary!$A:$J,3,),"")</f>
        <v>Persoon die standaard het gezin vertegenwoordigt.</v>
      </c>
      <c r="H421" s="13" t="str">
        <f>IFERROR(IF(VLOOKUP(A421,VocabularyNL!$A:$G,7)=0,"",VLOOKUP(A421,VocabularyNL!$A:$H,7)),"")</f>
        <v>Persoon die standaard het gezin vertegenwoordigt.</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478</v>
      </c>
      <c r="B422" s="13" t="str">
        <f>IF($A422&lt;&gt;"",VLOOKUP($A422,Vocabulary!$A:$J,4,),"")</f>
        <v>Person</v>
      </c>
      <c r="C422" s="13" t="str">
        <f>IF($A422&lt;&gt;"",IF(VLOOKUP($A422,Vocabulary!$A:$J,2,)="","",VLOOKUP($A422,Vocabulary!$A:$J,2,)),"")</f>
        <v>isLidVan</v>
      </c>
      <c r="D422" s="13" t="str">
        <f>IF($A422&lt;&gt;"",IF(VLOOKUP($A422,Vocabulary!$A:$J,10,)="","",VLOOKUP($A422,Vocabulary!$A:$J,10,)),"")</f>
        <v>&lt;vl-persoon:isLidVan&gt;</v>
      </c>
      <c r="E422" s="13" t="str">
        <f>IFERROR(IF(VLOOKUP(A422,VocabularyNL!$A:$G,6)=0,"",VLOOKUP(A422,VocabularyNL!$A:$G,6)),"")</f>
        <v>isLidVan</v>
      </c>
      <c r="F422" s="13" t="str">
        <f>IFERROR(IF(VLOOKUP(A422,VocabularyFR!$A:$G,6)=0,"",VLOOKUP(A422,VocabularyFR!$A:$G,6)),"")</f>
        <v/>
      </c>
      <c r="G422" s="13" t="str">
        <f>IF($A422&lt;&gt;"",VLOOKUP($A422,Vocabulary!$A:$J,3,),"")</f>
        <v>Persoon die tot een gezin behoort.</v>
      </c>
      <c r="H422" s="13" t="str">
        <f>IFERROR(IF(VLOOKUP(A422,VocabularyNL!$A:$G,7)=0,"",VLOOKUP(A422,VocabularyNL!$A:$H,7)),"")</f>
        <v>Persoon die tot een gezin behoort.</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x14ac:dyDescent="0.3">
      <c r="A423" s="4">
        <v>479</v>
      </c>
      <c r="B423" s="13" t="str">
        <f>IF($A423&lt;&gt;"",VLOOKUP($A423,Vocabulary!$A:$J,4,),"")</f>
        <v>Person</v>
      </c>
      <c r="C423" s="13" t="str">
        <f>IF($A423&lt;&gt;"",IF(VLOOKUP($A423,Vocabulary!$A:$J,2,)="","",VLOOKUP($A423,Vocabulary!$A:$J,2,)),"")</f>
        <v>isRelatieMet</v>
      </c>
      <c r="D423" s="13" t="str">
        <f>IF($A423&lt;&gt;"",IF(VLOOKUP($A423,Vocabulary!$A:$J,10,)="","",VLOOKUP($A423,Vocabulary!$A:$J,10,)),"")</f>
        <v>&lt;vl-persoon:isRelatieMet&gt;</v>
      </c>
      <c r="E423" s="13" t="str">
        <f>IFERROR(IF(VLOOKUP(A423,VocabularyNL!$A:$G,6)=0,"",VLOOKUP(A423,VocabularyNL!$A:$G,6)),"")</f>
        <v>isRelatieMet</v>
      </c>
      <c r="F423" s="13" t="str">
        <f>IFERROR(IF(VLOOKUP(A423,VocabularyFR!$A:$G,6)=0,"",VLOOKUP(A423,VocabularyFR!$A:$G,6)),"")</f>
        <v/>
      </c>
      <c r="G423" s="13" t="str">
        <f>IF($A423&lt;&gt;"",VLOOKUP($A423,Vocabulary!$A:$J,3,),"")</f>
        <v>Persoon waarmee de persoon gerelateerd is.</v>
      </c>
      <c r="H423" s="13" t="str">
        <f>IFERROR(IF(VLOOKUP(A423,VocabularyNL!$A:$G,7)=0,"",VLOOKUP(A423,VocabularyNL!$A:$H,7)),"")</f>
        <v>Persoon waarmee de persoon gerelateerd is.</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480</v>
      </c>
      <c r="B424" s="13" t="str">
        <f>IF($A424&lt;&gt;"",VLOOKUP($A424,Vocabulary!$A:$J,4,),"")</f>
        <v>Person</v>
      </c>
      <c r="C424" s="13" t="str">
        <f>IF($A424&lt;&gt;"",IF(VLOOKUP($A424,Vocabulary!$A:$J,2,)="","",VLOOKUP($A424,Vocabulary!$A:$J,2,)),"")</f>
        <v>nationaliteit</v>
      </c>
      <c r="D424" s="13" t="str">
        <f>IF($A424&lt;&gt;"",IF(VLOOKUP($A424,Vocabulary!$A:$J,10,)="","",VLOOKUP($A424,Vocabulary!$A:$J,10,)),"")</f>
        <v>&lt;vl-persoon:nationaliteit&gt;</v>
      </c>
      <c r="E424" s="13" t="str">
        <f>IFERROR(IF(VLOOKUP(A424,VocabularyNL!$A:$G,6)=0,"",VLOOKUP(A424,VocabularyNL!$A:$G,6)),"")</f>
        <v>nationaliteit</v>
      </c>
      <c r="F424" s="13" t="str">
        <f>IFERROR(IF(VLOOKUP(A424,VocabularyFR!$A:$G,6)=0,"",VLOOKUP(A424,VocabularyFR!$A:$G,6)),"")</f>
        <v/>
      </c>
      <c r="G424" s="13" t="str">
        <f>IF($A424&lt;&gt;"",VLOOKUP($A424,Vocabulary!$A:$J,3,),"")</f>
        <v>De nationaliteit vd persoon.</v>
      </c>
      <c r="H424" s="13" t="str">
        <f>IFERROR(IF(VLOOKUP(A424,VocabularyNL!$A:$G,7)=0,"",VLOOKUP(A424,VocabularyNL!$A:$H,7)),"")</f>
        <v>De 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481</v>
      </c>
      <c r="B425" s="13" t="str">
        <f>IF($A425&lt;&gt;"",VLOOKUP($A425,Vocabulary!$A:$J,4,),"")</f>
        <v>Person</v>
      </c>
      <c r="C425" s="13" t="str">
        <f>IF($A425&lt;&gt;"",IF(VLOOKUP($A425,Vocabulary!$A:$J,2,)="","",VLOOKUP($A425,Vocabulary!$A:$J,2,)),"")</f>
        <v>plaats</v>
      </c>
      <c r="D425" s="13" t="str">
        <f>IF($A425&lt;&gt;"",IF(VLOOKUP($A425,Vocabulary!$A:$J,10,)="","",VLOOKUP($A425,Vocabulary!$A:$J,10,)),"")</f>
        <v>&lt;vl-persoon:plaats&gt;</v>
      </c>
      <c r="E425" s="13" t="str">
        <f>IFERROR(IF(VLOOKUP(A425,VocabularyNL!$A:$G,6)=0,"",VLOOKUP(A425,VocabularyNL!$A:$G,6)),"")</f>
        <v>plaats</v>
      </c>
      <c r="F425" s="13" t="str">
        <f>IFERROR(IF(VLOOKUP(A425,VocabularyFR!$A:$G,6)=0,"",VLOOKUP(A425,VocabularyFR!$A:$G,6)),"")</f>
        <v/>
      </c>
      <c r="G425" s="13" t="str">
        <f>IF($A425&lt;&gt;"",VLOOKUP($A425,Vocabulary!$A:$J,3,),"")</f>
        <v>Plaats waar de gebeurtenis plaatsvond.</v>
      </c>
      <c r="H425" s="13" t="str">
        <f>IFERROR(IF(VLOOKUP(A425,VocabularyNL!$A:$G,7)=0,"",VLOOKUP(A425,VocabularyNL!$A:$H,7)),"")</f>
        <v>Plaats waar de gebeurtenis plaatsvond.</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482</v>
      </c>
      <c r="B426" s="13" t="str">
        <f>IF($A426&lt;&gt;"",VLOOKUP($A426,Vocabulary!$A:$J,4,),"")</f>
        <v>Person</v>
      </c>
      <c r="C426" s="13" t="str">
        <f>IF($A426&lt;&gt;"",IF(VLOOKUP($A426,Vocabulary!$A:$J,2,)="","",VLOOKUP($A426,Vocabulary!$A:$J,2,)),"")</f>
        <v>registratie</v>
      </c>
      <c r="D426" s="13" t="str">
        <f>IF($A426&lt;&gt;"",IF(VLOOKUP($A426,Vocabulary!$A:$J,10,)="","",VLOOKUP($A426,Vocabulary!$A:$J,10,)),"")</f>
        <v>&lt;vl-persoon:registratie&gt;</v>
      </c>
      <c r="E426" s="13" t="str">
        <f>IFERROR(IF(VLOOKUP(A426,VocabularyNL!$A:$G,6)=0,"",VLOOKUP(A426,VocabularyNL!$A:$G,6)),"")</f>
        <v>registratie</v>
      </c>
      <c r="F426" s="13" t="str">
        <f>IFERROR(IF(VLOOKUP(A426,VocabularyFR!$A:$G,6)=0,"",VLOOKUP(A426,VocabularyFR!$A:$G,6)),"")</f>
        <v/>
      </c>
      <c r="G426" s="13" t="str">
        <f>IF($A426&lt;&gt;"",VLOOKUP($A426,Vocabulary!$A:$J,3,),"")</f>
        <v>Identificatiecode vd persoon ih register.</v>
      </c>
      <c r="H426" s="13" t="str">
        <f>IFERROR(IF(VLOOKUP(A426,VocabularyNL!$A:$G,7)=0,"",VLOOKUP(A426,VocabularyNL!$A:$H,7)),"")</f>
        <v>Identificatiecode vd persoon ih register.</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483</v>
      </c>
      <c r="B427" s="13" t="str">
        <f>IF($A427&lt;&gt;"",VLOOKUP($A427,Vocabulary!$A:$J,4,),"")</f>
        <v>Person</v>
      </c>
      <c r="C427" s="13" t="str">
        <f>IF($A427&lt;&gt;"",IF(VLOOKUP($A427,Vocabulary!$A:$J,2,)="","",VLOOKUP($A427,Vocabulary!$A:$J,2,)),"")</f>
        <v>type</v>
      </c>
      <c r="D427" s="13" t="str">
        <f>IF($A427&lt;&gt;"",IF(VLOOKUP($A427,Vocabulary!$A:$J,10,)="","",VLOOKUP($A427,Vocabulary!$A:$J,10,)),"")</f>
        <v>&lt;vl-persoon:type&gt;</v>
      </c>
      <c r="E427" s="13" t="str">
        <f>IFERROR(IF(VLOOKUP(A427,VocabularyNL!$A:$G,6)=0,"",VLOOKUP(A427,VocabularyNL!$A:$G,6)),"")</f>
        <v>type</v>
      </c>
      <c r="F427" s="13" t="str">
        <f>IFERROR(IF(VLOOKUP(A427,VocabularyFR!$A:$G,6)=0,"",VLOOKUP(A427,VocabularyFR!$A:$G,6)),"")</f>
        <v/>
      </c>
      <c r="G427" s="13" t="str">
        <f>IF($A427&lt;&gt;"",VLOOKUP($A427,Vocabulary!$A:$J,3,),"")</f>
        <v>Aard vd burgerlijke staat.</v>
      </c>
      <c r="H427" s="13" t="str">
        <f>IFERROR(IF(VLOOKUP(A427,VocabularyNL!$A:$G,7)=0,"",VLOOKUP(A427,VocabularyNL!$A:$H,7)),"")</f>
        <v>Aard vd burgerlijke staat.</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ht="28.8" x14ac:dyDescent="0.3">
      <c r="A428" s="4">
        <v>484</v>
      </c>
      <c r="B428" s="13" t="str">
        <f>IF($A428&lt;&gt;"",VLOOKUP($A428,Vocabulary!$A:$J,4,),"")</f>
        <v>Person</v>
      </c>
      <c r="C428" s="13" t="str">
        <f>IF($A428&lt;&gt;"",IF(VLOOKUP($A428,Vocabulary!$A:$J,2,)="","",VLOOKUP($A428,Vocabulary!$A:$J,2,)),"")</f>
        <v>verblijfsadres</v>
      </c>
      <c r="D428" s="13" t="str">
        <f>IF($A428&lt;&gt;"",IF(VLOOKUP($A428,Vocabulary!$A:$J,10,)="","",VLOOKUP($A428,Vocabulary!$A:$J,10,)),"")</f>
        <v>&lt;vl-persoon:verblijfsadres&gt;</v>
      </c>
      <c r="E428" s="13" t="str">
        <f>IFERROR(IF(VLOOKUP(A428,VocabularyNL!$A:$G,6)=0,"",VLOOKUP(A428,VocabularyNL!$A:$G,6)),"")</f>
        <v>verblijfsadres</v>
      </c>
      <c r="F428" s="13" t="str">
        <f>IFERROR(IF(VLOOKUP(A428,VocabularyFR!$A:$G,6)=0,"",VLOOKUP(A428,VocabularyFR!$A:$G,6)),"")</f>
        <v/>
      </c>
      <c r="G428" s="13" t="str">
        <f>IF($A428&lt;&gt;"",VLOOKUP($A428,Vocabulary!$A:$J,3,),"")</f>
        <v>Plaats waar een persoon al dan niet tijdelijk woont of logeert.</v>
      </c>
      <c r="H428" s="13" t="str">
        <f>IFERROR(IF(VLOOKUP(A428,VocabularyNL!$A:$G,7)=0,"",VLOOKUP(A428,VocabularyNL!$A:$H,7)),"")</f>
        <v>Plaats waar een persoon al dan niet tijdelijk woont of logeert.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ht="28.8" x14ac:dyDescent="0.3">
      <c r="A429" s="4">
        <v>485</v>
      </c>
      <c r="B429" s="13" t="str">
        <f>IF($A429&lt;&gt;"",VLOOKUP($A429,Vocabulary!$A:$J,4,),"")</f>
        <v>Person</v>
      </c>
      <c r="C429" s="13" t="str">
        <f>IF($A429&lt;&gt;"",IF(VLOOKUP($A429,Vocabulary!$A:$J,2,)="","",VLOOKUP($A429,Vocabulary!$A:$J,2,)),"")</f>
        <v>volledigeNaam</v>
      </c>
      <c r="D429" s="13" t="str">
        <f>IF($A429&lt;&gt;"",IF(VLOOKUP($A429,Vocabulary!$A:$J,10,)="","",VLOOKUP($A429,Vocabulary!$A:$J,10,)),"")</f>
        <v>&lt;vl-persoon:volledigeNaam&gt;</v>
      </c>
      <c r="E429" s="13" t="str">
        <f>IFERROR(IF(VLOOKUP(A429,VocabularyNL!$A:$G,6)=0,"",VLOOKUP(A429,VocabularyNL!$A:$G,6)),"")</f>
        <v>volledigeNaam</v>
      </c>
      <c r="F429" s="13" t="str">
        <f>IFERROR(IF(VLOOKUP(A429,VocabularyFR!$A:$G,6)=0,"",VLOOKUP(A429,VocabularyFR!$A:$G,6)),"")</f>
        <v/>
      </c>
      <c r="G429" s="13" t="str">
        <f>IF($A429&lt;&gt;"",VLOOKUP($A429,Vocabulary!$A:$J,3,),"")</f>
        <v>De volledige naam vd persoon, doorgaans de combinatie van voornamen en achternaam.</v>
      </c>
      <c r="H429" s="13" t="str">
        <f>IFERROR(IF(VLOOKUP(A429,VocabularyNL!$A:$G,7)=0,"",VLOOKUP(A429,VocabularyNL!$A:$H,7)),"")</f>
        <v>De volledige naam vd persoon, doorgaans de combinatie van voornamen en achternaam.</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ht="28.8" x14ac:dyDescent="0.3">
      <c r="A430" s="4">
        <v>486</v>
      </c>
      <c r="B430" s="13" t="str">
        <f>IF($A430&lt;&gt;"",VLOOKUP($A430,Vocabulary!$A:$J,4,),"")</f>
        <v>Organization</v>
      </c>
      <c r="C430" s="13" t="str">
        <f>IF($A430&lt;&gt;"",IF(VLOOKUP($A430,Vocabulary!$A:$J,2,)="","",VLOOKUP($A430,Vocabulary!$A:$J,2,)),"")</f>
        <v>Fusie</v>
      </c>
      <c r="D430" s="13" t="str">
        <f>IF($A430&lt;&gt;"",IF(VLOOKUP($A430,Vocabulary!$A:$J,10,)="","",VLOOKUP($A430,Vocabulary!$A:$J,10,)),"")</f>
        <v>&lt;vl-organisatie:Fusie&gt;</v>
      </c>
      <c r="E430" s="13" t="str">
        <f>IFERROR(IF(VLOOKUP(A430,VocabularyNL!$A:$G,6)=0,"",VLOOKUP(A430,VocabularyNL!$A:$G,6)),"")</f>
        <v>Fusie</v>
      </c>
      <c r="F430" s="13" t="str">
        <f>IFERROR(IF(VLOOKUP(A430,VocabularyFR!$A:$G,6)=0,"",VLOOKUP(A430,VocabularyFR!$A:$G,6)),"")</f>
        <v/>
      </c>
      <c r="G430" s="13" t="str">
        <f>IF($A430&lt;&gt;"",VLOOKUP($A430,Vocabulary!$A:$J,3,),"")</f>
        <v>Gebeurtenis waarbij twee organisaties samen een nieuwe organisatie vormen.</v>
      </c>
      <c r="H430" s="13" t="str">
        <f>IFERROR(IF(VLOOKUP(A430,VocabularyNL!$A:$G,7)=0,"",VLOOKUP(A430,VocabularyNL!$A:$H,7)),"")</f>
        <v>Gebeurtenis waarbij twee organisaties samen een nieuwe organisatie vormen.</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ht="86.4" x14ac:dyDescent="0.3">
      <c r="A431" s="4">
        <v>487</v>
      </c>
      <c r="B431" s="13" t="str">
        <f>IF($A431&lt;&gt;"",VLOOKUP($A431,Vocabulary!$A:$J,4,),"")</f>
        <v>Organization</v>
      </c>
      <c r="C431" s="13" t="str">
        <f>IF($A431&lt;&gt;"",IF(VLOOKUP($A431,Vocabulary!$A:$J,2,)="","",VLOOKUP($A431,Vocabulary!$A:$J,2,)),"")</f>
        <v>Hoedanigheid</v>
      </c>
      <c r="D431" s="13" t="str">
        <f>IF($A431&lt;&gt;"",IF(VLOOKUP($A431,Vocabulary!$A:$J,10,)="","",VLOOKUP($A431,Vocabulary!$A:$J,10,)),"")</f>
        <v>&lt;vl-organisatie:Hoedanigheid&gt;</v>
      </c>
      <c r="E431" s="13" t="str">
        <f>IFERROR(IF(VLOOKUP(A431,VocabularyNL!$A:$G,6)=0,"",VLOOKUP(A431,VocabularyNL!$A:$G,6)),"")</f>
        <v>Hoedanigheid</v>
      </c>
      <c r="F431" s="13" t="str">
        <f>IFERROR(IF(VLOOKUP(A431,VocabularyFR!$A:$G,6)=0,"",VLOOKUP(A431,VocabularyFR!$A:$G,6)),"")</f>
        <v/>
      </c>
      <c r="G431" s="13" t="str">
        <f>IF($A431&lt;&gt;"",VLOOKUP($A431,Vocabulary!$A:$J,3,),"")</f>
        <v xml:space="preserve">Agent met een positie. 
Gebruik
 Laat een functie toe om te handelen,bv ihkv een dienstverlening (bv diversiteitsplan wordt opgemaakt door diversiteitsambtenaar). </v>
      </c>
      <c r="H431" s="13" t="str">
        <f>IFERROR(IF(VLOOKUP(A431,VocabularyNL!$A:$G,7)=0,"",VLOOKUP(A431,VocabularyNL!$A:$H,7)),"")</f>
        <v xml:space="preserve">Agent met een positie. 
Gebruik
 Laat een functie toe om te handelen,bv ihkv een dienstverlening (bv diversiteitsplan wordt opgemaakt door diversiteitsambtenaar). </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28.8" x14ac:dyDescent="0.3">
      <c r="A432" s="4">
        <v>488</v>
      </c>
      <c r="B432" s="13" t="str">
        <f>IF($A432&lt;&gt;"",VLOOKUP($A432,Vocabulary!$A:$J,4,),"")</f>
        <v>Organization</v>
      </c>
      <c r="C432" s="13" t="str">
        <f>IF($A432&lt;&gt;"",IF(VLOOKUP($A432,Vocabulary!$A:$J,2,)="","",VLOOKUP($A432,Vocabulary!$A:$J,2,)),"")</f>
        <v>Splitsing</v>
      </c>
      <c r="D432" s="13" t="str">
        <f>IF($A432&lt;&gt;"",IF(VLOOKUP($A432,Vocabulary!$A:$J,10,)="","",VLOOKUP($A432,Vocabulary!$A:$J,10,)),"")</f>
        <v>&lt;vl-organisatie:Splitsing&gt;</v>
      </c>
      <c r="E432" s="13" t="str">
        <f>IFERROR(IF(VLOOKUP(A432,VocabularyNL!$A:$G,6)=0,"",VLOOKUP(A432,VocabularyNL!$A:$G,6)),"")</f>
        <v>Splitsing</v>
      </c>
      <c r="F432" s="13" t="str">
        <f>IFERROR(IF(VLOOKUP(A432,VocabularyFR!$A:$G,6)=0,"",VLOOKUP(A432,VocabularyFR!$A:$G,6)),"")</f>
        <v/>
      </c>
      <c r="G432" s="13" t="str">
        <f>IF($A432&lt;&gt;"",VLOOKUP($A432,Vocabulary!$A:$J,3,),"")</f>
        <v>Gebeurtenis waarbij uit één organisatie twee organisaties worden gevormd.</v>
      </c>
      <c r="H432" s="13" t="str">
        <f>IFERROR(IF(VLOOKUP(A432,VocabularyNL!$A:$G,7)=0,"",VLOOKUP(A432,VocabularyNL!$A:$H,7)),"")</f>
        <v>Gebeurtenis waarbij uit één organisatie twee organisaties worden gevormd.</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3">
      <c r="A433" s="4">
        <v>489</v>
      </c>
      <c r="B433" s="13" t="str">
        <f>IF($A433&lt;&gt;"",VLOOKUP($A433,Vocabulary!$A:$J,4,),"")</f>
        <v>Organization</v>
      </c>
      <c r="C433" s="13" t="str">
        <f>IF($A433&lt;&gt;"",IF(VLOOKUP($A433,Vocabulary!$A:$J,2,)="","",VLOOKUP($A433,Vocabulary!$A:$J,2,)),"")</f>
        <v>Stopzetting</v>
      </c>
      <c r="D433" s="13" t="str">
        <f>IF($A433&lt;&gt;"",IF(VLOOKUP($A433,Vocabulary!$A:$J,10,)="","",VLOOKUP($A433,Vocabulary!$A:$J,10,)),"")</f>
        <v>&lt;vl-organisatie:Stopzetting&gt;</v>
      </c>
      <c r="E433" s="13" t="str">
        <f>IFERROR(IF(VLOOKUP(A433,VocabularyNL!$A:$G,6)=0,"",VLOOKUP(A433,VocabularyNL!$A:$G,6)),"")</f>
        <v>Stopzetting</v>
      </c>
      <c r="F433" s="13" t="str">
        <f>IFERROR(IF(VLOOKUP(A433,VocabularyFR!$A:$G,6)=0,"",VLOOKUP(A433,VocabularyFR!$A:$G,6)),"")</f>
        <v/>
      </c>
      <c r="G433" s="13" t="str">
        <f>IF($A433&lt;&gt;"",VLOOKUP($A433,Vocabulary!$A:$J,3,),"")</f>
        <v>Gebeurtenis waarbij een organisatie is stopgezet.</v>
      </c>
      <c r="H433" s="13" t="str">
        <f>IFERROR(IF(VLOOKUP(A433,VocabularyNL!$A:$G,7)=0,"",VLOOKUP(A433,VocabularyNL!$A:$H,7)),"")</f>
        <v>Gebeurtenis waarbij een organisatie is stopgezet.</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72" x14ac:dyDescent="0.3">
      <c r="A434" s="4">
        <v>490</v>
      </c>
      <c r="B434" s="13" t="str">
        <f>IF($A434&lt;&gt;"",VLOOKUP($A434,Vocabulary!$A:$J,4,),"")</f>
        <v>Organization</v>
      </c>
      <c r="C434" s="13" t="str">
        <f>IF($A434&lt;&gt;"",IF(VLOOKUP($A434,Vocabulary!$A:$J,2,)="","",VLOOKUP($A434,Vocabulary!$A:$J,2,)),"")</f>
        <v>Vervanging</v>
      </c>
      <c r="D434" s="13" t="str">
        <f>IF($A434&lt;&gt;"",IF(VLOOKUP($A434,Vocabulary!$A:$J,10,)="","",VLOOKUP($A434,Vocabulary!$A:$J,10,)),"")</f>
        <v>&lt;vl-organisatie:Vervanging&gt;</v>
      </c>
      <c r="E434" s="13" t="str">
        <f>IFERROR(IF(VLOOKUP(A434,VocabularyNL!$A:$G,6)=0,"",VLOOKUP(A434,VocabularyNL!$A:$G,6)),"")</f>
        <v>Vervanging</v>
      </c>
      <c r="F434" s="13" t="str">
        <f>IFERROR(IF(VLOOKUP(A434,VocabularyFR!$A:$G,6)=0,"",VLOOKUP(A434,VocabularyFR!$A:$G,6)),"")</f>
        <v/>
      </c>
      <c r="G434" s="13" t="str">
        <f>IF($A434&lt;&gt;"",VLOOKUP($A434,Vocabulary!$A:$J,3,),"")</f>
        <v xml:space="preserve">Gebeurtenis waarbij een organisatie wordt vervangen door een andere. 
Gebruik
 Bvb doorstart ve bedrijf na technisch faillissement. </v>
      </c>
      <c r="H434" s="13" t="str">
        <f>IFERROR(IF(VLOOKUP(A434,VocabularyNL!$A:$G,7)=0,"",VLOOKUP(A434,VocabularyNL!$A:$H,7)),"")</f>
        <v xml:space="preserve">Gebeurtenis waarbij een organisatie wordt vervangen door een andere. 
Gebruik
 Bvb doorstart ve bedrijf na technisch faillissement. </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28.8" x14ac:dyDescent="0.3">
      <c r="A435" s="4">
        <v>491</v>
      </c>
      <c r="B435" s="13" t="str">
        <f>IF($A435&lt;&gt;"",VLOOKUP($A435,Vocabulary!$A:$J,4,),"")</f>
        <v>Organization</v>
      </c>
      <c r="C435" s="13" t="str">
        <f>IF($A435&lt;&gt;"",IF(VLOOKUP($A435,Vocabulary!$A:$J,2,)="","",VLOOKUP($A435,Vocabulary!$A:$J,2,)),"")</f>
        <v>bestaatUit</v>
      </c>
      <c r="D435" s="13" t="str">
        <f>IF($A435&lt;&gt;"",IF(VLOOKUP($A435,Vocabulary!$A:$J,10,)="","",VLOOKUP($A435,Vocabulary!$A:$J,10,)),"")</f>
        <v>&lt;vl-organisatie:bestaatUit&gt;</v>
      </c>
      <c r="E435" s="13" t="str">
        <f>IFERROR(IF(VLOOKUP(A435,VocabularyNL!$A:$G,6)=0,"",VLOOKUP(A435,VocabularyNL!$A:$G,6)),"")</f>
        <v>bestaatUit</v>
      </c>
      <c r="F435" s="13" t="str">
        <f>IFERROR(IF(VLOOKUP(A435,VocabularyFR!$A:$G,6)=0,"",VLOOKUP(A435,VocabularyFR!$A:$G,6)),"")</f>
        <v/>
      </c>
      <c r="G435" s="13" t="str">
        <f>IF($A435&lt;&gt;"",VLOOKUP($A435,Vocabulary!$A:$J,3,),"")</f>
        <v>Adresseerbaar object dat met de vestiging overeenstemt.</v>
      </c>
      <c r="H435" s="13" t="str">
        <f>IFERROR(IF(VLOOKUP(A435,VocabularyNL!$A:$G,7)=0,"",VLOOKUP(A435,VocabularyNL!$A:$H,7)),"")</f>
        <v>Adresseerbaar object dat met de vestiging overeenstemt.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492</v>
      </c>
      <c r="B436" s="13" t="str">
        <f>IF($A436&lt;&gt;"",VLOOKUP($A436,Vocabulary!$A:$J,4,),"")</f>
        <v>Organization</v>
      </c>
      <c r="C436" s="13" t="str">
        <f>IF($A436&lt;&gt;"",IF(VLOOKUP($A436,Vocabulary!$A:$J,2,)="","",VLOOKUP($A436,Vocabulary!$A:$J,2,)),"")</f>
        <v>contactinfo</v>
      </c>
      <c r="D436" s="13" t="str">
        <f>IF($A436&lt;&gt;"",IF(VLOOKUP($A436,Vocabulary!$A:$J,10,)="","",VLOOKUP($A436,Vocabulary!$A:$J,10,)),"")</f>
        <v>&lt;vl-organisatie:contactinfo&gt;</v>
      </c>
      <c r="E436" s="13" t="str">
        <f>IFERROR(IF(VLOOKUP(A436,VocabularyNL!$A:$G,6)=0,"",VLOOKUP(A436,VocabularyNL!$A:$G,6)),"")</f>
        <v>contactinfo</v>
      </c>
      <c r="F436" s="13" t="str">
        <f>IFERROR(IF(VLOOKUP(A436,VocabularyFR!$A:$G,6)=0,"",VLOOKUP(A436,VocabularyFR!$A:$G,6)),"")</f>
        <v/>
      </c>
      <c r="G436" s="13" t="str">
        <f>IF($A436&lt;&gt;"",VLOOKUP($A436,Vocabulary!$A:$J,3,),"")</f>
        <v>Informatie zoals email, telefoon die toelaat de hoedanigheid te contacteren.</v>
      </c>
      <c r="H436" s="13" t="str">
        <f>IFERROR(IF(VLOOKUP(A436,VocabularyNL!$A:$G,7)=0,"",VLOOKUP(A436,VocabularyNL!$A:$H,7)),"")</f>
        <v>Informatie zoals email, telefoon die toelaat de hoedanigheid te contacteren.</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16" x14ac:dyDescent="0.3">
      <c r="A437" s="4">
        <v>493</v>
      </c>
      <c r="B437" s="13" t="str">
        <f>IF($A437&lt;&gt;"",VLOOKUP($A437,Vocabulary!$A:$J,4,),"")</f>
        <v>Organization</v>
      </c>
      <c r="C437" s="13" t="str">
        <f>IF($A437&lt;&gt;"",IF(VLOOKUP($A437,Vocabulary!$A:$J,2,)="","",VLOOKUP($A437,Vocabulary!$A:$J,2,)),"")</f>
        <v>rechtspersoonlijkheid</v>
      </c>
      <c r="D437" s="13" t="str">
        <f>IF($A437&lt;&gt;"",IF(VLOOKUP($A437,Vocabulary!$A:$J,10,)="","",VLOOKUP($A437,Vocabulary!$A:$J,10,)),"")</f>
        <v>&lt;vl-organisatie:rechtspersoonlijkheid&gt;</v>
      </c>
      <c r="E437" s="13" t="str">
        <f>IFERROR(IF(VLOOKUP(A437,VocabularyNL!$A:$G,6)=0,"",VLOOKUP(A437,VocabularyNL!$A:$G,6)),"")</f>
        <v>rechtspersoonlijkheid</v>
      </c>
      <c r="F437" s="13" t="str">
        <f>IFERROR(IF(VLOOKUP(A437,VocabularyFR!$A:$G,6)=0,"",VLOOKUP(A437,VocabularyFR!$A:$G,6)),"")</f>
        <v/>
      </c>
      <c r="G437" s="13" t="str">
        <f>IF($A437&lt;&gt;"",VLOOKUP($A437,Vocabulary!$A:$J,3,),"")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37" s="13" t="str">
        <f>IFERROR(IF(VLOOKUP(A437,VocabularyNL!$A:$G,7)=0,"",VLOOKUP(A437,VocabularyNL!$A:$H,7)),"")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86.4" x14ac:dyDescent="0.3">
      <c r="A438" s="4">
        <v>494</v>
      </c>
      <c r="B438" s="13" t="str">
        <f>IF($A438&lt;&gt;"",VLOOKUP($A438,Vocabulary!$A:$J,4,),"")</f>
        <v>Organization</v>
      </c>
      <c r="C438" s="13" t="str">
        <f>IF($A438&lt;&gt;"",IF(VLOOKUP($A438,Vocabulary!$A:$J,2,)="","",VLOOKUP($A438,Vocabulary!$A:$J,2,)),"")</f>
        <v>rechtstoestand</v>
      </c>
      <c r="D438" s="13" t="str">
        <f>IF($A438&lt;&gt;"",IF(VLOOKUP($A438,Vocabulary!$A:$J,10,)="","",VLOOKUP($A438,Vocabulary!$A:$J,10,)),"")</f>
        <v>&lt;vl-organisatie:rechtstoestand&gt;</v>
      </c>
      <c r="E438" s="13" t="str">
        <f>IFERROR(IF(VLOOKUP(A438,VocabularyNL!$A:$G,6)=0,"",VLOOKUP(A438,VocabularyNL!$A:$G,6)),"")</f>
        <v>rechtstoestand</v>
      </c>
      <c r="F438" s="13" t="str">
        <f>IFERROR(IF(VLOOKUP(A438,VocabularyFR!$A:$G,6)=0,"",VLOOKUP(A438,VocabularyFR!$A:$G,6)),"")</f>
        <v/>
      </c>
      <c r="G438" s="13" t="str">
        <f>IF($A438&lt;&gt;"",VLOOKUP($A438,Vocabulary!$A:$J,3,),"")</f>
        <v xml:space="preserve">Status van de geregistreerde organisatie. 
Gebruik
Stemt in de KBO overeen met rechtstoestand, bvb normale toestand, gerechtelijk akkoord, opening faillissement etc. </v>
      </c>
      <c r="H438" s="13" t="str">
        <f>IFERROR(IF(VLOOKUP(A438,VocabularyNL!$A:$G,7)=0,"",VLOOKUP(A438,VocabularyNL!$A:$H,7)),"")</f>
        <v xml:space="preserve">Status van de geregistreerde organisatie. 
Gebruik
Stemt in de KBO overeen met rechtstoestand, bvb normale toestand, gerechtelijk akkoord, opening faillissement etc.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72" x14ac:dyDescent="0.3">
      <c r="A439" s="4">
        <v>495</v>
      </c>
      <c r="B439" s="13" t="str">
        <f>IF($A439&lt;&gt;"",VLOOKUP($A439,Vocabulary!$A:$J,4,),"")</f>
        <v>Organization</v>
      </c>
      <c r="C439" s="13" t="str">
        <f>IF($A439&lt;&gt;"",IF(VLOOKUP($A439,Vocabulary!$A:$J,2,)="","",VLOOKUP($A439,Vocabulary!$A:$J,2,)),"")</f>
        <v>rechtsvorm</v>
      </c>
      <c r="D439" s="13" t="str">
        <f>IF($A439&lt;&gt;"",IF(VLOOKUP($A439,Vocabulary!$A:$J,10,)="","",VLOOKUP($A439,Vocabulary!$A:$J,10,)),"")</f>
        <v>&lt;vl-organisatie:rechtsvorm&gt;</v>
      </c>
      <c r="E439" s="13" t="str">
        <f>IFERROR(IF(VLOOKUP(A439,VocabularyNL!$A:$G,6)=0,"",VLOOKUP(A439,VocabularyNL!$A:$G,6)),"")</f>
        <v>rechtsvorm</v>
      </c>
      <c r="F439" s="13" t="str">
        <f>IFERROR(IF(VLOOKUP(A439,VocabularyFR!$A:$G,6)=0,"",VLOOKUP(A439,VocabularyFR!$A:$G,6)),"")</f>
        <v/>
      </c>
      <c r="G439" s="13" t="str">
        <f>IF($A439&lt;&gt;"",VLOOKUP($A439,Vocabulary!$A:$J,3,),"")</f>
        <v xml:space="preserve">Juridisch statuut van de geregistreerde organisatie. 
Gebruik
Stemt in de KBO overeen met rechtsvorm, bvb NV, VZW, Stad/Gemeente, OCMW etc. </v>
      </c>
      <c r="H439" s="13" t="str">
        <f>IFERROR(IF(VLOOKUP(A439,VocabularyNL!$A:$G,7)=0,"",VLOOKUP(A439,VocabularyNL!$A:$H,7)),"")</f>
        <v xml:space="preserve">Juridisch statuut van de geregistreerde organisatie. 
Gebruik
Stemt in de KBO overeen met rechtsvorm, bvb NV, VZW, Stad/Gemeente, OCMW etc.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57.6" x14ac:dyDescent="0.3">
      <c r="A440" s="4">
        <v>496</v>
      </c>
      <c r="B440" s="13" t="str">
        <f>IF($A440&lt;&gt;"",VLOOKUP($A440,Vocabulary!$A:$J,4,),"")</f>
        <v>Organization</v>
      </c>
      <c r="C440" s="13" t="str">
        <f>IF($A440&lt;&gt;"",IF(VLOOKUP($A440,Vocabulary!$A:$J,2,)="","",VLOOKUP($A440,Vocabulary!$A:$J,2,)),"")</f>
        <v>redenStopzetting</v>
      </c>
      <c r="D440" s="13" t="str">
        <f>IF($A440&lt;&gt;"",IF(VLOOKUP($A440,Vocabulary!$A:$J,10,)="","",VLOOKUP($A440,Vocabulary!$A:$J,10,)),"")</f>
        <v>&lt;vl-organisatie:redenStopzetting&gt;</v>
      </c>
      <c r="E440" s="13" t="str">
        <f>IFERROR(IF(VLOOKUP(A440,VocabularyNL!$A:$G,6)=0,"",VLOOKUP(A440,VocabularyNL!$A:$G,6)),"")</f>
        <v>redenStopzetting</v>
      </c>
      <c r="F440" s="13" t="str">
        <f>IFERROR(IF(VLOOKUP(A440,VocabularyFR!$A:$G,6)=0,"",VLOOKUP(A440,VocabularyFR!$A:$G,6)),"")</f>
        <v/>
      </c>
      <c r="G440" s="13" t="str">
        <f>IF($A440&lt;&gt;"",VLOOKUP($A440,Vocabulary!$A:$J,3,),"")</f>
        <v xml:space="preserve">Reden waarom de organisatie is stopgezet. 
Gebruik
Bvb pensionering, faillissement </v>
      </c>
      <c r="H440" s="13" t="str">
        <f>IFERROR(IF(VLOOKUP(A440,VocabularyNL!$A:$G,7)=0,"",VLOOKUP(A440,VocabularyNL!$A:$H,7)),"")</f>
        <v xml:space="preserve">Reden waarom de organisatie is stopgezet. 
Gebruik
Bvb pensionering, faillissement </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8.8" x14ac:dyDescent="0.3">
      <c r="A441" s="4">
        <v>497</v>
      </c>
      <c r="B441" s="13" t="str">
        <f>IF($A441&lt;&gt;"",VLOOKUP($A441,Vocabulary!$A:$J,4,),"")</f>
        <v>Generic</v>
      </c>
      <c r="C441" s="13" t="str">
        <f>IF($A441&lt;&gt;"",IF(VLOOKUP($A441,Vocabulary!$A:$J,2,)="","",VLOOKUP($A441,Vocabulary!$A:$J,2,)),"")</f>
        <v>aanschrijfprefix</v>
      </c>
      <c r="D441" s="13" t="str">
        <f>IF($A441&lt;&gt;"",IF(VLOOKUP($A441,Vocabulary!$A:$J,10,)="","",VLOOKUP($A441,Vocabulary!$A:$J,10,)),"")</f>
        <v>&lt;vl-generiek-ext:aanschrijfprefix&gt;</v>
      </c>
      <c r="E441" s="13" t="str">
        <f>IFERROR(IF(VLOOKUP(A441,VocabularyNL!$A:$G,6)=0,"",VLOOKUP(A441,VocabularyNL!$A:$G,6)),"")</f>
        <v>aanschrijfprefix</v>
      </c>
      <c r="F441" s="13" t="str">
        <f>IFERROR(IF(VLOOKUP(A441,VocabularyFR!$A:$G,6)=0,"",VLOOKUP(A441,VocabularyFR!$A:$G,6)),"")</f>
        <v/>
      </c>
      <c r="G441" s="13">
        <f>IF($A441&lt;&gt;"",VLOOKUP($A441,Vocabulary!$A:$J,3,),"")</f>
        <v>0</v>
      </c>
      <c r="H441" s="13" t="str">
        <f>IFERROR(IF(VLOOKUP(A441,VocabularyNL!$A:$G,7)=0,"",VLOOKUP(A441,VocabularyNL!$A:$H,7)),"")</f>
        <v/>
      </c>
      <c r="I441" s="13" t="str">
        <f>IFERROR(IF(VLOOKUP(A441,VocabularyFR!$A:$G,7)=0,"",VLOOKUP(A441,VocabularyFR!$A:$H,7)),"")</f>
        <v/>
      </c>
      <c r="J441" s="13" t="str">
        <f>IF($A441&lt;&gt;"",IF(VLOOKUP($A441,Vocabulary!$A:$J,7,)="","",VLOOKUP($A441,Vocabulary!$A:$J,7,)),"")</f>
        <v>external terminology:
http://ww.w3.org/2006/vcard/ns#honorific-prefix</v>
      </c>
      <c r="K441" s="13" t="str">
        <f>IFERROR(IF(VLOOKUP(A441,VocabularyNL!$A:$H,8)=0,"",VLOOKUP(A441,VocabularyNL!$A:$H,8)),"")</f>
        <v/>
      </c>
      <c r="L441" s="13" t="str">
        <f>IFERROR(IF(VLOOKUP(A441,VocabularyFR!$A:$H,8)=0,"",VLOOKUP(A441,VocabularyFR!$A:$H,8)),"")</f>
        <v/>
      </c>
    </row>
    <row r="442" spans="1:12" ht="28.8" x14ac:dyDescent="0.3">
      <c r="A442" s="4">
        <v>498</v>
      </c>
      <c r="B442" s="13" t="str">
        <f>IF($A442&lt;&gt;"",VLOOKUP($A442,Vocabulary!$A:$J,4,),"")</f>
        <v>Generic</v>
      </c>
      <c r="C442" s="13" t="str">
        <f>IF($A442&lt;&gt;"",IF(VLOOKUP($A442,Vocabulary!$A:$J,2,)="","",VLOOKUP($A442,Vocabulary!$A:$J,2,)),"")</f>
        <v>Activiteit</v>
      </c>
      <c r="D442" s="13" t="str">
        <f>IF($A442&lt;&gt;"",IF(VLOOKUP($A442,Vocabulary!$A:$J,10,)="","",VLOOKUP($A442,Vocabulary!$A:$J,10,)),"")</f>
        <v>&lt;vl-generiek-ext:Activiteit&gt;</v>
      </c>
      <c r="E442" s="13" t="str">
        <f>IFERROR(IF(VLOOKUP(A442,VocabularyNL!$A:$G,6)=0,"",VLOOKUP(A442,VocabularyNL!$A:$G,6)),"")</f>
        <v>Activiteit</v>
      </c>
      <c r="F442" s="13" t="str">
        <f>IFERROR(IF(VLOOKUP(A442,VocabularyFR!$A:$G,6)=0,"",VLOOKUP(A442,VocabularyFR!$A:$G,6)),"")</f>
        <v/>
      </c>
      <c r="G442" s="13">
        <f>IF($A442&lt;&gt;"",VLOOKUP($A442,Vocabulary!$A:$J,3,),"")</f>
        <v>0</v>
      </c>
      <c r="H442" s="13" t="str">
        <f>IFERROR(IF(VLOOKUP(A442,VocabularyNL!$A:$G,7)=0,"",VLOOKUP(A442,VocabularyNL!$A:$H,7)),"")</f>
        <v/>
      </c>
      <c r="I442" s="13" t="str">
        <f>IFERROR(IF(VLOOKUP(A442,VocabularyFR!$A:$G,7)=0,"",VLOOKUP(A442,VocabularyFR!$A:$H,7)),"")</f>
        <v/>
      </c>
      <c r="J442" s="13" t="str">
        <f>IF($A442&lt;&gt;"",IF(VLOOKUP($A442,Vocabulary!$A:$J,7,)="","",VLOOKUP($A442,Vocabulary!$A:$J,7,)),"")</f>
        <v>external terminology:
http://www.w3.org/ns/prov#Activity</v>
      </c>
      <c r="K442" s="13" t="str">
        <f>IFERROR(IF(VLOOKUP(A442,VocabularyNL!$A:$H,8)=0,"",VLOOKUP(A442,VocabularyNL!$A:$H,8)),"")</f>
        <v/>
      </c>
      <c r="L442" s="13" t="str">
        <f>IFERROR(IF(VLOOKUP(A442,VocabularyFR!$A:$H,8)=0,"",VLOOKUP(A442,VocabularyFR!$A:$H,8)),"")</f>
        <v/>
      </c>
    </row>
    <row r="443" spans="1:12" ht="28.8" x14ac:dyDescent="0.3">
      <c r="A443" s="4">
        <v>499</v>
      </c>
      <c r="B443" s="13" t="str">
        <f>IF($A443&lt;&gt;"",VLOOKUP($A443,Vocabulary!$A:$J,4,),"")</f>
        <v>Generic</v>
      </c>
      <c r="C443" s="13" t="str">
        <f>IF($A443&lt;&gt;"",IF(VLOOKUP($A443,Vocabulary!$A:$J,2,)="","",VLOOKUP($A443,Vocabulary!$A:$J,2,)),"")</f>
        <v>activiteit</v>
      </c>
      <c r="D443" s="13" t="str">
        <f>IF($A443&lt;&gt;"",IF(VLOOKUP($A443,Vocabulary!$A:$J,10,)="","",VLOOKUP($A443,Vocabulary!$A:$J,10,)),"")</f>
        <v>&lt;vl-generiek-ext:activiteit&gt;</v>
      </c>
      <c r="E443" s="13" t="str">
        <f>IFERROR(IF(VLOOKUP(A443,VocabularyNL!$A:$G,6)=0,"",VLOOKUP(A443,VocabularyNL!$A:$G,6)),"")</f>
        <v>activiteit</v>
      </c>
      <c r="F443" s="13" t="str">
        <f>IFERROR(IF(VLOOKUP(A443,VocabularyFR!$A:$G,6)=0,"",VLOOKUP(A443,VocabularyFR!$A:$G,6)),"")</f>
        <v/>
      </c>
      <c r="G443" s="13">
        <f>IF($A443&lt;&gt;"",VLOOKUP($A443,Vocabulary!$A:$J,3,),"")</f>
        <v>0</v>
      </c>
      <c r="H443" s="13" t="str">
        <f>IFERROR(IF(VLOOKUP(A443,VocabularyNL!$A:$G,7)=0,"",VLOOKUP(A443,VocabularyNL!$A:$H,7)),"")</f>
        <v/>
      </c>
      <c r="I443" s="13" t="str">
        <f>IFERROR(IF(VLOOKUP(A443,VocabularyFR!$A:$G,7)=0,"",VLOOKUP(A443,VocabularyFR!$A:$H,7)),"")</f>
        <v/>
      </c>
      <c r="J443" s="13" t="str">
        <f>IF($A443&lt;&gt;"",IF(VLOOKUP($A443,Vocabulary!$A:$J,7,)="","",VLOOKUP($A443,Vocabulary!$A:$J,7,)),"")</f>
        <v>external terminology:
http://www.w3.org/ns/prov#activity</v>
      </c>
      <c r="K443" s="13" t="str">
        <f>IFERROR(IF(VLOOKUP(A443,VocabularyNL!$A:$H,8)=0,"",VLOOKUP(A443,VocabularyNL!$A:$H,8)),"")</f>
        <v/>
      </c>
      <c r="L443" s="13" t="str">
        <f>IFERROR(IF(VLOOKUP(A443,VocabularyFR!$A:$H,8)=0,"",VLOOKUP(A443,VocabularyFR!$A:$H,8)),"")</f>
        <v/>
      </c>
    </row>
    <row r="444" spans="1:12" ht="28.8" x14ac:dyDescent="0.3">
      <c r="A444" s="4">
        <v>500</v>
      </c>
      <c r="B444" s="13" t="str">
        <f>IF($A444&lt;&gt;"",VLOOKUP($A444,Vocabulary!$A:$J,4,),"")</f>
        <v>Generic</v>
      </c>
      <c r="C444" s="13" t="str">
        <f>IF($A444&lt;&gt;"",IF(VLOOKUP($A444,Vocabulary!$A:$J,2,)="","",VLOOKUP($A444,Vocabulary!$A:$J,2,)),"")</f>
        <v>adres</v>
      </c>
      <c r="D444" s="13" t="str">
        <f>IF($A444&lt;&gt;"",IF(VLOOKUP($A444,Vocabulary!$A:$J,10,)="","",VLOOKUP($A444,Vocabulary!$A:$J,10,)),"")</f>
        <v>&lt;vl-generiek-ext:adres&gt;</v>
      </c>
      <c r="E444" s="13" t="str">
        <f>IFERROR(IF(VLOOKUP(A444,VocabularyNL!$A:$G,6)=0,"",VLOOKUP(A444,VocabularyNL!$A:$G,6)),"")</f>
        <v>adres</v>
      </c>
      <c r="F444" s="13" t="str">
        <f>IFERROR(IF(VLOOKUP(A444,VocabularyFR!$A:$G,6)=0,"",VLOOKUP(A444,VocabularyFR!$A:$G,6)),"")</f>
        <v/>
      </c>
      <c r="G444" s="13">
        <f>IF($A444&lt;&gt;"",VLOOKUP($A444,Vocabulary!$A:$J,3,),"")</f>
        <v>0</v>
      </c>
      <c r="H444" s="13" t="str">
        <f>IFERROR(IF(VLOOKUP(A444,VocabularyNL!$A:$G,7)=0,"",VLOOKUP(A444,VocabularyNL!$A:$H,7)),"")</f>
        <v/>
      </c>
      <c r="I444" s="13" t="str">
        <f>IFERROR(IF(VLOOKUP(A444,VocabularyFR!$A:$G,7)=0,"",VLOOKUP(A444,VocabularyFR!$A:$H,7)),"")</f>
        <v/>
      </c>
      <c r="J444" s="13" t="str">
        <f>IF($A444&lt;&gt;"",IF(VLOOKUP($A444,Vocabulary!$A:$J,7,)="","",VLOOKUP($A444,Vocabulary!$A:$J,7,)),"")</f>
        <v>external terminology:
http://www.w3.org/ns/locn#address</v>
      </c>
      <c r="K444" s="13" t="str">
        <f>IFERROR(IF(VLOOKUP(A444,VocabularyNL!$A:$H,8)=0,"",VLOOKUP(A444,VocabularyNL!$A:$H,8)),"")</f>
        <v/>
      </c>
      <c r="L444" s="13" t="str">
        <f>IFERROR(IF(VLOOKUP(A444,VocabularyFR!$A:$H,8)=0,"",VLOOKUP(A444,VocabularyFR!$A:$H,8)),"")</f>
        <v/>
      </c>
    </row>
    <row r="445" spans="1:12" ht="43.2" x14ac:dyDescent="0.3">
      <c r="A445" s="4">
        <v>501</v>
      </c>
      <c r="B445" s="13" t="str">
        <f>IF($A445&lt;&gt;"",VLOOKUP($A445,Vocabulary!$A:$J,4,),"")</f>
        <v>Generic</v>
      </c>
      <c r="C445" s="13" t="str">
        <f>IF($A445&lt;&gt;"",IF(VLOOKUP($A445,Vocabulary!$A:$J,2,)="","",VLOOKUP($A445,Vocabulary!$A:$J,2,)),"")</f>
        <v>Agent</v>
      </c>
      <c r="D445" s="13" t="str">
        <f>IF($A445&lt;&gt;"",IF(VLOOKUP($A445,Vocabulary!$A:$J,10,)="","",VLOOKUP($A445,Vocabulary!$A:$J,10,)),"")</f>
        <v>&lt;vl-generiek-ext:Agent&gt;</v>
      </c>
      <c r="E445" s="13" t="str">
        <f>IFERROR(IF(VLOOKUP(A445,VocabularyNL!$A:$G,6)=0,"",VLOOKUP(A445,VocabularyNL!$A:$G,6)),"")</f>
        <v>Agent</v>
      </c>
      <c r="F445" s="13" t="str">
        <f>IFERROR(IF(VLOOKUP(A445,VocabularyFR!$A:$G,6)=0,"",VLOOKUP(A445,VocabularyFR!$A:$G,6)),"")</f>
        <v/>
      </c>
      <c r="G445" s="13" t="str">
        <f>IF($A445&lt;&gt;"",VLOOKUP($A445,Vocabulary!$A:$J,3,),"")</f>
        <v>Examples of Agent include person, organization, and software agent.
A resource that acts or has the power to act.</v>
      </c>
      <c r="H445" s="13" t="str">
        <f>IFERROR(IF(VLOOKUP(A445,VocabularyNL!$A:$G,7)=0,"",VLOOKUP(A445,VocabularyNL!$A:$H,7)),"")</f>
        <v>Examples of Agent include person, organization, and software agent.
A resource that acts or has the power to act.</v>
      </c>
      <c r="I445" s="13" t="str">
        <f>IFERROR(IF(VLOOKUP(A445,VocabularyFR!$A:$G,7)=0,"",VLOOKUP(A445,VocabularyFR!$A:$H,7)),"")</f>
        <v/>
      </c>
      <c r="J445" s="13" t="str">
        <f>IF($A445&lt;&gt;"",IF(VLOOKUP($A445,Vocabulary!$A:$J,7,)="","",VLOOKUP($A445,Vocabulary!$A:$J,7,)),"")</f>
        <v>external terminology:
http://purl.org/dc/terms/Agent</v>
      </c>
      <c r="K445" s="13" t="str">
        <f>IFERROR(IF(VLOOKUP(A445,VocabularyNL!$A:$H,8)=0,"",VLOOKUP(A445,VocabularyNL!$A:$H,8)),"")</f>
        <v/>
      </c>
      <c r="L445" s="13" t="str">
        <f>IFERROR(IF(VLOOKUP(A445,VocabularyFR!$A:$H,8)=0,"",VLOOKUP(A445,VocabularyFR!$A:$H,8)),"")</f>
        <v/>
      </c>
    </row>
    <row r="446" spans="1:12" ht="43.2" x14ac:dyDescent="0.3">
      <c r="A446" s="4">
        <v>502</v>
      </c>
      <c r="B446" s="13" t="str">
        <f>IF($A446&lt;&gt;"",VLOOKUP($A446,Vocabulary!$A:$J,4,),"")</f>
        <v>Generic</v>
      </c>
      <c r="C446" s="13" t="str">
        <f>IF($A446&lt;&gt;"",IF(VLOOKUP($A446,Vocabulary!$A:$J,2,)="","",VLOOKUP($A446,Vocabulary!$A:$J,2,)),"")</f>
        <v>Agent</v>
      </c>
      <c r="D446" s="13" t="str">
        <f>IF($A446&lt;&gt;"",IF(VLOOKUP($A446,Vocabulary!$A:$J,10,)="","",VLOOKUP($A446,Vocabulary!$A:$J,10,)),"")</f>
        <v>&lt;vl-generiek-ext:Agent&gt;</v>
      </c>
      <c r="E446" s="13" t="str">
        <f>IFERROR(IF(VLOOKUP(A446,VocabularyNL!$A:$G,6)=0,"",VLOOKUP(A446,VocabularyNL!$A:$G,6)),"")</f>
        <v>Agent</v>
      </c>
      <c r="F446" s="13" t="str">
        <f>IFERROR(IF(VLOOKUP(A446,VocabularyFR!$A:$G,6)=0,"",VLOOKUP(A446,VocabularyFR!$A:$G,6)),"")</f>
        <v/>
      </c>
      <c r="G446" s="13" t="str">
        <f>IF($A446&lt;&gt;"",VLOOKUP($A446,Vocabulary!$A:$J,3,),"")</f>
        <v>An agent is something that bears some form of responsibility for an activity taking place, for the existence of an entity, or for another agent's activity.</v>
      </c>
      <c r="H446" s="13" t="str">
        <f>IFERROR(IF(VLOOKUP(A446,VocabularyNL!$A:$G,7)=0,"",VLOOKUP(A446,VocabularyNL!$A:$H,7)),"")</f>
        <v>An agent is something that bears some form of responsibility for an activity taking place, for the existence of an entity, or for another agent's activity.</v>
      </c>
      <c r="I446" s="13" t="str">
        <f>IFERROR(IF(VLOOKUP(A446,VocabularyFR!$A:$G,7)=0,"",VLOOKUP(A446,VocabularyFR!$A:$H,7)),"")</f>
        <v/>
      </c>
      <c r="J446" s="13" t="str">
        <f>IF($A446&lt;&gt;"",IF(VLOOKUP($A446,Vocabulary!$A:$J,7,)="","",VLOOKUP($A446,Vocabulary!$A:$J,7,)),"")</f>
        <v>external terminology:
http://www.w3.org/ns/prov#Agent</v>
      </c>
      <c r="K446" s="13" t="str">
        <f>IFERROR(IF(VLOOKUP(A446,VocabularyNL!$A:$H,8)=0,"",VLOOKUP(A446,VocabularyNL!$A:$H,8)),"")</f>
        <v/>
      </c>
      <c r="L446" s="13" t="str">
        <f>IFERROR(IF(VLOOKUP(A446,VocabularyFR!$A:$H,8)=0,"",VLOOKUP(A446,VocabularyFR!$A:$H,8)),"")</f>
        <v/>
      </c>
    </row>
    <row r="447" spans="1:12" ht="28.8" x14ac:dyDescent="0.3">
      <c r="A447" s="4">
        <v>503</v>
      </c>
      <c r="B447" s="13" t="str">
        <f>IF($A447&lt;&gt;"",VLOOKUP($A447,Vocabulary!$A:$J,4,),"")</f>
        <v>Generic</v>
      </c>
      <c r="C447" s="13" t="str">
        <f>IF($A447&lt;&gt;"",IF(VLOOKUP($A447,Vocabulary!$A:$J,2,)="","",VLOOKUP($A447,Vocabulary!$A:$J,2,)),"")</f>
        <v>alsGML</v>
      </c>
      <c r="D447" s="13" t="str">
        <f>IF($A447&lt;&gt;"",IF(VLOOKUP($A447,Vocabulary!$A:$J,10,)="","",VLOOKUP($A447,Vocabulary!$A:$J,10,)),"")</f>
        <v>&lt;vl-generiek-ext:alsGML&gt;</v>
      </c>
      <c r="E447" s="13" t="str">
        <f>IFERROR(IF(VLOOKUP(A447,VocabularyNL!$A:$G,6)=0,"",VLOOKUP(A447,VocabularyNL!$A:$G,6)),"")</f>
        <v>alsGML</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http://www.opengis.net/ont/geosparql#asGML</v>
      </c>
      <c r="K447" s="13" t="str">
        <f>IFERROR(IF(VLOOKUP(A447,VocabularyNL!$A:$H,8)=0,"",VLOOKUP(A447,VocabularyNL!$A:$H,8)),"")</f>
        <v/>
      </c>
      <c r="L447" s="13" t="str">
        <f>IFERROR(IF(VLOOKUP(A447,VocabularyFR!$A:$H,8)=0,"",VLOOKUP(A447,VocabularyFR!$A:$H,8)),"")</f>
        <v/>
      </c>
    </row>
    <row r="448" spans="1:12" ht="28.8" x14ac:dyDescent="0.3">
      <c r="A448" s="4">
        <v>504</v>
      </c>
      <c r="B448" s="13" t="str">
        <f>IF($A448&lt;&gt;"",VLOOKUP($A448,Vocabulary!$A:$J,4,),"")</f>
        <v>Generic</v>
      </c>
      <c r="C448" s="13" t="str">
        <f>IF($A448&lt;&gt;"",IF(VLOOKUP($A448,Vocabulary!$A:$J,2,)="","",VLOOKUP($A448,Vocabulary!$A:$J,2,)),"")</f>
        <v>alsWKT</v>
      </c>
      <c r="D448" s="13" t="str">
        <f>IF($A448&lt;&gt;"",IF(VLOOKUP($A448,Vocabulary!$A:$J,10,)="","",VLOOKUP($A448,Vocabulary!$A:$J,10,)),"")</f>
        <v>&lt;vl-generiek-ext:alsWKT&gt;</v>
      </c>
      <c r="E448" s="13" t="str">
        <f>IFERROR(IF(VLOOKUP(A448,VocabularyNL!$A:$G,6)=0,"",VLOOKUP(A448,VocabularyNL!$A:$G,6)),"")</f>
        <v>alsWKT</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http://www.opengis.net/ont/geosparql#asWKT</v>
      </c>
      <c r="K448" s="13" t="str">
        <f>IFERROR(IF(VLOOKUP(A448,VocabularyNL!$A:$H,8)=0,"",VLOOKUP(A448,VocabularyNL!$A:$H,8)),"")</f>
        <v/>
      </c>
      <c r="L448" s="13" t="str">
        <f>IFERROR(IF(VLOOKUP(A448,VocabularyFR!$A:$H,8)=0,"",VLOOKUP(A448,VocabularyFR!$A:$H,8)),"")</f>
        <v/>
      </c>
    </row>
    <row r="449" spans="1:12" ht="28.8" x14ac:dyDescent="0.3">
      <c r="A449" s="4">
        <v>505</v>
      </c>
      <c r="B449" s="13" t="str">
        <f>IF($A449&lt;&gt;"",VLOOKUP($A449,Vocabulary!$A:$J,4,),"")</f>
        <v>Generic</v>
      </c>
      <c r="C449" s="13" t="str">
        <f>IF($A449&lt;&gt;"",IF(VLOOKUP($A449,Vocabulary!$A:$J,2,)="","",VLOOKUP($A449,Vocabulary!$A:$J,2,)),"")</f>
        <v>beschrijving</v>
      </c>
      <c r="D449" s="13" t="str">
        <f>IF($A449&lt;&gt;"",IF(VLOOKUP($A449,Vocabulary!$A:$J,10,)="","",VLOOKUP($A449,Vocabulary!$A:$J,10,)),"")</f>
        <v>&lt;vl-generiek-ext:beschrijving&gt;</v>
      </c>
      <c r="E449" s="13" t="str">
        <f>IFERROR(IF(VLOOKUP(A449,VocabularyNL!$A:$G,6)=0,"",VLOOKUP(A449,VocabularyNL!$A:$G,6)),"")</f>
        <v>beschrijving</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http://purl.org/dc/terms/description</v>
      </c>
      <c r="K449" s="13" t="str">
        <f>IFERROR(IF(VLOOKUP(A449,VocabularyNL!$A:$H,8)=0,"",VLOOKUP(A449,VocabularyNL!$A:$H,8)),"")</f>
        <v/>
      </c>
      <c r="L449" s="13" t="str">
        <f>IFERROR(IF(VLOOKUP(A449,VocabularyFR!$A:$H,8)=0,"",VLOOKUP(A449,VocabularyFR!$A:$H,8)),"")</f>
        <v/>
      </c>
    </row>
    <row r="450" spans="1:12" ht="28.8" x14ac:dyDescent="0.3">
      <c r="A450" s="4">
        <v>506</v>
      </c>
      <c r="B450" s="13" t="str">
        <f>IF($A450&lt;&gt;"",VLOOKUP($A450,Vocabulary!$A:$J,4,),"")</f>
        <v>Generic</v>
      </c>
      <c r="C450" s="13" t="str">
        <f>IF($A450&lt;&gt;"",IF(VLOOKUP($A450,Vocabulary!$A:$J,2,)="","",VLOOKUP($A450,Vocabulary!$A:$J,2,)),"")</f>
        <v>Contactpunt</v>
      </c>
      <c r="D450" s="13" t="str">
        <f>IF($A450&lt;&gt;"",IF(VLOOKUP($A450,Vocabulary!$A:$J,10,)="","",VLOOKUP($A450,Vocabulary!$A:$J,10,)),"")</f>
        <v>&lt;vl-generiek-ext:Contactpunt&gt;</v>
      </c>
      <c r="E450" s="13" t="str">
        <f>IFERROR(IF(VLOOKUP(A450,VocabularyNL!$A:$G,6)=0,"",VLOOKUP(A450,VocabularyNL!$A:$G,6)),"")</f>
        <v>Contactpunt</v>
      </c>
      <c r="F450" s="13" t="str">
        <f>IFERROR(IF(VLOOKUP(A450,VocabularyFR!$A:$G,6)=0,"",VLOOKUP(A450,VocabularyFR!$A:$G,6)),"")</f>
        <v/>
      </c>
      <c r="G450" s="13" t="str">
        <f>IF($A450&lt;&gt;"",VLOOKUP($A450,Vocabulary!$A:$J,3,),"")</f>
        <v>A contact point for a person or organization.</v>
      </c>
      <c r="H450" s="13" t="str">
        <f>IFERROR(IF(VLOOKUP(A450,VocabularyNL!$A:$G,7)=0,"",VLOOKUP(A450,VocabularyNL!$A:$H,7)),"")</f>
        <v>A contact point for a person or organization.</v>
      </c>
      <c r="I450" s="13" t="str">
        <f>IFERROR(IF(VLOOKUP(A450,VocabularyFR!$A:$G,7)=0,"",VLOOKUP(A450,VocabularyFR!$A:$H,7)),"")</f>
        <v/>
      </c>
      <c r="J450" s="13" t="str">
        <f>IF($A450&lt;&gt;"",IF(VLOOKUP($A450,Vocabulary!$A:$J,7,)="","",VLOOKUP($A450,Vocabulary!$A:$J,7,)),"")</f>
        <v>external terminology:
http://schema.org/ContactPoint</v>
      </c>
      <c r="K450" s="13" t="str">
        <f>IFERROR(IF(VLOOKUP(A450,VocabularyNL!$A:$H,8)=0,"",VLOOKUP(A450,VocabularyNL!$A:$H,8)),"")</f>
        <v/>
      </c>
      <c r="L450" s="13" t="str">
        <f>IFERROR(IF(VLOOKUP(A450,VocabularyFR!$A:$H,8)=0,"",VLOOKUP(A450,VocabularyFR!$A:$H,8)),"")</f>
        <v/>
      </c>
    </row>
    <row r="451" spans="1:12" ht="28.8" x14ac:dyDescent="0.3">
      <c r="A451" s="4">
        <v>507</v>
      </c>
      <c r="B451" s="13" t="str">
        <f>IF($A451&lt;&gt;"",VLOOKUP($A451,Vocabulary!$A:$J,4,),"")</f>
        <v>Generic</v>
      </c>
      <c r="C451" s="13" t="str">
        <f>IF($A451&lt;&gt;"",IF(VLOOKUP($A451,Vocabulary!$A:$J,2,)="","",VLOOKUP($A451,Vocabulary!$A:$J,2,)),"")</f>
        <v>Document</v>
      </c>
      <c r="D451" s="13" t="str">
        <f>IF($A451&lt;&gt;"",IF(VLOOKUP($A451,Vocabulary!$A:$J,10,)="","",VLOOKUP($A451,Vocabulary!$A:$J,10,)),"")</f>
        <v>&lt;vl-generiek-ext:Document&gt;</v>
      </c>
      <c r="E451" s="13" t="str">
        <f>IFERROR(IF(VLOOKUP(A451,VocabularyNL!$A:$G,6)=0,"",VLOOKUP(A451,VocabularyNL!$A:$G,6)),"")</f>
        <v>Document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http://xmlns.com/foaf/0.1/Document</v>
      </c>
      <c r="K451" s="13" t="str">
        <f>IFERROR(IF(VLOOKUP(A451,VocabularyNL!$A:$H,8)=0,"",VLOOKUP(A451,VocabularyNL!$A:$H,8)),"")</f>
        <v/>
      </c>
      <c r="L451" s="13" t="str">
        <f>IFERROR(IF(VLOOKUP(A451,VocabularyFR!$A:$H,8)=0,"",VLOOKUP(A451,VocabularyFR!$A:$H,8)),"")</f>
        <v/>
      </c>
    </row>
    <row r="452" spans="1:12" ht="28.8" x14ac:dyDescent="0.3">
      <c r="A452" s="4">
        <v>508</v>
      </c>
      <c r="B452" s="13" t="str">
        <f>IF($A452&lt;&gt;"",VLOOKUP($A452,Vocabulary!$A:$J,4,),"")</f>
        <v>Generic</v>
      </c>
      <c r="C452" s="13" t="str">
        <f>IF($A452&lt;&gt;"",IF(VLOOKUP($A452,Vocabulary!$A:$J,2,)="","",VLOOKUP($A452,Vocabulary!$A:$J,2,)),"")</f>
        <v>email</v>
      </c>
      <c r="D452" s="13" t="str">
        <f>IF($A452&lt;&gt;"",IF(VLOOKUP($A452,Vocabulary!$A:$J,10,)="","",VLOOKUP($A452,Vocabulary!$A:$J,10,)),"")</f>
        <v>&lt;vl-generiek-ext:email&gt;</v>
      </c>
      <c r="E452" s="13" t="str">
        <f>IFERROR(IF(VLOOKUP(A452,VocabularyNL!$A:$G,6)=0,"",VLOOKUP(A452,VocabularyNL!$A:$G,6)),"")</f>
        <v>email</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http://schema.org/email</v>
      </c>
      <c r="K452" s="13" t="str">
        <f>IFERROR(IF(VLOOKUP(A452,VocabularyNL!$A:$H,8)=0,"",VLOOKUP(A452,VocabularyNL!$A:$H,8)),"")</f>
        <v/>
      </c>
      <c r="L452" s="13" t="str">
        <f>IFERROR(IF(VLOOKUP(A452,VocabularyFR!$A:$H,8)=0,"",VLOOKUP(A452,VocabularyFR!$A:$H,8)),"")</f>
        <v/>
      </c>
    </row>
    <row r="453" spans="1:12" ht="28.8" x14ac:dyDescent="0.3">
      <c r="A453" s="4">
        <v>509</v>
      </c>
      <c r="B453" s="13" t="str">
        <f>IF($A453&lt;&gt;"",VLOOKUP($A453,Vocabulary!$A:$J,4,),"")</f>
        <v>Generic</v>
      </c>
      <c r="C453" s="13" t="str">
        <f>IF($A453&lt;&gt;"",IF(VLOOKUP($A453,Vocabulary!$A:$J,2,)="","",VLOOKUP($A453,Vocabulary!$A:$J,2,)),"")</f>
        <v>Entiteit</v>
      </c>
      <c r="D453" s="13" t="str">
        <f>IF($A453&lt;&gt;"",IF(VLOOKUP($A453,Vocabulary!$A:$J,10,)="","",VLOOKUP($A453,Vocabulary!$A:$J,10,)),"")</f>
        <v>&lt;vl-generiek-ext:Entiteit&gt;</v>
      </c>
      <c r="E453" s="13" t="str">
        <f>IFERROR(IF(VLOOKUP(A453,VocabularyNL!$A:$G,6)=0,"",VLOOKUP(A453,VocabularyNL!$A:$G,6)),"")</f>
        <v>Entiteit</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http://www.w3.org/ns/prov#Entity</v>
      </c>
      <c r="K453" s="13" t="str">
        <f>IFERROR(IF(VLOOKUP(A453,VocabularyNL!$A:$H,8)=0,"",VLOOKUP(A453,VocabularyNL!$A:$H,8)),"")</f>
        <v/>
      </c>
      <c r="L453" s="13" t="str">
        <f>IFERROR(IF(VLOOKUP(A453,VocabularyFR!$A:$H,8)=0,"",VLOOKUP(A453,VocabularyFR!$A:$H,8)),"")</f>
        <v/>
      </c>
    </row>
    <row r="454" spans="1:12" ht="28.8" x14ac:dyDescent="0.3">
      <c r="A454" s="4">
        <v>510</v>
      </c>
      <c r="B454" s="13" t="str">
        <f>IF($A454&lt;&gt;"",VLOOKUP($A454,Vocabulary!$A:$J,4,),"")</f>
        <v>Generic</v>
      </c>
      <c r="C454" s="13" t="str">
        <f>IF($A454&lt;&gt;"",IF(VLOOKUP($A454,Vocabulary!$A:$J,2,)="","",VLOOKUP($A454,Vocabulary!$A:$J,2,)),"")</f>
        <v>faxnummer</v>
      </c>
      <c r="D454" s="13" t="str">
        <f>IF($A454&lt;&gt;"",IF(VLOOKUP($A454,Vocabulary!$A:$J,10,)="","",VLOOKUP($A454,Vocabulary!$A:$J,10,)),"")</f>
        <v>&lt;vl-generiek-ext:faxnummer&gt;</v>
      </c>
      <c r="E454" s="13" t="str">
        <f>IFERROR(IF(VLOOKUP(A454,VocabularyNL!$A:$G,6)=0,"",VLOOKUP(A454,VocabularyNL!$A:$G,6)),"")</f>
        <v>faxnummer</v>
      </c>
      <c r="F454" s="13" t="str">
        <f>IFERROR(IF(VLOOKUP(A454,VocabularyFR!$A:$G,6)=0,"",VLOOKUP(A454,VocabularyFR!$A:$G,6)),"")</f>
        <v/>
      </c>
      <c r="G454" s="13">
        <f>IF($A454&lt;&gt;"",VLOOKUP($A454,Vocabulary!$A:$J,3,),"")</f>
        <v>0</v>
      </c>
      <c r="H454" s="13" t="str">
        <f>IFERROR(IF(VLOOKUP(A454,VocabularyNL!$A:$G,7)=0,"",VLOOKUP(A454,VocabularyNL!$A:$H,7)),"")</f>
        <v/>
      </c>
      <c r="I454" s="13" t="str">
        <f>IFERROR(IF(VLOOKUP(A454,VocabularyFR!$A:$G,7)=0,"",VLOOKUP(A454,VocabularyFR!$A:$H,7)),"")</f>
        <v/>
      </c>
      <c r="J454" s="13" t="str">
        <f>IF($A454&lt;&gt;"",IF(VLOOKUP($A454,Vocabulary!$A:$J,7,)="","",VLOOKUP($A454,Vocabulary!$A:$J,7,)),"")</f>
        <v>external terminology:
http://schema.org/faxNumber</v>
      </c>
      <c r="K454" s="13" t="str">
        <f>IFERROR(IF(VLOOKUP(A454,VocabularyNL!$A:$H,8)=0,"",VLOOKUP(A454,VocabularyNL!$A:$H,8)),"")</f>
        <v/>
      </c>
      <c r="L454" s="13" t="str">
        <f>IFERROR(IF(VLOOKUP(A454,VocabularyFR!$A:$H,8)=0,"",VLOOKUP(A454,VocabularyFR!$A:$H,8)),"")</f>
        <v/>
      </c>
    </row>
    <row r="455" spans="1:12" ht="86.4" x14ac:dyDescent="0.3">
      <c r="A455" s="4">
        <v>511</v>
      </c>
      <c r="B455" s="13" t="str">
        <f>IF($A455&lt;&gt;"",VLOOKUP($A455,Vocabulary!$A:$J,4,),"")</f>
        <v>Generic</v>
      </c>
      <c r="C455" s="13" t="str">
        <f>IF($A455&lt;&gt;"",IF(VLOOKUP($A455,Vocabulary!$A:$J,2,)="","",VLOOKUP($A455,Vocabulary!$A:$J,2,)),"")</f>
        <v>FormeelKader</v>
      </c>
      <c r="D455" s="13" t="str">
        <f>IF($A455&lt;&gt;"",IF(VLOOKUP($A455,Vocabulary!$A:$J,10,)="","",VLOOKUP($A455,Vocabulary!$A:$J,10,)),"")</f>
        <v>&lt;vl-generiek-ext:FormeelKader&gt;</v>
      </c>
      <c r="E455" s="13" t="str">
        <f>IFERROR(IF(VLOOKUP(A455,VocabularyNL!$A:$G,6)=0,"",VLOOKUP(A455,VocabularyNL!$A:$G,6)),"")</f>
        <v>FormeelKader</v>
      </c>
      <c r="F455" s="13" t="str">
        <f>IFERROR(IF(VLOOKUP(A455,VocabularyFR!$A:$G,6)=0,"",VLOOKUP(A455,VocabularyFR!$A:$G,6)),"")</f>
        <v/>
      </c>
      <c r="G455" s="13" t="str">
        <f>IF($A455&lt;&gt;"",VLOOKUP($A455,Vocabulary!$A:$J,3,),"")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5" s="13" t="str">
        <f>IFERROR(IF(VLOOKUP(A455,VocabularyNL!$A:$G,7)=0,"",VLOOKUP(A455,VocabularyNL!$A:$H,7)),"")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5" s="13" t="str">
        <f>IFERROR(IF(VLOOKUP(A455,VocabularyFR!$A:$G,7)=0,"",VLOOKUP(A455,VocabularyFR!$A:$H,7)),"")</f>
        <v/>
      </c>
      <c r="J455" s="13" t="str">
        <f>IF($A455&lt;&gt;"",IF(VLOOKUP($A455,Vocabulary!$A:$J,7,)="","",VLOOKUP($A455,Vocabulary!$A:$J,7,)),"")</f>
        <v>external terminology:
http://purl.org/vocab/cpsv#FormalFramework</v>
      </c>
      <c r="K455" s="13" t="str">
        <f>IFERROR(IF(VLOOKUP(A455,VocabularyNL!$A:$H,8)=0,"",VLOOKUP(A455,VocabularyNL!$A:$H,8)),"")</f>
        <v/>
      </c>
      <c r="L455" s="13" t="str">
        <f>IFERROR(IF(VLOOKUP(A455,VocabularyFR!$A:$H,8)=0,"",VLOOKUP(A455,VocabularyFR!$A:$H,8)),"")</f>
        <v/>
      </c>
    </row>
    <row r="456" spans="1:12" ht="28.8" x14ac:dyDescent="0.3">
      <c r="A456" s="4">
        <v>512</v>
      </c>
      <c r="B456" s="13" t="str">
        <f>IF($A456&lt;&gt;"",VLOOKUP($A456,Vocabulary!$A:$J,4,),"")</f>
        <v>Generic</v>
      </c>
      <c r="C456" s="13" t="str">
        <f>IF($A456&lt;&gt;"",IF(VLOOKUP($A456,Vocabulary!$A:$J,2,)="","",VLOOKUP($A456,Vocabulary!$A:$J,2,)),"")</f>
        <v>gebruikt</v>
      </c>
      <c r="D456" s="13" t="str">
        <f>IF($A456&lt;&gt;"",IF(VLOOKUP($A456,Vocabulary!$A:$J,10,)="","",VLOOKUP($A456,Vocabulary!$A:$J,10,)),"")</f>
        <v>&lt;vl-generiek-ext:gebruikt&gt;</v>
      </c>
      <c r="E456" s="13" t="str">
        <f>IFERROR(IF(VLOOKUP(A456,VocabularyNL!$A:$G,6)=0,"",VLOOKUP(A456,VocabularyNL!$A:$G,6)),"")</f>
        <v>gebruikt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http://www.w3.org/ns/prov#used</v>
      </c>
      <c r="K456" s="13" t="str">
        <f>IFERROR(IF(VLOOKUP(A456,VocabularyNL!$A:$H,8)=0,"",VLOOKUP(A456,VocabularyNL!$A:$H,8)),"")</f>
        <v/>
      </c>
      <c r="L456" s="13" t="str">
        <f>IFERROR(IF(VLOOKUP(A456,VocabularyFR!$A:$H,8)=0,"",VLOOKUP(A456,VocabularyFR!$A:$H,8)),"")</f>
        <v/>
      </c>
    </row>
    <row r="457" spans="1:12" ht="28.8" x14ac:dyDescent="0.3">
      <c r="A457" s="4">
        <v>513</v>
      </c>
      <c r="B457" s="13" t="str">
        <f>IF($A457&lt;&gt;"",VLOOKUP($A457,Vocabulary!$A:$J,4,),"")</f>
        <v>Generic</v>
      </c>
      <c r="C457" s="13" t="str">
        <f>IF($A457&lt;&gt;"",IF(VLOOKUP($A457,Vocabulary!$A:$J,2,)="","",VLOOKUP($A457,Vocabulary!$A:$J,2,)),"")</f>
        <v>gekwalificeerdeGeneratie</v>
      </c>
      <c r="D457" s="13" t="str">
        <f>IF($A457&lt;&gt;"",IF(VLOOKUP($A457,Vocabulary!$A:$J,10,)="","",VLOOKUP($A457,Vocabulary!$A:$J,10,)),"")</f>
        <v>&lt;vl-generiek-ext:gekwalificeerdeGeneratie&gt;</v>
      </c>
      <c r="E457" s="13" t="str">
        <f>IFERROR(IF(VLOOKUP(A457,VocabularyNL!$A:$G,6)=0,"",VLOOKUP(A457,VocabularyNL!$A:$G,6)),"")</f>
        <v>gekwalificeerdeGeneratie</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http://www.w3.org/ns/prov#qualifiedGeneration</v>
      </c>
      <c r="K457" s="13" t="str">
        <f>IFERROR(IF(VLOOKUP(A457,VocabularyNL!$A:$H,8)=0,"",VLOOKUP(A457,VocabularyNL!$A:$H,8)),"")</f>
        <v/>
      </c>
      <c r="L457" s="13" t="str">
        <f>IFERROR(IF(VLOOKUP(A457,VocabularyFR!$A:$H,8)=0,"",VLOOKUP(A457,VocabularyFR!$A:$H,8)),"")</f>
        <v/>
      </c>
    </row>
    <row r="458" spans="1:12" ht="28.8" x14ac:dyDescent="0.3">
      <c r="A458" s="4">
        <v>514</v>
      </c>
      <c r="B458" s="13" t="str">
        <f>IF($A458&lt;&gt;"",VLOOKUP($A458,Vocabulary!$A:$J,4,),"")</f>
        <v>Generic</v>
      </c>
      <c r="C458" s="13" t="str">
        <f>IF($A458&lt;&gt;"",IF(VLOOKUP($A458,Vocabulary!$A:$J,2,)="","",VLOOKUP($A458,Vocabulary!$A:$J,2,)),"")</f>
        <v>gekwalificeerdeInvalidatie</v>
      </c>
      <c r="D458" s="13" t="str">
        <f>IF($A458&lt;&gt;"",IF(VLOOKUP($A458,Vocabulary!$A:$J,10,)="","",VLOOKUP($A458,Vocabulary!$A:$J,10,)),"")</f>
        <v>&lt;vl-generiek-ext:gekwalificeerdeInvalidatie&gt;</v>
      </c>
      <c r="E458" s="13" t="str">
        <f>IFERROR(IF(VLOOKUP(A458,VocabularyNL!$A:$G,6)=0,"",VLOOKUP(A458,VocabularyNL!$A:$G,6)),"")</f>
        <v>gekwalificeerdeInvalidatie</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http://www.w3.org/ns/prov#qualifiedInvalidation</v>
      </c>
      <c r="K458" s="13" t="str">
        <f>IFERROR(IF(VLOOKUP(A458,VocabularyNL!$A:$H,8)=0,"",VLOOKUP(A458,VocabularyNL!$A:$H,8)),"")</f>
        <v/>
      </c>
      <c r="L458" s="13" t="str">
        <f>IFERROR(IF(VLOOKUP(A458,VocabularyFR!$A:$H,8)=0,"",VLOOKUP(A458,VocabularyFR!$A:$H,8)),"")</f>
        <v/>
      </c>
    </row>
    <row r="459" spans="1:12" ht="28.8" x14ac:dyDescent="0.3">
      <c r="A459" s="4">
        <v>515</v>
      </c>
      <c r="B459" s="13" t="str">
        <f>IF($A459&lt;&gt;"",VLOOKUP($A459,Vocabulary!$A:$J,4,),"")</f>
        <v>Generic</v>
      </c>
      <c r="C459" s="13" t="str">
        <f>IF($A459&lt;&gt;"",IF(VLOOKUP($A459,Vocabulary!$A:$J,2,)="","",VLOOKUP($A459,Vocabulary!$A:$J,2,)),"")</f>
        <v>Generatie</v>
      </c>
      <c r="D459" s="13" t="str">
        <f>IF($A459&lt;&gt;"",IF(VLOOKUP($A459,Vocabulary!$A:$J,10,)="","",VLOOKUP($A459,Vocabulary!$A:$J,10,)),"")</f>
        <v>&lt;vl-generiek-ext:Generatie&gt;</v>
      </c>
      <c r="E459" s="13" t="str">
        <f>IFERROR(IF(VLOOKUP(A459,VocabularyNL!$A:$G,6)=0,"",VLOOKUP(A459,VocabularyNL!$A:$G,6)),"")</f>
        <v>Generatie</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http://www.w3.org/ns/prov#Generation</v>
      </c>
      <c r="K459" s="13" t="str">
        <f>IFERROR(IF(VLOOKUP(A459,VocabularyNL!$A:$H,8)=0,"",VLOOKUP(A459,VocabularyNL!$A:$H,8)),"")</f>
        <v/>
      </c>
      <c r="L459" s="13" t="str">
        <f>IFERROR(IF(VLOOKUP(A459,VocabularyFR!$A:$H,8)=0,"",VLOOKUP(A459,VocabularyFR!$A:$H,8)),"")</f>
        <v/>
      </c>
    </row>
    <row r="460" spans="1:12" ht="57.6" x14ac:dyDescent="0.3">
      <c r="A460" s="4">
        <v>516</v>
      </c>
      <c r="B460" s="13" t="str">
        <f>IF($A460&lt;&gt;"",VLOOKUP($A460,Vocabulary!$A:$J,4,),"")</f>
        <v>Generic</v>
      </c>
      <c r="C460" s="13" t="str">
        <f>IF($A460&lt;&gt;"",IF(VLOOKUP($A460,Vocabulary!$A:$J,2,)="","",VLOOKUP($A460,Vocabulary!$A:$J,2,)),"")</f>
        <v>Geometrie</v>
      </c>
      <c r="D460" s="13" t="str">
        <f>IF($A460&lt;&gt;"",IF(VLOOKUP($A460,Vocabulary!$A:$J,10,)="","",VLOOKUP($A460,Vocabulary!$A:$J,10,)),"")</f>
        <v>&lt;vl-generiek-ext:Geometrie&gt;</v>
      </c>
      <c r="E460" s="13" t="str">
        <f>IFERROR(IF(VLOOKUP(A460,VocabularyNL!$A:$G,6)=0,"",VLOOKUP(A460,VocabularyNL!$A:$G,6)),"")</f>
        <v>Geometrie</v>
      </c>
      <c r="F460" s="13" t="str">
        <f>IFERROR(IF(VLOOKUP(A460,VocabularyFR!$A:$G,6)=0,"",VLOOKUP(A460,VocabularyFR!$A:$G,6)),"")</f>
        <v/>
      </c>
      <c r="G460" s="13" t="str">
        <f>IF($A460&lt;&gt;"",VLOOKUP($A460,Vocabulary!$A:$J,3,),"")</f>
        <v>The locn:Geometry class provides the means to identify a location as a point, line, polygon, etc. expressed using coordinates in some coordinate reference system.</v>
      </c>
      <c r="H460" s="13" t="str">
        <f>IFERROR(IF(VLOOKUP(A460,VocabularyNL!$A:$G,7)=0,"",VLOOKUP(A460,VocabularyNL!$A:$H,7)),"")</f>
        <v>The locn:Geometry class provides the means to identify a location as a point, line, polygon, etc. expressed using coordinates in some coordinate reference system.</v>
      </c>
      <c r="I460" s="13" t="str">
        <f>IFERROR(IF(VLOOKUP(A460,VocabularyFR!$A:$G,7)=0,"",VLOOKUP(A460,VocabularyFR!$A:$H,7)),"")</f>
        <v/>
      </c>
      <c r="J460" s="13" t="str">
        <f>IF($A460&lt;&gt;"",IF(VLOOKUP($A460,Vocabulary!$A:$J,7,)="","",VLOOKUP($A460,Vocabulary!$A:$J,7,)),"")</f>
        <v>external terminology:
http://www.w3.org/ns/locn#Geometry</v>
      </c>
      <c r="K460" s="13" t="str">
        <f>IFERROR(IF(VLOOKUP(A460,VocabularyNL!$A:$H,8)=0,"",VLOOKUP(A460,VocabularyNL!$A:$H,8)),"")</f>
        <v/>
      </c>
      <c r="L460" s="13" t="str">
        <f>IFERROR(IF(VLOOKUP(A460,VocabularyFR!$A:$H,8)=0,"",VLOOKUP(A460,VocabularyFR!$A:$H,8)),"")</f>
        <v/>
      </c>
    </row>
    <row r="461" spans="1:12" ht="28.8" x14ac:dyDescent="0.3">
      <c r="A461" s="4">
        <v>517</v>
      </c>
      <c r="B461" s="13" t="str">
        <f>IF($A461&lt;&gt;"",VLOOKUP($A461,Vocabulary!$A:$J,4,),"")</f>
        <v>Generic</v>
      </c>
      <c r="C461" s="13" t="str">
        <f>IF($A461&lt;&gt;"",IF(VLOOKUP($A461,Vocabulary!$A:$J,2,)="","",VLOOKUP($A461,Vocabulary!$A:$J,2,)),"")</f>
        <v>geometrie</v>
      </c>
      <c r="D461" s="13" t="str">
        <f>IF($A461&lt;&gt;"",IF(VLOOKUP($A461,Vocabulary!$A:$J,10,)="","",VLOOKUP($A461,Vocabulary!$A:$J,10,)),"")</f>
        <v>&lt;vl-generiek-ext:geometrie&gt;</v>
      </c>
      <c r="E461" s="13" t="str">
        <f>IFERROR(IF(VLOOKUP(A461,VocabularyNL!$A:$G,6)=0,"",VLOOKUP(A461,VocabularyNL!$A:$G,6)),"")</f>
        <v>geometrie</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http://www.w3.org/ns/locn#geometry</v>
      </c>
      <c r="K461" s="13" t="str">
        <f>IFERROR(IF(VLOOKUP(A461,VocabularyNL!$A:$H,8)=0,"",VLOOKUP(A461,VocabularyNL!$A:$H,8)),"")</f>
        <v/>
      </c>
      <c r="L461" s="13" t="str">
        <f>IFERROR(IF(VLOOKUP(A461,VocabularyFR!$A:$H,8)=0,"",VLOOKUP(A461,VocabularyFR!$A:$H,8)),"")</f>
        <v/>
      </c>
    </row>
    <row r="462" spans="1:12" ht="28.8" x14ac:dyDescent="0.3">
      <c r="A462" s="4">
        <v>518</v>
      </c>
      <c r="B462" s="13" t="str">
        <f>IF($A462&lt;&gt;"",VLOOKUP($A462,Vocabulary!$A:$J,4,),"")</f>
        <v>Generic</v>
      </c>
      <c r="C462" s="13" t="str">
        <f>IF($A462&lt;&gt;"",IF(VLOOKUP($A462,Vocabulary!$A:$J,2,)="","",VLOOKUP($A462,Vocabulary!$A:$J,2,)),"")</f>
        <v>Identificator</v>
      </c>
      <c r="D462" s="13" t="str">
        <f>IF($A462&lt;&gt;"",IF(VLOOKUP($A462,Vocabulary!$A:$J,10,)="","",VLOOKUP($A462,Vocabulary!$A:$J,10,)),"")</f>
        <v>&lt;vl-generiek-ext:Identificator&gt;</v>
      </c>
      <c r="E462" s="13" t="str">
        <f>IFERROR(IF(VLOOKUP(A462,VocabularyNL!$A:$G,6)=0,"",VLOOKUP(A462,VocabularyNL!$A:$G,6)),"")</f>
        <v>Identificator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http://www.w3.org/ns/adms#Identifier</v>
      </c>
      <c r="K462" s="13" t="str">
        <f>IFERROR(IF(VLOOKUP(A462,VocabularyNL!$A:$H,8)=0,"",VLOOKUP(A462,VocabularyNL!$A:$H,8)),"")</f>
        <v/>
      </c>
      <c r="L462" s="13" t="str">
        <f>IFERROR(IF(VLOOKUP(A462,VocabularyFR!$A:$H,8)=0,"",VLOOKUP(A462,VocabularyFR!$A:$H,8)),"")</f>
        <v/>
      </c>
    </row>
    <row r="463" spans="1:12" ht="28.8" x14ac:dyDescent="0.3">
      <c r="A463" s="4">
        <v>519</v>
      </c>
      <c r="B463" s="13" t="str">
        <f>IF($A463&lt;&gt;"",VLOOKUP($A463,Vocabulary!$A:$J,4,),"")</f>
        <v>Generic</v>
      </c>
      <c r="C463" s="13" t="str">
        <f>IF($A463&lt;&gt;"",IF(VLOOKUP($A463,Vocabulary!$A:$J,2,)="","",VLOOKUP($A463,Vocabulary!$A:$J,2,)),"")</f>
        <v>identificator</v>
      </c>
      <c r="D463" s="13" t="str">
        <f>IF($A463&lt;&gt;"",IF(VLOOKUP($A463,Vocabulary!$A:$J,10,)="","",VLOOKUP($A463,Vocabulary!$A:$J,10,)),"")</f>
        <v>&lt;vl-generiek-ext:identificator&gt;</v>
      </c>
      <c r="E463" s="13" t="str">
        <f>IFERROR(IF(VLOOKUP(A463,VocabularyNL!$A:$G,6)=0,"",VLOOKUP(A463,VocabularyNL!$A:$G,6)),"")</f>
        <v>identificator</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http://www.w3.org/ns/adms#identifier</v>
      </c>
      <c r="K463" s="13" t="str">
        <f>IFERROR(IF(VLOOKUP(A463,VocabularyNL!$A:$H,8)=0,"",VLOOKUP(A463,VocabularyNL!$A:$H,8)),"")</f>
        <v/>
      </c>
      <c r="L463" s="13" t="str">
        <f>IFERROR(IF(VLOOKUP(A463,VocabularyFR!$A:$H,8)=0,"",VLOOKUP(A463,VocabularyFR!$A:$H,8)),"")</f>
        <v/>
      </c>
    </row>
    <row r="464" spans="1:12" ht="28.8" x14ac:dyDescent="0.3">
      <c r="A464" s="4">
        <v>520</v>
      </c>
      <c r="B464" s="13" t="str">
        <f>IF($A464&lt;&gt;"",VLOOKUP($A464,Vocabulary!$A:$J,4,),"")</f>
        <v>Generic</v>
      </c>
      <c r="C464" s="13" t="str">
        <f>IF($A464&lt;&gt;"",IF(VLOOKUP($A464,Vocabulary!$A:$J,2,)="","",VLOOKUP($A464,Vocabulary!$A:$J,2,)),"")</f>
        <v>Invalidatie</v>
      </c>
      <c r="D464" s="13" t="str">
        <f>IF($A464&lt;&gt;"",IF(VLOOKUP($A464,Vocabulary!$A:$J,10,)="","",VLOOKUP($A464,Vocabulary!$A:$J,10,)),"")</f>
        <v>&lt;vl-generiek-ext:Invalidatie&gt;</v>
      </c>
      <c r="E464" s="13" t="str">
        <f>IFERROR(IF(VLOOKUP(A464,VocabularyNL!$A:$G,6)=0,"",VLOOKUP(A464,VocabularyNL!$A:$G,6)),"")</f>
        <v>Invalidatie</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http://www.w3.org/ns/prov#Invalidation</v>
      </c>
      <c r="K464" s="13" t="str">
        <f>IFERROR(IF(VLOOKUP(A464,VocabularyNL!$A:$H,8)=0,"",VLOOKUP(A464,VocabularyNL!$A:$H,8)),"")</f>
        <v/>
      </c>
      <c r="L464" s="13" t="str">
        <f>IFERROR(IF(VLOOKUP(A464,VocabularyFR!$A:$H,8)=0,"",VLOOKUP(A464,VocabularyFR!$A:$H,8)),"")</f>
        <v/>
      </c>
    </row>
    <row r="465" spans="1:12" ht="28.8" x14ac:dyDescent="0.3">
      <c r="A465" s="4">
        <v>521</v>
      </c>
      <c r="B465" s="13" t="str">
        <f>IF($A465&lt;&gt;"",VLOOKUP($A465,Vocabulary!$A:$J,4,),"")</f>
        <v>Generic</v>
      </c>
      <c r="C465" s="13" t="str">
        <f>IF($A465&lt;&gt;"",IF(VLOOKUP($A465,Vocabulary!$A:$J,2,)="","",VLOOKUP($A465,Vocabulary!$A:$J,2,)),"")</f>
        <v>isPrimairOnderwerpVan</v>
      </c>
      <c r="D465" s="13" t="str">
        <f>IF($A465&lt;&gt;"",IF(VLOOKUP($A465,Vocabulary!$A:$J,10,)="","",VLOOKUP($A465,Vocabulary!$A:$J,10,)),"")</f>
        <v>&lt;vl-generiek-ext:isPrimairOnderwerpVan&gt;</v>
      </c>
      <c r="E465" s="13" t="str">
        <f>IFERROR(IF(VLOOKUP(A465,VocabularyNL!$A:$G,6)=0,"",VLOOKUP(A465,VocabularyNL!$A:$G,6)),"")</f>
        <v>isPrimairOnderwerpVan</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http://xmlns.com/foaf/0.1/isPrimaryTopicOf</v>
      </c>
      <c r="K465" s="13" t="str">
        <f>IFERROR(IF(VLOOKUP(A465,VocabularyNL!$A:$H,8)=0,"",VLOOKUP(A465,VocabularyNL!$A:$H,8)),"")</f>
        <v/>
      </c>
      <c r="L465" s="13" t="str">
        <f>IFERROR(IF(VLOOKUP(A465,VocabularyFR!$A:$H,8)=0,"",VLOOKUP(A465,VocabularyFR!$A:$H,8)),"")</f>
        <v/>
      </c>
    </row>
    <row r="466" spans="1:12" ht="28.8" x14ac:dyDescent="0.3">
      <c r="A466" s="4">
        <v>522</v>
      </c>
      <c r="B466" s="13" t="str">
        <f>IF($A466&lt;&gt;"",VLOOKUP($A466,Vocabulary!$A:$J,4,),"")</f>
        <v>Generic</v>
      </c>
      <c r="C466" s="13" t="str">
        <f>IF($A466&lt;&gt;"",IF(VLOOKUP($A466,Vocabulary!$A:$J,2,)="","",VLOOKUP($A466,Vocabulary!$A:$J,2,)),"")</f>
        <v>Jurisdictie</v>
      </c>
      <c r="D466" s="13" t="str">
        <f>IF($A466&lt;&gt;"",IF(VLOOKUP($A466,Vocabulary!$A:$J,10,)="","",VLOOKUP($A466,Vocabulary!$A:$J,10,)),"")</f>
        <v>&lt;vl-generiek-ext:Jurisdictie&gt;</v>
      </c>
      <c r="E466" s="13" t="str">
        <f>IFERROR(IF(VLOOKUP(A466,VocabularyNL!$A:$G,6)=0,"",VLOOKUP(A466,VocabularyNL!$A:$G,6)),"")</f>
        <v>Jurisdictie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http://purl.org/dc/terms/Jurisdiction</v>
      </c>
      <c r="K466" s="13" t="str">
        <f>IFERROR(IF(VLOOKUP(A466,VocabularyNL!$A:$H,8)=0,"",VLOOKUP(A466,VocabularyNL!$A:$H,8)),"")</f>
        <v/>
      </c>
      <c r="L466" s="13" t="str">
        <f>IFERROR(IF(VLOOKUP(A466,VocabularyFR!$A:$H,8)=0,"",VLOOKUP(A466,VocabularyFR!$A:$H,8)),"")</f>
        <v/>
      </c>
    </row>
    <row r="467" spans="1:12" ht="28.8" x14ac:dyDescent="0.3">
      <c r="A467" s="4">
        <v>523</v>
      </c>
      <c r="B467" s="13" t="str">
        <f>IF($A467&lt;&gt;"",VLOOKUP($A467,Vocabulary!$A:$J,4,),"")</f>
        <v>Generic</v>
      </c>
      <c r="C467" s="13" t="str">
        <f>IF($A467&lt;&gt;"",IF(VLOOKUP($A467,Vocabulary!$A:$J,2,)="","",VLOOKUP($A467,Vocabulary!$A:$J,2,)),"")</f>
        <v>label</v>
      </c>
      <c r="D467" s="13" t="str">
        <f>IF($A467&lt;&gt;"",IF(VLOOKUP($A467,Vocabulary!$A:$J,10,)="","",VLOOKUP($A467,Vocabulary!$A:$J,10,)),"")</f>
        <v>&lt;vl-generiek-ext:label&gt;</v>
      </c>
      <c r="E467" s="13" t="str">
        <f>IFERROR(IF(VLOOKUP(A467,VocabularyNL!$A:$G,6)=0,"",VLOOKUP(A467,VocabularyNL!$A:$G,6)),"")</f>
        <v>label</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http://www.w3.org/2000/01/rdf-schema#label</v>
      </c>
      <c r="K467" s="13" t="str">
        <f>IFERROR(IF(VLOOKUP(A467,VocabularyNL!$A:$H,8)=0,"",VLOOKUP(A467,VocabularyNL!$A:$H,8)),"")</f>
        <v/>
      </c>
      <c r="L467" s="13" t="str">
        <f>IFERROR(IF(VLOOKUP(A467,VocabularyFR!$A:$H,8)=0,"",VLOOKUP(A467,VocabularyFR!$A:$H,8)),"")</f>
        <v/>
      </c>
    </row>
    <row r="468" spans="1:12" ht="28.8" x14ac:dyDescent="0.3">
      <c r="A468" s="4">
        <v>524</v>
      </c>
      <c r="B468" s="13" t="str">
        <f>IF($A468&lt;&gt;"",VLOOKUP($A468,Vocabulary!$A:$J,4,),"")</f>
        <v>Generic</v>
      </c>
      <c r="C468" s="13" t="str">
        <f>IF($A468&lt;&gt;"",IF(VLOOKUP($A468,Vocabulary!$A:$J,2,)="","",VLOOKUP($A468,Vocabulary!$A:$J,2,)),"")</f>
        <v>Lijnstring</v>
      </c>
      <c r="D468" s="13" t="str">
        <f>IF($A468&lt;&gt;"",IF(VLOOKUP($A468,Vocabulary!$A:$J,10,)="","",VLOOKUP($A468,Vocabulary!$A:$J,10,)),"")</f>
        <v>&lt;vl-generiek-ext:Lijnstring&gt;</v>
      </c>
      <c r="E468" s="13" t="str">
        <f>IFERROR(IF(VLOOKUP(A468,VocabularyNL!$A:$G,6)=0,"",VLOOKUP(A468,VocabularyNL!$A:$G,6)),"")</f>
        <v>Lijnstring</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http://www.opengis.net/ont/sf#LineString</v>
      </c>
      <c r="K468" s="13" t="str">
        <f>IFERROR(IF(VLOOKUP(A468,VocabularyNL!$A:$H,8)=0,"",VLOOKUP(A468,VocabularyNL!$A:$H,8)),"")</f>
        <v/>
      </c>
      <c r="L468" s="13" t="str">
        <f>IFERROR(IF(VLOOKUP(A468,VocabularyFR!$A:$H,8)=0,"",VLOOKUP(A468,VocabularyFR!$A:$H,8)),"")</f>
        <v/>
      </c>
    </row>
    <row r="469" spans="1:12" ht="28.8" x14ac:dyDescent="0.3">
      <c r="A469" s="4">
        <v>525</v>
      </c>
      <c r="B469" s="13" t="str">
        <f>IF($A469&lt;&gt;"",VLOOKUP($A469,Vocabulary!$A:$J,4,),"")</f>
        <v>Generic</v>
      </c>
      <c r="C469" s="13" t="str">
        <f>IF($A469&lt;&gt;"",IF(VLOOKUP($A469,Vocabulary!$A:$J,2,)="","",VLOOKUP($A469,Vocabulary!$A:$J,2,)),"")</f>
        <v>maker</v>
      </c>
      <c r="D469" s="13" t="str">
        <f>IF($A469&lt;&gt;"",IF(VLOOKUP($A469,Vocabulary!$A:$J,10,)="","",VLOOKUP($A469,Vocabulary!$A:$J,10,)),"")</f>
        <v>&lt;vl-generiek-ext:maker&gt;</v>
      </c>
      <c r="E469" s="13" t="str">
        <f>IFERROR(IF(VLOOKUP(A469,VocabularyNL!$A:$G,6)=0,"",VLOOKUP(A469,VocabularyNL!$A:$G,6)),"")</f>
        <v>maker</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http://purl.org/dc/terms/creator</v>
      </c>
      <c r="K469" s="13" t="str">
        <f>IFERROR(IF(VLOOKUP(A469,VocabularyNL!$A:$H,8)=0,"",VLOOKUP(A469,VocabularyNL!$A:$H,8)),"")</f>
        <v/>
      </c>
      <c r="L469" s="13" t="str">
        <f>IFERROR(IF(VLOOKUP(A469,VocabularyFR!$A:$H,8)=0,"",VLOOKUP(A469,VocabularyFR!$A:$H,8)),"")</f>
        <v/>
      </c>
    </row>
    <row r="470" spans="1:12" ht="28.8" x14ac:dyDescent="0.3">
      <c r="A470" s="4">
        <v>526</v>
      </c>
      <c r="B470" s="13" t="str">
        <f>IF($A470&lt;&gt;"",VLOOKUP($A470,Vocabulary!$A:$J,4,),"")</f>
        <v>Generic</v>
      </c>
      <c r="C470" s="13" t="str">
        <f>IF($A470&lt;&gt;"",IF(VLOOKUP($A470,Vocabulary!$A:$J,2,)="","",VLOOKUP($A470,Vocabulary!$A:$J,2,)),"")</f>
        <v>naam</v>
      </c>
      <c r="D470" s="13" t="str">
        <f>IF($A470&lt;&gt;"",IF(VLOOKUP($A470,Vocabulary!$A:$J,10,)="","",VLOOKUP($A470,Vocabulary!$A:$J,10,)),"")</f>
        <v>&lt;vl-generiek-ext:naam&gt;</v>
      </c>
      <c r="E470" s="13" t="str">
        <f>IFERROR(IF(VLOOKUP(A470,VocabularyNL!$A:$G,6)=0,"",VLOOKUP(A470,VocabularyNL!$A:$G,6)),"")</f>
        <v>naam</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http://xmlns.com/foaf/0.1/name</v>
      </c>
      <c r="K470" s="13" t="str">
        <f>IFERROR(IF(VLOOKUP(A470,VocabularyNL!$A:$H,8)=0,"",VLOOKUP(A470,VocabularyNL!$A:$H,8)),"")</f>
        <v/>
      </c>
      <c r="L470" s="13" t="str">
        <f>IFERROR(IF(VLOOKUP(A470,VocabularyFR!$A:$H,8)=0,"",VLOOKUP(A470,VocabularyFR!$A:$H,8)),"")</f>
        <v/>
      </c>
    </row>
    <row r="471" spans="1:12" ht="28.8" x14ac:dyDescent="0.3">
      <c r="A471" s="4">
        <v>527</v>
      </c>
      <c r="B471" s="13" t="str">
        <f>IF($A471&lt;&gt;"",VLOOKUP($A471,Vocabulary!$A:$J,4,),"")</f>
        <v>Generic</v>
      </c>
      <c r="C471" s="13" t="str">
        <f>IF($A471&lt;&gt;"",IF(VLOOKUP($A471,Vocabulary!$A:$J,2,)="","",VLOOKUP($A471,Vocabulary!$A:$J,2,)),"")</f>
        <v>notatie</v>
      </c>
      <c r="D471" s="13" t="str">
        <f>IF($A471&lt;&gt;"",IF(VLOOKUP($A471,Vocabulary!$A:$J,10,)="","",VLOOKUP($A471,Vocabulary!$A:$J,10,)),"")</f>
        <v>&lt;vl-generiek-ext:notatie&gt;</v>
      </c>
      <c r="E471" s="13" t="str">
        <f>IFERROR(IF(VLOOKUP(A471,VocabularyNL!$A:$G,6)=0,"",VLOOKUP(A471,VocabularyNL!$A:$G,6)),"")</f>
        <v>notatie</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http://www.w3.org/2004/02/skos/core#notation</v>
      </c>
      <c r="K471" s="13" t="str">
        <f>IFERROR(IF(VLOOKUP(A471,VocabularyNL!$A:$H,8)=0,"",VLOOKUP(A471,VocabularyNL!$A:$H,8)),"")</f>
        <v/>
      </c>
      <c r="L471" s="13" t="str">
        <f>IFERROR(IF(VLOOKUP(A471,VocabularyFR!$A:$H,8)=0,"",VLOOKUP(A471,VocabularyFR!$A:$H,8)),"")</f>
        <v/>
      </c>
    </row>
    <row r="472" spans="1:12" ht="28.8" x14ac:dyDescent="0.3">
      <c r="A472" s="4">
        <v>528</v>
      </c>
      <c r="B472" s="13" t="str">
        <f>IF($A472&lt;&gt;"",VLOOKUP($A472,Vocabulary!$A:$J,4,),"")</f>
        <v>Generic</v>
      </c>
      <c r="C472" s="13" t="str">
        <f>IF($A472&lt;&gt;"",IF(VLOOKUP($A472,Vocabulary!$A:$J,2,)="","",VLOOKUP($A472,Vocabulary!$A:$J,2,)),"")</f>
        <v>onderwerp</v>
      </c>
      <c r="D472" s="13" t="str">
        <f>IF($A472&lt;&gt;"",IF(VLOOKUP($A472,Vocabulary!$A:$J,10,)="","",VLOOKUP($A472,Vocabulary!$A:$J,10,)),"")</f>
        <v>&lt;vl-generiek-ext:onderwerp&gt;</v>
      </c>
      <c r="E472" s="13" t="str">
        <f>IFERROR(IF(VLOOKUP(A472,VocabularyNL!$A:$G,6)=0,"",VLOOKUP(A472,VocabularyNL!$A:$G,6)),"")</f>
        <v>onderwerp</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http://data.europa.eu/m8g/subject</v>
      </c>
      <c r="K472" s="13" t="str">
        <f>IFERROR(IF(VLOOKUP(A472,VocabularyNL!$A:$H,8)=0,"",VLOOKUP(A472,VocabularyNL!$A:$H,8)),"")</f>
        <v/>
      </c>
      <c r="L472" s="13" t="str">
        <f>IFERROR(IF(VLOOKUP(A472,VocabularyFR!$A:$H,8)=0,"",VLOOKUP(A472,VocabularyFR!$A:$H,8)),"")</f>
        <v/>
      </c>
    </row>
    <row r="473" spans="1:12" ht="28.8" x14ac:dyDescent="0.3">
      <c r="A473" s="4">
        <v>529</v>
      </c>
      <c r="B473" s="13" t="str">
        <f>IF($A473&lt;&gt;"",VLOOKUP($A473,Vocabulary!$A:$J,4,),"")</f>
        <v>Generic</v>
      </c>
      <c r="C473" s="13" t="str">
        <f>IF($A473&lt;&gt;"",IF(VLOOKUP($A473,Vocabulary!$A:$J,2,)="","",VLOOKUP($A473,Vocabulary!$A:$J,2,)),"")</f>
        <v>opTijdstip</v>
      </c>
      <c r="D473" s="13" t="str">
        <f>IF($A473&lt;&gt;"",IF(VLOOKUP($A473,Vocabulary!$A:$J,10,)="","",VLOOKUP($A473,Vocabulary!$A:$J,10,)),"")</f>
        <v>&lt;vl-generiek-ext:opTijdstip&gt;</v>
      </c>
      <c r="E473" s="13" t="str">
        <f>IFERROR(IF(VLOOKUP(A473,VocabularyNL!$A:$G,6)=0,"",VLOOKUP(A473,VocabularyNL!$A:$G,6)),"")</f>
        <v>opTijdstip</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http://www.w3.org/ns/prov#atTime</v>
      </c>
      <c r="K473" s="13" t="str">
        <f>IFERROR(IF(VLOOKUP(A473,VocabularyNL!$A:$H,8)=0,"",VLOOKUP(A473,VocabularyNL!$A:$H,8)),"")</f>
        <v/>
      </c>
      <c r="L473" s="13" t="str">
        <f>IFERROR(IF(VLOOKUP(A473,VocabularyFR!$A:$H,8)=0,"",VLOOKUP(A473,VocabularyFR!$A:$H,8)),"")</f>
        <v/>
      </c>
    </row>
    <row r="474" spans="1:12" ht="28.8" x14ac:dyDescent="0.3">
      <c r="A474" s="4">
        <v>530</v>
      </c>
      <c r="B474" s="13" t="str">
        <f>IF($A474&lt;&gt;"",VLOOKUP($A474,Vocabulary!$A:$J,4,),"")</f>
        <v>Generic</v>
      </c>
      <c r="C474" s="13" t="str">
        <f>IF($A474&lt;&gt;"",IF(VLOOKUP($A474,Vocabulary!$A:$J,2,)="","",VLOOKUP($A474,Vocabulary!$A:$J,2,)),"")</f>
        <v>openingsuren</v>
      </c>
      <c r="D474" s="13" t="str">
        <f>IF($A474&lt;&gt;"",IF(VLOOKUP($A474,Vocabulary!$A:$J,10,)="","",VLOOKUP($A474,Vocabulary!$A:$J,10,)),"")</f>
        <v>&lt;vl-generiek-ext:openingsuren&gt;</v>
      </c>
      <c r="E474" s="13" t="str">
        <f>IFERROR(IF(VLOOKUP(A474,VocabularyNL!$A:$G,6)=0,"",VLOOKUP(A474,VocabularyNL!$A:$G,6)),"")</f>
        <v>openingsuren</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http://schema.org/openingHours</v>
      </c>
      <c r="K474" s="13" t="str">
        <f>IFERROR(IF(VLOOKUP(A474,VocabularyNL!$A:$H,8)=0,"",VLOOKUP(A474,VocabularyNL!$A:$H,8)),"")</f>
        <v/>
      </c>
      <c r="L474" s="13" t="str">
        <f>IFERROR(IF(VLOOKUP(A474,VocabularyFR!$A:$H,8)=0,"",VLOOKUP(A474,VocabularyFR!$A:$H,8)),"")</f>
        <v/>
      </c>
    </row>
    <row r="475" spans="1:12" ht="28.8" x14ac:dyDescent="0.3">
      <c r="A475" s="4">
        <v>531</v>
      </c>
      <c r="B475" s="13" t="str">
        <f>IF($A475&lt;&gt;"",VLOOKUP($A475,Vocabulary!$A:$J,4,),"")</f>
        <v>Generic</v>
      </c>
      <c r="C475" s="13" t="str">
        <f>IF($A475&lt;&gt;"",IF(VLOOKUP($A475,Vocabulary!$A:$J,2,)="","",VLOOKUP($A475,Vocabulary!$A:$J,2,)),"")</f>
        <v>pagina</v>
      </c>
      <c r="D475" s="13" t="str">
        <f>IF($A475&lt;&gt;"",IF(VLOOKUP($A475,Vocabulary!$A:$J,10,)="","",VLOOKUP($A475,Vocabulary!$A:$J,10,)),"")</f>
        <v>&lt;vl-generiek-ext:pagina&gt;</v>
      </c>
      <c r="E475" s="13" t="str">
        <f>IFERROR(IF(VLOOKUP(A475,VocabularyNL!$A:$G,6)=0,"",VLOOKUP(A475,VocabularyNL!$A:$G,6)),"")</f>
        <v>pagina</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http://xmlns.com/foaf/0.1/page</v>
      </c>
      <c r="K475" s="13" t="str">
        <f>IFERROR(IF(VLOOKUP(A475,VocabularyNL!$A:$H,8)=0,"",VLOOKUP(A475,VocabularyNL!$A:$H,8)),"")</f>
        <v/>
      </c>
      <c r="L475" s="13" t="str">
        <f>IFERROR(IF(VLOOKUP(A475,VocabularyFR!$A:$H,8)=0,"",VLOOKUP(A475,VocabularyFR!$A:$H,8)),"")</f>
        <v/>
      </c>
    </row>
    <row r="476" spans="1:12" ht="28.8" x14ac:dyDescent="0.3">
      <c r="A476" s="4">
        <v>532</v>
      </c>
      <c r="B476" s="13" t="str">
        <f>IF($A476&lt;&gt;"",VLOOKUP($A476,Vocabulary!$A:$J,4,),"")</f>
        <v>Generic</v>
      </c>
      <c r="C476" s="13" t="str">
        <f>IF($A476&lt;&gt;"",IF(VLOOKUP($A476,Vocabulary!$A:$J,2,)="","",VLOOKUP($A476,Vocabulary!$A:$J,2,)),"")</f>
        <v>Polygoon</v>
      </c>
      <c r="D476" s="13" t="str">
        <f>IF($A476&lt;&gt;"",IF(VLOOKUP($A476,Vocabulary!$A:$J,10,)="","",VLOOKUP($A476,Vocabulary!$A:$J,10,)),"")</f>
        <v>&lt;vl-generiek-ext:Polygoon&gt;</v>
      </c>
      <c r="E476" s="13" t="str">
        <f>IFERROR(IF(VLOOKUP(A476,VocabularyNL!$A:$G,6)=0,"",VLOOKUP(A476,VocabularyNL!$A:$G,6)),"")</f>
        <v>Polygoon</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http://www.opengis.net/ont/sf#Polygon</v>
      </c>
      <c r="K476" s="13" t="str">
        <f>IFERROR(IF(VLOOKUP(A476,VocabularyNL!$A:$H,8)=0,"",VLOOKUP(A476,VocabularyNL!$A:$H,8)),"")</f>
        <v/>
      </c>
      <c r="L476" s="13" t="str">
        <f>IFERROR(IF(VLOOKUP(A476,VocabularyFR!$A:$H,8)=0,"",VLOOKUP(A476,VocabularyFR!$A:$H,8)),"")</f>
        <v/>
      </c>
    </row>
    <row r="477" spans="1:12" ht="28.8" x14ac:dyDescent="0.3">
      <c r="A477" s="4">
        <v>533</v>
      </c>
      <c r="B477" s="13" t="str">
        <f>IF($A477&lt;&gt;"",VLOOKUP($A477,Vocabulary!$A:$J,4,),"")</f>
        <v>Generic</v>
      </c>
      <c r="C477" s="13" t="str">
        <f>IF($A477&lt;&gt;"",IF(VLOOKUP($A477,Vocabulary!$A:$J,2,)="","",VLOOKUP($A477,Vocabulary!$A:$J,2,)),"")</f>
        <v>Punt</v>
      </c>
      <c r="D477" s="13" t="str">
        <f>IF($A477&lt;&gt;"",IF(VLOOKUP($A477,Vocabulary!$A:$J,10,)="","",VLOOKUP($A477,Vocabulary!$A:$J,10,)),"")</f>
        <v>&lt;vl-generiek-ext:Punt&gt;</v>
      </c>
      <c r="E477" s="13" t="str">
        <f>IFERROR(IF(VLOOKUP(A477,VocabularyNL!$A:$G,6)=0,"",VLOOKUP(A477,VocabularyNL!$A:$G,6)),"")</f>
        <v>Punt</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http://www.opengis.net/ont/sf#Point</v>
      </c>
      <c r="K477" s="13" t="str">
        <f>IFERROR(IF(VLOOKUP(A477,VocabularyNL!$A:$H,8)=0,"",VLOOKUP(A477,VocabularyNL!$A:$H,8)),"")</f>
        <v/>
      </c>
      <c r="L477" s="13" t="str">
        <f>IFERROR(IF(VLOOKUP(A477,VocabularyFR!$A:$H,8)=0,"",VLOOKUP(A477,VocabularyFR!$A:$H,8)),"")</f>
        <v/>
      </c>
    </row>
    <row r="478" spans="1:12" ht="28.8" x14ac:dyDescent="0.3">
      <c r="A478" s="4">
        <v>534</v>
      </c>
      <c r="B478" s="13" t="str">
        <f>IF($A478&lt;&gt;"",VLOOKUP($A478,Vocabulary!$A:$J,4,),"")</f>
        <v>Generic</v>
      </c>
      <c r="C478" s="13" t="str">
        <f>IF($A478&lt;&gt;"",IF(VLOOKUP($A478,Vocabulary!$A:$J,2,)="","",VLOOKUP($A478,Vocabulary!$A:$J,2,)),"")</f>
        <v>relatie</v>
      </c>
      <c r="D478" s="13" t="str">
        <f>IF($A478&lt;&gt;"",IF(VLOOKUP($A478,Vocabulary!$A:$J,10,)="","",VLOOKUP($A478,Vocabulary!$A:$J,10,)),"")</f>
        <v>&lt;vl-generiek-ext:relatie&gt;</v>
      </c>
      <c r="E478" s="13" t="str">
        <f>IFERROR(IF(VLOOKUP(A478,VocabularyNL!$A:$G,6)=0,"",VLOOKUP(A478,VocabularyNL!$A:$G,6)),"")</f>
        <v>relatie</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http://purl.org/dc/terms/relation</v>
      </c>
      <c r="K478" s="13" t="str">
        <f>IFERROR(IF(VLOOKUP(A478,VocabularyNL!$A:$H,8)=0,"",VLOOKUP(A478,VocabularyNL!$A:$H,8)),"")</f>
        <v/>
      </c>
      <c r="L478" s="13" t="str">
        <f>IFERROR(IF(VLOOKUP(A478,VocabularyFR!$A:$H,8)=0,"",VLOOKUP(A478,VocabularyFR!$A:$H,8)),"")</f>
        <v/>
      </c>
    </row>
    <row r="479" spans="1:12" ht="28.8" x14ac:dyDescent="0.3">
      <c r="A479" s="4">
        <v>535</v>
      </c>
      <c r="B479" s="13" t="str">
        <f>IF($A479&lt;&gt;"",VLOOKUP($A479,Vocabulary!$A:$J,4,),"")</f>
        <v>Generic</v>
      </c>
      <c r="C479" s="13" t="str">
        <f>IF($A479&lt;&gt;"",IF(VLOOKUP($A479,Vocabulary!$A:$J,2,)="","",VLOOKUP($A479,Vocabulary!$A:$J,2,)),"")</f>
        <v>Resource</v>
      </c>
      <c r="D479" s="13" t="str">
        <f>IF($A479&lt;&gt;"",IF(VLOOKUP($A479,Vocabulary!$A:$J,10,)="","",VLOOKUP($A479,Vocabulary!$A:$J,10,)),"")</f>
        <v>&lt;vl-generiek-ext:Resource&gt;</v>
      </c>
      <c r="E479" s="13" t="str">
        <f>IFERROR(IF(VLOOKUP(A479,VocabularyNL!$A:$G,6)=0,"",VLOOKUP(A479,VocabularyNL!$A:$G,6)),"")</f>
        <v>Resource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http://www.w3.org/2000/01/rdf-schema#Resource</v>
      </c>
      <c r="K479" s="13" t="str">
        <f>IFERROR(IF(VLOOKUP(A479,VocabularyNL!$A:$H,8)=0,"",VLOOKUP(A479,VocabularyNL!$A:$H,8)),"")</f>
        <v/>
      </c>
      <c r="L479" s="13" t="str">
        <f>IFERROR(IF(VLOOKUP(A479,VocabularyFR!$A:$H,8)=0,"",VLOOKUP(A479,VocabularyFR!$A:$H,8)),"")</f>
        <v/>
      </c>
    </row>
    <row r="480" spans="1:12" ht="28.8" x14ac:dyDescent="0.3">
      <c r="A480" s="4">
        <v>536</v>
      </c>
      <c r="B480" s="13" t="str">
        <f>IF($A480&lt;&gt;"",VLOOKUP($A480,Vocabulary!$A:$J,4,),"")</f>
        <v>Generic</v>
      </c>
      <c r="C480" s="13" t="str">
        <f>IF($A480&lt;&gt;"",IF(VLOOKUP($A480,Vocabulary!$A:$J,2,)="","",VLOOKUP($A480,Vocabulary!$A:$J,2,)),"")</f>
        <v>schemaAgentschap</v>
      </c>
      <c r="D480" s="13" t="str">
        <f>IF($A480&lt;&gt;"",IF(VLOOKUP($A480,Vocabulary!$A:$J,10,)="","",VLOOKUP($A480,Vocabulary!$A:$J,10,)),"")</f>
        <v>&lt;vl-generiek-ext:schemaAgentschap&gt;</v>
      </c>
      <c r="E480" s="13" t="str">
        <f>IFERROR(IF(VLOOKUP(A480,VocabularyNL!$A:$G,6)=0,"",VLOOKUP(A480,VocabularyNL!$A:$G,6)),"")</f>
        <v>schemaAgentschap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http://www.w3.org/ns/adms#schemaAgency</v>
      </c>
      <c r="K480" s="13" t="str">
        <f>IFERROR(IF(VLOOKUP(A480,VocabularyNL!$A:$H,8)=0,"",VLOOKUP(A480,VocabularyNL!$A:$H,8)),"")</f>
        <v/>
      </c>
      <c r="L480" s="13" t="str">
        <f>IFERROR(IF(VLOOKUP(A480,VocabularyFR!$A:$H,8)=0,"",VLOOKUP(A480,VocabularyFR!$A:$H,8)),"")</f>
        <v/>
      </c>
    </row>
    <row r="481" spans="1:12" ht="28.8" x14ac:dyDescent="0.3">
      <c r="A481" s="4">
        <v>537</v>
      </c>
      <c r="B481" s="13" t="str">
        <f>IF($A481&lt;&gt;"",VLOOKUP($A481,Vocabulary!$A:$J,4,),"")</f>
        <v>Generic</v>
      </c>
      <c r="C481" s="13" t="str">
        <f>IF($A481&lt;&gt;"",IF(VLOOKUP($A481,Vocabulary!$A:$J,2,)="","",VLOOKUP($A481,Vocabulary!$A:$J,2,)),"")</f>
        <v>status</v>
      </c>
      <c r="D481" s="13" t="str">
        <f>IF($A481&lt;&gt;"",IF(VLOOKUP($A481,Vocabulary!$A:$J,10,)="","",VLOOKUP($A481,Vocabulary!$A:$J,10,)),"")</f>
        <v>&lt;vl-generiek-ext:status&gt;</v>
      </c>
      <c r="E481" s="13" t="str">
        <f>IFERROR(IF(VLOOKUP(A481,VocabularyNL!$A:$G,6)=0,"",VLOOKUP(A481,VocabularyNL!$A:$G,6)),"")</f>
        <v>status</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http://www.w3.org/ns/adms#status</v>
      </c>
      <c r="K481" s="13" t="str">
        <f>IFERROR(IF(VLOOKUP(A481,VocabularyNL!$A:$H,8)=0,"",VLOOKUP(A481,VocabularyNL!$A:$H,8)),"")</f>
        <v/>
      </c>
      <c r="L481" s="13" t="str">
        <f>IFERROR(IF(VLOOKUP(A481,VocabularyFR!$A:$H,8)=0,"",VLOOKUP(A481,VocabularyFR!$A:$H,8)),"")</f>
        <v/>
      </c>
    </row>
    <row r="482" spans="1:12" ht="28.8" x14ac:dyDescent="0.3">
      <c r="A482" s="4">
        <v>538</v>
      </c>
      <c r="B482" s="13" t="str">
        <f>IF($A482&lt;&gt;"",VLOOKUP($A482,Vocabulary!$A:$J,4,),"")</f>
        <v>Generic</v>
      </c>
      <c r="C482" s="13" t="str">
        <f>IF($A482&lt;&gt;"",IF(VLOOKUP($A482,Vocabulary!$A:$J,2,)="","",VLOOKUP($A482,Vocabulary!$A:$J,2,)),"")</f>
        <v>taal</v>
      </c>
      <c r="D482" s="13" t="str">
        <f>IF($A482&lt;&gt;"",IF(VLOOKUP($A482,Vocabulary!$A:$J,10,)="","",VLOOKUP($A482,Vocabulary!$A:$J,10,)),"")</f>
        <v>&lt;vl-generiek-ext:taal&gt;</v>
      </c>
      <c r="E482" s="13" t="str">
        <f>IFERROR(IF(VLOOKUP(A482,VocabularyNL!$A:$G,6)=0,"",VLOOKUP(A482,VocabularyNL!$A:$G,6)),"")</f>
        <v>taal</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http://data.europa.eu/eli/ontology#language</v>
      </c>
      <c r="K482" s="13" t="str">
        <f>IFERROR(IF(VLOOKUP(A482,VocabularyNL!$A:$H,8)=0,"",VLOOKUP(A482,VocabularyNL!$A:$H,8)),"")</f>
        <v/>
      </c>
      <c r="L482" s="13" t="str">
        <f>IFERROR(IF(VLOOKUP(A482,VocabularyFR!$A:$H,8)=0,"",VLOOKUP(A482,VocabularyFR!$A:$H,8)),"")</f>
        <v/>
      </c>
    </row>
    <row r="483" spans="1:12" ht="28.8" x14ac:dyDescent="0.3">
      <c r="A483" s="4">
        <v>539</v>
      </c>
      <c r="B483" s="13" t="str">
        <f>IF($A483&lt;&gt;"",VLOOKUP($A483,Vocabulary!$A:$J,4,),"")</f>
        <v>Generic</v>
      </c>
      <c r="C483" s="13" t="str">
        <f>IF($A483&lt;&gt;"",IF(VLOOKUP($A483,Vocabulary!$A:$J,2,)="","",VLOOKUP($A483,Vocabulary!$A:$J,2,)),"")</f>
        <v>telefoon</v>
      </c>
      <c r="D483" s="13" t="str">
        <f>IF($A483&lt;&gt;"",IF(VLOOKUP($A483,Vocabulary!$A:$J,10,)="","",VLOOKUP($A483,Vocabulary!$A:$J,10,)),"")</f>
        <v>&lt;vl-generiek-ext:telefoon&gt;</v>
      </c>
      <c r="E483" s="13" t="str">
        <f>IFERROR(IF(VLOOKUP(A483,VocabularyNL!$A:$G,6)=0,"",VLOOKUP(A483,VocabularyNL!$A:$G,6)),"")</f>
        <v>telefoon</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http://schema.org/telephone</v>
      </c>
      <c r="K483" s="13" t="str">
        <f>IFERROR(IF(VLOOKUP(A483,VocabularyNL!$A:$H,8)=0,"",VLOOKUP(A483,VocabularyNL!$A:$H,8)),"")</f>
        <v/>
      </c>
      <c r="L483" s="13" t="str">
        <f>IFERROR(IF(VLOOKUP(A483,VocabularyFR!$A:$H,8)=0,"",VLOOKUP(A483,VocabularyFR!$A:$H,8)),"")</f>
        <v/>
      </c>
    </row>
    <row r="484" spans="1:12" ht="28.8" x14ac:dyDescent="0.3">
      <c r="A484" s="4">
        <v>540</v>
      </c>
      <c r="B484" s="13" t="str">
        <f>IF($A484&lt;&gt;"",VLOOKUP($A484,Vocabulary!$A:$J,4,),"")</f>
        <v>Generic</v>
      </c>
      <c r="C484" s="13" t="str">
        <f>IF($A484&lt;&gt;"",IF(VLOOKUP($A484,Vocabulary!$A:$J,2,)="","",VLOOKUP($A484,Vocabulary!$A:$J,2,)),"")</f>
        <v>territorialeToepassing</v>
      </c>
      <c r="D484" s="13" t="str">
        <f>IF($A484&lt;&gt;"",IF(VLOOKUP($A484,Vocabulary!$A:$J,10,)="","",VLOOKUP($A484,Vocabulary!$A:$J,10,)),"")</f>
        <v>&lt;vl-generiek-ext:territorialeToepassing&gt;</v>
      </c>
      <c r="E484" s="13" t="str">
        <f>IFERROR(IF(VLOOKUP(A484,VocabularyNL!$A:$G,6)=0,"",VLOOKUP(A484,VocabularyNL!$A:$G,6)),"")</f>
        <v>territorialeToepassing</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http://data.europa.eu/m8g/territorialApplication</v>
      </c>
      <c r="K484" s="13" t="str">
        <f>IFERROR(IF(VLOOKUP(A484,VocabularyNL!$A:$H,8)=0,"",VLOOKUP(A484,VocabularyNL!$A:$H,8)),"")</f>
        <v/>
      </c>
      <c r="L484" s="13" t="str">
        <f>IFERROR(IF(VLOOKUP(A484,VocabularyFR!$A:$H,8)=0,"",VLOOKUP(A484,VocabularyFR!$A:$H,8)),"")</f>
        <v/>
      </c>
    </row>
    <row r="485" spans="1:12" ht="28.8" x14ac:dyDescent="0.3">
      <c r="A485" s="4">
        <v>541</v>
      </c>
      <c r="B485" s="13" t="str">
        <f>IF($A485&lt;&gt;"",VLOOKUP($A485,Vocabulary!$A:$J,4,),"")</f>
        <v>Generic</v>
      </c>
      <c r="C485" s="13" t="str">
        <f>IF($A485&lt;&gt;"",IF(VLOOKUP($A485,Vocabulary!$A:$J,2,)="","",VLOOKUP($A485,Vocabulary!$A:$J,2,)),"")</f>
        <v>TijdsInterval</v>
      </c>
      <c r="D485" s="13" t="str">
        <f>IF($A485&lt;&gt;"",IF(VLOOKUP($A485,Vocabulary!$A:$J,10,)="","",VLOOKUP($A485,Vocabulary!$A:$J,10,)),"")</f>
        <v>&lt;vl-generiek-ext:TijdsInterval&gt;</v>
      </c>
      <c r="E485" s="13" t="str">
        <f>IFERROR(IF(VLOOKUP(A485,VocabularyNL!$A:$G,6)=0,"",VLOOKUP(A485,VocabularyNL!$A:$G,6)),"")</f>
        <v>TijdsInterval</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http://purl.org/dc/terms/PeriodOfTime</v>
      </c>
      <c r="K485" s="13" t="str">
        <f>IFERROR(IF(VLOOKUP(A485,VocabularyNL!$A:$H,8)=0,"",VLOOKUP(A485,VocabularyNL!$A:$H,8)),"")</f>
        <v/>
      </c>
      <c r="L485" s="13" t="str">
        <f>IFERROR(IF(VLOOKUP(A485,VocabularyFR!$A:$H,8)=0,"",VLOOKUP(A485,VocabularyFR!$A:$H,8)),"")</f>
        <v/>
      </c>
    </row>
    <row r="486" spans="1:12" ht="28.8" x14ac:dyDescent="0.3">
      <c r="A486" s="4">
        <v>542</v>
      </c>
      <c r="B486" s="13" t="str">
        <f>IF($A486&lt;&gt;"",VLOOKUP($A486,Vocabulary!$A:$J,4,),"")</f>
        <v>Generic</v>
      </c>
      <c r="C486" s="13" t="str">
        <f>IF($A486&lt;&gt;"",IF(VLOOKUP($A486,Vocabulary!$A:$J,2,)="","",VLOOKUP($A486,Vocabulary!$A:$J,2,)),"")</f>
        <v>titel</v>
      </c>
      <c r="D486" s="13" t="str">
        <f>IF($A486&lt;&gt;"",IF(VLOOKUP($A486,Vocabulary!$A:$J,10,)="","",VLOOKUP($A486,Vocabulary!$A:$J,10,)),"")</f>
        <v>&lt;vl-generiek-ext:titel&gt;</v>
      </c>
      <c r="E486" s="13" t="str">
        <f>IFERROR(IF(VLOOKUP(A486,VocabularyNL!$A:$G,6)=0,"",VLOOKUP(A486,VocabularyNL!$A:$G,6)),"")</f>
        <v>titel</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http://purl.org/dc/terms/title</v>
      </c>
      <c r="K486" s="13" t="str">
        <f>IFERROR(IF(VLOOKUP(A486,VocabularyNL!$A:$H,8)=0,"",VLOOKUP(A486,VocabularyNL!$A:$H,8)),"")</f>
        <v/>
      </c>
      <c r="L486" s="13" t="str">
        <f>IFERROR(IF(VLOOKUP(A486,VocabularyFR!$A:$H,8)=0,"",VLOOKUP(A486,VocabularyFR!$A:$H,8)),"")</f>
        <v/>
      </c>
    </row>
    <row r="487" spans="1:12" ht="28.8" x14ac:dyDescent="0.3">
      <c r="A487" s="4">
        <v>543</v>
      </c>
      <c r="B487" s="13" t="str">
        <f>IF($A487&lt;&gt;"",VLOOKUP($A487,Vocabulary!$A:$J,4,),"")</f>
        <v>Generic</v>
      </c>
      <c r="C487" s="13" t="str">
        <f>IF($A487&lt;&gt;"",IF(VLOOKUP($A487,Vocabulary!$A:$J,2,)="","",VLOOKUP($A487,Vocabulary!$A:$J,2,)),"")</f>
        <v>type</v>
      </c>
      <c r="D487" s="13" t="str">
        <f>IF($A487&lt;&gt;"",IF(VLOOKUP($A487,Vocabulary!$A:$J,10,)="","",VLOOKUP($A487,Vocabulary!$A:$J,10,)),"")</f>
        <v>&lt;vl-generiek-ext:type&gt;</v>
      </c>
      <c r="E487" s="13" t="str">
        <f>IFERROR(IF(VLOOKUP(A487,VocabularyNL!$A:$G,6)=0,"",VLOOKUP(A487,VocabularyNL!$A:$G,6)),"")</f>
        <v>type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http://purl.org/dc/terms/type</v>
      </c>
      <c r="K487" s="13" t="str">
        <f>IFERROR(IF(VLOOKUP(A487,VocabularyNL!$A:$H,8)=0,"",VLOOKUP(A487,VocabularyNL!$A:$H,8)),"")</f>
        <v/>
      </c>
      <c r="L487" s="13" t="str">
        <f>IFERROR(IF(VLOOKUP(A487,VocabularyFR!$A:$H,8)=0,"",VLOOKUP(A487,VocabularyFR!$A:$H,8)),"")</f>
        <v/>
      </c>
    </row>
    <row r="488" spans="1:12" ht="28.8" x14ac:dyDescent="0.3">
      <c r="A488" s="4">
        <v>544</v>
      </c>
      <c r="B488" s="13" t="str">
        <f>IF($A488&lt;&gt;"",VLOOKUP($A488,Vocabulary!$A:$J,4,),"")</f>
        <v>Generic</v>
      </c>
      <c r="C488" s="13" t="str">
        <f>IF($A488&lt;&gt;"",IF(VLOOKUP($A488,Vocabulary!$A:$J,2,)="","",VLOOKUP($A488,Vocabulary!$A:$J,2,)),"")</f>
        <v>uitgegeven</v>
      </c>
      <c r="D488" s="13" t="str">
        <f>IF($A488&lt;&gt;"",IF(VLOOKUP($A488,Vocabulary!$A:$J,10,)="","",VLOOKUP($A488,Vocabulary!$A:$J,10,)),"")</f>
        <v>&lt;vl-generiek-ext:uitgegeven&gt;</v>
      </c>
      <c r="E488" s="13" t="str">
        <f>IFERROR(IF(VLOOKUP(A488,VocabularyNL!$A:$G,6)=0,"",VLOOKUP(A488,VocabularyNL!$A:$G,6)),"")</f>
        <v>uitgegeven</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http://purl.org/dc/terms/issued</v>
      </c>
      <c r="K488" s="13" t="str">
        <f>IFERROR(IF(VLOOKUP(A488,VocabularyNL!$A:$H,8)=0,"",VLOOKUP(A488,VocabularyNL!$A:$H,8)),"")</f>
        <v/>
      </c>
      <c r="L488" s="13" t="str">
        <f>IFERROR(IF(VLOOKUP(A488,VocabularyFR!$A:$H,8)=0,"",VLOOKUP(A488,VocabularyFR!$A:$H,8)),"")</f>
        <v/>
      </c>
    </row>
    <row r="489" spans="1:12" ht="28.8" x14ac:dyDescent="0.3">
      <c r="A489" s="4">
        <v>545</v>
      </c>
      <c r="B489" s="13" t="str">
        <f>IF($A489&lt;&gt;"",VLOOKUP($A489,Vocabulary!$A:$J,4,),"")</f>
        <v>Generic</v>
      </c>
      <c r="C489" s="13" t="str">
        <f>IF($A489&lt;&gt;"",IF(VLOOKUP($A489,Vocabulary!$A:$J,2,)="","",VLOOKUP($A489,Vocabulary!$A:$J,2,)),"")</f>
        <v>urenBeschikbaarheid</v>
      </c>
      <c r="D489" s="13" t="str">
        <f>IF($A489&lt;&gt;"",IF(VLOOKUP($A489,Vocabulary!$A:$J,10,)="","",VLOOKUP($A489,Vocabulary!$A:$J,10,)),"")</f>
        <v>&lt;vl-generiek-ext:urenBeschikbaarheid&gt;</v>
      </c>
      <c r="E489" s="13" t="str">
        <f>IFERROR(IF(VLOOKUP(A489,VocabularyNL!$A:$G,6)=0,"",VLOOKUP(A489,VocabularyNL!$A:$G,6)),"")</f>
        <v>urenBeschikbaarheid</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http://schema.org/hoursAvailable</v>
      </c>
      <c r="K489" s="13" t="str">
        <f>IFERROR(IF(VLOOKUP(A489,VocabularyNL!$A:$H,8)=0,"",VLOOKUP(A489,VocabularyNL!$A:$H,8)),"")</f>
        <v/>
      </c>
      <c r="L489" s="13" t="str">
        <f>IFERROR(IF(VLOOKUP(A489,VocabularyFR!$A:$H,8)=0,"",VLOOKUP(A489,VocabularyFR!$A:$H,8)),"")</f>
        <v/>
      </c>
    </row>
    <row r="490" spans="1:12" ht="28.8" x14ac:dyDescent="0.3">
      <c r="A490" s="4">
        <v>546</v>
      </c>
      <c r="B490" s="13" t="str">
        <f>IF($A490&lt;&gt;"",VLOOKUP($A490,Vocabulary!$A:$J,4,),"")</f>
        <v>Generic</v>
      </c>
      <c r="C490" s="13" t="str">
        <f>IF($A490&lt;&gt;"",IF(VLOOKUP($A490,Vocabulary!$A:$J,2,)="","",VLOOKUP($A490,Vocabulary!$A:$J,2,)),"")</f>
        <v>wasGeassocieerdMet</v>
      </c>
      <c r="D490" s="13" t="str">
        <f>IF($A490&lt;&gt;"",IF(VLOOKUP($A490,Vocabulary!$A:$J,10,)="","",VLOOKUP($A490,Vocabulary!$A:$J,10,)),"")</f>
        <v>&lt;vl-generiek-ext:wasGeassocieerdMet&gt;</v>
      </c>
      <c r="E490" s="13" t="str">
        <f>IFERROR(IF(VLOOKUP(A490,VocabularyNL!$A:$G,6)=0,"",VLOOKUP(A490,VocabularyNL!$A:$G,6)),"")</f>
        <v>wasGeassocieerdMet</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http://www.w3.org/ns/prov#wasAssociatedWith</v>
      </c>
      <c r="K490" s="13" t="str">
        <f>IFERROR(IF(VLOOKUP(A490,VocabularyNL!$A:$H,8)=0,"",VLOOKUP(A490,VocabularyNL!$A:$H,8)),"")</f>
        <v/>
      </c>
      <c r="L490" s="13" t="str">
        <f>IFERROR(IF(VLOOKUP(A490,VocabularyFR!$A:$H,8)=0,"",VLOOKUP(A490,VocabularyFR!$A:$H,8)),"")</f>
        <v/>
      </c>
    </row>
    <row r="491" spans="1:12" ht="28.8" x14ac:dyDescent="0.3">
      <c r="A491" s="4">
        <v>547</v>
      </c>
      <c r="B491" s="13" t="str">
        <f>IF($A491&lt;&gt;"",VLOOKUP($A491,Vocabulary!$A:$J,4,),"")</f>
        <v>Location</v>
      </c>
      <c r="C491" s="13" t="str">
        <f>IF($A491&lt;&gt;"",IF(VLOOKUP($A491,Vocabulary!$A:$J,2,)="","",VLOOKUP($A491,Vocabulary!$A:$J,2,)),"")</f>
        <v>administratieveEenheidNiveau1</v>
      </c>
      <c r="D491" s="13" t="str">
        <f>IF($A491&lt;&gt;"",IF(VLOOKUP($A491,Vocabulary!$A:$J,10,)="","",VLOOKUP($A491,Vocabulary!$A:$J,10,)),"")</f>
        <v>&lt;vl-adres-ext:administratieveEenheidNiveau1&gt;</v>
      </c>
      <c r="E491" s="13" t="str">
        <f>IFERROR(IF(VLOOKUP(A491,VocabularyNL!$A:$G,6)=0,"",VLOOKUP(A491,VocabularyNL!$A:$G,6)),"")</f>
        <v>administratieveEenheidNiveau1</v>
      </c>
      <c r="F491" s="13" t="str">
        <f>IFERROR(IF(VLOOKUP(A491,VocabularyFR!$A:$G,6)=0,"",VLOOKUP(A491,VocabularyFR!$A:$G,6)),"")</f>
        <v/>
      </c>
      <c r="G491" s="13" t="str">
        <f>IF($A491&lt;&gt;"",VLOOKUP($A491,Vocabulary!$A:$J,3,),"")</f>
        <v>The uppermost administrative unit for the address, almost always a country.</v>
      </c>
      <c r="H491" s="13" t="str">
        <f>IFERROR(IF(VLOOKUP(A491,VocabularyNL!$A:$G,7)=0,"",VLOOKUP(A491,VocabularyNL!$A:$H,7)),"")</f>
        <v>The uppermost administrative unit for the address, almost always a country.</v>
      </c>
      <c r="I491" s="13" t="str">
        <f>IFERROR(IF(VLOOKUP(A491,VocabularyFR!$A:$G,7)=0,"",VLOOKUP(A491,VocabularyFR!$A:$H,7)),"")</f>
        <v/>
      </c>
      <c r="J491" s="13" t="str">
        <f>IF($A491&lt;&gt;"",IF(VLOOKUP($A491,Vocabulary!$A:$J,7,)="","",VLOOKUP($A491,Vocabulary!$A:$J,7,)),"")</f>
        <v>external terminology:
http://www.w3.org/ns/locn#adminUnitL1</v>
      </c>
      <c r="K491" s="13" t="str">
        <f>IFERROR(IF(VLOOKUP(A491,VocabularyNL!$A:$H,8)=0,"",VLOOKUP(A491,VocabularyNL!$A:$H,8)),"")</f>
        <v/>
      </c>
      <c r="L491" s="13" t="str">
        <f>IFERROR(IF(VLOOKUP(A491,VocabularyFR!$A:$H,8)=0,"",VLOOKUP(A491,VocabularyFR!$A:$H,8)),"")</f>
        <v/>
      </c>
    </row>
    <row r="492" spans="1:12" ht="43.2" x14ac:dyDescent="0.3">
      <c r="A492" s="4">
        <v>548</v>
      </c>
      <c r="B492" s="13" t="str">
        <f>IF($A492&lt;&gt;"",VLOOKUP($A492,Vocabulary!$A:$J,4,),"")</f>
        <v>Location</v>
      </c>
      <c r="C492" s="13" t="str">
        <f>IF($A492&lt;&gt;"",IF(VLOOKUP($A492,Vocabulary!$A:$J,2,)="","",VLOOKUP($A492,Vocabulary!$A:$J,2,)),"")</f>
        <v>administratieveEenheidNiveau2</v>
      </c>
      <c r="D492" s="13" t="str">
        <f>IF($A492&lt;&gt;"",IF(VLOOKUP($A492,Vocabulary!$A:$J,10,)="","",VLOOKUP($A492,Vocabulary!$A:$J,10,)),"")</f>
        <v>&lt;vl-adres-ext:administratieveEenheidNiveau2&gt;</v>
      </c>
      <c r="E492" s="13" t="str">
        <f>IFERROR(IF(VLOOKUP(A492,VocabularyNL!$A:$G,6)=0,"",VLOOKUP(A492,VocabularyNL!$A:$G,6)),"")</f>
        <v>administratieveEenheidNiveau2</v>
      </c>
      <c r="F492" s="13" t="str">
        <f>IFERROR(IF(VLOOKUP(A492,VocabularyFR!$A:$G,6)=0,"",VLOOKUP(A492,VocabularyFR!$A:$G,6)),"")</f>
        <v/>
      </c>
      <c r="G492" s="13" t="str">
        <f>IF($A492&lt;&gt;"",VLOOKUP($A492,Vocabulary!$A:$J,3,),"")</f>
        <v>The region of the address, usually a county, state or other such area that typically encompasses several localities.</v>
      </c>
      <c r="H492" s="13" t="str">
        <f>IFERROR(IF(VLOOKUP(A492,VocabularyNL!$A:$G,7)=0,"",VLOOKUP(A492,VocabularyNL!$A:$H,7)),"")</f>
        <v>The region of the address, usually a county, state or other such area that typically encompasses several localities.</v>
      </c>
      <c r="I492" s="13" t="str">
        <f>IFERROR(IF(VLOOKUP(A492,VocabularyFR!$A:$G,7)=0,"",VLOOKUP(A492,VocabularyFR!$A:$H,7)),"")</f>
        <v/>
      </c>
      <c r="J492" s="13" t="str">
        <f>IF($A492&lt;&gt;"",IF(VLOOKUP($A492,Vocabulary!$A:$J,7,)="","",VLOOKUP($A492,Vocabulary!$A:$J,7,)),"")</f>
        <v>external terminology:
http://www.w3.org/ns/locn#adminUnitL2</v>
      </c>
      <c r="K492" s="13" t="str">
        <f>IFERROR(IF(VLOOKUP(A492,VocabularyNL!$A:$H,8)=0,"",VLOOKUP(A492,VocabularyNL!$A:$H,8)),"")</f>
        <v/>
      </c>
      <c r="L492" s="13" t="str">
        <f>IFERROR(IF(VLOOKUP(A492,VocabularyFR!$A:$H,8)=0,"",VLOOKUP(A492,VocabularyFR!$A:$H,8)),"")</f>
        <v/>
      </c>
    </row>
    <row r="493" spans="1:12" ht="28.8" x14ac:dyDescent="0.3">
      <c r="A493" s="4">
        <v>549</v>
      </c>
      <c r="B493" s="13" t="str">
        <f>IF($A493&lt;&gt;"",VLOOKUP($A493,Vocabulary!$A:$J,4,),"")</f>
        <v>Location</v>
      </c>
      <c r="C493" s="13" t="str">
        <f>IF($A493&lt;&gt;"",IF(VLOOKUP($A493,Vocabulary!$A:$J,2,)="","",VLOOKUP($A493,Vocabulary!$A:$J,2,)),"")</f>
        <v>adresgebied</v>
      </c>
      <c r="D493" s="13" t="str">
        <f>IF($A493&lt;&gt;"",IF(VLOOKUP($A493,Vocabulary!$A:$J,10,)="","",VLOOKUP($A493,Vocabulary!$A:$J,10,)),"")</f>
        <v>&lt;vl-adres-ext:adresgebied&gt;</v>
      </c>
      <c r="E493" s="13" t="str">
        <f>IFERROR(IF(VLOOKUP(A493,VocabularyNL!$A:$G,6)=0,"",VLOOKUP(A493,VocabularyNL!$A:$G,6)),"")</f>
        <v>adresgebied</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http://www.w3.org/ns/locn#addressArea</v>
      </c>
      <c r="K493" s="13" t="str">
        <f>IFERROR(IF(VLOOKUP(A493,VocabularyNL!$A:$H,8)=0,"",VLOOKUP(A493,VocabularyNL!$A:$H,8)),"")</f>
        <v/>
      </c>
      <c r="L493" s="13" t="str">
        <f>IFERROR(IF(VLOOKUP(A493,VocabularyFR!$A:$H,8)=0,"",VLOOKUP(A493,VocabularyFR!$A:$H,8)),"")</f>
        <v/>
      </c>
    </row>
    <row r="494" spans="1:12" ht="28.8" x14ac:dyDescent="0.3">
      <c r="A494" s="4">
        <v>550</v>
      </c>
      <c r="B494" s="13" t="str">
        <f>IF($A494&lt;&gt;"",VLOOKUP($A494,Vocabulary!$A:$J,4,),"")</f>
        <v>Location</v>
      </c>
      <c r="C494" s="13" t="str">
        <f>IF($A494&lt;&gt;"",IF(VLOOKUP($A494,Vocabulary!$A:$J,2,)="","",VLOOKUP($A494,Vocabulary!$A:$J,2,)),"")</f>
        <v>Adresvoorstelling</v>
      </c>
      <c r="D494" s="13" t="str">
        <f>IF($A494&lt;&gt;"",IF(VLOOKUP($A494,Vocabulary!$A:$J,10,)="","",VLOOKUP($A494,Vocabulary!$A:$J,10,)),"")</f>
        <v>&lt;vl-adres-ext:Adresvoorstelling&gt;</v>
      </c>
      <c r="E494" s="13" t="str">
        <f>IFERROR(IF(VLOOKUP(A494,VocabularyNL!$A:$G,6)=0,"",VLOOKUP(A494,VocabularyNL!$A:$G,6)),"")</f>
        <v>Adresvoorstelling</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http://www.w3.org/ns/locn#Address</v>
      </c>
      <c r="K494" s="13" t="str">
        <f>IFERROR(IF(VLOOKUP(A494,VocabularyNL!$A:$H,8)=0,"",VLOOKUP(A494,VocabularyNL!$A:$H,8)),"")</f>
        <v/>
      </c>
      <c r="L494" s="13" t="str">
        <f>IFERROR(IF(VLOOKUP(A494,VocabularyFR!$A:$H,8)=0,"",VLOOKUP(A494,VocabularyFR!$A:$H,8)),"")</f>
        <v/>
      </c>
    </row>
    <row r="495" spans="1:12" ht="28.8" x14ac:dyDescent="0.3">
      <c r="A495" s="4">
        <v>551</v>
      </c>
      <c r="B495" s="13" t="str">
        <f>IF($A495&lt;&gt;"",VLOOKUP($A495,Vocabulary!$A:$J,4,),"")</f>
        <v>Location</v>
      </c>
      <c r="C495" s="13" t="str">
        <f>IF($A495&lt;&gt;"",IF(VLOOKUP($A495,Vocabulary!$A:$J,2,)="","",VLOOKUP($A495,Vocabulary!$A:$J,2,)),"")</f>
        <v>label</v>
      </c>
      <c r="D495" s="13" t="str">
        <f>IF($A495&lt;&gt;"",IF(VLOOKUP($A495,Vocabulary!$A:$J,10,)="","",VLOOKUP($A495,Vocabulary!$A:$J,10,)),"")</f>
        <v>&lt;vl-adres-ext:label&gt;</v>
      </c>
      <c r="E495" s="13" t="str">
        <f>IFERROR(IF(VLOOKUP(A495,VocabularyNL!$A:$G,6)=0,"",VLOOKUP(A495,VocabularyNL!$A:$G,6)),"")</f>
        <v>label</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http://www.w3.org/2000/01/rdf-schema#label</v>
      </c>
      <c r="K495" s="13" t="str">
        <f>IFERROR(IF(VLOOKUP(A495,VocabularyNL!$A:$H,8)=0,"",VLOOKUP(A495,VocabularyNL!$A:$H,8)),"")</f>
        <v/>
      </c>
      <c r="L495" s="13" t="str">
        <f>IFERROR(IF(VLOOKUP(A495,VocabularyFR!$A:$H,8)=0,"",VLOOKUP(A495,VocabularyFR!$A:$H,8)),"")</f>
        <v/>
      </c>
    </row>
    <row r="496" spans="1:12" ht="28.8" x14ac:dyDescent="0.3">
      <c r="A496" s="4">
        <v>552</v>
      </c>
      <c r="B496" s="13" t="str">
        <f>IF($A496&lt;&gt;"",VLOOKUP($A496,Vocabulary!$A:$J,4,),"")</f>
        <v>Location</v>
      </c>
      <c r="C496" s="13" t="str">
        <f>IF($A496&lt;&gt;"",IF(VLOOKUP($A496,Vocabulary!$A:$J,2,)="","",VLOOKUP($A496,Vocabulary!$A:$J,2,)),"")</f>
        <v>locatieaanduiding</v>
      </c>
      <c r="D496" s="13" t="str">
        <f>IF($A496&lt;&gt;"",IF(VLOOKUP($A496,Vocabulary!$A:$J,10,)="","",VLOOKUP($A496,Vocabulary!$A:$J,10,)),"")</f>
        <v>&lt;vl-adres-ext:locatieaanduiding&gt;</v>
      </c>
      <c r="E496" s="13" t="str">
        <f>IFERROR(IF(VLOOKUP(A496,VocabularyNL!$A:$G,6)=0,"",VLOOKUP(A496,VocabularyNL!$A:$G,6)),"")</f>
        <v>locatieaanduiding</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http://www.w3.org/ns/locn#locatorDesignator</v>
      </c>
      <c r="K496" s="13" t="str">
        <f>IFERROR(IF(VLOOKUP(A496,VocabularyNL!$A:$H,8)=0,"",VLOOKUP(A496,VocabularyNL!$A:$H,8)),"")</f>
        <v/>
      </c>
      <c r="L496" s="13" t="str">
        <f>IFERROR(IF(VLOOKUP(A496,VocabularyFR!$A:$H,8)=0,"",VLOOKUP(A496,VocabularyFR!$A:$H,8)),"")</f>
        <v/>
      </c>
    </row>
    <row r="497" spans="1:12" ht="72" x14ac:dyDescent="0.3">
      <c r="A497" s="4">
        <v>553</v>
      </c>
      <c r="B497" s="13" t="str">
        <f>IF($A497&lt;&gt;"",VLOOKUP($A497,Vocabulary!$A:$J,4,),"")</f>
        <v>Location</v>
      </c>
      <c r="C497" s="13" t="str">
        <f>IF($A497&lt;&gt;"",IF(VLOOKUP($A497,Vocabulary!$A:$J,2,)="","",VLOOKUP($A497,Vocabulary!$A:$J,2,)),"")</f>
        <v>locatienaam</v>
      </c>
      <c r="D497" s="13" t="str">
        <f>IF($A497&lt;&gt;"",IF(VLOOKUP($A497,Vocabulary!$A:$J,10,)="","",VLOOKUP($A497,Vocabulary!$A:$J,10,)),"")</f>
        <v>&lt;vl-adres-ext:locatienaam&gt;</v>
      </c>
      <c r="E497" s="13" t="str">
        <f>IFERROR(IF(VLOOKUP(A497,VocabularyNL!$A:$G,6)=0,"",VLOOKUP(A497,VocabularyNL!$A:$G,6)),"")</f>
        <v>locatienaam</v>
      </c>
      <c r="F497" s="13" t="str">
        <f>IFERROR(IF(VLOOKUP(A497,VocabularyFR!$A:$G,6)=0,"",VLOOKUP(A497,VocabularyFR!$A:$G,6)),"")</f>
        <v/>
      </c>
      <c r="G497" s="13" t="str">
        <f>IF($A497&lt;&gt;"",VLOOKUP($A497,Vocabulary!$A:$J,3,),"")</f>
        <v>Proper noun(s) applied to the real world entity identified by the locator. The locator name could be the name of the property or complex, of the building or part of the building, or it could be the name of a room inside a building.</v>
      </c>
      <c r="H497" s="13" t="str">
        <f>IFERROR(IF(VLOOKUP(A497,VocabularyNL!$A:$G,7)=0,"",VLOOKUP(A497,VocabularyNL!$A:$H,7)),"")</f>
        <v>Proper noun(s) applied to the real world entity identified by the locator. The locator name could be the name of the property or complex, of the building or part of the building, or it could be the name of a room inside a building.</v>
      </c>
      <c r="I497" s="13" t="str">
        <f>IFERROR(IF(VLOOKUP(A497,VocabularyFR!$A:$G,7)=0,"",VLOOKUP(A497,VocabularyFR!$A:$H,7)),"")</f>
        <v/>
      </c>
      <c r="J497" s="13" t="str">
        <f>IF($A497&lt;&gt;"",IF(VLOOKUP($A497,Vocabulary!$A:$J,7,)="","",VLOOKUP($A497,Vocabulary!$A:$J,7,)),"")</f>
        <v>external terminology:
http://www.w3.org/ns/locn#locatorName</v>
      </c>
      <c r="K497" s="13" t="str">
        <f>IFERROR(IF(VLOOKUP(A497,VocabularyNL!$A:$H,8)=0,"",VLOOKUP(A497,VocabularyNL!$A:$H,8)),"")</f>
        <v/>
      </c>
      <c r="L497" s="13" t="str">
        <f>IFERROR(IF(VLOOKUP(A497,VocabularyFR!$A:$H,8)=0,"",VLOOKUP(A497,VocabularyFR!$A:$H,8)),"")</f>
        <v/>
      </c>
    </row>
    <row r="498" spans="1:12" ht="28.8" x14ac:dyDescent="0.3">
      <c r="A498" s="4">
        <v>554</v>
      </c>
      <c r="B498" s="13" t="str">
        <f>IF($A498&lt;&gt;"",VLOOKUP($A498,Vocabulary!$A:$J,4,),"")</f>
        <v>Location</v>
      </c>
      <c r="C498" s="13" t="str">
        <f>IF($A498&lt;&gt;"",IF(VLOOKUP($A498,Vocabulary!$A:$J,2,)="","",VLOOKUP($A498,Vocabulary!$A:$J,2,)),"")</f>
        <v>postbus</v>
      </c>
      <c r="D498" s="13" t="str">
        <f>IF($A498&lt;&gt;"",IF(VLOOKUP($A498,Vocabulary!$A:$J,10,)="","",VLOOKUP($A498,Vocabulary!$A:$J,10,)),"")</f>
        <v>&lt;vl-adres-ext:postbus&gt;</v>
      </c>
      <c r="E498" s="13" t="str">
        <f>IFERROR(IF(VLOOKUP(A498,VocabularyNL!$A:$G,6)=0,"",VLOOKUP(A498,VocabularyNL!$A:$G,6)),"")</f>
        <v>postbus</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http://www.w3.org/ns/locn#poBox</v>
      </c>
      <c r="K498" s="13" t="str">
        <f>IFERROR(IF(VLOOKUP(A498,VocabularyNL!$A:$H,8)=0,"",VLOOKUP(A498,VocabularyNL!$A:$H,8)),"")</f>
        <v/>
      </c>
      <c r="L498" s="13" t="str">
        <f>IFERROR(IF(VLOOKUP(A498,VocabularyFR!$A:$H,8)=0,"",VLOOKUP(A498,VocabularyFR!$A:$H,8)),"")</f>
        <v/>
      </c>
    </row>
    <row r="499" spans="1:12" ht="28.8" x14ac:dyDescent="0.3">
      <c r="A499" s="4">
        <v>557</v>
      </c>
      <c r="B499" s="13" t="str">
        <f>IF($A499&lt;&gt;"",VLOOKUP($A499,Vocabulary!$A:$J,4,),"")</f>
        <v>Location</v>
      </c>
      <c r="C499" s="13" t="str">
        <f>IF($A499&lt;&gt;"",IF(VLOOKUP($A499,Vocabulary!$A:$J,2,)="","",VLOOKUP($A499,Vocabulary!$A:$J,2,)),"")</f>
        <v>straatnaam</v>
      </c>
      <c r="D499" s="13" t="str">
        <f>IF($A499&lt;&gt;"",IF(VLOOKUP($A499,Vocabulary!$A:$J,10,)="","",VLOOKUP($A499,Vocabulary!$A:$J,10,)),"")</f>
        <v>&lt;vl-adres-ext:straatnaam&gt;</v>
      </c>
      <c r="E499" s="13" t="str">
        <f>IFERROR(IF(VLOOKUP(A499,VocabularyNL!$A:$G,6)=0,"",VLOOKUP(A499,VocabularyNL!$A:$G,6)),"")</f>
        <v>straatnaam</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http://www.w3.org/ns/locn#thoroughfare</v>
      </c>
      <c r="K499" s="13" t="str">
        <f>IFERROR(IF(VLOOKUP(A499,VocabularyNL!$A:$H,8)=0,"",VLOOKUP(A499,VocabularyNL!$A:$H,8)),"")</f>
        <v/>
      </c>
      <c r="L499" s="13" t="str">
        <f>IFERROR(IF(VLOOKUP(A499,VocabularyFR!$A:$H,8)=0,"",VLOOKUP(A499,VocabularyFR!$A:$H,8)),"")</f>
        <v/>
      </c>
    </row>
    <row r="500" spans="1:12" ht="28.8" x14ac:dyDescent="0.3">
      <c r="A500" s="4">
        <v>559</v>
      </c>
      <c r="B500" s="13" t="str">
        <f>IF($A500&lt;&gt;"",VLOOKUP($A500,Vocabulary!$A:$J,4,),"")</f>
        <v>Person</v>
      </c>
      <c r="C500" s="13" t="str">
        <f>IF($A500&lt;&gt;"",IF(VLOOKUP($A500,Vocabulary!$A:$J,2,)="","",VLOOKUP($A500,Vocabulary!$A:$J,2,)),"")</f>
        <v>contactpunt</v>
      </c>
      <c r="D500" s="13" t="str">
        <f>IF($A500&lt;&gt;"",IF(VLOOKUP($A500,Vocabulary!$A:$J,10,)="","",VLOOKUP($A500,Vocabulary!$A:$J,10,)),"")</f>
        <v>&lt;vl-persoon-ext:contactpunt&gt;</v>
      </c>
      <c r="E500" s="13" t="str">
        <f>IFERROR(IF(VLOOKUP(A500,VocabularyNL!$A:$G,6)=0,"",VLOOKUP(A500,VocabularyNL!$A:$G,6)),"")</f>
        <v>contactpunt</v>
      </c>
      <c r="F500" s="13" t="str">
        <f>IFERROR(IF(VLOOKUP(A500,VocabularyFR!$A:$G,6)=0,"",VLOOKUP(A500,VocabularyFR!$A:$G,6)),"")</f>
        <v/>
      </c>
      <c r="G500" s="13" t="str">
        <f>IF($A500&lt;&gt;"",VLOOKUP($A500,Vocabulary!$A:$J,3,),"")</f>
        <v>A contact point for a person or organization.</v>
      </c>
      <c r="H500" s="13" t="str">
        <f>IFERROR(IF(VLOOKUP(A500,VocabularyNL!$A:$G,7)=0,"",VLOOKUP(A500,VocabularyNL!$A:$H,7)),"")</f>
        <v>A contact point for a person or organization.</v>
      </c>
      <c r="I500" s="13" t="str">
        <f>IFERROR(IF(VLOOKUP(A500,VocabularyFR!$A:$G,7)=0,"",VLOOKUP(A500,VocabularyFR!$A:$H,7)),"")</f>
        <v/>
      </c>
      <c r="J500" s="13" t="str">
        <f>IF($A500&lt;&gt;"",IF(VLOOKUP($A500,Vocabulary!$A:$J,7,)="","",VLOOKUP($A500,Vocabulary!$A:$J,7,)),"")</f>
        <v>external terminology:
http://schema.org/contactPoint</v>
      </c>
      <c r="K500" s="13" t="str">
        <f>IFERROR(IF(VLOOKUP(A500,VocabularyNL!$A:$H,8)=0,"",VLOOKUP(A500,VocabularyNL!$A:$H,8)),"")</f>
        <v/>
      </c>
      <c r="L500" s="13" t="str">
        <f>IFERROR(IF(VLOOKUP(A500,VocabularyFR!$A:$H,8)=0,"",VLOOKUP(A500,VocabularyFR!$A:$H,8)),"")</f>
        <v/>
      </c>
    </row>
    <row r="501" spans="1:12" ht="86.4" x14ac:dyDescent="0.3">
      <c r="A501" s="4">
        <v>560</v>
      </c>
      <c r="B501" s="13" t="str">
        <f>IF($A501&lt;&gt;"",VLOOKUP($A501,Vocabulary!$A:$J,4,),"")</f>
        <v>Person</v>
      </c>
      <c r="C501" s="13" t="str">
        <f>IF($A501&lt;&gt;"",IF(VLOOKUP($A501,Vocabulary!$A:$J,2,)="","",VLOOKUP($A501,Vocabulary!$A:$J,2,)),"")</f>
        <v>familienaam</v>
      </c>
      <c r="D501" s="13" t="str">
        <f>IF($A501&lt;&gt;"",IF(VLOOKUP($A501,Vocabulary!$A:$J,10,)="","",VLOOKUP($A501,Vocabulary!$A:$J,10,)),"")</f>
        <v>&lt;vl-persoon-ext:familienaam&gt;</v>
      </c>
      <c r="E501" s="13" t="str">
        <f>IFERROR(IF(VLOOKUP(A501,VocabularyNL!$A:$G,6)=0,"",VLOOKUP(A501,VocabularyNL!$A:$G,6)),"")</f>
        <v>familienaam</v>
      </c>
      <c r="F501" s="13" t="str">
        <f>IFERROR(IF(VLOOKUP(A501,VocabularyFR!$A:$G,6)=0,"",VLOOKUP(A501,VocabularyFR!$A:$G,6)),"")</f>
        <v/>
      </c>
      <c r="G501" s="13" t="str">
        <f>IF($A501&lt;&gt;"",VLOOKUP($A501,Vocabulary!$A:$J,3,),"")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1" s="13" t="str">
        <f>IFERROR(IF(VLOOKUP(A501,VocabularyNL!$A:$G,7)=0,"",VLOOKUP(A501,VocabularyNL!$A:$H,7)),"")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1" s="13" t="str">
        <f>IFERROR(IF(VLOOKUP(A501,VocabularyFR!$A:$G,7)=0,"",VLOOKUP(A501,VocabularyFR!$A:$H,7)),"")</f>
        <v/>
      </c>
      <c r="J501" s="13" t="str">
        <f>IF($A501&lt;&gt;"",IF(VLOOKUP($A501,Vocabulary!$A:$J,7,)="","",VLOOKUP($A501,Vocabulary!$A:$J,7,)),"")</f>
        <v>external terminology:
http://xmlns.com/foaf/0.1/familyName</v>
      </c>
      <c r="K501" s="13" t="str">
        <f>IFERROR(IF(VLOOKUP(A501,VocabularyNL!$A:$H,8)=0,"",VLOOKUP(A501,VocabularyNL!$A:$H,8)),"")</f>
        <v/>
      </c>
      <c r="L501" s="13" t="str">
        <f>IFERROR(IF(VLOOKUP(A501,VocabularyFR!$A:$H,8)=0,"",VLOOKUP(A501,VocabularyFR!$A:$H,8)),"")</f>
        <v/>
      </c>
    </row>
    <row r="502" spans="1:12" ht="158.4" x14ac:dyDescent="0.3">
      <c r="A502" s="4">
        <v>561</v>
      </c>
      <c r="B502" s="13" t="str">
        <f>IF($A502&lt;&gt;"",VLOOKUP($A502,Vocabulary!$A:$J,4,),"")</f>
        <v>Person</v>
      </c>
      <c r="C502" s="13" t="str">
        <f>IF($A502&lt;&gt;"",IF(VLOOKUP($A502,Vocabulary!$A:$J,2,)="","",VLOOKUP($A502,Vocabulary!$A:$J,2,)),"")</f>
        <v>geboortenaam</v>
      </c>
      <c r="D502" s="13" t="str">
        <f>IF($A502&lt;&gt;"",IF(VLOOKUP($A502,Vocabulary!$A:$J,10,)="","",VLOOKUP($A502,Vocabulary!$A:$J,10,)),"")</f>
        <v>&lt;vl-persoon-ext:geboortenaam&gt;</v>
      </c>
      <c r="E502" s="13" t="str">
        <f>IFERROR(IF(VLOOKUP(A502,VocabularyNL!$A:$G,6)=0,"",VLOOKUP(A502,VocabularyNL!$A:$G,6)),"")</f>
        <v>geboortenaam</v>
      </c>
      <c r="F502" s="13" t="str">
        <f>IFERROR(IF(VLOOKUP(A502,VocabularyFR!$A:$G,6)=0,"",VLOOKUP(A502,VocabularyFR!$A:$G,6)),"")</f>
        <v/>
      </c>
      <c r="G502" s="13" t="str">
        <f>IF($A502&lt;&gt;"",VLOOKUP($A502,Vocabulary!$A:$J,3,),"")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2" s="13" t="str">
        <f>IFERROR(IF(VLOOKUP(A502,VocabularyNL!$A:$G,7)=0,"",VLOOKUP(A502,VocabularyNL!$A:$H,7)),"")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2" s="13" t="str">
        <f>IFERROR(IF(VLOOKUP(A502,VocabularyFR!$A:$G,7)=0,"",VLOOKUP(A502,VocabularyFR!$A:$H,7)),"")</f>
        <v/>
      </c>
      <c r="J502" s="13" t="str">
        <f>IF($A502&lt;&gt;"",IF(VLOOKUP($A502,Vocabulary!$A:$J,7,)="","",VLOOKUP($A502,Vocabulary!$A:$J,7,)),"")</f>
        <v>external terminology:
http://www.w3.org/ns/person#birthName</v>
      </c>
      <c r="K502" s="13" t="str">
        <f>IFERROR(IF(VLOOKUP(A502,VocabularyNL!$A:$H,8)=0,"",VLOOKUP(A502,VocabularyNL!$A:$H,8)),"")</f>
        <v/>
      </c>
      <c r="L502" s="13" t="str">
        <f>IFERROR(IF(VLOOKUP(A502,VocabularyFR!$A:$H,8)=0,"",VLOOKUP(A502,VocabularyFR!$A:$H,8)),"")</f>
        <v/>
      </c>
    </row>
    <row r="503" spans="1:12" ht="86.4" x14ac:dyDescent="0.3">
      <c r="A503" s="4">
        <v>562</v>
      </c>
      <c r="B503" s="13" t="str">
        <f>IF($A503&lt;&gt;"",VLOOKUP($A503,Vocabulary!$A:$J,4,),"")</f>
        <v>Person</v>
      </c>
      <c r="C503" s="13" t="str">
        <f>IF($A503&lt;&gt;"",IF(VLOOKUP($A503,Vocabulary!$A:$J,2,)="","",VLOOKUP($A503,Vocabulary!$A:$J,2,)),"")</f>
        <v>gegevenNaam</v>
      </c>
      <c r="D503" s="13" t="str">
        <f>IF($A503&lt;&gt;"",IF(VLOOKUP($A503,Vocabulary!$A:$J,10,)="","",VLOOKUP($A503,Vocabulary!$A:$J,10,)),"")</f>
        <v>&lt;vl-persoon-ext:gegevenNaam&gt;</v>
      </c>
      <c r="E503" s="13" t="str">
        <f>IFERROR(IF(VLOOKUP(A503,VocabularyNL!$A:$G,6)=0,"",VLOOKUP(A503,VocabularyNL!$A:$G,6)),"")</f>
        <v>gegevenNaam</v>
      </c>
      <c r="F503" s="13" t="str">
        <f>IFERROR(IF(VLOOKUP(A503,VocabularyFR!$A:$G,6)=0,"",VLOOKUP(A503,VocabularyFR!$A:$G,6)),"")</f>
        <v/>
      </c>
      <c r="G503" s="13" t="str">
        <f>IF($A503&lt;&gt;"",VLOOKUP($A503,Vocabulary!$A:$J,3,),"")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3" s="13" t="str">
        <f>IFERROR(IF(VLOOKUP(A503,VocabularyNL!$A:$G,7)=0,"",VLOOKUP(A503,VocabularyNL!$A:$H,7)),"")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3" s="13" t="str">
        <f>IFERROR(IF(VLOOKUP(A503,VocabularyFR!$A:$G,7)=0,"",VLOOKUP(A503,VocabularyFR!$A:$H,7)),"")</f>
        <v/>
      </c>
      <c r="J503" s="13" t="str">
        <f>IF($A503&lt;&gt;"",IF(VLOOKUP($A503,Vocabulary!$A:$J,7,)="","",VLOOKUP($A503,Vocabulary!$A:$J,7,)),"")</f>
        <v>external terminology:
http://xmlns.com/foaf/0.1/givenName</v>
      </c>
      <c r="K503" s="13" t="str">
        <f>IFERROR(IF(VLOOKUP(A503,VocabularyNL!$A:$H,8)=0,"",VLOOKUP(A503,VocabularyNL!$A:$H,8)),"")</f>
        <v/>
      </c>
      <c r="L503" s="13" t="str">
        <f>IFERROR(IF(VLOOKUP(A503,VocabularyFR!$A:$H,8)=0,"",VLOOKUP(A503,VocabularyFR!$A:$H,8)),"")</f>
        <v/>
      </c>
    </row>
    <row r="504" spans="1:12" ht="28.8" x14ac:dyDescent="0.3">
      <c r="A504" s="4">
        <v>563</v>
      </c>
      <c r="B504" s="13" t="str">
        <f>IF($A504&lt;&gt;"",VLOOKUP($A504,Vocabulary!$A:$J,4,),"")</f>
        <v>Person</v>
      </c>
      <c r="C504" s="13" t="str">
        <f>IF($A504&lt;&gt;"",IF(VLOOKUP($A504,Vocabulary!$A:$J,2,)="","",VLOOKUP($A504,Vocabulary!$A:$J,2,)),"")</f>
        <v>inwonerschap</v>
      </c>
      <c r="D504" s="13" t="str">
        <f>IF($A504&lt;&gt;"",IF(VLOOKUP($A504,Vocabulary!$A:$J,10,)="","",VLOOKUP($A504,Vocabulary!$A:$J,10,)),"")</f>
        <v>&lt;vl-persoon-ext:inwonerschap&gt;</v>
      </c>
      <c r="E504" s="13" t="str">
        <f>IFERROR(IF(VLOOKUP(A504,VocabularyNL!$A:$G,6)=0,"",VLOOKUP(A504,VocabularyNL!$A:$G,6)),"")</f>
        <v>inwonerschap</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http://www.w3.org/ns/person#residency</v>
      </c>
      <c r="K504" s="13" t="str">
        <f>IFERROR(IF(VLOOKUP(A504,VocabularyNL!$A:$H,8)=0,"",VLOOKUP(A504,VocabularyNL!$A:$H,8)),"")</f>
        <v/>
      </c>
      <c r="L504" s="13" t="str">
        <f>IFERROR(IF(VLOOKUP(A504,VocabularyFR!$A:$H,8)=0,"",VLOOKUP(A504,VocabularyFR!$A:$H,8)),"")</f>
        <v/>
      </c>
    </row>
    <row r="505" spans="1:12" ht="28.8" x14ac:dyDescent="0.3">
      <c r="A505" s="4">
        <v>564</v>
      </c>
      <c r="B505" s="13" t="str">
        <f>IF($A505&lt;&gt;"",VLOOKUP($A505,Vocabulary!$A:$J,4,),"")</f>
        <v>Person</v>
      </c>
      <c r="C505" s="13" t="str">
        <f>IF($A505&lt;&gt;"",IF(VLOOKUP($A505,Vocabulary!$A:$J,2,)="","",VLOOKUP($A505,Vocabulary!$A:$J,2,)),"")</f>
        <v>naam</v>
      </c>
      <c r="D505" s="13" t="str">
        <f>IF($A505&lt;&gt;"",IF(VLOOKUP($A505,Vocabulary!$A:$J,10,)="","",VLOOKUP($A505,Vocabulary!$A:$J,10,)),"")</f>
        <v>&lt;vl-persoon-ext:naam&gt;</v>
      </c>
      <c r="E505" s="13" t="str">
        <f>IFERROR(IF(VLOOKUP(A505,VocabularyNL!$A:$G,6)=0,"",VLOOKUP(A505,VocabularyNL!$A:$G,6)),"")</f>
        <v>naam</v>
      </c>
      <c r="F505" s="13" t="str">
        <f>IFERROR(IF(VLOOKUP(A505,VocabularyFR!$A:$G,6)=0,"",VLOOKUP(A505,VocabularyFR!$A:$G,6)),"")</f>
        <v/>
      </c>
      <c r="G505" s="13">
        <f>IF($A505&lt;&gt;"",VLOOKUP($A505,Vocabulary!$A:$J,3,),"")</f>
        <v>0</v>
      </c>
      <c r="H505" s="13" t="str">
        <f>IFERROR(IF(VLOOKUP(A505,VocabularyNL!$A:$G,7)=0,"",VLOOKUP(A505,VocabularyNL!$A:$H,7)),"")</f>
        <v/>
      </c>
      <c r="I505" s="13" t="str">
        <f>IFERROR(IF(VLOOKUP(A505,VocabularyFR!$A:$G,7)=0,"",VLOOKUP(A505,VocabularyFR!$A:$H,7)),"")</f>
        <v/>
      </c>
      <c r="J505" s="13" t="str">
        <f>IF($A505&lt;&gt;"",IF(VLOOKUP($A505,Vocabulary!$A:$J,7,)="","",VLOOKUP($A505,Vocabulary!$A:$J,7,)),"")</f>
        <v>external terminology:
http://xmlns.com/foaf/0.1/name</v>
      </c>
      <c r="K505" s="13" t="str">
        <f>IFERROR(IF(VLOOKUP(A505,VocabularyNL!$A:$H,8)=0,"",VLOOKUP(A505,VocabularyNL!$A:$H,8)),"")</f>
        <v/>
      </c>
      <c r="L505" s="13" t="str">
        <f>IFERROR(IF(VLOOKUP(A505,VocabularyFR!$A:$H,8)=0,"",VLOOKUP(A505,VocabularyFR!$A:$H,8)),"")</f>
        <v/>
      </c>
    </row>
    <row r="506" spans="1:12" ht="100.8" x14ac:dyDescent="0.3">
      <c r="A506" s="4">
        <v>565</v>
      </c>
      <c r="B506" s="13" t="str">
        <f>IF($A506&lt;&gt;"",VLOOKUP($A506,Vocabulary!$A:$J,4,),"")</f>
        <v>Person</v>
      </c>
      <c r="C506" s="13" t="str">
        <f>IF($A506&lt;&gt;"",IF(VLOOKUP($A506,Vocabulary!$A:$J,2,)="","",VLOOKUP($A506,Vocabulary!$A:$J,2,)),"")</f>
        <v>patroniem</v>
      </c>
      <c r="D506" s="13" t="str">
        <f>IF($A506&lt;&gt;"",IF(VLOOKUP($A506,Vocabulary!$A:$J,10,)="","",VLOOKUP($A506,Vocabulary!$A:$J,10,)),"")</f>
        <v>&lt;vl-persoon-ext:patroniem&gt;</v>
      </c>
      <c r="E506" s="13" t="str">
        <f>IFERROR(IF(VLOOKUP(A506,VocabularyNL!$A:$G,6)=0,"",VLOOKUP(A506,VocabularyNL!$A:$G,6)),"")</f>
        <v>patroniem</v>
      </c>
      <c r="F506" s="13" t="str">
        <f>IFERROR(IF(VLOOKUP(A506,VocabularyFR!$A:$G,6)=0,"",VLOOKUP(A506,VocabularyFR!$A:$G,6)),"")</f>
        <v/>
      </c>
      <c r="G506" s="13" t="str">
        <f>IF($A506&lt;&gt;"",VLOOKUP($A506,Vocabulary!$A:$J,3,),"")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06" s="13" t="str">
        <f>IFERROR(IF(VLOOKUP(A506,VocabularyNL!$A:$G,7)=0,"",VLOOKUP(A506,VocabularyNL!$A:$H,7)),"")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06" s="13" t="str">
        <f>IFERROR(IF(VLOOKUP(A506,VocabularyFR!$A:$G,7)=0,"",VLOOKUP(A506,VocabularyFR!$A:$H,7)),"")</f>
        <v/>
      </c>
      <c r="J506" s="13" t="str">
        <f>IF($A506&lt;&gt;"",IF(VLOOKUP($A506,Vocabulary!$A:$J,7,)="","",VLOOKUP($A506,Vocabulary!$A:$J,7,)),"")</f>
        <v>external terminology:
http://www.w3.org/ns/person#patronymicName</v>
      </c>
      <c r="K506" s="13" t="str">
        <f>IFERROR(IF(VLOOKUP(A506,VocabularyNL!$A:$H,8)=0,"",VLOOKUP(A506,VocabularyNL!$A:$H,8)),"")</f>
        <v/>
      </c>
      <c r="L506" s="13" t="str">
        <f>IFERROR(IF(VLOOKUP(A506,VocabularyFR!$A:$H,8)=0,"",VLOOKUP(A506,VocabularyFR!$A:$H,8)),"")</f>
        <v/>
      </c>
    </row>
    <row r="507" spans="1:12" ht="72" x14ac:dyDescent="0.3">
      <c r="A507" s="4">
        <v>566</v>
      </c>
      <c r="B507" s="13" t="str">
        <f>IF($A507&lt;&gt;"",VLOOKUP($A507,Vocabulary!$A:$J,4,),"")</f>
        <v>Person</v>
      </c>
      <c r="C507" s="13" t="str">
        <f>IF($A507&lt;&gt;"",IF(VLOOKUP($A507,Vocabulary!$A:$J,2,)="","",VLOOKUP($A507,Vocabulary!$A:$J,2,)),"")</f>
        <v>Persoon</v>
      </c>
      <c r="D507" s="13" t="str">
        <f>IF($A507&lt;&gt;"",IF(VLOOKUP($A507,Vocabulary!$A:$J,10,)="","",VLOOKUP($A507,Vocabulary!$A:$J,10,)),"")</f>
        <v>&lt;vl-persoon-ext:Persoon&gt;</v>
      </c>
      <c r="E507" s="13" t="str">
        <f>IFERROR(IF(VLOOKUP(A507,VocabularyNL!$A:$G,6)=0,"",VLOOKUP(A507,VocabularyNL!$A:$G,6)),"")</f>
        <v>Persoon</v>
      </c>
      <c r="F507" s="13" t="str">
        <f>IFERROR(IF(VLOOKUP(A507,VocabularyFR!$A:$G,6)=0,"",VLOOKUP(A507,VocabularyFR!$A:$G,6)),"")</f>
        <v/>
      </c>
      <c r="G507" s="13" t="str">
        <f>IF($A507&lt;&gt;"",VLOOKUP($A507,Vocabulary!$A:$J,3,),"")</f>
        <v>An individual person who may be dead or alive, but not imaginary. It is that restriction that makes person:Person a sub class of both foaf:Person and schema:Person which both cover imaginary characters as well as real people.</v>
      </c>
      <c r="H507" s="13" t="str">
        <f>IFERROR(IF(VLOOKUP(A507,VocabularyNL!$A:$G,7)=0,"",VLOOKUP(A507,VocabularyNL!$A:$H,7)),"")</f>
        <v>An individual person who may be dead or alive, but not imaginary. It is that restriction that makes person:Person a sub class of both foaf:Person and schema:Person which both cover imaginary characters as well as real people.</v>
      </c>
      <c r="I507" s="13" t="str">
        <f>IFERROR(IF(VLOOKUP(A507,VocabularyFR!$A:$G,7)=0,"",VLOOKUP(A507,VocabularyFR!$A:$H,7)),"")</f>
        <v/>
      </c>
      <c r="J507" s="13" t="str">
        <f>IF($A507&lt;&gt;"",IF(VLOOKUP($A507,Vocabulary!$A:$J,7,)="","",VLOOKUP($A507,Vocabulary!$A:$J,7,)),"")</f>
        <v>external terminology:
http://www.w3.org/ns/person#Person</v>
      </c>
      <c r="K507" s="13" t="str">
        <f>IFERROR(IF(VLOOKUP(A507,VocabularyNL!$A:$H,8)=0,"",VLOOKUP(A507,VocabularyNL!$A:$H,8)),"")</f>
        <v/>
      </c>
      <c r="L507" s="13" t="str">
        <f>IFERROR(IF(VLOOKUP(A507,VocabularyFR!$A:$H,8)=0,"",VLOOKUP(A507,VocabularyFR!$A:$H,8)),"")</f>
        <v/>
      </c>
    </row>
    <row r="508" spans="1:12" ht="28.8" x14ac:dyDescent="0.3">
      <c r="A508" s="4">
        <v>567</v>
      </c>
      <c r="B508" s="13" t="str">
        <f>IF($A508&lt;&gt;"",VLOOKUP($A508,Vocabulary!$A:$J,4,),"")</f>
        <v>Person</v>
      </c>
      <c r="C508" s="13" t="str">
        <f>IF($A508&lt;&gt;"",IF(VLOOKUP($A508,Vocabulary!$A:$J,2,)="","",VLOOKUP($A508,Vocabulary!$A:$J,2,)),"")</f>
        <v>staatsburgerschap</v>
      </c>
      <c r="D508" s="13" t="str">
        <f>IF($A508&lt;&gt;"",IF(VLOOKUP($A508,Vocabulary!$A:$J,10,)="","",VLOOKUP($A508,Vocabulary!$A:$J,10,)),"")</f>
        <v>&lt;vl-persoon-ext:staatsburgerschap&gt;</v>
      </c>
      <c r="E508" s="13" t="str">
        <f>IFERROR(IF(VLOOKUP(A508,VocabularyNL!$A:$G,6)=0,"",VLOOKUP(A508,VocabularyNL!$A:$G,6)),"")</f>
        <v>staatsburgerschap</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http://www.w3.org/ns/person#citizenship</v>
      </c>
      <c r="K508" s="13" t="str">
        <f>IFERROR(IF(VLOOKUP(A508,VocabularyNL!$A:$H,8)=0,"",VLOOKUP(A508,VocabularyNL!$A:$H,8)),"")</f>
        <v/>
      </c>
      <c r="L508" s="13" t="str">
        <f>IFERROR(IF(VLOOKUP(A508,VocabularyFR!$A:$H,8)=0,"",VLOOKUP(A508,VocabularyFR!$A:$H,8)),"")</f>
        <v/>
      </c>
    </row>
    <row r="509" spans="1:12" ht="28.8" x14ac:dyDescent="0.3">
      <c r="A509" s="4">
        <v>568</v>
      </c>
      <c r="B509" s="13" t="str">
        <f>IF($A509&lt;&gt;"",VLOOKUP($A509,Vocabulary!$A:$J,4,),"")</f>
        <v>Organization</v>
      </c>
      <c r="C509" s="13" t="str">
        <f>IF($A509&lt;&gt;"",IF(VLOOKUP($A509,Vocabulary!$A:$J,2,)="","",VLOOKUP($A509,Vocabulary!$A:$J,2,)),"")</f>
        <v>alternatieveLabel</v>
      </c>
      <c r="D509" s="13" t="str">
        <f>IF($A509&lt;&gt;"",IF(VLOOKUP($A509,Vocabulary!$A:$J,10,)="","",VLOOKUP($A509,Vocabulary!$A:$J,10,)),"")</f>
        <v>&lt;vl-organisatie-ext:alternatieveLabel&gt;</v>
      </c>
      <c r="E509" s="13" t="str">
        <f>IFERROR(IF(VLOOKUP(A509,VocabularyNL!$A:$G,6)=0,"",VLOOKUP(A509,VocabularyNL!$A:$G,6)),"")</f>
        <v>alternatieveLabel</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http://www.w3.org/2004/02/skos/core#altLabel</v>
      </c>
      <c r="K509" s="13" t="str">
        <f>IFERROR(IF(VLOOKUP(A509,VocabularyNL!$A:$H,8)=0,"",VLOOKUP(A509,VocabularyNL!$A:$H,8)),"")</f>
        <v/>
      </c>
      <c r="L509" s="13" t="str">
        <f>IFERROR(IF(VLOOKUP(A509,VocabularyFR!$A:$H,8)=0,"",VLOOKUP(A509,VocabularyFR!$A:$H,8)),"")</f>
        <v/>
      </c>
    </row>
    <row r="510" spans="1:12" ht="28.8" x14ac:dyDescent="0.3">
      <c r="A510" s="4">
        <v>569</v>
      </c>
      <c r="B510" s="13" t="str">
        <f>IF($A510&lt;&gt;"",VLOOKUP($A510,Vocabulary!$A:$J,4,),"")</f>
        <v>Organization</v>
      </c>
      <c r="C510" s="13" t="str">
        <f>IF($A510&lt;&gt;"",IF(VLOOKUP($A510,Vocabulary!$A:$J,2,)="","",VLOOKUP($A510,Vocabulary!$A:$J,2,)),"")</f>
        <v>beschrijving</v>
      </c>
      <c r="D510" s="13" t="str">
        <f>IF($A510&lt;&gt;"",IF(VLOOKUP($A510,Vocabulary!$A:$J,10,)="","",VLOOKUP($A510,Vocabulary!$A:$J,10,)),"")</f>
        <v>&lt;vl-organisatie-ext:beschrijving&gt;</v>
      </c>
      <c r="E510" s="13" t="str">
        <f>IFERROR(IF(VLOOKUP(A510,VocabularyNL!$A:$G,6)=0,"",VLOOKUP(A510,VocabularyNL!$A:$G,6)),"")</f>
        <v>beschrijving</v>
      </c>
      <c r="F510" s="13" t="str">
        <f>IFERROR(IF(VLOOKUP(A510,VocabularyFR!$A:$G,6)=0,"",VLOOKUP(A510,VocabularyFR!$A:$G,6)),"")</f>
        <v/>
      </c>
      <c r="G510" s="13">
        <f>IF($A510&lt;&gt;"",VLOOKUP($A510,Vocabulary!$A:$J,3,),"")</f>
        <v>0</v>
      </c>
      <c r="H510" s="13" t="str">
        <f>IFERROR(IF(VLOOKUP(A510,VocabularyNL!$A:$G,7)=0,"",VLOOKUP(A510,VocabularyNL!$A:$H,7)),"")</f>
        <v/>
      </c>
      <c r="I510" s="13" t="str">
        <f>IFERROR(IF(VLOOKUP(A510,VocabularyFR!$A:$G,7)=0,"",VLOOKUP(A510,VocabularyFR!$A:$H,7)),"")</f>
        <v/>
      </c>
      <c r="J510" s="13" t="str">
        <f>IF($A510&lt;&gt;"",IF(VLOOKUP($A510,Vocabulary!$A:$J,7,)="","",VLOOKUP($A510,Vocabulary!$A:$J,7,)),"")</f>
        <v>external terminology:
http://purl.org/dc/terms/description</v>
      </c>
      <c r="K510" s="13" t="str">
        <f>IFERROR(IF(VLOOKUP(A510,VocabularyNL!$A:$H,8)=0,"",VLOOKUP(A510,VocabularyNL!$A:$H,8)),"")</f>
        <v/>
      </c>
      <c r="L510" s="13" t="str">
        <f>IFERROR(IF(VLOOKUP(A510,VocabularyFR!$A:$H,8)=0,"",VLOOKUP(A510,VocabularyFR!$A:$H,8)),"")</f>
        <v/>
      </c>
    </row>
    <row r="511" spans="1:12" ht="28.8" x14ac:dyDescent="0.3">
      <c r="A511" s="4">
        <v>570</v>
      </c>
      <c r="B511" s="13" t="str">
        <f>IF($A511&lt;&gt;"",VLOOKUP($A511,Vocabulary!$A:$J,4,),"")</f>
        <v>Organization</v>
      </c>
      <c r="C511" s="13" t="str">
        <f>IF($A511&lt;&gt;"",IF(VLOOKUP($A511,Vocabulary!$A:$J,2,)="","",VLOOKUP($A511,Vocabulary!$A:$J,2,)),"")</f>
        <v>classificatie</v>
      </c>
      <c r="D511" s="13" t="str">
        <f>IF($A511&lt;&gt;"",IF(VLOOKUP($A511,Vocabulary!$A:$J,10,)="","",VLOOKUP($A511,Vocabulary!$A:$J,10,)),"")</f>
        <v>&lt;vl-organisatie-ext:classificatie&gt;</v>
      </c>
      <c r="E511" s="13" t="str">
        <f>IFERROR(IF(VLOOKUP(A511,VocabularyNL!$A:$G,6)=0,"",VLOOKUP(A511,VocabularyNL!$A:$G,6)),"")</f>
        <v>classificatie</v>
      </c>
      <c r="F511" s="13" t="str">
        <f>IFERROR(IF(VLOOKUP(A511,VocabularyFR!$A:$G,6)=0,"",VLOOKUP(A511,VocabularyFR!$A:$G,6)),"")</f>
        <v/>
      </c>
      <c r="G511" s="13">
        <f>IF($A511&lt;&gt;"",VLOOKUP($A511,Vocabulary!$A:$J,3,),"")</f>
        <v>0</v>
      </c>
      <c r="H511" s="13" t="str">
        <f>IFERROR(IF(VLOOKUP(A511,VocabularyNL!$A:$G,7)=0,"",VLOOKUP(A511,VocabularyNL!$A:$H,7)),"")</f>
        <v/>
      </c>
      <c r="I511" s="13" t="str">
        <f>IFERROR(IF(VLOOKUP(A511,VocabularyFR!$A:$G,7)=0,"",VLOOKUP(A511,VocabularyFR!$A:$H,7)),"")</f>
        <v/>
      </c>
      <c r="J511" s="13" t="str">
        <f>IF($A511&lt;&gt;"",IF(VLOOKUP($A511,Vocabulary!$A:$J,7,)="","",VLOOKUP($A511,Vocabulary!$A:$J,7,)),"")</f>
        <v>external terminology:
http://www.w3.org/ns/org#classification</v>
      </c>
      <c r="K511" s="13" t="str">
        <f>IFERROR(IF(VLOOKUP(A511,VocabularyNL!$A:$H,8)=0,"",VLOOKUP(A511,VocabularyNL!$A:$H,8)),"")</f>
        <v/>
      </c>
      <c r="L511" s="13" t="str">
        <f>IFERROR(IF(VLOOKUP(A511,VocabularyFR!$A:$H,8)=0,"",VLOOKUP(A511,VocabularyFR!$A:$H,8)),"")</f>
        <v/>
      </c>
    </row>
    <row r="512" spans="1:12" ht="28.8" x14ac:dyDescent="0.3">
      <c r="A512" s="4">
        <v>571</v>
      </c>
      <c r="B512" s="13" t="str">
        <f>IF($A512&lt;&gt;"",VLOOKUP($A512,Vocabulary!$A:$J,4,),"")</f>
        <v>Organization</v>
      </c>
      <c r="C512" s="13" t="str">
        <f>IF($A512&lt;&gt;"",IF(VLOOKUP($A512,Vocabulary!$A:$J,2,)="","",VLOOKUP($A512,Vocabulary!$A:$J,2,)),"")</f>
        <v>contactpunt</v>
      </c>
      <c r="D512" s="13" t="str">
        <f>IF($A512&lt;&gt;"",IF(VLOOKUP($A512,Vocabulary!$A:$J,10,)="","",VLOOKUP($A512,Vocabulary!$A:$J,10,)),"")</f>
        <v>&lt;vl-organisatie-ext:contactpunt&gt;</v>
      </c>
      <c r="E512" s="13" t="str">
        <f>IFERROR(IF(VLOOKUP(A512,VocabularyNL!$A:$G,6)=0,"",VLOOKUP(A512,VocabularyNL!$A:$G,6)),"")</f>
        <v>contactpunt</v>
      </c>
      <c r="F512" s="13" t="str">
        <f>IFERROR(IF(VLOOKUP(A512,VocabularyFR!$A:$G,6)=0,"",VLOOKUP(A512,VocabularyFR!$A:$G,6)),"")</f>
        <v/>
      </c>
      <c r="G512" s="13" t="str">
        <f>IF($A512&lt;&gt;"",VLOOKUP($A512,Vocabulary!$A:$J,3,),"")</f>
        <v>A contact point for a person or organization.</v>
      </c>
      <c r="H512" s="13" t="str">
        <f>IFERROR(IF(VLOOKUP(A512,VocabularyNL!$A:$G,7)=0,"",VLOOKUP(A512,VocabularyNL!$A:$H,7)),"")</f>
        <v>A contact point for a person or organization.</v>
      </c>
      <c r="I512" s="13" t="str">
        <f>IFERROR(IF(VLOOKUP(A512,VocabularyFR!$A:$G,7)=0,"",VLOOKUP(A512,VocabularyFR!$A:$H,7)),"")</f>
        <v/>
      </c>
      <c r="J512" s="13" t="str">
        <f>IF($A512&lt;&gt;"",IF(VLOOKUP($A512,Vocabulary!$A:$J,7,)="","",VLOOKUP($A512,Vocabulary!$A:$J,7,)),"")</f>
        <v>external terminology:
http://schema.org/contactPoint</v>
      </c>
      <c r="K512" s="13" t="str">
        <f>IFERROR(IF(VLOOKUP(A512,VocabularyNL!$A:$H,8)=0,"",VLOOKUP(A512,VocabularyNL!$A:$H,8)),"")</f>
        <v/>
      </c>
      <c r="L512" s="13" t="str">
        <f>IFERROR(IF(VLOOKUP(A512,VocabularyFR!$A:$H,8)=0,"",VLOOKUP(A512,VocabularyFR!$A:$H,8)),"")</f>
        <v/>
      </c>
    </row>
    <row r="513" spans="1:12" ht="28.8" x14ac:dyDescent="0.3">
      <c r="A513" s="4">
        <v>572</v>
      </c>
      <c r="B513" s="13" t="str">
        <f>IF($A513&lt;&gt;"",VLOOKUP($A513,Vocabulary!$A:$J,4,),"")</f>
        <v>Organization</v>
      </c>
      <c r="C513" s="13" t="str">
        <f>IF($A513&lt;&gt;"",IF(VLOOKUP($A513,Vocabulary!$A:$J,2,)="","",VLOOKUP($A513,Vocabulary!$A:$J,2,)),"")</f>
        <v>datum</v>
      </c>
      <c r="D513" s="13" t="str">
        <f>IF($A513&lt;&gt;"",IF(VLOOKUP($A513,Vocabulary!$A:$J,10,)="","",VLOOKUP($A513,Vocabulary!$A:$J,10,)),"")</f>
        <v>&lt;vl-organisatie-ext:datum&gt;</v>
      </c>
      <c r="E513" s="13" t="str">
        <f>IFERROR(IF(VLOOKUP(A513,VocabularyNL!$A:$G,6)=0,"",VLOOKUP(A513,VocabularyNL!$A:$G,6)),"")</f>
        <v>datum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http://purl.org/dc/terms/date</v>
      </c>
      <c r="K513" s="13" t="str">
        <f>IFERROR(IF(VLOOKUP(A513,VocabularyNL!$A:$H,8)=0,"",VLOOKUP(A513,VocabularyNL!$A:$H,8)),"")</f>
        <v/>
      </c>
      <c r="L513" s="13" t="str">
        <f>IFERROR(IF(VLOOKUP(A513,VocabularyFR!$A:$H,8)=0,"",VLOOKUP(A513,VocabularyFR!$A:$H,8)),"")</f>
        <v/>
      </c>
    </row>
    <row r="514" spans="1:12" ht="28.8" x14ac:dyDescent="0.3">
      <c r="A514" s="4">
        <v>573</v>
      </c>
      <c r="B514" s="13" t="str">
        <f>IF($A514&lt;&gt;"",VLOOKUP($A514,Vocabulary!$A:$J,4,),"")</f>
        <v>Organization</v>
      </c>
      <c r="C514" s="13" t="str">
        <f>IF($A514&lt;&gt;"",IF(VLOOKUP($A514,Vocabulary!$A:$J,2,)="","",VLOOKUP($A514,Vocabulary!$A:$J,2,)),"")</f>
        <v>doel</v>
      </c>
      <c r="D514" s="13" t="str">
        <f>IF($A514&lt;&gt;"",IF(VLOOKUP($A514,Vocabulary!$A:$J,10,)="","",VLOOKUP($A514,Vocabulary!$A:$J,10,)),"")</f>
        <v>&lt;vl-organisatie-ext:doel&gt;</v>
      </c>
      <c r="E514" s="13" t="str">
        <f>IFERROR(IF(VLOOKUP(A514,VocabularyNL!$A:$G,6)=0,"",VLOOKUP(A514,VocabularyNL!$A:$G,6)),"")</f>
        <v>doel</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http://www.w3.org/ns/org#purpose</v>
      </c>
      <c r="K514" s="13" t="str">
        <f>IFERROR(IF(VLOOKUP(A514,VocabularyNL!$A:$H,8)=0,"",VLOOKUP(A514,VocabularyNL!$A:$H,8)),"")</f>
        <v/>
      </c>
      <c r="L514" s="13" t="str">
        <f>IFERROR(IF(VLOOKUP(A514,VocabularyFR!$A:$H,8)=0,"",VLOOKUP(A514,VocabularyFR!$A:$H,8)),"")</f>
        <v/>
      </c>
    </row>
    <row r="515" spans="1:12" ht="28.8" x14ac:dyDescent="0.3">
      <c r="A515" s="4">
        <v>574</v>
      </c>
      <c r="B515" s="13" t="str">
        <f>IF($A515&lt;&gt;"",VLOOKUP($A515,Vocabulary!$A:$J,4,),"")</f>
        <v>Organization</v>
      </c>
      <c r="C515" s="13" t="str">
        <f>IF($A515&lt;&gt;"",IF(VLOOKUP($A515,Vocabulary!$A:$J,2,)="","",VLOOKUP($A515,Vocabulary!$A:$J,2,)),"")</f>
        <v>eenheidVan</v>
      </c>
      <c r="D515" s="13" t="str">
        <f>IF($A515&lt;&gt;"",IF(VLOOKUP($A515,Vocabulary!$A:$J,10,)="","",VLOOKUP($A515,Vocabulary!$A:$J,10,)),"")</f>
        <v>&lt;vl-organisatie-ext:eenheidVan&gt;</v>
      </c>
      <c r="E515" s="13" t="str">
        <f>IFERROR(IF(VLOOKUP(A515,VocabularyNL!$A:$G,6)=0,"",VLOOKUP(A515,VocabularyNL!$A:$G,6)),"")</f>
        <v>eenheidVan</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http://www.w3.org/ns/org#unitOf</v>
      </c>
      <c r="K515" s="13" t="str">
        <f>IFERROR(IF(VLOOKUP(A515,VocabularyNL!$A:$H,8)=0,"",VLOOKUP(A515,VocabularyNL!$A:$H,8)),"")</f>
        <v/>
      </c>
      <c r="L515" s="13" t="str">
        <f>IFERROR(IF(VLOOKUP(A515,VocabularyFR!$A:$H,8)=0,"",VLOOKUP(A515,VocabularyFR!$A:$H,8)),"")</f>
        <v/>
      </c>
    </row>
    <row r="516" spans="1:12" ht="115.2" x14ac:dyDescent="0.3">
      <c r="A516" s="4">
        <v>575</v>
      </c>
      <c r="B516" s="13" t="str">
        <f>IF($A516&lt;&gt;"",VLOOKUP($A516,Vocabulary!$A:$J,4,),"")</f>
        <v>Organization</v>
      </c>
      <c r="C516" s="13" t="str">
        <f>IF($A516&lt;&gt;"",IF(VLOOKUP($A516,Vocabulary!$A:$J,2,)="","",VLOOKUP($A516,Vocabulary!$A:$J,2,)),"")</f>
        <v>FormeleOrganisatie</v>
      </c>
      <c r="D516" s="13" t="str">
        <f>IF($A516&lt;&gt;"",IF(VLOOKUP($A516,Vocabulary!$A:$J,10,)="","",VLOOKUP($A516,Vocabulary!$A:$J,10,)),"")</f>
        <v>&lt;vl-organisatie-ext:FormeleOrganisatie&gt;</v>
      </c>
      <c r="E516" s="13" t="str">
        <f>IFERROR(IF(VLOOKUP(A516,VocabularyNL!$A:$G,6)=0,"",VLOOKUP(A516,VocabularyNL!$A:$G,6)),"")</f>
        <v>FormeleOrganisatie</v>
      </c>
      <c r="F516" s="13" t="str">
        <f>IFERROR(IF(VLOOKUP(A516,VocabularyFR!$A:$G,6)=0,"",VLOOKUP(A516,VocabularyFR!$A:$G,6)),"")</f>
        <v/>
      </c>
      <c r="G516" s="13" t="str">
        <f>IF($A516&lt;&gt;"",VLOOKUP($A516,Vocabulary!$A:$J,3,),"")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16" s="13" t="str">
        <f>IFERROR(IF(VLOOKUP(A516,VocabularyNL!$A:$G,7)=0,"",VLOOKUP(A516,VocabularyNL!$A:$H,7)),"")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16" s="13" t="str">
        <f>IFERROR(IF(VLOOKUP(A516,VocabularyFR!$A:$G,7)=0,"",VLOOKUP(A516,VocabularyFR!$A:$H,7)),"")</f>
        <v/>
      </c>
      <c r="J516" s="13" t="str">
        <f>IF($A516&lt;&gt;"",IF(VLOOKUP($A516,Vocabulary!$A:$J,7,)="","",VLOOKUP($A516,Vocabulary!$A:$J,7,)),"")</f>
        <v>external terminology:
http://www.w3.org/ns/org#FormalOrganization</v>
      </c>
      <c r="K516" s="13" t="str">
        <f>IFERROR(IF(VLOOKUP(A516,VocabularyNL!$A:$H,8)=0,"",VLOOKUP(A516,VocabularyNL!$A:$H,8)),"")</f>
        <v/>
      </c>
      <c r="L516" s="13" t="str">
        <f>IFERROR(IF(VLOOKUP(A516,VocabularyFR!$A:$H,8)=0,"",VLOOKUP(A516,VocabularyFR!$A:$H,8)),"")</f>
        <v/>
      </c>
    </row>
    <row r="517" spans="1:12" ht="28.8" x14ac:dyDescent="0.3">
      <c r="A517" s="4">
        <v>576</v>
      </c>
      <c r="B517" s="13" t="str">
        <f>IF($A517&lt;&gt;"",VLOOKUP($A517,Vocabulary!$A:$J,4,),"")</f>
        <v>Organization</v>
      </c>
      <c r="C517" s="13" t="str">
        <f>IF($A517&lt;&gt;"",IF(VLOOKUP($A517,Vocabulary!$A:$J,2,)="","",VLOOKUP($A517,Vocabulary!$A:$J,2,)),"")</f>
        <v>gelinktMet</v>
      </c>
      <c r="D517" s="13" t="str">
        <f>IF($A517&lt;&gt;"",IF(VLOOKUP($A517,Vocabulary!$A:$J,10,)="","",VLOOKUP($A517,Vocabulary!$A:$J,10,)),"")</f>
        <v>&lt;vl-organisatie-ext:gelinktMet&gt;</v>
      </c>
      <c r="E517" s="13" t="str">
        <f>IFERROR(IF(VLOOKUP(A517,VocabularyNL!$A:$G,6)=0,"",VLOOKUP(A517,VocabularyNL!$A:$G,6)),"")</f>
        <v>gelinktMet</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http://www.w3.org/ns/org#linkedTo</v>
      </c>
      <c r="K517" s="13" t="str">
        <f>IFERROR(IF(VLOOKUP(A517,VocabularyNL!$A:$H,8)=0,"",VLOOKUP(A517,VocabularyNL!$A:$H,8)),"")</f>
        <v/>
      </c>
      <c r="L517" s="13" t="str">
        <f>IFERROR(IF(VLOOKUP(A517,VocabularyFR!$A:$H,8)=0,"",VLOOKUP(A517,VocabularyFR!$A:$H,8)),"")</f>
        <v/>
      </c>
    </row>
    <row r="518" spans="1:12" ht="374.4" x14ac:dyDescent="0.3">
      <c r="A518" s="4">
        <v>577</v>
      </c>
      <c r="B518" s="13" t="str">
        <f>IF($A518&lt;&gt;"",VLOOKUP($A518,Vocabulary!$A:$J,4,),"")</f>
        <v>Organization</v>
      </c>
      <c r="C518" s="13" t="str">
        <f>IF($A518&lt;&gt;"",IF(VLOOKUP($A518,Vocabulary!$A:$J,2,)="","",VLOOKUP($A518,Vocabulary!$A:$J,2,)),"")</f>
        <v>GeregistreerdeOrganisatie</v>
      </c>
      <c r="D518" s="13" t="str">
        <f>IF($A518&lt;&gt;"",IF(VLOOKUP($A518,Vocabulary!$A:$J,10,)="","",VLOOKUP($A518,Vocabulary!$A:$J,10,)),"")</f>
        <v>&lt;vl-organisatie-ext:GeregistreerdeOrganisatie&gt;</v>
      </c>
      <c r="E518" s="13" t="str">
        <f>IFERROR(IF(VLOOKUP(A518,VocabularyNL!$A:$G,6)=0,"",VLOOKUP(A518,VocabularyNL!$A:$G,6)),"")</f>
        <v>GeregistreerdeOrganisatie</v>
      </c>
      <c r="F518" s="13" t="str">
        <f>IFERROR(IF(VLOOKUP(A518,VocabularyFR!$A:$G,6)=0,"",VLOOKUP(A518,VocabularyFR!$A:$G,6)),"")</f>
        <v/>
      </c>
      <c r="G518" s="13" t="str">
        <f>IF($A518&lt;&gt;"",VLOOKUP($A518,Vocabulary!$A:$J,3,),"")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18" s="13" t="str">
        <f>IFERROR(IF(VLOOKUP(A518,VocabularyNL!$A:$G,7)=0,"",VLOOKUP(A518,VocabularyNL!$A:$H,7)),"")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18" s="13" t="str">
        <f>IFERROR(IF(VLOOKUP(A518,VocabularyFR!$A:$G,7)=0,"",VLOOKUP(A518,VocabularyFR!$A:$H,7)),"")</f>
        <v/>
      </c>
      <c r="J518" s="13" t="str">
        <f>IF($A518&lt;&gt;"",IF(VLOOKUP($A518,Vocabulary!$A:$J,7,)="","",VLOOKUP($A518,Vocabulary!$A:$J,7,)),"")</f>
        <v>external terminology:
http://www.w3.org/ns/regorg#RegisteredOrganization</v>
      </c>
      <c r="K518" s="13" t="str">
        <f>IFERROR(IF(VLOOKUP(A518,VocabularyNL!$A:$H,8)=0,"",VLOOKUP(A518,VocabularyNL!$A:$H,8)),"")</f>
        <v/>
      </c>
      <c r="L518" s="13" t="str">
        <f>IFERROR(IF(VLOOKUP(A518,VocabularyFR!$A:$H,8)=0,"",VLOOKUP(A518,VocabularyFR!$A:$H,8)),"")</f>
        <v/>
      </c>
    </row>
    <row r="519" spans="1:12" ht="28.8" x14ac:dyDescent="0.3">
      <c r="A519" s="4">
        <v>578</v>
      </c>
      <c r="B519" s="13" t="str">
        <f>IF($A519&lt;&gt;"",VLOOKUP($A519,Vocabulary!$A:$J,4,),"")</f>
        <v>Organization</v>
      </c>
      <c r="C519" s="13" t="str">
        <f>IF($A519&lt;&gt;"",IF(VLOOKUP($A519,Vocabulary!$A:$J,2,)="","",VLOOKUP($A519,Vocabulary!$A:$J,2,)),"")</f>
        <v>gevolgVan</v>
      </c>
      <c r="D519" s="13" t="str">
        <f>IF($A519&lt;&gt;"",IF(VLOOKUP($A519,Vocabulary!$A:$J,10,)="","",VLOOKUP($A519,Vocabulary!$A:$J,10,)),"")</f>
        <v>&lt;vl-organisatie-ext:gevolgVan&gt;</v>
      </c>
      <c r="E519" s="13" t="str">
        <f>IFERROR(IF(VLOOKUP(A519,VocabularyNL!$A:$G,6)=0,"",VLOOKUP(A519,VocabularyNL!$A:$G,6)),"")</f>
        <v>gevolgVan</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http://www.w3.org/ns/org#resultedFrom</v>
      </c>
      <c r="K519" s="13" t="str">
        <f>IFERROR(IF(VLOOKUP(A519,VocabularyNL!$A:$H,8)=0,"",VLOOKUP(A519,VocabularyNL!$A:$H,8)),"")</f>
        <v/>
      </c>
      <c r="L519" s="13" t="str">
        <f>IFERROR(IF(VLOOKUP(A519,VocabularyFR!$A:$H,8)=0,"",VLOOKUP(A519,VocabularyFR!$A:$H,8)),"")</f>
        <v/>
      </c>
    </row>
    <row r="520" spans="1:12" ht="28.8" x14ac:dyDescent="0.3">
      <c r="A520" s="4">
        <v>579</v>
      </c>
      <c r="B520" s="13" t="str">
        <f>IF($A520&lt;&gt;"",VLOOKUP($A520,Vocabulary!$A:$J,4,),"")</f>
        <v>Organization</v>
      </c>
      <c r="C520" s="13" t="str">
        <f>IF($A520&lt;&gt;"",IF(VLOOKUP($A520,Vocabulary!$A:$J,2,)="","",VLOOKUP($A520,Vocabulary!$A:$J,2,)),"")</f>
        <v>heeft</v>
      </c>
      <c r="D520" s="13" t="str">
        <f>IF($A520&lt;&gt;"",IF(VLOOKUP($A520,Vocabulary!$A:$J,10,)="","",VLOOKUP($A520,Vocabulary!$A:$J,10,)),"")</f>
        <v>&lt;vl-organisatie-ext:heeft&gt;</v>
      </c>
      <c r="E520" s="13" t="str">
        <f>IFERROR(IF(VLOOKUP(A520,VocabularyNL!$A:$G,6)=0,"",VLOOKUP(A520,VocabularyNL!$A:$G,6)),"")</f>
        <v>heeft</v>
      </c>
      <c r="F520" s="13" t="str">
        <f>IFERROR(IF(VLOOKUP(A520,VocabularyFR!$A:$G,6)=0,"",VLOOKUP(A520,VocabularyFR!$A:$G,6)),"")</f>
        <v/>
      </c>
      <c r="G520" s="13">
        <f>IF($A520&lt;&gt;"",VLOOKUP($A520,Vocabulary!$A:$J,3,),"")</f>
        <v>0</v>
      </c>
      <c r="H520" s="13" t="str">
        <f>IFERROR(IF(VLOOKUP(A520,VocabularyNL!$A:$G,7)=0,"",VLOOKUP(A520,VocabularyNL!$A:$H,7)),"")</f>
        <v/>
      </c>
      <c r="I520" s="13" t="str">
        <f>IFERROR(IF(VLOOKUP(A520,VocabularyFR!$A:$G,7)=0,"",VLOOKUP(A520,VocabularyFR!$A:$H,7)),"")</f>
        <v/>
      </c>
      <c r="J520" s="13" t="str">
        <f>IF($A520&lt;&gt;"",IF(VLOOKUP($A520,Vocabulary!$A:$J,7,)="","",VLOOKUP($A520,Vocabulary!$A:$J,7,)),"")</f>
        <v>external terminology:
http://www.w3.org/ns/org#hasMembership</v>
      </c>
      <c r="K520" s="13" t="str">
        <f>IFERROR(IF(VLOOKUP(A520,VocabularyNL!$A:$H,8)=0,"",VLOOKUP(A520,VocabularyNL!$A:$H,8)),"")</f>
        <v/>
      </c>
      <c r="L520" s="13" t="str">
        <f>IFERROR(IF(VLOOKUP(A520,VocabularyFR!$A:$H,8)=0,"",VLOOKUP(A520,VocabularyFR!$A:$H,8)),"")</f>
        <v/>
      </c>
    </row>
    <row r="521" spans="1:12" ht="28.8" x14ac:dyDescent="0.3">
      <c r="A521" s="4">
        <v>580</v>
      </c>
      <c r="B521" s="13" t="str">
        <f>IF($A521&lt;&gt;"",VLOOKUP($A521,Vocabulary!$A:$J,4,),"")</f>
        <v>Organization</v>
      </c>
      <c r="C521" s="13" t="str">
        <f>IF($A521&lt;&gt;"",IF(VLOOKUP($A521,Vocabulary!$A:$J,2,)="","",VLOOKUP($A521,Vocabulary!$A:$J,2,)),"")</f>
        <v>heeftEenheid</v>
      </c>
      <c r="D521" s="13" t="str">
        <f>IF($A521&lt;&gt;"",IF(VLOOKUP($A521,Vocabulary!$A:$J,10,)="","",VLOOKUP($A521,Vocabulary!$A:$J,10,)),"")</f>
        <v>&lt;vl-organisatie-ext:heeftEenheid&gt;</v>
      </c>
      <c r="E521" s="13" t="str">
        <f>IFERROR(IF(VLOOKUP(A521,VocabularyNL!$A:$G,6)=0,"",VLOOKUP(A521,VocabularyNL!$A:$G,6)),"")</f>
        <v>heeftEenheid</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http://www.w3.org/ns/org#hasUnit</v>
      </c>
      <c r="K521" s="13" t="str">
        <f>IFERROR(IF(VLOOKUP(A521,VocabularyNL!$A:$H,8)=0,"",VLOOKUP(A521,VocabularyNL!$A:$H,8)),"")</f>
        <v/>
      </c>
      <c r="L521" s="13" t="str">
        <f>IFERROR(IF(VLOOKUP(A521,VocabularyFR!$A:$H,8)=0,"",VLOOKUP(A521,VocabularyFR!$A:$H,8)),"")</f>
        <v/>
      </c>
    </row>
    <row r="522" spans="1:12" ht="28.8" x14ac:dyDescent="0.3">
      <c r="A522" s="4">
        <v>581</v>
      </c>
      <c r="B522" s="13" t="str">
        <f>IF($A522&lt;&gt;"",VLOOKUP($A522,Vocabulary!$A:$J,4,),"")</f>
        <v>Organization</v>
      </c>
      <c r="C522" s="13" t="str">
        <f>IF($A522&lt;&gt;"",IF(VLOOKUP($A522,Vocabulary!$A:$J,2,)="","",VLOOKUP($A522,Vocabulary!$A:$J,2,)),"")</f>
        <v>heeftFormeelKader</v>
      </c>
      <c r="D522" s="13" t="str">
        <f>IF($A522&lt;&gt;"",IF(VLOOKUP($A522,Vocabulary!$A:$J,10,)="","",VLOOKUP($A522,Vocabulary!$A:$J,10,)),"")</f>
        <v>&lt;vl-organisatie-ext:heeftFormeelKader&gt;</v>
      </c>
      <c r="E522" s="13" t="str">
        <f>IFERROR(IF(VLOOKUP(A522,VocabularyNL!$A:$G,6)=0,"",VLOOKUP(A522,VocabularyNL!$A:$G,6)),"")</f>
        <v>heeftFormeelKader</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http://data.europa.eu/m8g/hasFormalFramework</v>
      </c>
      <c r="K522" s="13" t="str">
        <f>IFERROR(IF(VLOOKUP(A522,VocabularyNL!$A:$H,8)=0,"",VLOOKUP(A522,VocabularyNL!$A:$H,8)),"")</f>
        <v/>
      </c>
      <c r="L522" s="13" t="str">
        <f>IFERROR(IF(VLOOKUP(A522,VocabularyFR!$A:$H,8)=0,"",VLOOKUP(A522,VocabularyFR!$A:$H,8)),"")</f>
        <v/>
      </c>
    </row>
    <row r="523" spans="1:12" ht="28.8" x14ac:dyDescent="0.3">
      <c r="A523" s="4">
        <v>582</v>
      </c>
      <c r="B523" s="13" t="str">
        <f>IF($A523&lt;&gt;"",VLOOKUP($A523,Vocabulary!$A:$J,4,),"")</f>
        <v>Organization</v>
      </c>
      <c r="C523" s="13" t="str">
        <f>IF($A523&lt;&gt;"",IF(VLOOKUP($A523,Vocabulary!$A:$J,2,)="","",VLOOKUP($A523,Vocabulary!$A:$J,2,)),"")</f>
        <v>heeftGeregistreerdeOrganisatie</v>
      </c>
      <c r="D523" s="13" t="str">
        <f>IF($A523&lt;&gt;"",IF(VLOOKUP($A523,Vocabulary!$A:$J,10,)="","",VLOOKUP($A523,Vocabulary!$A:$J,10,)),"")</f>
        <v>&lt;vl-organisatie-ext:heeftGeregistreerdeOrganisatie&gt;</v>
      </c>
      <c r="E523" s="13" t="str">
        <f>IFERROR(IF(VLOOKUP(A523,VocabularyNL!$A:$G,6)=0,"",VLOOKUP(A523,VocabularyNL!$A:$G,6)),"")</f>
        <v>heeftGeregistreerdeOrganisatie</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http://www.w3.org/ns/regorg#hasRegisteredOrganization</v>
      </c>
      <c r="K523" s="13" t="str">
        <f>IFERROR(IF(VLOOKUP(A523,VocabularyNL!$A:$H,8)=0,"",VLOOKUP(A523,VocabularyNL!$A:$H,8)),"")</f>
        <v/>
      </c>
      <c r="L523" s="13" t="str">
        <f>IFERROR(IF(VLOOKUP(A523,VocabularyFR!$A:$H,8)=0,"",VLOOKUP(A523,VocabularyFR!$A:$H,8)),"")</f>
        <v/>
      </c>
    </row>
    <row r="524" spans="1:12" ht="28.8" x14ac:dyDescent="0.3">
      <c r="A524" s="4">
        <v>583</v>
      </c>
      <c r="B524" s="13" t="str">
        <f>IF($A524&lt;&gt;"",VLOOKUP($A524,Vocabulary!$A:$J,4,),"")</f>
        <v>Organization</v>
      </c>
      <c r="C524" s="13" t="str">
        <f>IF($A524&lt;&gt;"",IF(VLOOKUP($A524,Vocabulary!$A:$J,2,)="","",VLOOKUP($A524,Vocabulary!$A:$J,2,)),"")</f>
        <v>heeftGeregistreerdeVestiging</v>
      </c>
      <c r="D524" s="13" t="str">
        <f>IF($A524&lt;&gt;"",IF(VLOOKUP($A524,Vocabulary!$A:$J,10,)="","",VLOOKUP($A524,Vocabulary!$A:$J,10,)),"")</f>
        <v>&lt;vl-organisatie-ext:heeftGeregistreerdeVestiging&gt;</v>
      </c>
      <c r="E524" s="13" t="str">
        <f>IFERROR(IF(VLOOKUP(A524,VocabularyNL!$A:$G,6)=0,"",VLOOKUP(A524,VocabularyNL!$A:$G,6)),"")</f>
        <v>heeftGeregistreerdeVestiging</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http://www.w3.org/ns/org#hasRegisteredSite</v>
      </c>
      <c r="K524" s="13" t="str">
        <f>IFERROR(IF(VLOOKUP(A524,VocabularyNL!$A:$H,8)=0,"",VLOOKUP(A524,VocabularyNL!$A:$H,8)),"")</f>
        <v/>
      </c>
      <c r="L524" s="13" t="str">
        <f>IFERROR(IF(VLOOKUP(A524,VocabularyFR!$A:$H,8)=0,"",VLOOKUP(A524,VocabularyFR!$A:$H,8)),"")</f>
        <v/>
      </c>
    </row>
    <row r="525" spans="1:12" ht="28.8" x14ac:dyDescent="0.3">
      <c r="A525" s="4">
        <v>584</v>
      </c>
      <c r="B525" s="13" t="str">
        <f>IF($A525&lt;&gt;"",VLOOKUP($A525,Vocabulary!$A:$J,4,),"")</f>
        <v>Organization</v>
      </c>
      <c r="C525" s="13" t="str">
        <f>IF($A525&lt;&gt;"",IF(VLOOKUP($A525,Vocabulary!$A:$J,2,)="","",VLOOKUP($A525,Vocabulary!$A:$J,2,)),"")</f>
        <v>heeftPositie</v>
      </c>
      <c r="D525" s="13" t="str">
        <f>IF($A525&lt;&gt;"",IF(VLOOKUP($A525,Vocabulary!$A:$J,10,)="","",VLOOKUP($A525,Vocabulary!$A:$J,10,)),"")</f>
        <v>&lt;vl-organisatie-ext:heeftPositie&gt;</v>
      </c>
      <c r="E525" s="13" t="str">
        <f>IFERROR(IF(VLOOKUP(A525,VocabularyNL!$A:$G,6)=0,"",VLOOKUP(A525,VocabularyNL!$A:$G,6)),"")</f>
        <v>heeftPositie</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http://www.w3.org/ns/org#hasPost</v>
      </c>
      <c r="K525" s="13" t="str">
        <f>IFERROR(IF(VLOOKUP(A525,VocabularyNL!$A:$H,8)=0,"",VLOOKUP(A525,VocabularyNL!$A:$H,8)),"")</f>
        <v/>
      </c>
      <c r="L525" s="13" t="str">
        <f>IFERROR(IF(VLOOKUP(A525,VocabularyFR!$A:$H,8)=0,"",VLOOKUP(A525,VocabularyFR!$A:$H,8)),"")</f>
        <v/>
      </c>
    </row>
    <row r="526" spans="1:12" ht="28.8" x14ac:dyDescent="0.3">
      <c r="A526" s="4">
        <v>585</v>
      </c>
      <c r="B526" s="13" t="str">
        <f>IF($A526&lt;&gt;"",VLOOKUP($A526,Vocabulary!$A:$J,4,),"")</f>
        <v>Organization</v>
      </c>
      <c r="C526" s="13" t="str">
        <f>IF($A526&lt;&gt;"",IF(VLOOKUP($A526,Vocabulary!$A:$J,2,)="","",VLOOKUP($A526,Vocabulary!$A:$J,2,)),"")</f>
        <v>heeftPrimaireVestiging</v>
      </c>
      <c r="D526" s="13" t="str">
        <f>IF($A526&lt;&gt;"",IF(VLOOKUP($A526,Vocabulary!$A:$J,10,)="","",VLOOKUP($A526,Vocabulary!$A:$J,10,)),"")</f>
        <v>&lt;vl-organisatie-ext:heeftPrimaireVestiging&gt;</v>
      </c>
      <c r="E526" s="13" t="str">
        <f>IFERROR(IF(VLOOKUP(A526,VocabularyNL!$A:$G,6)=0,"",VLOOKUP(A526,VocabularyNL!$A:$G,6)),"")</f>
        <v>heeftPrimaireVestiging</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http://www.w3.org/ns/org#hasPrimarySite</v>
      </c>
      <c r="K526" s="13" t="str">
        <f>IFERROR(IF(VLOOKUP(A526,VocabularyNL!$A:$H,8)=0,"",VLOOKUP(A526,VocabularyNL!$A:$H,8)),"")</f>
        <v/>
      </c>
      <c r="L526" s="13" t="str">
        <f>IFERROR(IF(VLOOKUP(A526,VocabularyFR!$A:$H,8)=0,"",VLOOKUP(A526,VocabularyFR!$A:$H,8)),"")</f>
        <v/>
      </c>
    </row>
    <row r="527" spans="1:12" ht="28.8" x14ac:dyDescent="0.3">
      <c r="A527" s="4">
        <v>586</v>
      </c>
      <c r="B527" s="13" t="str">
        <f>IF($A527&lt;&gt;"",VLOOKUP($A527,Vocabulary!$A:$J,4,),"")</f>
        <v>Organization</v>
      </c>
      <c r="C527" s="13" t="str">
        <f>IF($A527&lt;&gt;"",IF(VLOOKUP($A527,Vocabulary!$A:$J,2,)="","",VLOOKUP($A527,Vocabulary!$A:$J,2,)),"")</f>
        <v>heeftStandplaats</v>
      </c>
      <c r="D527" s="13" t="str">
        <f>IF($A527&lt;&gt;"",IF(VLOOKUP($A527,Vocabulary!$A:$J,10,)="","",VLOOKUP($A527,Vocabulary!$A:$J,10,)),"")</f>
        <v>&lt;vl-organisatie-ext:heeftStandplaats&gt;</v>
      </c>
      <c r="E527" s="13" t="str">
        <f>IFERROR(IF(VLOOKUP(A527,VocabularyNL!$A:$G,6)=0,"",VLOOKUP(A527,VocabularyNL!$A:$G,6)),"")</f>
        <v>heeftStandplaats</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http://www.w3.org/ns/org#basedAt</v>
      </c>
      <c r="K527" s="13" t="str">
        <f>IFERROR(IF(VLOOKUP(A527,VocabularyNL!$A:$H,8)=0,"",VLOOKUP(A527,VocabularyNL!$A:$H,8)),"")</f>
        <v/>
      </c>
      <c r="L527" s="13" t="str">
        <f>IFERROR(IF(VLOOKUP(A527,VocabularyFR!$A:$H,8)=0,"",VLOOKUP(A527,VocabularyFR!$A:$H,8)),"")</f>
        <v/>
      </c>
    </row>
    <row r="528" spans="1:12" ht="28.8" x14ac:dyDescent="0.3">
      <c r="A528" s="4">
        <v>587</v>
      </c>
      <c r="B528" s="13" t="str">
        <f>IF($A528&lt;&gt;"",VLOOKUP($A528,Vocabulary!$A:$J,4,),"")</f>
        <v>Organization</v>
      </c>
      <c r="C528" s="13" t="str">
        <f>IF($A528&lt;&gt;"",IF(VLOOKUP($A528,Vocabulary!$A:$J,2,)="","",VLOOKUP($A528,Vocabulary!$A:$J,2,)),"")</f>
        <v>heeftSuborganisatie</v>
      </c>
      <c r="D528" s="13" t="str">
        <f>IF($A528&lt;&gt;"",IF(VLOOKUP($A528,Vocabulary!$A:$J,10,)="","",VLOOKUP($A528,Vocabulary!$A:$J,10,)),"")</f>
        <v>&lt;vl-organisatie-ext:heeftSuborganisatie&gt;</v>
      </c>
      <c r="E528" s="13" t="str">
        <f>IFERROR(IF(VLOOKUP(A528,VocabularyNL!$A:$G,6)=0,"",VLOOKUP(A528,VocabularyNL!$A:$G,6)),"")</f>
        <v>heeftSuborganisatie</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http://www.w3.org/ns/org#hasSubOrganization</v>
      </c>
      <c r="K528" s="13" t="str">
        <f>IFERROR(IF(VLOOKUP(A528,VocabularyNL!$A:$H,8)=0,"",VLOOKUP(A528,VocabularyNL!$A:$H,8)),"")</f>
        <v/>
      </c>
      <c r="L528" s="13" t="str">
        <f>IFERROR(IF(VLOOKUP(A528,VocabularyFR!$A:$H,8)=0,"",VLOOKUP(A528,VocabularyFR!$A:$H,8)),"")</f>
        <v/>
      </c>
    </row>
    <row r="529" spans="1:12" ht="28.8" x14ac:dyDescent="0.3">
      <c r="A529" s="4">
        <v>588</v>
      </c>
      <c r="B529" s="13" t="str">
        <f>IF($A529&lt;&gt;"",VLOOKUP($A529,Vocabulary!$A:$J,4,),"")</f>
        <v>Organization</v>
      </c>
      <c r="C529" s="13" t="str">
        <f>IF($A529&lt;&gt;"",IF(VLOOKUP($A529,Vocabulary!$A:$J,2,)="","",VLOOKUP($A529,Vocabulary!$A:$J,2,)),"")</f>
        <v>heeftVestiging</v>
      </c>
      <c r="D529" s="13" t="str">
        <f>IF($A529&lt;&gt;"",IF(VLOOKUP($A529,Vocabulary!$A:$J,10,)="","",VLOOKUP($A529,Vocabulary!$A:$J,10,)),"")</f>
        <v>&lt;vl-organisatie-ext:heeftVestiging&gt;</v>
      </c>
      <c r="E529" s="13" t="str">
        <f>IFERROR(IF(VLOOKUP(A529,VocabularyNL!$A:$G,6)=0,"",VLOOKUP(A529,VocabularyNL!$A:$G,6)),"")</f>
        <v>heeftVestiging</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http://www.w3.org/ns/org#hasSite</v>
      </c>
      <c r="K529" s="13" t="str">
        <f>IFERROR(IF(VLOOKUP(A529,VocabularyNL!$A:$H,8)=0,"",VLOOKUP(A529,VocabularyNL!$A:$H,8)),"")</f>
        <v/>
      </c>
      <c r="L529" s="13" t="str">
        <f>IFERROR(IF(VLOOKUP(A529,VocabularyFR!$A:$H,8)=0,"",VLOOKUP(A529,VocabularyFR!$A:$H,8)),"")</f>
        <v/>
      </c>
    </row>
    <row r="530" spans="1:12" ht="28.8" x14ac:dyDescent="0.3">
      <c r="A530" s="4">
        <v>589</v>
      </c>
      <c r="B530" s="13" t="str">
        <f>IF($A530&lt;&gt;"",VLOOKUP($A530,Vocabulary!$A:$J,4,),"")</f>
        <v>Organization</v>
      </c>
      <c r="C530" s="13" t="str">
        <f>IF($A530&lt;&gt;"",IF(VLOOKUP($A530,Vocabulary!$A:$J,2,)="","",VLOOKUP($A530,Vocabulary!$A:$J,2,)),"")</f>
        <v>homepage</v>
      </c>
      <c r="D530" s="13" t="str">
        <f>IF($A530&lt;&gt;"",IF(VLOOKUP($A530,Vocabulary!$A:$J,10,)="","",VLOOKUP($A530,Vocabulary!$A:$J,10,)),"")</f>
        <v>&lt;vl-organisatie-ext:homepage&gt;</v>
      </c>
      <c r="E530" s="13" t="str">
        <f>IFERROR(IF(VLOOKUP(A530,VocabularyNL!$A:$G,6)=0,"",VLOOKUP(A530,VocabularyNL!$A:$G,6)),"")</f>
        <v>homepage</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http://xmlns.com/foaf/0.1/homepage</v>
      </c>
      <c r="K530" s="13" t="str">
        <f>IFERROR(IF(VLOOKUP(A530,VocabularyNL!$A:$H,8)=0,"",VLOOKUP(A530,VocabularyNL!$A:$H,8)),"")</f>
        <v/>
      </c>
      <c r="L530" s="13" t="str">
        <f>IFERROR(IF(VLOOKUP(A530,VocabularyFR!$A:$H,8)=0,"",VLOOKUP(A530,VocabularyFR!$A:$H,8)),"")</f>
        <v/>
      </c>
    </row>
    <row r="531" spans="1:12" ht="28.8" x14ac:dyDescent="0.3">
      <c r="A531" s="4">
        <v>590</v>
      </c>
      <c r="B531" s="13" t="str">
        <f>IF($A531&lt;&gt;"",VLOOKUP($A531,Vocabulary!$A:$J,4,),"")</f>
        <v>Organization</v>
      </c>
      <c r="C531" s="13" t="str">
        <f>IF($A531&lt;&gt;"",IF(VLOOKUP($A531,Vocabulary!$A:$J,2,)="","",VLOOKUP($A531,Vocabulary!$A:$J,2,)),"")</f>
        <v>hoofdVan</v>
      </c>
      <c r="D531" s="13" t="str">
        <f>IF($A531&lt;&gt;"",IF(VLOOKUP($A531,Vocabulary!$A:$J,10,)="","",VLOOKUP($A531,Vocabulary!$A:$J,10,)),"")</f>
        <v>&lt;vl-organisatie-ext:hoofdVan&gt;</v>
      </c>
      <c r="E531" s="13" t="str">
        <f>IFERROR(IF(VLOOKUP(A531,VocabularyNL!$A:$G,6)=0,"",VLOOKUP(A531,VocabularyNL!$A:$G,6)),"")</f>
        <v>hoofdVan</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http://www.w3.org/ns/org#headOf</v>
      </c>
      <c r="K531" s="13" t="str">
        <f>IFERROR(IF(VLOOKUP(A531,VocabularyNL!$A:$H,8)=0,"",VLOOKUP(A531,VocabularyNL!$A:$H,8)),"")</f>
        <v/>
      </c>
      <c r="L531" s="13" t="str">
        <f>IFERROR(IF(VLOOKUP(A531,VocabularyFR!$A:$H,8)=0,"",VLOOKUP(A531,VocabularyFR!$A:$H,8)),"")</f>
        <v/>
      </c>
    </row>
    <row r="532" spans="1:12" ht="28.8" x14ac:dyDescent="0.3">
      <c r="A532" s="4">
        <v>591</v>
      </c>
      <c r="B532" s="13" t="str">
        <f>IF($A532&lt;&gt;"",VLOOKUP($A532,Vocabulary!$A:$J,4,),"")</f>
        <v>Organization</v>
      </c>
      <c r="C532" s="13" t="str">
        <f>IF($A532&lt;&gt;"",IF(VLOOKUP($A532,Vocabulary!$A:$J,2,)="","",VLOOKUP($A532,Vocabulary!$A:$J,2,)),"")</f>
        <v>houdt</v>
      </c>
      <c r="D532" s="13" t="str">
        <f>IF($A532&lt;&gt;"",IF(VLOOKUP($A532,Vocabulary!$A:$J,10,)="","",VLOOKUP($A532,Vocabulary!$A:$J,10,)),"")</f>
        <v>&lt;vl-organisatie-ext:houdt&gt;</v>
      </c>
      <c r="E532" s="13" t="str">
        <f>IFERROR(IF(VLOOKUP(A532,VocabularyNL!$A:$G,6)=0,"",VLOOKUP(A532,VocabularyNL!$A:$G,6)),"")</f>
        <v>houdt</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http://www.w3.org/ns/org#holds</v>
      </c>
      <c r="K532" s="13" t="str">
        <f>IFERROR(IF(VLOOKUP(A532,VocabularyNL!$A:$H,8)=0,"",VLOOKUP(A532,VocabularyNL!$A:$H,8)),"")</f>
        <v/>
      </c>
      <c r="L532" s="13" t="str">
        <f>IFERROR(IF(VLOOKUP(A532,VocabularyFR!$A:$H,8)=0,"",VLOOKUP(A532,VocabularyFR!$A:$H,8)),"")</f>
        <v/>
      </c>
    </row>
    <row r="533" spans="1:12" ht="28.8" x14ac:dyDescent="0.3">
      <c r="A533" s="4">
        <v>592</v>
      </c>
      <c r="B533" s="13" t="str">
        <f>IF($A533&lt;&gt;"",VLOOKUP($A533,Vocabulary!$A:$J,4,),"")</f>
        <v>Organization</v>
      </c>
      <c r="C533" s="13" t="str">
        <f>IF($A533&lt;&gt;"",IF(VLOOKUP($A533,Vocabulary!$A:$J,2,)="","",VLOOKUP($A533,Vocabulary!$A:$J,2,)),"")</f>
        <v>ingevuldDoor</v>
      </c>
      <c r="D533" s="13" t="str">
        <f>IF($A533&lt;&gt;"",IF(VLOOKUP($A533,Vocabulary!$A:$J,10,)="","",VLOOKUP($A533,Vocabulary!$A:$J,10,)),"")</f>
        <v>&lt;vl-organisatie-ext:ingevuldDoor&gt;</v>
      </c>
      <c r="E533" s="13" t="str">
        <f>IFERROR(IF(VLOOKUP(A533,VocabularyNL!$A:$G,6)=0,"",VLOOKUP(A533,VocabularyNL!$A:$G,6)),"")</f>
        <v>ingevuldDoor</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http://www.w3.org/ns/org#heldBy</v>
      </c>
      <c r="K533" s="13" t="str">
        <f>IFERROR(IF(VLOOKUP(A533,VocabularyNL!$A:$H,8)=0,"",VLOOKUP(A533,VocabularyNL!$A:$H,8)),"")</f>
        <v/>
      </c>
      <c r="L533" s="13" t="str">
        <f>IFERROR(IF(VLOOKUP(A533,VocabularyFR!$A:$H,8)=0,"",VLOOKUP(A533,VocabularyFR!$A:$H,8)),"")</f>
        <v/>
      </c>
    </row>
    <row r="534" spans="1:12" ht="28.8" x14ac:dyDescent="0.3">
      <c r="A534" s="4">
        <v>593</v>
      </c>
      <c r="B534" s="13" t="str">
        <f>IF($A534&lt;&gt;"",VLOOKUP($A534,Vocabulary!$A:$J,4,),"")</f>
        <v>Organization</v>
      </c>
      <c r="C534" s="13" t="str">
        <f>IF($A534&lt;&gt;"",IF(VLOOKUP($A534,Vocabulary!$A:$J,2,)="","",VLOOKUP($A534,Vocabulary!$A:$J,2,)),"")</f>
        <v>isLidmaatschapBij</v>
      </c>
      <c r="D534" s="13" t="str">
        <f>IF($A534&lt;&gt;"",IF(VLOOKUP($A534,Vocabulary!$A:$J,10,)="","",VLOOKUP($A534,Vocabulary!$A:$J,10,)),"")</f>
        <v>&lt;vl-organisatie-ext:isLidmaatschapBij&gt;</v>
      </c>
      <c r="E534" s="13" t="str">
        <f>IFERROR(IF(VLOOKUP(A534,VocabularyNL!$A:$G,6)=0,"",VLOOKUP(A534,VocabularyNL!$A:$G,6)),"")</f>
        <v>isLidmaatschapBij</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http://www.w3.org/ns/org#organization</v>
      </c>
      <c r="K534" s="13" t="str">
        <f>IFERROR(IF(VLOOKUP(A534,VocabularyNL!$A:$H,8)=0,"",VLOOKUP(A534,VocabularyNL!$A:$H,8)),"")</f>
        <v/>
      </c>
      <c r="L534" s="13" t="str">
        <f>IFERROR(IF(VLOOKUP(A534,VocabularyFR!$A:$H,8)=0,"",VLOOKUP(A534,VocabularyFR!$A:$H,8)),"")</f>
        <v/>
      </c>
    </row>
    <row r="535" spans="1:12" ht="28.8" x14ac:dyDescent="0.3">
      <c r="A535" s="4">
        <v>594</v>
      </c>
      <c r="B535" s="13" t="str">
        <f>IF($A535&lt;&gt;"",VLOOKUP($A535,Vocabulary!$A:$J,4,),"")</f>
        <v>Organization</v>
      </c>
      <c r="C535" s="13" t="str">
        <f>IF($A535&lt;&gt;"",IF(VLOOKUP($A535,Vocabulary!$A:$J,2,)="","",VLOOKUP($A535,Vocabulary!$A:$J,2,)),"")</f>
        <v>lid</v>
      </c>
      <c r="D535" s="13" t="str">
        <f>IF($A535&lt;&gt;"",IF(VLOOKUP($A535,Vocabulary!$A:$J,10,)="","",VLOOKUP($A535,Vocabulary!$A:$J,10,)),"")</f>
        <v>&lt;vl-organisatie-ext:lid&gt;</v>
      </c>
      <c r="E535" s="13" t="str">
        <f>IFERROR(IF(VLOOKUP(A535,VocabularyNL!$A:$G,6)=0,"",VLOOKUP(A535,VocabularyNL!$A:$G,6)),"")</f>
        <v>lid</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http://www.w3.org/ns/org#member</v>
      </c>
      <c r="K535" s="13" t="str">
        <f>IFERROR(IF(VLOOKUP(A535,VocabularyNL!$A:$H,8)=0,"",VLOOKUP(A535,VocabularyNL!$A:$H,8)),"")</f>
        <v/>
      </c>
      <c r="L535" s="13" t="str">
        <f>IFERROR(IF(VLOOKUP(A535,VocabularyFR!$A:$H,8)=0,"",VLOOKUP(A535,VocabularyFR!$A:$H,8)),"")</f>
        <v/>
      </c>
    </row>
    <row r="536" spans="1:12" ht="28.8" x14ac:dyDescent="0.3">
      <c r="A536" s="4">
        <v>595</v>
      </c>
      <c r="B536" s="13" t="str">
        <f>IF($A536&lt;&gt;"",VLOOKUP($A536,Vocabulary!$A:$J,4,),"")</f>
        <v>Organization</v>
      </c>
      <c r="C536" s="13" t="str">
        <f>IF($A536&lt;&gt;"",IF(VLOOKUP($A536,Vocabulary!$A:$J,2,)="","",VLOOKUP($A536,Vocabulary!$A:$J,2,)),"")</f>
        <v>lidGedurende</v>
      </c>
      <c r="D536" s="13" t="str">
        <f>IF($A536&lt;&gt;"",IF(VLOOKUP($A536,Vocabulary!$A:$J,10,)="","",VLOOKUP($A536,Vocabulary!$A:$J,10,)),"")</f>
        <v>&lt;vl-organisatie-ext:lidGedurende&gt;</v>
      </c>
      <c r="E536" s="13" t="str">
        <f>IFERROR(IF(VLOOKUP(A536,VocabularyNL!$A:$G,6)=0,"",VLOOKUP(A536,VocabularyNL!$A:$G,6)),"")</f>
        <v>lidGedurende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http://www.w3.org/ns/org#memberDuring</v>
      </c>
      <c r="K536" s="13" t="str">
        <f>IFERROR(IF(VLOOKUP(A536,VocabularyNL!$A:$H,8)=0,"",VLOOKUP(A536,VocabularyNL!$A:$H,8)),"")</f>
        <v/>
      </c>
      <c r="L536" s="13" t="str">
        <f>IFERROR(IF(VLOOKUP(A536,VocabularyFR!$A:$H,8)=0,"",VLOOKUP(A536,VocabularyFR!$A:$H,8)),"")</f>
        <v/>
      </c>
    </row>
    <row r="537" spans="1:12" ht="28.8" x14ac:dyDescent="0.3">
      <c r="A537" s="4">
        <v>596</v>
      </c>
      <c r="B537" s="13" t="str">
        <f>IF($A537&lt;&gt;"",VLOOKUP($A537,Vocabulary!$A:$J,4,),"")</f>
        <v>Organization</v>
      </c>
      <c r="C537" s="13" t="str">
        <f>IF($A537&lt;&gt;"",IF(VLOOKUP($A537,Vocabulary!$A:$J,2,)="","",VLOOKUP($A537,Vocabulary!$A:$J,2,)),"")</f>
        <v>lidVan</v>
      </c>
      <c r="D537" s="13" t="str">
        <f>IF($A537&lt;&gt;"",IF(VLOOKUP($A537,Vocabulary!$A:$J,10,)="","",VLOOKUP($A537,Vocabulary!$A:$J,10,)),"")</f>
        <v>&lt;vl-organisatie-ext:lidVan&gt;</v>
      </c>
      <c r="E537" s="13" t="str">
        <f>IFERROR(IF(VLOOKUP(A537,VocabularyNL!$A:$G,6)=0,"",VLOOKUP(A537,VocabularyNL!$A:$G,6)),"")</f>
        <v>lidVan</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http://www.w3.org/ns/org#memberOf</v>
      </c>
      <c r="K537" s="13" t="str">
        <f>IFERROR(IF(VLOOKUP(A537,VocabularyNL!$A:$H,8)=0,"",VLOOKUP(A537,VocabularyNL!$A:$H,8)),"")</f>
        <v/>
      </c>
      <c r="L537" s="13" t="str">
        <f>IFERROR(IF(VLOOKUP(A537,VocabularyFR!$A:$H,8)=0,"",VLOOKUP(A537,VocabularyFR!$A:$H,8)),"")</f>
        <v/>
      </c>
    </row>
    <row r="538" spans="1:12" ht="28.8" x14ac:dyDescent="0.3">
      <c r="A538" s="4">
        <v>597</v>
      </c>
      <c r="B538" s="13" t="str">
        <f>IF($A538&lt;&gt;"",VLOOKUP($A538,Vocabulary!$A:$J,4,),"")</f>
        <v>Organization</v>
      </c>
      <c r="C538" s="13" t="str">
        <f>IF($A538&lt;&gt;"",IF(VLOOKUP($A538,Vocabulary!$A:$J,2,)="","",VLOOKUP($A538,Vocabulary!$A:$J,2,)),"")</f>
        <v>Lidmaatschap</v>
      </c>
      <c r="D538" s="13" t="str">
        <f>IF($A538&lt;&gt;"",IF(VLOOKUP($A538,Vocabulary!$A:$J,10,)="","",VLOOKUP($A538,Vocabulary!$A:$J,10,)),"")</f>
        <v>&lt;vl-organisatie-ext:Lidmaatschap&gt;</v>
      </c>
      <c r="E538" s="13" t="str">
        <f>IFERROR(IF(VLOOKUP(A538,VocabularyNL!$A:$G,6)=0,"",VLOOKUP(A538,VocabularyNL!$A:$G,6)),"")</f>
        <v>Lidmaatschap</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http://www.w3.org/ns/org#Membership</v>
      </c>
      <c r="K538" s="13" t="str">
        <f>IFERROR(IF(VLOOKUP(A538,VocabularyNL!$A:$H,8)=0,"",VLOOKUP(A538,VocabularyNL!$A:$H,8)),"")</f>
        <v/>
      </c>
      <c r="L538" s="13" t="str">
        <f>IFERROR(IF(VLOOKUP(A538,VocabularyFR!$A:$H,8)=0,"",VLOOKUP(A538,VocabularyFR!$A:$H,8)),"")</f>
        <v/>
      </c>
    </row>
    <row r="539" spans="1:12" ht="28.8" x14ac:dyDescent="0.3">
      <c r="A539" s="4">
        <v>598</v>
      </c>
      <c r="B539" s="13" t="str">
        <f>IF($A539&lt;&gt;"",VLOOKUP($A539,Vocabulary!$A:$J,4,),"")</f>
        <v>Organization</v>
      </c>
      <c r="C539" s="13" t="str">
        <f>IF($A539&lt;&gt;"",IF(VLOOKUP($A539,Vocabulary!$A:$J,2,)="","",VLOOKUP($A539,Vocabulary!$A:$J,2,)),"")</f>
        <v>logo</v>
      </c>
      <c r="D539" s="13" t="str">
        <f>IF($A539&lt;&gt;"",IF(VLOOKUP($A539,Vocabulary!$A:$J,10,)="","",VLOOKUP($A539,Vocabulary!$A:$J,10,)),"")</f>
        <v>&lt;vl-organisatie-ext:logo&gt;</v>
      </c>
      <c r="E539" s="13" t="str">
        <f>IFERROR(IF(VLOOKUP(A539,VocabularyNL!$A:$G,6)=0,"",VLOOKUP(A539,VocabularyNL!$A:$G,6)),"")</f>
        <v>logo</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http://schema.org/logo</v>
      </c>
      <c r="K539" s="13" t="str">
        <f>IFERROR(IF(VLOOKUP(A539,VocabularyNL!$A:$H,8)=0,"",VLOOKUP(A539,VocabularyNL!$A:$H,8)),"")</f>
        <v/>
      </c>
      <c r="L539" s="13" t="str">
        <f>IFERROR(IF(VLOOKUP(A539,VocabularyFR!$A:$H,8)=0,"",VLOOKUP(A539,VocabularyFR!$A:$H,8)),"")</f>
        <v/>
      </c>
    </row>
    <row r="540" spans="1:12" ht="28.8" x14ac:dyDescent="0.3">
      <c r="A540" s="4">
        <v>599</v>
      </c>
      <c r="B540" s="13" t="str">
        <f>IF($A540&lt;&gt;"",VLOOKUP($A540,Vocabulary!$A:$J,4,),"")</f>
        <v>Organization</v>
      </c>
      <c r="C540" s="13" t="str">
        <f>IF($A540&lt;&gt;"",IF(VLOOKUP($A540,Vocabulary!$A:$J,2,)="","",VLOOKUP($A540,Vocabulary!$A:$J,2,)),"")</f>
        <v>Oprichtingsgebeurtenis</v>
      </c>
      <c r="D540" s="13" t="str">
        <f>IF($A540&lt;&gt;"",IF(VLOOKUP($A540,Vocabulary!$A:$J,10,)="","",VLOOKUP($A540,Vocabulary!$A:$J,10,)),"")</f>
        <v>&lt;vl-organisatie-ext:Oprichtingsgebeurtenis&gt;</v>
      </c>
      <c r="E540" s="13" t="str">
        <f>IFERROR(IF(VLOOKUP(A540,VocabularyNL!$A:$G,6)=0,"",VLOOKUP(A540,VocabularyNL!$A:$G,6)),"")</f>
        <v>Oprichtingsgebeurtenis</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http://data.europa.eu/m8g/FoundationEvent</v>
      </c>
      <c r="K540" s="13" t="str">
        <f>IFERROR(IF(VLOOKUP(A540,VocabularyNL!$A:$H,8)=0,"",VLOOKUP(A540,VocabularyNL!$A:$H,8)),"")</f>
        <v/>
      </c>
      <c r="L540" s="13" t="str">
        <f>IFERROR(IF(VLOOKUP(A540,VocabularyFR!$A:$H,8)=0,"",VLOOKUP(A540,VocabularyFR!$A:$H,8)),"")</f>
        <v/>
      </c>
    </row>
    <row r="541" spans="1:12" ht="100.8" x14ac:dyDescent="0.3">
      <c r="A541" s="4">
        <v>600</v>
      </c>
      <c r="B541" s="13" t="str">
        <f>IF($A541&lt;&gt;"",VLOOKUP($A541,Vocabulary!$A:$J,4,),"")</f>
        <v>Organization</v>
      </c>
      <c r="C541" s="13" t="str">
        <f>IF($A541&lt;&gt;"",IF(VLOOKUP($A541,Vocabulary!$A:$J,2,)="","",VLOOKUP($A541,Vocabulary!$A:$J,2,)),"")</f>
        <v>Organisatie</v>
      </c>
      <c r="D541" s="13" t="str">
        <f>IF($A541&lt;&gt;"",IF(VLOOKUP($A541,Vocabulary!$A:$J,10,)="","",VLOOKUP($A541,Vocabulary!$A:$J,10,)),"")</f>
        <v>&lt;vl-organisatie-ext:Organisatie&gt;</v>
      </c>
      <c r="E541" s="13" t="str">
        <f>IFERROR(IF(VLOOKUP(A541,VocabularyNL!$A:$G,6)=0,"",VLOOKUP(A541,VocabularyNL!$A:$G,6)),"")</f>
        <v>Organisatie</v>
      </c>
      <c r="F541" s="13" t="str">
        <f>IFERROR(IF(VLOOKUP(A541,VocabularyFR!$A:$G,6)=0,"",VLOOKUP(A541,VocabularyFR!$A:$G,6)),"")</f>
        <v/>
      </c>
      <c r="G541" s="13" t="str">
        <f>IF($A541&lt;&gt;"",VLOOKUP($A541,Vocabulary!$A:$J,3,),"")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1" s="13" t="str">
        <f>IFERROR(IF(VLOOKUP(A541,VocabularyNL!$A:$G,7)=0,"",VLOOKUP(A541,VocabularyNL!$A:$H,7)),"")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1" s="13" t="str">
        <f>IFERROR(IF(VLOOKUP(A541,VocabularyFR!$A:$G,7)=0,"",VLOOKUP(A541,VocabularyFR!$A:$H,7)),"")</f>
        <v/>
      </c>
      <c r="J541" s="13" t="str">
        <f>IF($A541&lt;&gt;"",IF(VLOOKUP($A541,Vocabulary!$A:$J,7,)="","",VLOOKUP($A541,Vocabulary!$A:$J,7,)),"")</f>
        <v>external terminology:
http://www.w3.org/ns/org#Organization</v>
      </c>
      <c r="K541" s="13" t="str">
        <f>IFERROR(IF(VLOOKUP(A541,VocabularyNL!$A:$H,8)=0,"",VLOOKUP(A541,VocabularyNL!$A:$H,8)),"")</f>
        <v/>
      </c>
      <c r="L541" s="13" t="str">
        <f>IFERROR(IF(VLOOKUP(A541,VocabularyFR!$A:$H,8)=0,"",VLOOKUP(A541,VocabularyFR!$A:$H,8)),"")</f>
        <v/>
      </c>
    </row>
    <row r="542" spans="1:12" ht="28.8" x14ac:dyDescent="0.3">
      <c r="A542" s="4">
        <v>601</v>
      </c>
      <c r="B542" s="13" t="str">
        <f>IF($A542&lt;&gt;"",VLOOKUP($A542,Vocabulary!$A:$J,4,),"")</f>
        <v>Organization</v>
      </c>
      <c r="C542" s="13" t="str">
        <f>IF($A542&lt;&gt;"",IF(VLOOKUP($A542,Vocabulary!$A:$J,2,)="","",VLOOKUP($A542,Vocabulary!$A:$J,2,)),"")</f>
        <v>organisatieactiviteit</v>
      </c>
      <c r="D542" s="13" t="str">
        <f>IF($A542&lt;&gt;"",IF(VLOOKUP($A542,Vocabulary!$A:$J,10,)="","",VLOOKUP($A542,Vocabulary!$A:$J,10,)),"")</f>
        <v>&lt;vl-organisatie-ext:organisatieactiviteit&gt;</v>
      </c>
      <c r="E542" s="13" t="str">
        <f>IFERROR(IF(VLOOKUP(A542,VocabularyNL!$A:$G,6)=0,"",VLOOKUP(A542,VocabularyNL!$A:$G,6)),"")</f>
        <v>organisatieactiviteit</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http://www.w3.org/ns/regorg#orgActivity</v>
      </c>
      <c r="K542" s="13" t="str">
        <f>IFERROR(IF(VLOOKUP(A542,VocabularyNL!$A:$H,8)=0,"",VLOOKUP(A542,VocabularyNL!$A:$H,8)),"")</f>
        <v/>
      </c>
      <c r="L542" s="13" t="str">
        <f>IFERROR(IF(VLOOKUP(A542,VocabularyFR!$A:$H,8)=0,"",VLOOKUP(A542,VocabularyFR!$A:$H,8)),"")</f>
        <v/>
      </c>
    </row>
    <row r="543" spans="1:12" ht="86.4" x14ac:dyDescent="0.3">
      <c r="A543" s="4">
        <v>602</v>
      </c>
      <c r="B543" s="13" t="str">
        <f>IF($A543&lt;&gt;"",VLOOKUP($A543,Vocabulary!$A:$J,4,),"")</f>
        <v>Organization</v>
      </c>
      <c r="C543" s="13" t="str">
        <f>IF($A543&lt;&gt;"",IF(VLOOKUP($A543,Vocabulary!$A:$J,2,)="","",VLOOKUP($A543,Vocabulary!$A:$J,2,)),"")</f>
        <v>Organisatie-eenheid</v>
      </c>
      <c r="D543" s="13" t="str">
        <f>IF($A543&lt;&gt;"",IF(VLOOKUP($A543,Vocabulary!$A:$J,10,)="","",VLOOKUP($A543,Vocabulary!$A:$J,10,)),"")</f>
        <v>&lt;vl-organisatie-ext:Organisatie-eenheid&gt;</v>
      </c>
      <c r="E543" s="13" t="str">
        <f>IFERROR(IF(VLOOKUP(A543,VocabularyNL!$A:$G,6)=0,"",VLOOKUP(A543,VocabularyNL!$A:$G,6)),"")</f>
        <v>Organisatie-eenheid</v>
      </c>
      <c r="F543" s="13" t="str">
        <f>IFERROR(IF(VLOOKUP(A543,VocabularyFR!$A:$G,6)=0,"",VLOOKUP(A543,VocabularyFR!$A:$G,6)),"")</f>
        <v/>
      </c>
      <c r="G543" s="13" t="str">
        <f>IF($A543&lt;&gt;"",VLOOKUP($A543,Vocabulary!$A:$J,3,),"")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3" s="13" t="str">
        <f>IFERROR(IF(VLOOKUP(A543,VocabularyNL!$A:$G,7)=0,"",VLOOKUP(A543,VocabularyNL!$A:$H,7)),"")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3" s="13" t="str">
        <f>IFERROR(IF(VLOOKUP(A543,VocabularyFR!$A:$G,7)=0,"",VLOOKUP(A543,VocabularyFR!$A:$H,7)),"")</f>
        <v/>
      </c>
      <c r="J543" s="13" t="str">
        <f>IF($A543&lt;&gt;"",IF(VLOOKUP($A543,Vocabulary!$A:$J,7,)="","",VLOOKUP($A543,Vocabulary!$A:$J,7,)),"")</f>
        <v>external terminology:
http://www.w3.org/ns/org#OrganizationalUnit</v>
      </c>
      <c r="K543" s="13" t="str">
        <f>IFERROR(IF(VLOOKUP(A543,VocabularyNL!$A:$H,8)=0,"",VLOOKUP(A543,VocabularyNL!$A:$H,8)),"")</f>
        <v/>
      </c>
      <c r="L543" s="13" t="str">
        <f>IFERROR(IF(VLOOKUP(A543,VocabularyFR!$A:$H,8)=0,"",VLOOKUP(A543,VocabularyFR!$A:$H,8)),"")</f>
        <v/>
      </c>
    </row>
    <row r="544" spans="1:12" ht="28.8" x14ac:dyDescent="0.3">
      <c r="A544" s="4">
        <v>603</v>
      </c>
      <c r="B544" s="13" t="str">
        <f>IF($A544&lt;&gt;"",VLOOKUP($A544,Vocabulary!$A:$J,4,),"")</f>
        <v>Organization</v>
      </c>
      <c r="C544" s="13" t="str">
        <f>IF($A544&lt;&gt;"",IF(VLOOKUP($A544,Vocabulary!$A:$J,2,)="","",VLOOKUP($A544,Vocabulary!$A:$J,2,)),"")</f>
        <v>organisatiestatus</v>
      </c>
      <c r="D544" s="13" t="str">
        <f>IF($A544&lt;&gt;"",IF(VLOOKUP($A544,Vocabulary!$A:$J,10,)="","",VLOOKUP($A544,Vocabulary!$A:$J,10,)),"")</f>
        <v>&lt;vl-organisatie-ext:organisatiestatus&gt;</v>
      </c>
      <c r="E544" s="13" t="str">
        <f>IFERROR(IF(VLOOKUP(A544,VocabularyNL!$A:$G,6)=0,"",VLOOKUP(A544,VocabularyNL!$A:$G,6)),"")</f>
        <v>organisatiestatus</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http://www.w3.org/ns/regorg#orgStatus</v>
      </c>
      <c r="K544" s="13" t="str">
        <f>IFERROR(IF(VLOOKUP(A544,VocabularyNL!$A:$H,8)=0,"",VLOOKUP(A544,VocabularyNL!$A:$H,8)),"")</f>
        <v/>
      </c>
      <c r="L544" s="13" t="str">
        <f>IFERROR(IF(VLOOKUP(A544,VocabularyFR!$A:$H,8)=0,"",VLOOKUP(A544,VocabularyFR!$A:$H,8)),"")</f>
        <v/>
      </c>
    </row>
    <row r="545" spans="1:12" ht="28.8" x14ac:dyDescent="0.3">
      <c r="A545" s="4">
        <v>604</v>
      </c>
      <c r="B545" s="13" t="str">
        <f>IF($A545&lt;&gt;"",VLOOKUP($A545,Vocabulary!$A:$J,4,),"")</f>
        <v>Organization</v>
      </c>
      <c r="C545" s="13" t="str">
        <f>IF($A545&lt;&gt;"",IF(VLOOKUP($A545,Vocabulary!$A:$J,2,)="","",VLOOKUP($A545,Vocabulary!$A:$J,2,)),"")</f>
        <v>organisatietype</v>
      </c>
      <c r="D545" s="13" t="str">
        <f>IF($A545&lt;&gt;"",IF(VLOOKUP($A545,Vocabulary!$A:$J,10,)="","",VLOOKUP($A545,Vocabulary!$A:$J,10,)),"")</f>
        <v>&lt;vl-organisatie-ext:organisatietype&gt;</v>
      </c>
      <c r="E545" s="13" t="str">
        <f>IFERROR(IF(VLOOKUP(A545,VocabularyNL!$A:$G,6)=0,"",VLOOKUP(A545,VocabularyNL!$A:$G,6)),"")</f>
        <v>organisatietype</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http://www.w3.org/ns/regorg#orgType</v>
      </c>
      <c r="K545" s="13" t="str">
        <f>IFERROR(IF(VLOOKUP(A545,VocabularyNL!$A:$H,8)=0,"",VLOOKUP(A545,VocabularyNL!$A:$H,8)),"")</f>
        <v/>
      </c>
      <c r="L545" s="13" t="str">
        <f>IFERROR(IF(VLOOKUP(A545,VocabularyFR!$A:$H,8)=0,"",VLOOKUP(A545,VocabularyFR!$A:$H,8)),"")</f>
        <v/>
      </c>
    </row>
    <row r="546" spans="1:12" ht="28.8" x14ac:dyDescent="0.3">
      <c r="A546" s="4">
        <v>605</v>
      </c>
      <c r="B546" s="13" t="str">
        <f>IF($A546&lt;&gt;"",VLOOKUP($A546,Vocabulary!$A:$J,4,),"")</f>
        <v>Organization</v>
      </c>
      <c r="C546" s="13" t="str">
        <f>IF($A546&lt;&gt;"",IF(VLOOKUP($A546,Vocabulary!$A:$J,2,)="","",VLOOKUP($A546,Vocabulary!$A:$J,2,)),"")</f>
        <v>origineleOrganisatie</v>
      </c>
      <c r="D546" s="13" t="str">
        <f>IF($A546&lt;&gt;"",IF(VLOOKUP($A546,Vocabulary!$A:$J,10,)="","",VLOOKUP($A546,Vocabulary!$A:$J,10,)),"")</f>
        <v>&lt;vl-organisatie-ext:origineleOrganisatie&gt;</v>
      </c>
      <c r="E546" s="13" t="str">
        <f>IFERROR(IF(VLOOKUP(A546,VocabularyNL!$A:$G,6)=0,"",VLOOKUP(A546,VocabularyNL!$A:$G,6)),"")</f>
        <v>origineleOrganisatie</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http://www.w3.org/ns/org#originalOrganization</v>
      </c>
      <c r="K546" s="13" t="str">
        <f>IFERROR(IF(VLOOKUP(A546,VocabularyNL!$A:$H,8)=0,"",VLOOKUP(A546,VocabularyNL!$A:$H,8)),"")</f>
        <v/>
      </c>
      <c r="L546" s="13" t="str">
        <f>IFERROR(IF(VLOOKUP(A546,VocabularyFR!$A:$H,8)=0,"",VLOOKUP(A546,VocabularyFR!$A:$H,8)),"")</f>
        <v/>
      </c>
    </row>
    <row r="547" spans="1:12" ht="28.8" x14ac:dyDescent="0.3">
      <c r="A547" s="4">
        <v>606</v>
      </c>
      <c r="B547" s="13" t="str">
        <f>IF($A547&lt;&gt;"",VLOOKUP($A547,Vocabulary!$A:$J,4,),"")</f>
        <v>Organization</v>
      </c>
      <c r="C547" s="13" t="str">
        <f>IF($A547&lt;&gt;"",IF(VLOOKUP($A547,Vocabulary!$A:$J,2,)="","",VLOOKUP($A547,Vocabulary!$A:$J,2,)),"")</f>
        <v>Positie</v>
      </c>
      <c r="D547" s="13" t="str">
        <f>IF($A547&lt;&gt;"",IF(VLOOKUP($A547,Vocabulary!$A:$J,10,)="","",VLOOKUP($A547,Vocabulary!$A:$J,10,)),"")</f>
        <v>&lt;vl-organisatie-ext:Positie&gt;</v>
      </c>
      <c r="E547" s="13" t="str">
        <f>IFERROR(IF(VLOOKUP(A547,VocabularyNL!$A:$G,6)=0,"",VLOOKUP(A547,VocabularyNL!$A:$G,6)),"")</f>
        <v>Positie</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http://www.w3.org/ns/org#Post</v>
      </c>
      <c r="K547" s="13" t="str">
        <f>IFERROR(IF(VLOOKUP(A547,VocabularyNL!$A:$H,8)=0,"",VLOOKUP(A547,VocabularyNL!$A:$H,8)),"")</f>
        <v/>
      </c>
      <c r="L547" s="13" t="str">
        <f>IFERROR(IF(VLOOKUP(A547,VocabularyFR!$A:$H,8)=0,"",VLOOKUP(A547,VocabularyFR!$A:$H,8)),"")</f>
        <v/>
      </c>
    </row>
    <row r="548" spans="1:12" ht="28.8" x14ac:dyDescent="0.3">
      <c r="A548" s="4">
        <v>607</v>
      </c>
      <c r="B548" s="13" t="str">
        <f>IF($A548&lt;&gt;"",VLOOKUP($A548,Vocabulary!$A:$J,4,),"")</f>
        <v>Organization</v>
      </c>
      <c r="C548" s="13" t="str">
        <f>IF($A548&lt;&gt;"",IF(VLOOKUP($A548,Vocabulary!$A:$J,2,)="","",VLOOKUP($A548,Vocabulary!$A:$J,2,)),"")</f>
        <v>positieBij</v>
      </c>
      <c r="D548" s="13" t="str">
        <f>IF($A548&lt;&gt;"",IF(VLOOKUP($A548,Vocabulary!$A:$J,10,)="","",VLOOKUP($A548,Vocabulary!$A:$J,10,)),"")</f>
        <v>&lt;vl-organisatie-ext:positieBij&gt;</v>
      </c>
      <c r="E548" s="13" t="str">
        <f>IFERROR(IF(VLOOKUP(A548,VocabularyNL!$A:$G,6)=0,"",VLOOKUP(A548,VocabularyNL!$A:$G,6)),"")</f>
        <v>positieBij</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http://www.w3.org/ns/org#postIn</v>
      </c>
      <c r="K548" s="13" t="str">
        <f>IFERROR(IF(VLOOKUP(A548,VocabularyNL!$A:$H,8)=0,"",VLOOKUP(A548,VocabularyNL!$A:$H,8)),"")</f>
        <v/>
      </c>
      <c r="L548" s="13" t="str">
        <f>IFERROR(IF(VLOOKUP(A548,VocabularyFR!$A:$H,8)=0,"",VLOOKUP(A548,VocabularyFR!$A:$H,8)),"")</f>
        <v/>
      </c>
    </row>
    <row r="549" spans="1:12" ht="28.8" x14ac:dyDescent="0.3">
      <c r="A549" s="4">
        <v>608</v>
      </c>
      <c r="B549" s="13" t="str">
        <f>IF($A549&lt;&gt;"",VLOOKUP($A549,Vocabulary!$A:$J,4,),"")</f>
        <v>Organization</v>
      </c>
      <c r="C549" s="13" t="str">
        <f>IF($A549&lt;&gt;"",IF(VLOOKUP($A549,Vocabulary!$A:$J,2,)="","",VLOOKUP($A549,Vocabulary!$A:$J,2,)),"")</f>
        <v>PubliekeOrganisatie</v>
      </c>
      <c r="D549" s="13" t="str">
        <f>IF($A549&lt;&gt;"",IF(VLOOKUP($A549,Vocabulary!$A:$J,10,)="","",VLOOKUP($A549,Vocabulary!$A:$J,10,)),"")</f>
        <v>&lt;vl-organisatie-ext:PubliekeOrganisatie&gt;</v>
      </c>
      <c r="E549" s="13" t="str">
        <f>IFERROR(IF(VLOOKUP(A549,VocabularyNL!$A:$G,6)=0,"",VLOOKUP(A549,VocabularyNL!$A:$G,6)),"")</f>
        <v>PubliekeOrganisatie</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http://data.europa.eu/m8g/PublicOrganisation</v>
      </c>
      <c r="K549" s="13" t="str">
        <f>IFERROR(IF(VLOOKUP(A549,VocabularyNL!$A:$H,8)=0,"",VLOOKUP(A549,VocabularyNL!$A:$H,8)),"")</f>
        <v/>
      </c>
      <c r="L549" s="13" t="str">
        <f>IFERROR(IF(VLOOKUP(A549,VocabularyFR!$A:$H,8)=0,"",VLOOKUP(A549,VocabularyFR!$A:$H,8)),"")</f>
        <v/>
      </c>
    </row>
    <row r="550" spans="1:12" ht="28.8" x14ac:dyDescent="0.3">
      <c r="A550" s="4">
        <v>609</v>
      </c>
      <c r="B550" s="13" t="str">
        <f>IF($A550&lt;&gt;"",VLOOKUP($A550,Vocabulary!$A:$J,4,),"")</f>
        <v>Organization</v>
      </c>
      <c r="C550" s="13" t="str">
        <f>IF($A550&lt;&gt;"",IF(VLOOKUP($A550,Vocabulary!$A:$J,2,)="","",VLOOKUP($A550,Vocabulary!$A:$J,2,)),"")</f>
        <v>rapporteertAan</v>
      </c>
      <c r="D550" s="13" t="str">
        <f>IF($A550&lt;&gt;"",IF(VLOOKUP($A550,Vocabulary!$A:$J,10,)="","",VLOOKUP($A550,Vocabulary!$A:$J,10,)),"")</f>
        <v>&lt;vl-organisatie-ext:rapporteertAan&gt;</v>
      </c>
      <c r="E550" s="13" t="str">
        <f>IFERROR(IF(VLOOKUP(A550,VocabularyNL!$A:$G,6)=0,"",VLOOKUP(A550,VocabularyNL!$A:$G,6)),"")</f>
        <v>rapporteertAan</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http://www.w3.org/ns/org#reportsTo</v>
      </c>
      <c r="K550" s="13" t="str">
        <f>IFERROR(IF(VLOOKUP(A550,VocabularyNL!$A:$H,8)=0,"",VLOOKUP(A550,VocabularyNL!$A:$H,8)),"")</f>
        <v/>
      </c>
      <c r="L550" s="13" t="str">
        <f>IFERROR(IF(VLOOKUP(A550,VocabularyFR!$A:$H,8)=0,"",VLOOKUP(A550,VocabularyFR!$A:$H,8)),"")</f>
        <v/>
      </c>
    </row>
    <row r="551" spans="1:12" ht="28.8" x14ac:dyDescent="0.3">
      <c r="A551" s="4">
        <v>610</v>
      </c>
      <c r="B551" s="13" t="str">
        <f>IF($A551&lt;&gt;"",VLOOKUP($A551,Vocabulary!$A:$J,4,),"")</f>
        <v>Organization</v>
      </c>
      <c r="C551" s="13" t="str">
        <f>IF($A551&lt;&gt;"",IF(VLOOKUP($A551,Vocabulary!$A:$J,2,)="","",VLOOKUP($A551,Vocabulary!$A:$J,2,)),"")</f>
        <v>registratie</v>
      </c>
      <c r="D551" s="13" t="str">
        <f>IF($A551&lt;&gt;"",IF(VLOOKUP($A551,Vocabulary!$A:$J,10,)="","",VLOOKUP($A551,Vocabulary!$A:$J,10,)),"")</f>
        <v>&lt;vl-organisatie-ext:registratie&gt;</v>
      </c>
      <c r="E551" s="13" t="str">
        <f>IFERROR(IF(VLOOKUP(A551,VocabularyNL!$A:$G,6)=0,"",VLOOKUP(A551,VocabularyNL!$A:$G,6)),"")</f>
        <v>registratie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http://www.w3.org/ns/regorg#registration</v>
      </c>
      <c r="K551" s="13" t="str">
        <f>IFERROR(IF(VLOOKUP(A551,VocabularyNL!$A:$H,8)=0,"",VLOOKUP(A551,VocabularyNL!$A:$H,8)),"")</f>
        <v/>
      </c>
      <c r="L551" s="13" t="str">
        <f>IFERROR(IF(VLOOKUP(A551,VocabularyFR!$A:$H,8)=0,"",VLOOKUP(A551,VocabularyFR!$A:$H,8)),"")</f>
        <v/>
      </c>
    </row>
    <row r="552" spans="1:12" ht="28.8" x14ac:dyDescent="0.3">
      <c r="A552" s="4">
        <v>611</v>
      </c>
      <c r="B552" s="13" t="str">
        <f>IF($A552&lt;&gt;"",VLOOKUP($A552,Vocabulary!$A:$J,4,),"")</f>
        <v>Organization</v>
      </c>
      <c r="C552" s="13" t="str">
        <f>IF($A552&lt;&gt;"",IF(VLOOKUP($A552,Vocabulary!$A:$J,2,)="","",VLOOKUP($A552,Vocabulary!$A:$J,2,)),"")</f>
        <v>resulterendeOrganisatie</v>
      </c>
      <c r="D552" s="13" t="str">
        <f>IF($A552&lt;&gt;"",IF(VLOOKUP($A552,Vocabulary!$A:$J,10,)="","",VLOOKUP($A552,Vocabulary!$A:$J,10,)),"")</f>
        <v>&lt;vl-organisatie-ext:resulterendeOrganisatie&gt;</v>
      </c>
      <c r="E552" s="13" t="str">
        <f>IFERROR(IF(VLOOKUP(A552,VocabularyNL!$A:$G,6)=0,"",VLOOKUP(A552,VocabularyNL!$A:$G,6)),"")</f>
        <v>resulterendeOrganisatie</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http://www.w3.org/ns/org#resultingOrganization</v>
      </c>
      <c r="K552" s="13" t="str">
        <f>IFERROR(IF(VLOOKUP(A552,VocabularyNL!$A:$H,8)=0,"",VLOOKUP(A552,VocabularyNL!$A:$H,8)),"")</f>
        <v/>
      </c>
      <c r="L552" s="13" t="str">
        <f>IFERROR(IF(VLOOKUP(A552,VocabularyFR!$A:$H,8)=0,"",VLOOKUP(A552,VocabularyFR!$A:$H,8)),"")</f>
        <v/>
      </c>
    </row>
    <row r="553" spans="1:12" ht="28.8" x14ac:dyDescent="0.3">
      <c r="A553" s="4">
        <v>612</v>
      </c>
      <c r="B553" s="13" t="str">
        <f>IF($A553&lt;&gt;"",VLOOKUP($A553,Vocabulary!$A:$J,4,),"")</f>
        <v>Organization</v>
      </c>
      <c r="C553" s="13" t="str">
        <f>IF($A553&lt;&gt;"",IF(VLOOKUP($A553,Vocabulary!$A:$J,2,)="","",VLOOKUP($A553,Vocabulary!$A:$J,2,)),"")</f>
        <v>Rol</v>
      </c>
      <c r="D553" s="13" t="str">
        <f>IF($A553&lt;&gt;"",IF(VLOOKUP($A553,Vocabulary!$A:$J,10,)="","",VLOOKUP($A553,Vocabulary!$A:$J,10,)),"")</f>
        <v>&lt;vl-organisatie-ext:Rol&gt;</v>
      </c>
      <c r="E553" s="13" t="str">
        <f>IFERROR(IF(VLOOKUP(A553,VocabularyNL!$A:$G,6)=0,"",VLOOKUP(A553,VocabularyNL!$A:$G,6)),"")</f>
        <v>Rol</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http://www.w3.org/ns/org#Role</v>
      </c>
      <c r="K553" s="13" t="str">
        <f>IFERROR(IF(VLOOKUP(A553,VocabularyNL!$A:$H,8)=0,"",VLOOKUP(A553,VocabularyNL!$A:$H,8)),"")</f>
        <v/>
      </c>
      <c r="L553" s="13" t="str">
        <f>IFERROR(IF(VLOOKUP(A553,VocabularyFR!$A:$H,8)=0,"",VLOOKUP(A553,VocabularyFR!$A:$H,8)),"")</f>
        <v/>
      </c>
    </row>
    <row r="554" spans="1:12" ht="28.8" x14ac:dyDescent="0.3">
      <c r="A554" s="4">
        <v>613</v>
      </c>
      <c r="B554" s="13" t="str">
        <f>IF($A554&lt;&gt;"",VLOOKUP($A554,Vocabulary!$A:$J,4,),"")</f>
        <v>Organization</v>
      </c>
      <c r="C554" s="13" t="str">
        <f>IF($A554&lt;&gt;"",IF(VLOOKUP($A554,Vocabulary!$A:$J,2,)="","",VLOOKUP($A554,Vocabulary!$A:$J,2,)),"")</f>
        <v>rol</v>
      </c>
      <c r="D554" s="13" t="str">
        <f>IF($A554&lt;&gt;"",IF(VLOOKUP($A554,Vocabulary!$A:$J,10,)="","",VLOOKUP($A554,Vocabulary!$A:$J,10,)),"")</f>
        <v>&lt;vl-organisatie-ext:rol&gt;</v>
      </c>
      <c r="E554" s="13" t="str">
        <f>IFERROR(IF(VLOOKUP(A554,VocabularyNL!$A:$G,6)=0,"",VLOOKUP(A554,VocabularyNL!$A:$G,6)),"")</f>
        <v>rol</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http://www.w3.org/ns/org#role</v>
      </c>
      <c r="K554" s="13" t="str">
        <f>IFERROR(IF(VLOOKUP(A554,VocabularyNL!$A:$H,8)=0,"",VLOOKUP(A554,VocabularyNL!$A:$H,8)),"")</f>
        <v/>
      </c>
      <c r="L554" s="13" t="str">
        <f>IFERROR(IF(VLOOKUP(A554,VocabularyFR!$A:$H,8)=0,"",VLOOKUP(A554,VocabularyFR!$A:$H,8)),"")</f>
        <v/>
      </c>
    </row>
    <row r="555" spans="1:12" ht="28.8" x14ac:dyDescent="0.3">
      <c r="A555" s="4">
        <v>614</v>
      </c>
      <c r="B555" s="13" t="str">
        <f>IF($A555&lt;&gt;"",VLOOKUP($A555,Vocabulary!$A:$J,4,),"")</f>
        <v>Organization</v>
      </c>
      <c r="C555" s="13" t="str">
        <f>IF($A555&lt;&gt;"",IF(VLOOKUP($A555,Vocabulary!$A:$J,2,)="","",VLOOKUP($A555,Vocabulary!$A:$J,2,)),"")</f>
        <v>ruimtelijk</v>
      </c>
      <c r="D555" s="13" t="str">
        <f>IF($A555&lt;&gt;"",IF(VLOOKUP($A555,Vocabulary!$A:$J,10,)="","",VLOOKUP($A555,Vocabulary!$A:$J,10,)),"")</f>
        <v>&lt;vl-organisatie-ext:ruimtelijk&gt;</v>
      </c>
      <c r="E555" s="13" t="str">
        <f>IFERROR(IF(VLOOKUP(A555,VocabularyNL!$A:$G,6)=0,"",VLOOKUP(A555,VocabularyNL!$A:$G,6)),"")</f>
        <v>ruimtelijk</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http://purl.org/dc/terms/spatial</v>
      </c>
      <c r="K555" s="13" t="str">
        <f>IFERROR(IF(VLOOKUP(A555,VocabularyNL!$A:$H,8)=0,"",VLOOKUP(A555,VocabularyNL!$A:$H,8)),"")</f>
        <v/>
      </c>
      <c r="L555" s="13" t="str">
        <f>IFERROR(IF(VLOOKUP(A555,VocabularyFR!$A:$H,8)=0,"",VLOOKUP(A555,VocabularyFR!$A:$H,8)),"")</f>
        <v/>
      </c>
    </row>
    <row r="556" spans="1:12" ht="158.4" x14ac:dyDescent="0.3">
      <c r="A556" s="4">
        <v>615</v>
      </c>
      <c r="B556" s="13" t="str">
        <f>IF($A556&lt;&gt;"",VLOOKUP($A556,Vocabulary!$A:$J,4,),"")</f>
        <v>Organization</v>
      </c>
      <c r="C556" s="13" t="str">
        <f>IF($A556&lt;&gt;"",IF(VLOOKUP($A556,Vocabulary!$A:$J,2,)="","",VLOOKUP($A556,Vocabulary!$A:$J,2,)),"")</f>
        <v>SamenwerkingVanOrganisaties</v>
      </c>
      <c r="D556" s="13" t="str">
        <f>IF($A556&lt;&gt;"",IF(VLOOKUP($A556,Vocabulary!$A:$J,10,)="","",VLOOKUP($A556,Vocabulary!$A:$J,10,)),"")</f>
        <v>&lt;vl-organisatie-ext:SamenwerkingVanOrganisaties&gt;</v>
      </c>
      <c r="E556" s="13" t="str">
        <f>IFERROR(IF(VLOOKUP(A556,VocabularyNL!$A:$G,6)=0,"",VLOOKUP(A556,VocabularyNL!$A:$G,6)),"")</f>
        <v>SamenwerkingVanOrganisaties</v>
      </c>
      <c r="F556" s="13" t="str">
        <f>IFERROR(IF(VLOOKUP(A556,VocabularyFR!$A:$G,6)=0,"",VLOOKUP(A556,VocabularyFR!$A:$G,6)),"")</f>
        <v/>
      </c>
      <c r="G556" s="13" t="str">
        <f>IF($A556&lt;&gt;"",VLOOKUP($A556,Vocabulary!$A:$J,3,),"")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56" s="13" t="str">
        <f>IFERROR(IF(VLOOKUP(A556,VocabularyNL!$A:$G,7)=0,"",VLOOKUP(A556,VocabularyNL!$A:$H,7)),"")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56" s="13" t="str">
        <f>IFERROR(IF(VLOOKUP(A556,VocabularyFR!$A:$G,7)=0,"",VLOOKUP(A556,VocabularyFR!$A:$H,7)),"")</f>
        <v/>
      </c>
      <c r="J556" s="13" t="str">
        <f>IF($A556&lt;&gt;"",IF(VLOOKUP($A556,Vocabulary!$A:$J,7,)="","",VLOOKUP($A556,Vocabulary!$A:$J,7,)),"")</f>
        <v>external terminology:
http://www.w3.org/ns/org#OrganizationalCollaboration</v>
      </c>
      <c r="K556" s="13" t="str">
        <f>IFERROR(IF(VLOOKUP(A556,VocabularyNL!$A:$H,8)=0,"",VLOOKUP(A556,VocabularyNL!$A:$H,8)),"")</f>
        <v/>
      </c>
      <c r="L556" s="13" t="str">
        <f>IFERROR(IF(VLOOKUP(A556,VocabularyFR!$A:$H,8)=0,"",VLOOKUP(A556,VocabularyFR!$A:$H,8)),"")</f>
        <v/>
      </c>
    </row>
    <row r="557" spans="1:12" ht="28.8" x14ac:dyDescent="0.3">
      <c r="A557" s="4">
        <v>616</v>
      </c>
      <c r="B557" s="13" t="str">
        <f>IF($A557&lt;&gt;"",VLOOKUP($A557,Vocabulary!$A:$J,4,),"")</f>
        <v>Organization</v>
      </c>
      <c r="C557" s="13" t="str">
        <f>IF($A557&lt;&gt;"",IF(VLOOKUP($A557,Vocabulary!$A:$J,2,)="","",VLOOKUP($A557,Vocabulary!$A:$J,2,)),"")</f>
        <v>suborganisatieVan</v>
      </c>
      <c r="D557" s="13" t="str">
        <f>IF($A557&lt;&gt;"",IF(VLOOKUP($A557,Vocabulary!$A:$J,10,)="","",VLOOKUP($A557,Vocabulary!$A:$J,10,)),"")</f>
        <v>&lt;vl-organisatie-ext:suborganisatieVan&gt;</v>
      </c>
      <c r="E557" s="13" t="str">
        <f>IFERROR(IF(VLOOKUP(A557,VocabularyNL!$A:$G,6)=0,"",VLOOKUP(A557,VocabularyNL!$A:$G,6)),"")</f>
        <v>suborganisatieVan</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http://www.w3.org/ns/org#subOrganizationOf</v>
      </c>
      <c r="K557" s="13" t="str">
        <f>IFERROR(IF(VLOOKUP(A557,VocabularyNL!$A:$H,8)=0,"",VLOOKUP(A557,VocabularyNL!$A:$H,8)),"")</f>
        <v/>
      </c>
      <c r="L557" s="13" t="str">
        <f>IFERROR(IF(VLOOKUP(A557,VocabularyFR!$A:$H,8)=0,"",VLOOKUP(A557,VocabularyFR!$A:$H,8)),"")</f>
        <v/>
      </c>
    </row>
    <row r="558" spans="1:12" ht="28.8" x14ac:dyDescent="0.3">
      <c r="A558" s="4">
        <v>617</v>
      </c>
      <c r="B558" s="13" t="str">
        <f>IF($A558&lt;&gt;"",VLOOKUP($A558,Vocabulary!$A:$J,4,),"")</f>
        <v>Organization</v>
      </c>
      <c r="C558" s="13" t="str">
        <f>IF($A558&lt;&gt;"",IF(VLOOKUP($A558,Vocabulary!$A:$J,2,)="","",VLOOKUP($A558,Vocabulary!$A:$J,2,)),"")</f>
        <v>veranderdDoor</v>
      </c>
      <c r="D558" s="13" t="str">
        <f>IF($A558&lt;&gt;"",IF(VLOOKUP($A558,Vocabulary!$A:$J,10,)="","",VLOOKUP($A558,Vocabulary!$A:$J,10,)),"")</f>
        <v>&lt;vl-organisatie-ext:veranderdDoor&gt;</v>
      </c>
      <c r="E558" s="13" t="str">
        <f>IFERROR(IF(VLOOKUP(A558,VocabularyNL!$A:$G,6)=0,"",VLOOKUP(A558,VocabularyNL!$A:$G,6)),"")</f>
        <v>veranderdDoor</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http://www.w3.org/ns/org#changedBy</v>
      </c>
      <c r="K558" s="13" t="str">
        <f>IFERROR(IF(VLOOKUP(A558,VocabularyNL!$A:$H,8)=0,"",VLOOKUP(A558,VocabularyNL!$A:$H,8)),"")</f>
        <v/>
      </c>
      <c r="L558" s="13" t="str">
        <f>IFERROR(IF(VLOOKUP(A558,VocabularyFR!$A:$H,8)=0,"",VLOOKUP(A558,VocabularyFR!$A:$H,8)),"")</f>
        <v/>
      </c>
    </row>
    <row r="559" spans="1:12" ht="28.8" x14ac:dyDescent="0.3">
      <c r="A559" s="4">
        <v>618</v>
      </c>
      <c r="B559" s="13" t="str">
        <f>IF($A559&lt;&gt;"",VLOOKUP($A559,Vocabulary!$A:$J,4,),"")</f>
        <v>Organization</v>
      </c>
      <c r="C559" s="13" t="str">
        <f>IF($A559&lt;&gt;"",IF(VLOOKUP($A559,Vocabulary!$A:$J,2,)="","",VLOOKUP($A559,Vocabulary!$A:$J,2,)),"")</f>
        <v>Veranderingsgebeurtenis</v>
      </c>
      <c r="D559" s="13" t="str">
        <f>IF($A559&lt;&gt;"",IF(VLOOKUP($A559,Vocabulary!$A:$J,10,)="","",VLOOKUP($A559,Vocabulary!$A:$J,10,)),"")</f>
        <v>&lt;vl-organisatie-ext:Veranderingsgebeurtenis&gt;</v>
      </c>
      <c r="E559" s="13" t="str">
        <f>IFERROR(IF(VLOOKUP(A559,VocabularyNL!$A:$G,6)=0,"",VLOOKUP(A559,VocabularyNL!$A:$G,6)),"")</f>
        <v>Veranderingsgebeurtenis</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http://www.w3.org/ns/org#ChangeEvent</v>
      </c>
      <c r="K559" s="13" t="str">
        <f>IFERROR(IF(VLOOKUP(A559,VocabularyNL!$A:$H,8)=0,"",VLOOKUP(A559,VocabularyNL!$A:$H,8)),"")</f>
        <v/>
      </c>
      <c r="L559" s="13" t="str">
        <f>IFERROR(IF(VLOOKUP(A559,VocabularyFR!$A:$H,8)=0,"",VLOOKUP(A559,VocabularyFR!$A:$H,8)),"")</f>
        <v/>
      </c>
    </row>
    <row r="560" spans="1:12" ht="129.6" x14ac:dyDescent="0.3">
      <c r="A560" s="4">
        <v>619</v>
      </c>
      <c r="B560" s="13" t="str">
        <f>IF($A560&lt;&gt;"",VLOOKUP($A560,Vocabulary!$A:$J,4,),"")</f>
        <v>Organization</v>
      </c>
      <c r="C560" s="13" t="str">
        <f>IF($A560&lt;&gt;"",IF(VLOOKUP($A560,Vocabulary!$A:$J,2,)="","",VLOOKUP($A560,Vocabulary!$A:$J,2,)),"")</f>
        <v>Vestiging</v>
      </c>
      <c r="D560" s="13" t="str">
        <f>IF($A560&lt;&gt;"",IF(VLOOKUP($A560,Vocabulary!$A:$J,10,)="","",VLOOKUP($A560,Vocabulary!$A:$J,10,)),"")</f>
        <v>&lt;vl-organisatie-ext:Vestiging&gt;</v>
      </c>
      <c r="E560" s="13" t="str">
        <f>IFERROR(IF(VLOOKUP(A560,VocabularyNL!$A:$G,6)=0,"",VLOOKUP(A560,VocabularyNL!$A:$G,6)),"")</f>
        <v>Vestiging</v>
      </c>
      <c r="F560" s="13" t="str">
        <f>IFERROR(IF(VLOOKUP(A560,VocabularyFR!$A:$G,6)=0,"",VLOOKUP(A560,VocabularyFR!$A:$G,6)),"")</f>
        <v/>
      </c>
      <c r="G560" s="13" t="str">
        <f>IF($A560&lt;&gt;"",VLOOKUP($A560,Vocabulary!$A:$J,3,),"")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0" s="13" t="str">
        <f>IFERROR(IF(VLOOKUP(A560,VocabularyNL!$A:$G,7)=0,"",VLOOKUP(A560,VocabularyNL!$A:$H,7)),"")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0" s="13" t="str">
        <f>IFERROR(IF(VLOOKUP(A560,VocabularyFR!$A:$G,7)=0,"",VLOOKUP(A560,VocabularyFR!$A:$H,7)),"")</f>
        <v/>
      </c>
      <c r="J560" s="13" t="str">
        <f>IF($A560&lt;&gt;"",IF(VLOOKUP($A560,Vocabulary!$A:$J,7,)="","",VLOOKUP($A560,Vocabulary!$A:$J,7,)),"")</f>
        <v>external terminology:
http://www.w3.org/ns/org#Site</v>
      </c>
      <c r="K560" s="13" t="str">
        <f>IFERROR(IF(VLOOKUP(A560,VocabularyNL!$A:$H,8)=0,"",VLOOKUP(A560,VocabularyNL!$A:$H,8)),"")</f>
        <v/>
      </c>
      <c r="L560" s="13" t="str">
        <f>IFERROR(IF(VLOOKUP(A560,VocabularyFR!$A:$H,8)=0,"",VLOOKUP(A560,VocabularyFR!$A:$H,8)),"")</f>
        <v/>
      </c>
    </row>
    <row r="561" spans="1:12" ht="28.8" x14ac:dyDescent="0.3">
      <c r="A561" s="4">
        <v>620</v>
      </c>
      <c r="B561" s="13" t="str">
        <f>IF($A561&lt;&gt;"",VLOOKUP($A561,Vocabulary!$A:$J,4,),"")</f>
        <v>Organization</v>
      </c>
      <c r="C561" s="13" t="str">
        <f>IF($A561&lt;&gt;"",IF(VLOOKUP($A561,Vocabulary!$A:$J,2,)="","",VLOOKUP($A561,Vocabulary!$A:$J,2,)),"")</f>
        <v>vestigingsadres</v>
      </c>
      <c r="D561" s="13" t="str">
        <f>IF($A561&lt;&gt;"",IF(VLOOKUP($A561,Vocabulary!$A:$J,10,)="","",VLOOKUP($A561,Vocabulary!$A:$J,10,)),"")</f>
        <v>&lt;vl-organisatie-ext:vestigingsadres&gt;</v>
      </c>
      <c r="E561" s="13" t="str">
        <f>IFERROR(IF(VLOOKUP(A561,VocabularyNL!$A:$G,6)=0,"",VLOOKUP(A561,VocabularyNL!$A:$G,6)),"")</f>
        <v>vestigingsadres</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http://www.w3.org/ns/org#siteAddress</v>
      </c>
      <c r="K561" s="13" t="str">
        <f>IFERROR(IF(VLOOKUP(A561,VocabularyNL!$A:$H,8)=0,"",VLOOKUP(A561,VocabularyNL!$A:$H,8)),"")</f>
        <v/>
      </c>
      <c r="L561" s="13" t="str">
        <f>IFERROR(IF(VLOOKUP(A561,VocabularyFR!$A:$H,8)=0,"",VLOOKUP(A561,VocabularyFR!$A:$H,8)),"")</f>
        <v/>
      </c>
    </row>
    <row r="562" spans="1:12" ht="28.8" x14ac:dyDescent="0.3">
      <c r="A562" s="4">
        <v>621</v>
      </c>
      <c r="B562" s="13" t="str">
        <f>IF($A562&lt;&gt;"",VLOOKUP($A562,Vocabulary!$A:$J,4,),"")</f>
        <v>Organization</v>
      </c>
      <c r="C562" s="13" t="str">
        <f>IF($A562&lt;&gt;"",IF(VLOOKUP($A562,Vocabulary!$A:$J,2,)="","",VLOOKUP($A562,Vocabulary!$A:$J,2,)),"")</f>
        <v>voorkeurslabel</v>
      </c>
      <c r="D562" s="13" t="str">
        <f>IF($A562&lt;&gt;"",IF(VLOOKUP($A562,Vocabulary!$A:$J,10,)="","",VLOOKUP($A562,Vocabulary!$A:$J,10,)),"")</f>
        <v>&lt;vl-organisatie-ext:voorkeurslabel&gt;</v>
      </c>
      <c r="E562" s="13" t="str">
        <f>IFERROR(IF(VLOOKUP(A562,VocabularyNL!$A:$G,6)=0,"",VLOOKUP(A562,VocabularyNL!$A:$G,6)),"")</f>
        <v>voorkeurslabel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http://www.w3.org/2004/02/skos/core#prefLabel</v>
      </c>
      <c r="K562" s="13" t="str">
        <f>IFERROR(IF(VLOOKUP(A562,VocabularyNL!$A:$H,8)=0,"",VLOOKUP(A562,VocabularyNL!$A:$H,8)),"")</f>
        <v/>
      </c>
      <c r="L562" s="13" t="str">
        <f>IFERROR(IF(VLOOKUP(A562,VocabularyFR!$A:$H,8)=0,"",VLOOKUP(A562,VocabularyFR!$A:$H,8)),"")</f>
        <v/>
      </c>
    </row>
    <row r="563" spans="1:12" ht="28.8" x14ac:dyDescent="0.3">
      <c r="A563" s="4">
        <v>622</v>
      </c>
      <c r="B563" s="13" t="str">
        <f>IF($A563&lt;&gt;"",VLOOKUP($A563,Vocabulary!$A:$J,4,),"")</f>
        <v>Organization</v>
      </c>
      <c r="C563" s="13" t="str">
        <f>IF($A563&lt;&gt;"",IF(VLOOKUP($A563,Vocabulary!$A:$J,2,)="","",VLOOKUP($A563,Vocabulary!$A:$J,2,)),"")</f>
        <v>wettelijkeNaam</v>
      </c>
      <c r="D563" s="13" t="str">
        <f>IF($A563&lt;&gt;"",IF(VLOOKUP($A563,Vocabulary!$A:$J,10,)="","",VLOOKUP($A563,Vocabulary!$A:$J,10,)),"")</f>
        <v>&lt;vl-organisatie-ext:wettelijkeNaam&gt;</v>
      </c>
      <c r="E563" s="13" t="str">
        <f>IFERROR(IF(VLOOKUP(A563,VocabularyNL!$A:$G,6)=0,"",VLOOKUP(A563,VocabularyNL!$A:$G,6)),"")</f>
        <v>wettelijkeNaam</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http://www.w3.org/ns/regorg#legalName</v>
      </c>
      <c r="K563" s="13" t="str">
        <f>IFERROR(IF(VLOOKUP(A563,VocabularyNL!$A:$H,8)=0,"",VLOOKUP(A563,VocabularyNL!$A:$H,8)),"")</f>
        <v/>
      </c>
      <c r="L563" s="13" t="str">
        <f>IFERROR(IF(VLOOKUP(A563,VocabularyFR!$A:$H,8)=0,"",VLOOKUP(A563,VocabularyFR!$A:$H,8)),"")</f>
        <v/>
      </c>
    </row>
    <row r="564" spans="1:12" x14ac:dyDescent="0.3">
      <c r="A564" s="4">
        <v>623</v>
      </c>
      <c r="B564" s="13" t="str">
        <f>IF($A564&lt;&gt;"",VLOOKUP($A564,Vocabulary!$A:$J,4,),"")</f>
        <v>Generic</v>
      </c>
      <c r="C564" s="13" t="str">
        <f>IF($A564&lt;&gt;"",IF(VLOOKUP($A564,Vocabulary!$A:$J,2,)="","",VLOOKUP($A564,Vocabulary!$A:$J,2,)),"")</f>
        <v>Object</v>
      </c>
      <c r="D564" s="13" t="str">
        <f>IF($A564&lt;&gt;"",IF(VLOOKUP($A564,Vocabulary!$A:$J,10,)="","",VLOOKUP($A564,Vocabulary!$A:$J,10,)),"")</f>
        <v>&lt;vl-generiek:Object&gt;</v>
      </c>
      <c r="E564" s="13" t="str">
        <f>IFERROR(IF(VLOOKUP(A564,VocabularyNL!$A:$G,6)=0,"",VLOOKUP(A564,VocabularyNL!$A:$G,6)),"")</f>
        <v>Object</v>
      </c>
      <c r="F564" s="13" t="str">
        <f>IFERROR(IF(VLOOKUP(A564,VocabularyFR!$A:$G,6)=0,"",VLOOKUP(A564,VocabularyFR!$A:$G,6)),"")</f>
        <v/>
      </c>
      <c r="G564" s="13">
        <f>IF($A564&lt;&gt;"",VLOOKUP($A564,Vocabulary!$A:$J,3,),"")</f>
        <v>0</v>
      </c>
      <c r="H564" s="13" t="str">
        <f>IFERROR(IF(VLOOKUP(A564,VocabularyNL!$A:$G,7)=0,"",VLOOKUP(A564,VocabularyNL!$A:$H,7)),"")</f>
        <v/>
      </c>
      <c r="I564" s="13" t="str">
        <f>IFERROR(IF(VLOOKUP(A564,VocabularyFR!$A:$G,7)=0,"",VLOOKUP(A564,VocabularyFR!$A:$H,7)),"")</f>
        <v/>
      </c>
      <c r="J564" s="13" t="str">
        <f>IF($A564&lt;&gt;"",IF(VLOOKUP($A564,Vocabulary!$A:$J,7,)="","",VLOOKUP($A564,Vocabulary!$A:$J,7,)),"")</f>
        <v/>
      </c>
      <c r="K564" s="13" t="str">
        <f>IFERROR(IF(VLOOKUP(A564,VocabularyNL!$A:$H,8)=0,"",VLOOKUP(A564,VocabularyNL!$A:$H,8)),"")</f>
        <v/>
      </c>
      <c r="L564" s="13" t="str">
        <f>IFERROR(IF(VLOOKUP(A564,VocabularyFR!$A:$H,8)=0,"",VLOOKUP(A564,VocabularyFR!$A:$H,8)),"")</f>
        <v/>
      </c>
    </row>
    <row r="565" spans="1:12" x14ac:dyDescent="0.3">
      <c r="A565" s="4">
        <v>624</v>
      </c>
      <c r="B565" s="13" t="str">
        <f>IF($A565&lt;&gt;"",VLOOKUP($A565,Vocabulary!$A:$J,4,),"")</f>
        <v>Generic</v>
      </c>
      <c r="C565" s="13" t="str">
        <f>IF($A565&lt;&gt;"",IF(VLOOKUP($A565,Vocabulary!$A:$J,2,)="","",VLOOKUP($A565,Vocabulary!$A:$J,2,)),"")</f>
        <v>ContactInfo</v>
      </c>
      <c r="D565" s="13" t="str">
        <f>IF($A565&lt;&gt;"",IF(VLOOKUP($A565,Vocabulary!$A:$J,10,)="","",VLOOKUP($A565,Vocabulary!$A:$J,10,)),"")</f>
        <v>&lt;vl-generiek:ContactInfo&gt;</v>
      </c>
      <c r="E565" s="13" t="str">
        <f>IFERROR(IF(VLOOKUP(A565,VocabularyNL!$A:$G,6)=0,"",VLOOKUP(A565,VocabularyNL!$A:$G,6)),"")</f>
        <v>ContactInfo</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
      </c>
      <c r="K565" s="13" t="str">
        <f>IFERROR(IF(VLOOKUP(A565,VocabularyNL!$A:$H,8)=0,"",VLOOKUP(A565,VocabularyNL!$A:$H,8)),"")</f>
        <v/>
      </c>
      <c r="L565" s="13" t="str">
        <f>IFERROR(IF(VLOOKUP(A565,VocabularyFR!$A:$H,8)=0,"",VLOOKUP(A565,VocabularyFR!$A:$H,8)),"")</f>
        <v/>
      </c>
    </row>
    <row r="566" spans="1:12" x14ac:dyDescent="0.3">
      <c r="A566" s="4">
        <v>625</v>
      </c>
      <c r="B566" s="13" t="str">
        <f>IF($A566&lt;&gt;"",VLOOKUP($A566,Vocabulary!$A:$J,4,),"")</f>
        <v>Location</v>
      </c>
      <c r="C566" s="13" t="str">
        <f>IF($A566&lt;&gt;"",IF(VLOOKUP($A566,Vocabulary!$A:$J,2,)="","",VLOOKUP($A566,Vocabulary!$A:$J,2,)),"")</f>
        <v>Perceel</v>
      </c>
      <c r="D566" s="13" t="str">
        <f>IF($A566&lt;&gt;"",IF(VLOOKUP($A566,Vocabulary!$A:$J,10,)="","",VLOOKUP($A566,Vocabulary!$A:$J,10,)),"")</f>
        <v>&lt;vl-adres:Perceel&gt;</v>
      </c>
      <c r="E566" s="13" t="str">
        <f>IFERROR(IF(VLOOKUP(A566,VocabularyNL!$A:$G,6)=0,"",VLOOKUP(A566,VocabularyNL!$A:$G,6)),"")</f>
        <v>Perceel</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
      </c>
      <c r="K566" s="13" t="str">
        <f>IFERROR(IF(VLOOKUP(A566,VocabularyNL!$A:$H,8)=0,"",VLOOKUP(A566,VocabularyNL!$A:$H,8)),"")</f>
        <v/>
      </c>
      <c r="L566" s="13" t="str">
        <f>IFERROR(IF(VLOOKUP(A566,VocabularyFR!$A:$H,8)=0,"",VLOOKUP(A566,VocabularyFR!$A:$H,8)),"")</f>
        <v/>
      </c>
    </row>
    <row r="567" spans="1:12" x14ac:dyDescent="0.3">
      <c r="A567" s="4">
        <v>626</v>
      </c>
      <c r="B567" s="13" t="str">
        <f>IF($A567&lt;&gt;"",VLOOKUP($A567,Vocabulary!$A:$J,4,),"")</f>
        <v>Location</v>
      </c>
      <c r="C567" s="13" t="str">
        <f>IF($A567&lt;&gt;"",IF(VLOOKUP($A567,Vocabulary!$A:$J,2,)="","",VLOOKUP($A567,Vocabulary!$A:$J,2,)),"")</f>
        <v>Gebouw</v>
      </c>
      <c r="D567" s="13" t="str">
        <f>IF($A567&lt;&gt;"",IF(VLOOKUP($A567,Vocabulary!$A:$J,10,)="","",VLOOKUP($A567,Vocabulary!$A:$J,10,)),"")</f>
        <v>&lt;vl-adres:Gebouw&gt;</v>
      </c>
      <c r="E567" s="13" t="str">
        <f>IFERROR(IF(VLOOKUP(A567,VocabularyNL!$A:$G,6)=0,"",VLOOKUP(A567,VocabularyNL!$A:$G,6)),"")</f>
        <v>Gebouw</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
      </c>
      <c r="K567" s="13" t="str">
        <f>IFERROR(IF(VLOOKUP(A567,VocabularyNL!$A:$H,8)=0,"",VLOOKUP(A567,VocabularyNL!$A:$H,8)),"")</f>
        <v/>
      </c>
      <c r="L567" s="13" t="str">
        <f>IFERROR(IF(VLOOKUP(A567,VocabularyFR!$A:$H,8)=0,"",VLOOKUP(A567,VocabularyFR!$A:$H,8)),"")</f>
        <v/>
      </c>
    </row>
    <row r="568" spans="1:12" x14ac:dyDescent="0.3">
      <c r="A568" s="4">
        <v>627</v>
      </c>
      <c r="B568" s="13" t="str">
        <f>IF($A568&lt;&gt;"",VLOOKUP($A568,Vocabulary!$A:$J,4,),"")</f>
        <v>Location</v>
      </c>
      <c r="C568" s="13" t="str">
        <f>IF($A568&lt;&gt;"",IF(VLOOKUP($A568,Vocabulary!$A:$J,2,)="","",VLOOKUP($A568,Vocabulary!$A:$J,2,)),"")</f>
        <v>Gebouweenheid</v>
      </c>
      <c r="D568" s="13" t="str">
        <f>IF($A568&lt;&gt;"",IF(VLOOKUP($A568,Vocabulary!$A:$J,10,)="","",VLOOKUP($A568,Vocabulary!$A:$J,10,)),"")</f>
        <v>&lt;vl-adres:Gebouweenheid&gt;</v>
      </c>
      <c r="E568" s="13" t="str">
        <f>IFERROR(IF(VLOOKUP(A568,VocabularyNL!$A:$G,6)=0,"",VLOOKUP(A568,VocabularyNL!$A:$G,6)),"")</f>
        <v>Gebouweenheid</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3">
      <c r="A569" s="4">
        <v>628</v>
      </c>
      <c r="B569" s="13" t="str">
        <f>IF($A569&lt;&gt;"",VLOOKUP($A569,Vocabulary!$A:$J,4,),"")</f>
        <v>Location</v>
      </c>
      <c r="C569" s="13" t="str">
        <f>IF($A569&lt;&gt;"",IF(VLOOKUP($A569,Vocabulary!$A:$J,2,)="","",VLOOKUP($A569,Vocabulary!$A:$J,2,)),"")</f>
        <v>Standplaats</v>
      </c>
      <c r="D569" s="13" t="str">
        <f>IF($A569&lt;&gt;"",IF(VLOOKUP($A569,Vocabulary!$A:$J,10,)="","",VLOOKUP($A569,Vocabulary!$A:$J,10,)),"")</f>
        <v>&lt;vl-adres:Standplaats&gt;</v>
      </c>
      <c r="E569" s="13" t="str">
        <f>IFERROR(IF(VLOOKUP(A569,VocabularyNL!$A:$G,6)=0,"",VLOOKUP(A569,VocabularyNL!$A:$G,6)),"")</f>
        <v>Standplaats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629</v>
      </c>
      <c r="B570" s="13" t="str">
        <f>IF($A570&lt;&gt;"",VLOOKUP($A570,Vocabulary!$A:$J,4,),"")</f>
        <v>Location</v>
      </c>
      <c r="C570" s="13" t="str">
        <f>IF($A570&lt;&gt;"",IF(VLOOKUP($A570,Vocabulary!$A:$J,2,)="","",VLOOKUP($A570,Vocabulary!$A:$J,2,)),"")</f>
        <v>Ligplaats</v>
      </c>
      <c r="D570" s="13" t="str">
        <f>IF($A570&lt;&gt;"",IF(VLOOKUP($A570,Vocabulary!$A:$J,10,)="","",VLOOKUP($A570,Vocabulary!$A:$J,10,)),"")</f>
        <v>&lt;vl-adres:Ligplaats&gt;</v>
      </c>
      <c r="E570" s="13" t="str">
        <f>IFERROR(IF(VLOOKUP(A570,VocabularyNL!$A:$G,6)=0,"",VLOOKUP(A570,VocabularyNL!$A:$G,6)),"")</f>
        <v>Ligplaats</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630</v>
      </c>
      <c r="B571" s="13" t="str">
        <f>IF($A571&lt;&gt;"",VLOOKUP($A571,Vocabulary!$A:$J,4,),"")</f>
        <v>Person</v>
      </c>
      <c r="C571" s="13" t="str">
        <f>IF($A571&lt;&gt;"",IF(VLOOKUP($A571,Vocabulary!$A:$J,2,)="","",VLOOKUP($A571,Vocabulary!$A:$J,2,)),"")</f>
        <v>heeftRelatieMet</v>
      </c>
      <c r="D571" s="13" t="str">
        <f>IF($A571&lt;&gt;"",IF(VLOOKUP($A571,Vocabulary!$A:$J,10,)="","",VLOOKUP($A571,Vocabulary!$A:$J,10,)),"")</f>
        <v>&lt;vl-persoon:heeftRelatieMet&gt;</v>
      </c>
      <c r="E571" s="13" t="str">
        <f>IFERROR(IF(VLOOKUP(A571,VocabularyNL!$A:$G,6)=0,"",VLOOKUP(A571,VocabularyNL!$A:$G,6)),"")</f>
        <v>heeftRelatieMet</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631</v>
      </c>
      <c r="B572" s="13" t="str">
        <f>IF($A572&lt;&gt;"",VLOOKUP($A572,Vocabulary!$A:$J,4,),"")</f>
        <v>Organization</v>
      </c>
      <c r="C572" s="13" t="str">
        <f>IF($A572&lt;&gt;"",IF(VLOOKUP($A572,Vocabulary!$A:$J,2,)="","",VLOOKUP($A572,Vocabulary!$A:$J,2,)),"")</f>
        <v>alternatieveNaam</v>
      </c>
      <c r="D572" s="13" t="str">
        <f>IF($A572&lt;&gt;"",IF(VLOOKUP($A572,Vocabulary!$A:$J,10,)="","",VLOOKUP($A572,Vocabulary!$A:$J,10,)),"")</f>
        <v>&lt;vl-organisatie-ext:alternatieveNaam&gt;</v>
      </c>
      <c r="E572" s="13" t="str">
        <f>IFERROR(IF(VLOOKUP(A572,VocabularyNL!$A:$G,6)=0,"",VLOOKUP(A572,VocabularyNL!$A:$G,6)),"")</f>
        <v>alternatieveNaam</v>
      </c>
      <c r="F572" s="13" t="str">
        <f>IFERROR(IF(VLOOKUP(A572,VocabularyFR!$A:$G,6)=0,"",VLOOKUP(A572,VocabularyFR!$A:$G,6)),"")</f>
        <v/>
      </c>
      <c r="G572" s="13" t="str">
        <f>IF($A572&lt;&gt;"",VLOOKUP($A572,Vocabulary!$A:$J,3,),"")</f>
        <v>alternative label</v>
      </c>
      <c r="H572" s="13" t="str">
        <f>IFERROR(IF(VLOOKUP(A572,VocabularyNL!$A:$G,7)=0,"",VLOOKUP(A572,VocabularyNL!$A:$H,7)),"")</f>
        <v>alternative label</v>
      </c>
      <c r="I572" s="13" t="str">
        <f>IFERROR(IF(VLOOKUP(A572,VocabularyFR!$A:$G,7)=0,"",VLOOKUP(A572,VocabularyFR!$A:$H,7)),"")</f>
        <v/>
      </c>
      <c r="J572" s="13" t="str">
        <f>IF($A572&lt;&gt;"",IF(VLOOKUP($A572,Vocabulary!$A:$J,7,)="","",VLOOKUP($A572,Vocabulary!$A:$J,7,)),"")</f>
        <v>&lt;skos:altLabel&gt;</v>
      </c>
      <c r="K572" s="13" t="str">
        <f>IFERROR(IF(VLOOKUP(A572,VocabularyNL!$A:$H,8)=0,"",VLOOKUP(A572,VocabularyNL!$A:$H,8)),"")</f>
        <v/>
      </c>
      <c r="L572" s="13" t="str">
        <f>IFERROR(IF(VLOOKUP(A572,VocabularyFR!$A:$H,8)=0,"",VLOOKUP(A572,VocabularyFR!$A:$H,8)),"")</f>
        <v/>
      </c>
    </row>
    <row r="573" spans="1:12" x14ac:dyDescent="0.3">
      <c r="A573" s="4">
        <v>632</v>
      </c>
      <c r="B573" s="13" t="str">
        <f>IF($A573&lt;&gt;"",VLOOKUP($A573,Vocabulary!$A:$J,4,),"")</f>
        <v>Generic</v>
      </c>
      <c r="C573" s="13" t="str">
        <f>IF($A573&lt;&gt;"",IF(VLOOKUP($A573,Vocabulary!$A:$J,2,)="","",VLOOKUP($A573,Vocabulary!$A:$J,2,)),"")</f>
        <v>website</v>
      </c>
      <c r="D573" s="13" t="str">
        <f>IF($A573&lt;&gt;"",IF(VLOOKUP($A573,Vocabulary!$A:$J,10,)="","",VLOOKUP($A573,Vocabulary!$A:$J,10,)),"")</f>
        <v>&lt;vl-generiek-ext:website&gt;</v>
      </c>
      <c r="E573" s="13" t="str">
        <f>IFERROR(IF(VLOOKUP(A573,VocabularyNL!$A:$G,6)=0,"",VLOOKUP(A573,VocabularyNL!$A:$G,6)),"")</f>
        <v>website</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633</v>
      </c>
      <c r="B574" s="13" t="str">
        <f>IF($A574&lt;&gt;"",VLOOKUP($A574,Vocabulary!$A:$J,4,),"")</f>
        <v>Organization</v>
      </c>
      <c r="C574" s="13" t="str">
        <f>IF($A574&lt;&gt;"",IF(VLOOKUP($A574,Vocabulary!$A:$J,2,)="","",VLOOKUP($A574,Vocabulary!$A:$J,2,)),"")</f>
        <v>Rechtsvormtype</v>
      </c>
      <c r="D574" s="13" t="str">
        <f>IF($A574&lt;&gt;"",IF(VLOOKUP($A574,Vocabulary!$A:$J,10,)="","",VLOOKUP($A574,Vocabulary!$A:$J,10,)),"")</f>
        <v>&lt;vl-organisatie:Rechtsvormtype&gt;</v>
      </c>
      <c r="E574" s="13" t="str">
        <f>IFERROR(IF(VLOOKUP(A574,VocabularyNL!$A:$G,6)=0,"",VLOOKUP(A574,VocabularyNL!$A:$G,6)),"")</f>
        <v>Rechtsvormtype</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634</v>
      </c>
      <c r="B575" s="13" t="str">
        <f>IF($A575&lt;&gt;"",VLOOKUP($A575,Vocabulary!$A:$J,4,),"")</f>
        <v>Organization</v>
      </c>
      <c r="C575" s="13" t="str">
        <f>IF($A575&lt;&gt;"",IF(VLOOKUP($A575,Vocabulary!$A:$J,2,)="","",VLOOKUP($A575,Vocabulary!$A:$J,2,)),"")</f>
        <v>Rechtstoestandtype</v>
      </c>
      <c r="D575" s="13" t="str">
        <f>IF($A575&lt;&gt;"",IF(VLOOKUP($A575,Vocabulary!$A:$J,10,)="","",VLOOKUP($A575,Vocabulary!$A:$J,10,)),"")</f>
        <v>&lt;vl-organisatie:Rechtstoestandtype&gt;</v>
      </c>
      <c r="E575" s="13" t="str">
        <f>IFERROR(IF(VLOOKUP(A575,VocabularyNL!$A:$G,6)=0,"",VLOOKUP(A575,VocabularyNL!$A:$G,6)),"")</f>
        <v>Rechtstoestandtype</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ht="187.2" x14ac:dyDescent="0.3">
      <c r="A576" s="4">
        <v>635</v>
      </c>
      <c r="B576" s="13" t="str">
        <f>IF($A576&lt;&gt;"",VLOOKUP($A576,Vocabulary!$A:$J,4,),"")</f>
        <v>Organization</v>
      </c>
      <c r="C576" s="13" t="str">
        <f>IF($A576&lt;&gt;"",IF(VLOOKUP($A576,Vocabulary!$A:$J,2,)="","",VLOOKUP($A576,Vocabulary!$A:$J,2,)),"")</f>
        <v>Rechtspersoonlijkheidtype</v>
      </c>
      <c r="D576" s="13" t="str">
        <f>IF($A576&lt;&gt;"",IF(VLOOKUP($A576,Vocabulary!$A:$J,10,)="","",VLOOKUP($A576,Vocabulary!$A:$J,10,)),"")</f>
        <v>&lt;vl-organisatie:Rechtspersoonlijkheidtype&gt;</v>
      </c>
      <c r="E576" s="13" t="str">
        <f>IFERROR(IF(VLOOKUP(A576,VocabularyNL!$A:$G,6)=0,"",VLOOKUP(A576,VocabularyNL!$A:$G,6)),"")</f>
        <v>Rechtspersoonlijkheidtype</v>
      </c>
      <c r="F576" s="13" t="str">
        <f>IFERROR(IF(VLOOKUP(A576,VocabularyFR!$A:$G,6)=0,"",VLOOKUP(A576,VocabularyFR!$A:$G,6)),"")</f>
        <v/>
      </c>
      <c r="G576" s="13" t="str">
        <f>IF($A576&lt;&gt;"",VLOOKUP($A576,Vocabulary!$A:$J,3,),"")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76" s="13" t="str">
        <f>IFERROR(IF(VLOOKUP(A576,VocabularyNL!$A:$G,7)=0,"",VLOOKUP(A576,VocabularyNL!$A:$H,7)),"")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636</v>
      </c>
      <c r="B577" s="13" t="str">
        <f>IF($A577&lt;&gt;"",VLOOKUP($A577,Vocabulary!$A:$J,4,),"")</f>
        <v>Location</v>
      </c>
      <c r="C577" s="13" t="str">
        <f>IF($A577&lt;&gt;"",IF(VLOOKUP($A577,Vocabulary!$A:$J,2,)="","",VLOOKUP($A577,Vocabulary!$A:$J,2,)),"")</f>
        <v>Statuswaarde</v>
      </c>
      <c r="D577" s="13" t="str">
        <f>IF($A577&lt;&gt;"",IF(VLOOKUP($A577,Vocabulary!$A:$J,10,)="","",VLOOKUP($A577,Vocabulary!$A:$J,10,)),"")</f>
        <v>&lt;vl-adres:Statuswaarde&gt;</v>
      </c>
      <c r="E577" s="13" t="str">
        <f>IFERROR(IF(VLOOKUP(A577,VocabularyNL!$A:$G,6)=0,"",VLOOKUP(A577,VocabularyNL!$A:$G,6)),"")</f>
        <v>Statuswaarde</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637</v>
      </c>
      <c r="B578" s="13" t="str">
        <f>IF($A578&lt;&gt;"",VLOOKUP($A578,Vocabulary!$A:$J,4,),"")</f>
        <v>Person</v>
      </c>
      <c r="C578" s="13" t="str">
        <f>IF($A578&lt;&gt;"",IF(VLOOKUP($A578,Vocabulary!$A:$J,2,)="","",VLOOKUP($A578,Vocabulary!$A:$J,2,)),"")</f>
        <v>achternaam</v>
      </c>
      <c r="D578" s="13" t="str">
        <f>IF($A578&lt;&gt;"",IF(VLOOKUP($A578,Vocabulary!$A:$J,10,)="","",VLOOKUP($A578,Vocabulary!$A:$J,10,)),"")</f>
        <v>&lt;vl-persoon-ext:achternaam&gt;</v>
      </c>
      <c r="E578" s="13" t="str">
        <f>IFERROR(IF(VLOOKUP(A578,VocabularyNL!$A:$G,6)=0,"",VLOOKUP(A578,VocabularyNL!$A:$G,6)),"")</f>
        <v>achternaam</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638</v>
      </c>
      <c r="B579" s="13" t="str">
        <f>IF($A579&lt;&gt;"",VLOOKUP($A579,Vocabulary!$A:$J,4,),"")</f>
        <v>Person</v>
      </c>
      <c r="C579" s="13" t="str">
        <f>IF($A579&lt;&gt;"",IF(VLOOKUP($A579,Vocabulary!$A:$J,2,)="","",VLOOKUP($A579,Vocabulary!$A:$J,2,)),"")</f>
        <v>voornaam</v>
      </c>
      <c r="D579" s="13" t="str">
        <f>IF($A579&lt;&gt;"",IF(VLOOKUP($A579,Vocabulary!$A:$J,10,)="","",VLOOKUP($A579,Vocabulary!$A:$J,10,)),"")</f>
        <v>&lt;vl-persoon-ext:voornaam&gt;</v>
      </c>
      <c r="E579" s="13" t="str">
        <f>IFERROR(IF(VLOOKUP(A579,VocabularyNL!$A:$G,6)=0,"",VLOOKUP(A579,VocabularyNL!$A:$G,6)),"")</f>
        <v>voornaam</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3">
      <c r="A580" s="4">
        <v>639</v>
      </c>
      <c r="B580" s="13" t="str">
        <f>IF($A580&lt;&gt;"",VLOOKUP($A580,Vocabulary!$A:$J,4,),"")</f>
        <v>Person</v>
      </c>
      <c r="C580" s="13" t="str">
        <f>IF($A580&lt;&gt;"",IF(VLOOKUP($A580,Vocabulary!$A:$J,2,)="","",VLOOKUP($A580,Vocabulary!$A:$J,2,)),"")</f>
        <v>Geslacht</v>
      </c>
      <c r="D580" s="13" t="str">
        <f>IF($A580&lt;&gt;"",IF(VLOOKUP($A580,Vocabulary!$A:$J,10,)="","",VLOOKUP($A580,Vocabulary!$A:$J,10,)),"")</f>
        <v>&lt;vl-persoon:Geslacht&gt;</v>
      </c>
      <c r="E580" s="13" t="str">
        <f>IFERROR(IF(VLOOKUP(A580,VocabularyNL!$A:$G,6)=0,"",VLOOKUP(A580,VocabularyNL!$A:$G,6)),"")</f>
        <v>Geslacht</v>
      </c>
      <c r="F580" s="13" t="str">
        <f>IFERROR(IF(VLOOKUP(A580,VocabularyFR!$A:$G,6)=0,"",VLOOKUP(A580,VocabularyFR!$A:$G,6)),"")</f>
        <v/>
      </c>
      <c r="G580" s="13">
        <f>IF($A580&lt;&gt;"",VLOOKUP($A580,Vocabulary!$A:$J,3,),"")</f>
        <v>0</v>
      </c>
      <c r="H580" s="13" t="str">
        <f>IFERROR(IF(VLOOKUP(A580,VocabularyNL!$A:$G,7)=0,"",VLOOKUP(A580,VocabularyNL!$A:$H,7)),"")</f>
        <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640</v>
      </c>
      <c r="B581" s="13" t="str">
        <f>IF($A581&lt;&gt;"",VLOOKUP($A581,Vocabulary!$A:$J,4,),"")</f>
        <v>Person</v>
      </c>
      <c r="C581" s="13" t="str">
        <f>IF($A581&lt;&gt;"",IF(VLOOKUP($A581,Vocabulary!$A:$J,2,)="","",VLOOKUP($A581,Vocabulary!$A:$J,2,)),"")</f>
        <v>BurgerlijkeStaatType</v>
      </c>
      <c r="D581" s="13" t="str">
        <f>IF($A581&lt;&gt;"",IF(VLOOKUP($A581,Vocabulary!$A:$J,10,)="","",VLOOKUP($A581,Vocabulary!$A:$J,10,)),"")</f>
        <v>&lt;vl-persoon:BurgerlijkeStaatType&gt;</v>
      </c>
      <c r="E581" s="13" t="str">
        <f>IFERROR(IF(VLOOKUP(A581,VocabularyNL!$A:$G,6)=0,"",VLOOKUP(A581,VocabularyNL!$A:$G,6)),"")</f>
        <v>BurgerlijkeStaatType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641</v>
      </c>
      <c r="B582" s="13" t="str">
        <f>IF($A582&lt;&gt;"",VLOOKUP($A582,Vocabulary!$A:$J,4,),"")</f>
        <v>Person</v>
      </c>
      <c r="C582" s="13" t="str">
        <f>IF($A582&lt;&gt;"",IF(VLOOKUP($A582,Vocabulary!$A:$J,2,)="","",VLOOKUP($A582,Vocabulary!$A:$J,2,)),"")</f>
        <v>Afstammingstype</v>
      </c>
      <c r="D582" s="13" t="str">
        <f>IF($A582&lt;&gt;"",IF(VLOOKUP($A582,Vocabulary!$A:$J,10,)="","",VLOOKUP($A582,Vocabulary!$A:$J,10,)),"")</f>
        <v>&lt;vl-persoon:Afstammingstype&gt;</v>
      </c>
      <c r="E582" s="13" t="str">
        <f>IFERROR(IF(VLOOKUP(A582,VocabularyNL!$A:$G,6)=0,"",VLOOKUP(A582,VocabularyNL!$A:$G,6)),"")</f>
        <v>Afstammingstype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642</v>
      </c>
      <c r="B583" s="13" t="str">
        <f>IF($A583&lt;&gt;"",VLOOKUP($A583,Vocabulary!$A:$J,4,),"")</f>
        <v>Person</v>
      </c>
      <c r="C583" s="13" t="str">
        <f>IF($A583&lt;&gt;"",IF(VLOOKUP($A583,Vocabulary!$A:$J,2,)="","",VLOOKUP($A583,Vocabulary!$A:$J,2,)),"")</f>
        <v>Gezinsrelatietype</v>
      </c>
      <c r="D583" s="13" t="str">
        <f>IF($A583&lt;&gt;"",IF(VLOOKUP($A583,Vocabulary!$A:$J,10,)="","",VLOOKUP($A583,Vocabulary!$A:$J,10,)),"")</f>
        <v>&lt;vl-persoon:Gezinsrelatietype&gt;</v>
      </c>
      <c r="E583" s="13" t="str">
        <f>IFERROR(IF(VLOOKUP(A583,VocabularyNL!$A:$G,6)=0,"",VLOOKUP(A583,VocabularyNL!$A:$G,6)),"")</f>
        <v>Gezinsrelatietype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643</v>
      </c>
      <c r="B584" s="13" t="str">
        <f>IF($A584&lt;&gt;"",VLOOKUP($A584,Vocabulary!$A:$J,4,),"")</f>
        <v>Organization</v>
      </c>
      <c r="C584" s="13" t="str">
        <f>IF($A584&lt;&gt;"",IF(VLOOKUP($A584,Vocabulary!$A:$J,2,)="","",VLOOKUP($A584,Vocabulary!$A:$J,2,)),"")</f>
        <v>isHetResultaatVan</v>
      </c>
      <c r="D584" s="13" t="str">
        <f>IF($A584&lt;&gt;"",IF(VLOOKUP($A584,Vocabulary!$A:$J,10,)="","",VLOOKUP($A584,Vocabulary!$A:$J,10,)),"")</f>
        <v>&lt;vl-organisatie:isHetResultaatVan&gt;</v>
      </c>
      <c r="E584" s="13" t="str">
        <f>IFERROR(IF(VLOOKUP(A584,VocabularyNL!$A:$G,6)=0,"",VLOOKUP(A584,VocabularyNL!$A:$G,6)),"")</f>
        <v>isHetResultaatVan</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644</v>
      </c>
      <c r="B585" s="13" t="str">
        <f>IF($A585&lt;&gt;"",VLOOKUP($A585,Vocabulary!$A:$J,4,),"")</f>
        <v>Person</v>
      </c>
      <c r="C585" s="13" t="str">
        <f>IF($A585&lt;&gt;"",IF(VLOOKUP($A585,Vocabulary!$A:$J,2,)="","",VLOOKUP($A585,Vocabulary!$A:$J,2,)),"")</f>
        <v>person2</v>
      </c>
      <c r="D585" s="13" t="str">
        <f>IF($A585&lt;&gt;"",IF(VLOOKUP($A585,Vocabulary!$A:$J,10,)="","",VLOOKUP($A585,Vocabulary!$A:$J,10,)),"")</f>
        <v>&lt;fed-per:person2&gt;</v>
      </c>
      <c r="E585" s="13" t="str">
        <f>IFERROR(IF(VLOOKUP(A585,VocabularyNL!$A:$G,6)=0,"",VLOOKUP(A585,VocabularyNL!$A:$G,6)),"")</f>
        <v>Persoon 2</v>
      </c>
      <c r="F585" s="13" t="str">
        <f>IFERROR(IF(VLOOKUP(A585,VocabularyFR!$A:$G,6)=0,"",VLOOKUP(A585,VocabularyFR!$A:$G,6)),"")</f>
        <v>Personne 2</v>
      </c>
      <c r="G585" s="13" t="str">
        <f>IF($A585&lt;&gt;"",VLOOKUP($A585,Vocabulary!$A:$J,3,),"")</f>
        <v>Second person in a relation of 2 persons.</v>
      </c>
      <c r="H585" s="13" t="str">
        <f>IFERROR(IF(VLOOKUP(A585,VocabularyNL!$A:$G,7)=0,"",VLOOKUP(A585,VocabularyNL!$A:$H,7)),"")</f>
        <v>Tweede persoon in een relatie van 2 personen.</v>
      </c>
      <c r="I585" s="13" t="str">
        <f>IFERROR(IF(VLOOKUP(A585,VocabularyFR!$A:$G,7)=0,"",VLOOKUP(A585,VocabularyFR!$A:$H,7)),"")</f>
        <v>Seconde personne dans une relation de 2 personnes.</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645</v>
      </c>
      <c r="B586" s="13" t="str">
        <f>IF($A586&lt;&gt;"",VLOOKUP($A586,Vocabulary!$A:$J,4,),"")</f>
        <v>Location</v>
      </c>
      <c r="C586" s="13" t="str">
        <f>IF($A586&lt;&gt;"",IF(VLOOKUP($A586,Vocabulary!$A:$J,2,)="","",VLOOKUP($A586,Vocabulary!$A:$J,2,)),"")</f>
        <v>Location</v>
      </c>
      <c r="D586" s="13" t="str">
        <f>IF($A586&lt;&gt;"",IF(VLOOKUP($A586,Vocabulary!$A:$J,10,)="","",VLOOKUP($A586,Vocabulary!$A:$J,10,)),"")</f>
        <v>&lt;dcterms:Location&gt;</v>
      </c>
      <c r="E586" s="13" t="str">
        <f>IFERROR(IF(VLOOKUP(A586,VocabularyNL!$A:$G,6)=0,"",VLOOKUP(A586,VocabularyNL!$A:$G,6)),"")</f>
        <v>Plaats</v>
      </c>
      <c r="F586" s="13" t="str">
        <f>IFERROR(IF(VLOOKUP(A586,VocabularyFR!$A:$G,6)=0,"",VLOOKUP(A586,VocabularyFR!$A:$G,6)),"")</f>
        <v>Lieu</v>
      </c>
      <c r="G586" s="13" t="str">
        <f>IF($A586&lt;&gt;"",VLOOKUP($A586,Vocabulary!$A:$J,3,),"")</f>
        <v>An identifiable geographic place.</v>
      </c>
      <c r="H586" s="13" t="str">
        <f>IFERROR(IF(VLOOKUP(A586,VocabularyNL!$A:$G,7)=0,"",VLOOKUP(A586,VocabularyNL!$A:$H,7)),"")</f>
        <v>Een identificeerbare geografische plaats.</v>
      </c>
      <c r="I586" s="13" t="str">
        <f>IFERROR(IF(VLOOKUP(A586,VocabularyFR!$A:$G,7)=0,"",VLOOKUP(A586,VocabularyFR!$A:$H,7)),"")</f>
        <v>Un lieu géographiquement identifiable.</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ht="129.6" x14ac:dyDescent="0.3">
      <c r="A587" s="4">
        <v>648</v>
      </c>
      <c r="B587" s="13" t="str">
        <f>IF($A587&lt;&gt;"",VLOOKUP($A587,Vocabulary!$A:$J,4,),"")</f>
        <v>Organization</v>
      </c>
      <c r="C587" s="13" t="str">
        <f>IF($A587&lt;&gt;"",IF(VLOOKUP($A587,Vocabulary!$A:$J,2,)="","",VLOOKUP($A587,Vocabulary!$A:$J,2,)),"")</f>
        <v>Site</v>
      </c>
      <c r="D587" s="13" t="str">
        <f>IF($A587&lt;&gt;"",IF(VLOOKUP($A587,Vocabulary!$A:$J,10,)="","",VLOOKUP($A587,Vocabulary!$A:$J,10,)),"")</f>
        <v>&lt;org:Site&gt;</v>
      </c>
      <c r="E587" s="13" t="str">
        <f>IFERROR(IF(VLOOKUP(A587,VocabularyNL!$A:$G,6)=0,"",VLOOKUP(A587,VocabularyNL!$A:$G,6)),"")</f>
        <v>Vestigingseenheid</v>
      </c>
      <c r="F587" s="13" t="str">
        <f>IFERROR(IF(VLOOKUP(A587,VocabularyFR!$A:$G,6)=0,"",VLOOKUP(A587,VocabularyFR!$A:$G,6)),"")</f>
        <v>Unité d'établissement</v>
      </c>
      <c r="G587" s="13" t="str">
        <f>IF($A587&lt;&gt;"",VLOOKUP($A587,Vocabulary!$A:$J,3,),"")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87" s="13" t="str">
        <f>IFERROR(IF(VLOOKUP(A587,VocabularyNL!$A:$G,7)=0,"",VLOOKUP(A587,VocabularyNL!$A:$H,7)),"")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87" s="13" t="str">
        <f>IFERROR(IF(VLOOKUP(A587,VocabularyFR!$A:$G,7)=0,"",VLOOKUP(A587,VocabularyFR!$A:$H,7)),"")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87" s="13" t="str">
        <f>IF($A587&lt;&gt;"",IF(VLOOKUP($A587,Vocabulary!$A:$J,7,)="","",VLOOKUP($A587,Vocabulary!$A:$J,7,)),"")</f>
        <v xml:space="preserve">
Belgian context: KBO uses the terminology "EstablishmentUnit".</v>
      </c>
      <c r="K587" s="13" t="str">
        <f>IFERROR(IF(VLOOKUP(A587,VocabularyNL!$A:$H,8)=0,"",VLOOKUP(A587,VocabularyNL!$A:$H,8)),"")</f>
        <v>Belgische context: KBO gebruikt de terminologie "EstablishmentUnit".</v>
      </c>
      <c r="L587" s="13" t="str">
        <f>IFERROR(IF(VLOOKUP(A587,VocabularyFR!$A:$H,8)=0,"",VLOOKUP(A587,VocabularyFR!$A:$H,8)),"")</f>
        <v>Contexte belge: KBO utilise la terminologie "EstablishmentUnit".</v>
      </c>
    </row>
    <row r="588" spans="1:12" ht="230.4" x14ac:dyDescent="0.3">
      <c r="A588" s="4">
        <v>649</v>
      </c>
      <c r="B588" s="13" t="str">
        <f>IF($A588&lt;&gt;"",VLOOKUP($A588,Vocabulary!$A:$J,4,),"")</f>
        <v>Location</v>
      </c>
      <c r="C588" s="13" t="str">
        <f>IF($A588&lt;&gt;"",IF(VLOOKUP($A588,Vocabulary!$A:$J,2,)="","",VLOOKUP($A588,Vocabulary!$A:$J,2,)),"")</f>
        <v>postName</v>
      </c>
      <c r="D588" s="13" t="str">
        <f>IF($A588&lt;&gt;"",IF(VLOOKUP($A588,Vocabulary!$A:$J,10,)="","",VLOOKUP($A588,Vocabulary!$A:$J,10,)),"")</f>
        <v>&lt;inspire-ad:PostalDescriptor.postName&gt;</v>
      </c>
      <c r="E588" s="13" t="str">
        <f>IFERROR(IF(VLOOKUP(A588,VocabularyNL!$A:$G,6)=0,"",VLOOKUP(A588,VocabularyNL!$A:$G,6)),"")</f>
        <v>Postnaam</v>
      </c>
      <c r="F588" s="13" t="str">
        <f>IFERROR(IF(VLOOKUP(A588,VocabularyFR!$A:$G,6)=0,"",VLOOKUP(A588,VocabularyFR!$A:$G,6)),"")</f>
        <v>Nom postal</v>
      </c>
      <c r="G588" s="13" t="str">
        <f>IF($A588&lt;&gt;"",VLOOKUP($A588,Vocabulary!$A:$J,3,),"")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88" s="13" t="str">
        <f>IFERROR(IF(VLOOKUP(A588,VocabularyNL!$A:$G,7)=0,"",VLOOKUP(A588,VocabularyNL!$A:$H,7)),"")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88" s="13" t="str">
        <f>IFERROR(IF(VLOOKUP(A588,VocabularyFR!$A:$G,7)=0,"",VLOOKUP(A588,VocabularyFR!$A:$H,7)),"")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88" s="13" t="str">
        <f>IF($A588&lt;&gt;"",IF(VLOOKUP($A588,Vocabulary!$A:$J,7,)="","",VLOOKUP($A588,Vocabulary!$A:$J,7,)),"")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88" s="13" t="str">
        <f>IFERROR(IF(VLOOKUP(A588,VocabularyNL!$A:$H,8)=0,"",VLOOKUP(A588,VocabularyNL!$A:$H,8)),"")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88" s="13" t="str">
        <f>IFERROR(IF(VLOOKUP(A588,VocabularyFR!$A:$H,8)=0,"",VLOOKUP(A588,VocabularyFR!$A:$H,8)),"")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89" spans="1:12" x14ac:dyDescent="0.3">
      <c r="A589" s="4">
        <v>650</v>
      </c>
      <c r="B589" s="13" t="str">
        <f>IF($A589&lt;&gt;"",VLOOKUP($A589,Vocabulary!$A:$J,4,),"")</f>
        <v>Location</v>
      </c>
      <c r="C589" s="13" t="str">
        <f>IF($A589&lt;&gt;"",IF(VLOOKUP($A589,Vocabulary!$A:$J,2,)="","",VLOOKUP($A589,Vocabulary!$A:$J,2,)),"")</f>
        <v>geographicName</v>
      </c>
      <c r="D589" s="13" t="str">
        <f>IF($A589&lt;&gt;"",IF(VLOOKUP($A589,Vocabulary!$A:$J,10,)="","",VLOOKUP($A589,Vocabulary!$A:$J,10,)),"")</f>
        <v>&lt;locn:geographicName&gt;</v>
      </c>
      <c r="E589" s="13" t="str">
        <f>IFERROR(IF(VLOOKUP(A589,VocabularyNL!$A:$G,6)=0,"",VLOOKUP(A589,VocabularyNL!$A:$G,6)),"")</f>
        <v>Geografische naam</v>
      </c>
      <c r="F589" s="13" t="str">
        <f>IFERROR(IF(VLOOKUP(A589,VocabularyFR!$A:$G,6)=0,"",VLOOKUP(A589,VocabularyFR!$A:$G,6)),"")</f>
        <v>Nom géographique</v>
      </c>
      <c r="G589" s="13" t="str">
        <f>IF($A589&lt;&gt;"",VLOOKUP($A589,Vocabulary!$A:$J,3,),"")</f>
        <v>A proper noun applied to a spatial object.</v>
      </c>
      <c r="H589" s="13" t="str">
        <f>IFERROR(IF(VLOOKUP(A589,VocabularyNL!$A:$G,7)=0,"",VLOOKUP(A589,VocabularyNL!$A:$H,7)),"")</f>
        <v>Een naam toegepast op een ruimtelijk object.</v>
      </c>
      <c r="I589" s="13" t="str">
        <f>IFERROR(IF(VLOOKUP(A589,VocabularyFR!$A:$G,7)=0,"",VLOOKUP(A589,VocabularyFR!$A:$H,7)),"")</f>
        <v>Un nom propre appliqué à un objet spatial.</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ht="28.8" x14ac:dyDescent="0.3">
      <c r="A590" s="4">
        <v>651</v>
      </c>
      <c r="B590" s="13" t="str">
        <f>IF($A590&lt;&gt;"",VLOOKUP($A590,Vocabulary!$A:$J,4,),"")</f>
        <v>Location</v>
      </c>
      <c r="C590" s="13" t="str">
        <f>IF($A590&lt;&gt;"",IF(VLOOKUP($A590,Vocabulary!$A:$J,2,)="","",VLOOKUP($A590,Vocabulary!$A:$J,2,)),"")</f>
        <v>adminUnitL1</v>
      </c>
      <c r="D590" s="13" t="str">
        <f>IF($A590&lt;&gt;"",IF(VLOOKUP($A590,Vocabulary!$A:$J,10,)="","",VLOOKUP($A590,Vocabulary!$A:$J,10,)),"")</f>
        <v>&lt;locn:adminUnitL1&gt;</v>
      </c>
      <c r="E590" s="13" t="str">
        <f>IFERROR(IF(VLOOKUP(A590,VocabularyNL!$A:$G,6)=0,"",VLOOKUP(A590,VocabularyNL!$A:$G,6)),"")</f>
        <v>Administratieve eenheid L1</v>
      </c>
      <c r="F590" s="13" t="str">
        <f>IFERROR(IF(VLOOKUP(A590,VocabularyFR!$A:$G,6)=0,"",VLOOKUP(A590,VocabularyFR!$A:$G,6)),"")</f>
        <v>Unité administrative L1</v>
      </c>
      <c r="G590" s="13" t="str">
        <f>IF($A590&lt;&gt;"",VLOOKUP($A590,Vocabulary!$A:$J,3,),"")</f>
        <v>The uppermost administrative unit for the address, almost always a country.</v>
      </c>
      <c r="H590" s="13" t="str">
        <f>IFERROR(IF(VLOOKUP(A590,VocabularyNL!$A:$G,7)=0,"",VLOOKUP(A590,VocabularyNL!$A:$H,7)),"")</f>
        <v>De bovenste administratieve eenheid voor het adres, bijna altijd een land.</v>
      </c>
      <c r="I590" s="13" t="str">
        <f>IFERROR(IF(VLOOKUP(A590,VocabularyFR!$A:$G,7)=0,"",VLOOKUP(A590,VocabularyFR!$A:$H,7)),"")</f>
        <v>L'unité administrative la plus élevée pour l'adresse, presque toujours un pays.</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43.2" x14ac:dyDescent="0.3">
      <c r="A591" s="4">
        <v>652</v>
      </c>
      <c r="B591" s="13" t="str">
        <f>IF($A591&lt;&gt;"",VLOOKUP($A591,Vocabulary!$A:$J,4,),"")</f>
        <v>Location</v>
      </c>
      <c r="C591" s="13" t="str">
        <f>IF($A591&lt;&gt;"",IF(VLOOKUP($A591,Vocabulary!$A:$J,2,)="","",VLOOKUP($A591,Vocabulary!$A:$J,2,)),"")</f>
        <v>adminUnitL2</v>
      </c>
      <c r="D591" s="13" t="str">
        <f>IF($A591&lt;&gt;"",IF(VLOOKUP($A591,Vocabulary!$A:$J,10,)="","",VLOOKUP($A591,Vocabulary!$A:$J,10,)),"")</f>
        <v>&lt;locn:adminUnitL2&gt;</v>
      </c>
      <c r="E591" s="13" t="str">
        <f>IFERROR(IF(VLOOKUP(A591,VocabularyNL!$A:$G,6)=0,"",VLOOKUP(A591,VocabularyNL!$A:$G,6)),"")</f>
        <v>Administratieve eenheid L2</v>
      </c>
      <c r="F591" s="13" t="str">
        <f>IFERROR(IF(VLOOKUP(A591,VocabularyFR!$A:$G,6)=0,"",VLOOKUP(A591,VocabularyFR!$A:$G,6)),"")</f>
        <v>Unité administrative L2</v>
      </c>
      <c r="G591" s="13" t="str">
        <f>IF($A591&lt;&gt;"",VLOOKUP($A591,Vocabulary!$A:$J,3,),"")</f>
        <v>The region of the address, usually a county, state or other such area that typically encompasses several localities.</v>
      </c>
      <c r="H591" s="13" t="str">
        <f>IFERROR(IF(VLOOKUP(A591,VocabularyNL!$A:$G,7)=0,"",VLOOKUP(A591,VocabularyNL!$A:$H,7)),"")</f>
        <v>De regio van het adres, meestal een provincie, staat of een ander dergelijk gebied dat doorgaans meerdere plaatsen omvat.</v>
      </c>
      <c r="I591" s="13" t="str">
        <f>IFERROR(IF(VLOOKUP(A591,VocabularyFR!$A:$G,7)=0,"",VLOOKUP(A591,VocabularyFR!$A:$H,7)),"")</f>
        <v>La région de l'adresse, généralement un comté, un état ou une autre zone, qui englobe généralement plusieurs localités.</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ht="72" x14ac:dyDescent="0.3">
      <c r="A592" s="4">
        <v>653</v>
      </c>
      <c r="B592" s="13" t="str">
        <f>IF($A592&lt;&gt;"",VLOOKUP($A592,Vocabulary!$A:$J,4,),"")</f>
        <v>Location</v>
      </c>
      <c r="C592" s="13" t="str">
        <f>IF($A592&lt;&gt;"",IF(VLOOKUP($A592,Vocabulary!$A:$J,2,)="","",VLOOKUP($A592,Vocabulary!$A:$J,2,)),"")</f>
        <v>addressArea</v>
      </c>
      <c r="D592" s="13" t="str">
        <f>IF($A592&lt;&gt;"",IF(VLOOKUP($A592,Vocabulary!$A:$J,10,)="","",VLOOKUP($A592,Vocabulary!$A:$J,10,)),"")</f>
        <v>&lt;locn:addressArea&gt;</v>
      </c>
      <c r="E592" s="13" t="str">
        <f>IFERROR(IF(VLOOKUP(A592,VocabularyNL!$A:$G,6)=0,"",VLOOKUP(A592,VocabularyNL!$A:$G,6)),"")</f>
        <v>Adresgebied</v>
      </c>
      <c r="F592" s="13" t="str">
        <f>IFERROR(IF(VLOOKUP(A592,VocabularyFR!$A:$G,6)=0,"",VLOOKUP(A592,VocabularyFR!$A:$G,6)),"")</f>
        <v>Zone d'adresse</v>
      </c>
      <c r="G592" s="13" t="str">
        <f>IF($A592&lt;&gt;"",VLOOKUP($A592,Vocabulary!$A:$J,3,),"")</f>
        <v xml:space="preserve">The name or names of a geographic area or locality that groups a number of addressable objects for addressing purposes, without being an administrative unit. This would typically be part of a city, a neighbourhood or village. </v>
      </c>
      <c r="H592" s="13" t="str">
        <f>IFERROR(IF(VLOOKUP(A592,VocabularyNL!$A:$G,7)=0,"",VLOOKUP(A592,VocabularyNL!$A:$H,7)),"")</f>
        <v>De naam of namen van een geografisch gebied of een geografische locatie die een aantal adresseerbare objecten groepeert voor adresdoeleinden, zonder een administratieve eenheid te zijn. Dit zou typisch onderdeel zijn van een stad, een buurt of een dorp.</v>
      </c>
      <c r="I592" s="13" t="str">
        <f>IFERROR(IF(VLOOKUP(A592,VocabularyFR!$A:$G,7)=0,"",VLOOKUP(A592,VocabularyFR!$A:$H,7)),"")</f>
        <v>Le ou les noms d'une zone géographique ou d'une localité regroupant un certain nombre d'objets adressables à des fins d'adressage, sans être une unité administrative. Cela ferait typiquement partie d'une ville, d'un quartier ou d'un village.</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ht="72" x14ac:dyDescent="0.3">
      <c r="A593" s="4">
        <v>654</v>
      </c>
      <c r="B593" s="13" t="str">
        <f>IF($A593&lt;&gt;"",VLOOKUP($A593,Vocabulary!$A:$J,4,),"")</f>
        <v>Location</v>
      </c>
      <c r="C593" s="13" t="str">
        <f>IF($A593&lt;&gt;"",IF(VLOOKUP($A593,Vocabulary!$A:$J,2,)="","",VLOOKUP($A593,Vocabulary!$A:$J,2,)),"")</f>
        <v>locatorName</v>
      </c>
      <c r="D593" s="13" t="str">
        <f>IF($A593&lt;&gt;"",IF(VLOOKUP($A593,Vocabulary!$A:$J,10,)="","",VLOOKUP($A593,Vocabulary!$A:$J,10,)),"")</f>
        <v>&lt;locn:locatorName&gt;</v>
      </c>
      <c r="E593" s="13" t="str">
        <f>IFERROR(IF(VLOOKUP(A593,VocabularyNL!$A:$G,6)=0,"",VLOOKUP(A593,VocabularyNL!$A:$G,6)),"")</f>
        <v>Locatienaam</v>
      </c>
      <c r="F593" s="13" t="str">
        <f>IFERROR(IF(VLOOKUP(A593,VocabularyFR!$A:$G,6)=0,"",VLOOKUP(A593,VocabularyFR!$A:$G,6)),"")</f>
        <v>Nom de la localisation</v>
      </c>
      <c r="G593" s="13" t="str">
        <f>IF($A593&lt;&gt;"",VLOOKUP($A593,Vocabulary!$A:$J,3,),"")</f>
        <v>Proper noun(s) applied to the real world entity identified by the locator. The locator name could be the name of the property or complex, of the building or part of the building, or it could be the name of a room inside a building.</v>
      </c>
      <c r="H593" s="13" t="str">
        <f>IFERROR(IF(VLOOKUP(A593,VocabularyNL!$A:$G,7)=0,"",VLOOKUP(A593,VocabularyNL!$A:$H,7)),"")</f>
        <v>Naam toegepast op de entiteit in de echte wereld geïdentificeerd door de locator. De locatornaam kan de naam zijn van het pand of complex, van het gebouw of een deel van het gebouw, of het kan de naam zijn van een kamer in een gebouw.</v>
      </c>
      <c r="I593" s="13" t="str">
        <f>IFERROR(IF(VLOOKUP(A593,VocabularyFR!$A:$G,7)=0,"",VLOOKUP(A593,VocabularyFR!$A:$H,7)),"")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28.8" x14ac:dyDescent="0.3">
      <c r="A594" s="4">
        <v>655</v>
      </c>
      <c r="B594" s="13" t="str">
        <f>IF($A594&lt;&gt;"",VLOOKUP($A594,Vocabulary!$A:$J,4,),"")</f>
        <v>Organization</v>
      </c>
      <c r="C594" s="13" t="str">
        <f>IF($A594&lt;&gt;"",IF(VLOOKUP($A594,Vocabulary!$A:$J,2,)="","",VLOOKUP($A594,Vocabulary!$A:$J,2,)),"")</f>
        <v>siteOf</v>
      </c>
      <c r="D594" s="13" t="str">
        <f>IF($A594&lt;&gt;"",IF(VLOOKUP($A594,Vocabulary!$A:$J,10,)="","",VLOOKUP($A594,Vocabulary!$A:$J,10,)),"")</f>
        <v>&lt;org:siteOf&gt;</v>
      </c>
      <c r="E594" s="13" t="str">
        <f>IFERROR(IF(VLOOKUP(A594,VocabularyNL!$A:$G,6)=0,"",VLOOKUP(A594,VocabularyNL!$A:$G,6)),"")</f>
        <v>Is vestigingseenheid van</v>
      </c>
      <c r="F594" s="13" t="str">
        <f>IFERROR(IF(VLOOKUP(A594,VocabularyFR!$A:$G,6)=0,"",VLOOKUP(A594,VocabularyFR!$A:$G,6)),"")</f>
        <v>Est unité d'établissement de</v>
      </c>
      <c r="G594" s="13" t="str">
        <f>IF($A594&lt;&gt;"",VLOOKUP($A594,Vocabulary!$A:$J,3,),"")</f>
        <v>Indicates an Organization which has some presence at the given site. This is the inverse of `org:hasSite`.</v>
      </c>
      <c r="H594" s="13" t="str">
        <f>IFERROR(IF(VLOOKUP(A594,VocabularyNL!$A:$G,7)=0,"",VLOOKUP(A594,VocabularyNL!$A:$H,7)),"")</f>
        <v>Geeft een organisatie aan die aanwezig is op de betreffende site. Dit is het omgekeerde van `org: hasSite`.</v>
      </c>
      <c r="I594" s="13" t="str">
        <f>IFERROR(IF(VLOOKUP(A594,VocabularyFR!$A:$G,7)=0,"",VLOOKUP(A594,VocabularyFR!$A:$H,7)),"")</f>
        <v>Indique une organisation qui a une présence sur le site donné. C'est l'inverse de `org: hasSite`.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86.4" x14ac:dyDescent="0.3">
      <c r="A595" s="4">
        <v>656</v>
      </c>
      <c r="B595" s="13" t="str">
        <f>IF($A595&lt;&gt;"",VLOOKUP($A595,Vocabulary!$A:$J,4,),"")</f>
        <v>Organization</v>
      </c>
      <c r="C595" s="13" t="str">
        <f>IF($A595&lt;&gt;"",IF(VLOOKUP($A595,Vocabulary!$A:$J,2,)="","",VLOOKUP($A595,Vocabulary!$A:$J,2,)),"")</f>
        <v>subOrganizationOf</v>
      </c>
      <c r="D595" s="13" t="str">
        <f>IF($A595&lt;&gt;"",IF(VLOOKUP($A595,Vocabulary!$A:$J,10,)="","",VLOOKUP($A595,Vocabulary!$A:$J,10,)),"")</f>
        <v>&lt;org:subOrganizationOf&gt;</v>
      </c>
      <c r="E595" s="13" t="str">
        <f>IFERROR(IF(VLOOKUP(A595,VocabularyNL!$A:$G,6)=0,"",VLOOKUP(A595,VocabularyNL!$A:$G,6)),"")</f>
        <v>Is dochtermaatschappij van</v>
      </c>
      <c r="F595" s="13" t="str">
        <f>IFERROR(IF(VLOOKUP(A595,VocabularyFR!$A:$G,6)=0,"",VLOOKUP(A595,VocabularyFR!$A:$G,6)),"")</f>
        <v>Est société fille de</v>
      </c>
      <c r="G595" s="13" t="str">
        <f>IF($A595&lt;&gt;"",VLOOKUP($A595,Vocabulary!$A:$J,3,),"")</f>
        <v>Represents hierarchical containment of Organizations or OrganizationalUnits; indicates an Organization which contains this Organization. Inverse of `org:hasSubOrganization`.
(context: relation between mother and daughter companies)</v>
      </c>
      <c r="H595" s="13" t="str">
        <f>IFERROR(IF(VLOOKUP(A595,VocabularyNL!$A:$G,7)=0,"",VLOOKUP(A595,VocabularyNL!$A:$H,7)),"")</f>
        <v>Vertegenwoordigt hiërarchische insluiting van Organisaties of OrganizationalUnits; geeft een organisatie aan die deze organisatie bevat. Inverse van `org: hasSubOrganization`.
(context: relatie tussen moeder- en dochterbedrijven)</v>
      </c>
      <c r="I595" s="13" t="str">
        <f>IFERROR(IF(VLOOKUP(A595,VocabularyFR!$A:$G,7)=0,"",VLOOKUP(A595,VocabularyFR!$A:$H,7)),"")</f>
        <v>Représente le confinement hiérarchique des organisations ou des unités organisationnelles; indique une organisation qui contient cette organisation. Inverse de `org: hasSubOrganization`.
(contexte: relation entre les sociétés mères et filles)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86.4" x14ac:dyDescent="0.3">
      <c r="A596" s="4">
        <v>657</v>
      </c>
      <c r="B596" s="13" t="str">
        <f>IF($A596&lt;&gt;"",VLOOKUP($A596,Vocabulary!$A:$J,4,),"")</f>
        <v>Organization</v>
      </c>
      <c r="C596" s="13" t="str">
        <f>IF($A596&lt;&gt;"",IF(VLOOKUP($A596,Vocabulary!$A:$J,2,)="","",VLOOKUP($A596,Vocabulary!$A:$J,2,)),"")</f>
        <v>hasSubOrganization</v>
      </c>
      <c r="D596" s="13" t="str">
        <f>IF($A596&lt;&gt;"",IF(VLOOKUP($A596,Vocabulary!$A:$J,10,)="","",VLOOKUP($A596,Vocabulary!$A:$J,10,)),"")</f>
        <v>&lt;org:hasSubOrganization&gt;</v>
      </c>
      <c r="E596" s="13" t="str">
        <f>IFERROR(IF(VLOOKUP(A596,VocabularyNL!$A:$G,6)=0,"",VLOOKUP(A596,VocabularyNL!$A:$G,6)),"")</f>
        <v>Heeft dochtermaatschappij</v>
      </c>
      <c r="F596" s="13" t="str">
        <f>IFERROR(IF(VLOOKUP(A596,VocabularyFR!$A:$G,6)=0,"",VLOOKUP(A596,VocabularyFR!$A:$G,6)),"")</f>
        <v>A une société fille</v>
      </c>
      <c r="G596" s="13" t="str">
        <f>IF($A596&lt;&gt;"",VLOOKUP($A596,Vocabulary!$A:$J,3,),"")</f>
        <v>Represents hierarchical containment of Organizations or Organizational Units; indicates an organization which is a sub-part or child of this organization.  Inverse of `org:subOrganizationOf`.
(context: relation between mother and daughter companies)</v>
      </c>
      <c r="H596" s="13" t="str">
        <f>IFERROR(IF(VLOOKUP(A596,VocabularyNL!$A:$G,7)=0,"",VLOOKUP(A596,VocabularyNL!$A:$H,7)),"")</f>
        <v>Vertegenwoordigt hiërarchische insluiting van organisaties of organisatie-eenheden; geeft een organisatie aan die een subpartij of een kind van deze organisatie is. Inverse van `org: subOrganizationOf`.
(context: relatie tussen moeder- en dochterbedrijven)</v>
      </c>
      <c r="I596" s="13" t="str">
        <f>IFERROR(IF(VLOOKUP(A596,VocabularyFR!$A:$G,7)=0,"",VLOOKUP(A596,VocabularyFR!$A:$H,7)),"")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2" x14ac:dyDescent="0.3">
      <c r="A597" s="4">
        <v>658</v>
      </c>
      <c r="B597" s="13" t="str">
        <f>IF($A597&lt;&gt;"",VLOOKUP($A597,Vocabulary!$A:$J,4,),"")</f>
        <v>Organization</v>
      </c>
      <c r="C597" s="13" t="str">
        <f>IF($A597&lt;&gt;"",IF(VLOOKUP($A597,Vocabulary!$A:$J,2,)="","",VLOOKUP($A597,Vocabulary!$A:$J,2,)),"")</f>
        <v>FormalOrganization</v>
      </c>
      <c r="D597" s="13" t="str">
        <f>IF($A597&lt;&gt;"",IF(VLOOKUP($A597,Vocabulary!$A:$J,10,)="","",VLOOKUP($A597,Vocabulary!$A:$J,10,)),"")</f>
        <v>&lt;org:FormalOrganization&gt;</v>
      </c>
      <c r="E597" s="13" t="str">
        <f>IFERROR(IF(VLOOKUP(A597,VocabularyNL!$A:$G,6)=0,"",VLOOKUP(A597,VocabularyNL!$A:$G,6)),"")</f>
        <v>Formele Organisatie</v>
      </c>
      <c r="F597" s="13" t="str">
        <f>IFERROR(IF(VLOOKUP(A597,VocabularyFR!$A:$G,6)=0,"",VLOOKUP(A597,VocabularyFR!$A:$G,6)),"")</f>
        <v>Organisation formelle</v>
      </c>
      <c r="G597" s="13" t="str">
        <f>IF($A597&lt;&gt;"",VLOOKUP($A597,Vocabulary!$A:$J,3,),"")</f>
        <v xml:space="preserve">An Organization which is recognized in the world at large, in particular in legal jurisdictions, with associated rights and responsibilities. Examples include a Corporation, Charity, Government or Church. </v>
      </c>
      <c r="H597" s="13" t="str">
        <f>IFERROR(IF(VLOOKUP(A597,VocabularyNL!$A:$G,7)=0,"",VLOOKUP(A597,VocabularyNL!$A:$H,7)),"")</f>
        <v>Een organisatie die wordt erkend in de wereld als geheel, met name in juridische jurisdicties, met bijbehorende rechten en verantwoordelijkheden. Voorbeelden zijn een bedrijf, liefdadigheidsinstelling, regering of kerk.</v>
      </c>
      <c r="I597" s="13" t="str">
        <f>IFERROR(IF(VLOOKUP(A597,VocabularyFR!$A:$G,7)=0,"",VLOOKUP(A597,VocabularyFR!$A:$H,7)),"")</f>
        <v>Une organisation reconnue dans le monde entier, en particulier dans les juridictions, avec des droits et des responsabilités associés. Les exemples incluent une corporation, une charité, un gouvernement ou une église.</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388.8" x14ac:dyDescent="0.3">
      <c r="A598" s="4">
        <v>659</v>
      </c>
      <c r="B598" s="13" t="str">
        <f>IF($A598&lt;&gt;"",VLOOKUP($A598,Vocabulary!$A:$J,4,),"")</f>
        <v>Organization</v>
      </c>
      <c r="C598" s="13" t="str">
        <f>IF($A598&lt;&gt;"",IF(VLOOKUP($A598,Vocabulary!$A:$J,2,)="","",VLOOKUP($A598,Vocabulary!$A:$J,2,)),"")</f>
        <v>RegisteredOrganization</v>
      </c>
      <c r="D598" s="13" t="str">
        <f>IF($A598&lt;&gt;"",IF(VLOOKUP($A598,Vocabulary!$A:$J,10,)="","",VLOOKUP($A598,Vocabulary!$A:$J,10,)),"")</f>
        <v>&lt;rov:RegisteredOrganization&gt;</v>
      </c>
      <c r="E598" s="13" t="str">
        <f>IFERROR(IF(VLOOKUP(A598,VocabularyNL!$A:$G,6)=0,"",VLOOKUP(A598,VocabularyNL!$A:$G,6)),"")</f>
        <v>Geregistreerde organisatie</v>
      </c>
      <c r="F598" s="13" t="str">
        <f>IFERROR(IF(VLOOKUP(A598,VocabularyFR!$A:$G,6)=0,"",VLOOKUP(A598,VocabularyFR!$A:$G,6)),"")</f>
        <v>Organisation enregistrée</v>
      </c>
      <c r="G598" s="13" t="str">
        <f>IF($A598&lt;&gt;"",VLOOKUP($A598,Vocabulary!$A:$J,3,),"")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98" s="13" t="str">
        <f>IFERROR(IF(VLOOKUP(A598,VocabularyNL!$A:$G,7)=0,"",VLOOKUP(A598,VocabularyNL!$A:$H,7)),"")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598" s="13" t="str">
        <f>IFERROR(IF(VLOOKUP(A598,VocabularyFR!$A:$G,7)=0,"",VLOOKUP(A598,VocabularyFR!$A:$H,7)),"")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598" s="13" t="str">
        <f>IF($A598&lt;&gt;"",IF(VLOOKUP($A598,Vocabulary!$A:$J,7,)="","",VLOOKUP($A598,Vocabulary!$A:$J,7,)),"")</f>
        <v>Belgian context: KBO uses the terminology "Enterprise/RegisteredEntity/Entity".</v>
      </c>
      <c r="K598" s="13" t="str">
        <f>IFERROR(IF(VLOOKUP(A598,VocabularyNL!$A:$H,8)=0,"",VLOOKUP(A598,VocabularyNL!$A:$H,8)),"")</f>
        <v>Belgische context: KBO gebruikt de terminologie "Enterprise/Registered Entity/Entity".</v>
      </c>
      <c r="L598" s="13" t="str">
        <f>IFERROR(IF(VLOOKUP(A598,VocabularyFR!$A:$H,8)=0,"",VLOOKUP(A598,VocabularyFR!$A:$H,8)),"")</f>
        <v>Contexte belge: BCE utilise la terminologie "Entreprise/RegisteredEntity/Entity".</v>
      </c>
    </row>
    <row r="599" spans="1:12" ht="43.2" x14ac:dyDescent="0.3">
      <c r="A599" s="4">
        <v>660</v>
      </c>
      <c r="B599" s="13" t="str">
        <f>IF($A599&lt;&gt;"",VLOOKUP($A599,Vocabulary!$A:$J,4,),"")</f>
        <v>Organization</v>
      </c>
      <c r="C599" s="13" t="str">
        <f>IF($A599&lt;&gt;"",IF(VLOOKUP($A599,Vocabulary!$A:$J,2,)="","",VLOOKUP($A599,Vocabulary!$A:$J,2,)),"")</f>
        <v>hasUnit</v>
      </c>
      <c r="D599" s="13" t="str">
        <f>IF($A599&lt;&gt;"",IF(VLOOKUP($A599,Vocabulary!$A:$J,10,)="","",VLOOKUP($A599,Vocabulary!$A:$J,10,)),"")</f>
        <v>&lt;org:hasUnit&gt;</v>
      </c>
      <c r="E599" s="13" t="str">
        <f>IFERROR(IF(VLOOKUP(A599,VocabularyNL!$A:$G,6)=0,"",VLOOKUP(A599,VocabularyNL!$A:$G,6)),"")</f>
        <v>Heeft eenheid</v>
      </c>
      <c r="F599" s="13" t="str">
        <f>IFERROR(IF(VLOOKUP(A599,VocabularyFR!$A:$G,6)=0,"",VLOOKUP(A599,VocabularyFR!$A:$G,6)),"")</f>
        <v>A une unité</v>
      </c>
      <c r="G599" s="13" t="str">
        <f>IF($A599&lt;&gt;"",VLOOKUP($A599,Vocabulary!$A:$J,3,),"")</f>
        <v>Indicates a unit which is part of this Organization, e.g. a Department within a larger FormalOrganization. 
Inverse of `org:unitOf`.</v>
      </c>
      <c r="H599" s="13" t="str">
        <f>IFERROR(IF(VLOOKUP(A599,VocabularyNL!$A:$G,7)=0,"",VLOOKUP(A599,VocabularyNL!$A:$H,7)),"")</f>
        <v>Geeft een eenheid aan die deel uitmaakt van deze organisatie, b.v. een afdeling binnen een grotere FormalOrganization.
Inverse van `org: unitOf`.</v>
      </c>
      <c r="I599" s="13" t="str">
        <f>IFERROR(IF(VLOOKUP(A599,VocabularyFR!$A:$G,7)=0,"",VLOOKUP(A599,VocabularyFR!$A:$H,7)),"")</f>
        <v>Indique une unité faisant partie de cette organisation, par ex. un département au sein d'une organisation formelle plus grande.
Inverse de `org: unitOf`.</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43.2" x14ac:dyDescent="0.3">
      <c r="A600" s="4">
        <v>661</v>
      </c>
      <c r="B600" s="13" t="str">
        <f>IF($A600&lt;&gt;"",VLOOKUP($A600,Vocabulary!$A:$J,4,),"")</f>
        <v>Organization</v>
      </c>
      <c r="C600" s="13" t="str">
        <f>IF($A600&lt;&gt;"",IF(VLOOKUP($A600,Vocabulary!$A:$J,2,)="","",VLOOKUP($A600,Vocabulary!$A:$J,2,)),"")</f>
        <v>unitOf</v>
      </c>
      <c r="D600" s="13" t="str">
        <f>IF($A600&lt;&gt;"",IF(VLOOKUP($A600,Vocabulary!$A:$J,10,)="","",VLOOKUP($A600,Vocabulary!$A:$J,10,)),"")</f>
        <v>&lt;org:unitOf&gt;</v>
      </c>
      <c r="E600" s="13" t="str">
        <f>IFERROR(IF(VLOOKUP(A600,VocabularyNL!$A:$G,6)=0,"",VLOOKUP(A600,VocabularyNL!$A:$G,6)),"")</f>
        <v>Is eenheid van</v>
      </c>
      <c r="F600" s="13" t="str">
        <f>IFERROR(IF(VLOOKUP(A600,VocabularyFR!$A:$G,6)=0,"",VLOOKUP(A600,VocabularyFR!$A:$G,6)),"")</f>
        <v>Est unité de</v>
      </c>
      <c r="G600" s="13" t="str">
        <f>IF($A600&lt;&gt;"",VLOOKUP($A600,Vocabulary!$A:$J,3,),"")</f>
        <v>Indicates an Organization of which this Unit is a part, e.g. a Department within a larger FormalOrganization. This is the inverse of `org:hasUnit`.</v>
      </c>
      <c r="H600" s="13" t="str">
        <f>IFERROR(IF(VLOOKUP(A600,VocabularyNL!$A:$G,7)=0,"",VLOOKUP(A600,VocabularyNL!$A:$H,7)),"")</f>
        <v>Geeft een organisatie aan waarvan deze eenheid een onderdeel is, bijvoorbeeld een afdeling binnen een grotere FormalOrganization. Dit is het omgekeerde van `org: hasUnit`.</v>
      </c>
      <c r="I600" s="13" t="str">
        <f>IFERROR(IF(VLOOKUP(A600,VocabularyFR!$A:$G,7)=0,"",VLOOKUP(A600,VocabularyFR!$A:$H,7)),"")</f>
        <v>Indique une organisation dont cette unité fait partie, par ex. un département au sein d'une organisation formelle plus grande. C'est l'inverse de `org: hasUnit`.</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86.4" x14ac:dyDescent="0.3">
      <c r="A601" s="4">
        <v>662</v>
      </c>
      <c r="B601" s="13" t="str">
        <f>IF($A601&lt;&gt;"",VLOOKUP($A601,Vocabulary!$A:$J,4,),"")</f>
        <v>Location</v>
      </c>
      <c r="C601" s="13" t="str">
        <f>IF($A601&lt;&gt;"",IF(VLOOKUP($A601,Vocabulary!$A:$J,2,)="","",VLOOKUP($A601,Vocabulary!$A:$J,2,)),"")</f>
        <v>StreetName</v>
      </c>
      <c r="D601" s="13" t="str">
        <f>IF($A601&lt;&gt;"",IF(VLOOKUP($A601,Vocabulary!$A:$J,10,)="","",VLOOKUP($A601,Vocabulary!$A:$J,10,)),"")</f>
        <v>&lt;inspire-ad:ThoroughfareName&gt;</v>
      </c>
      <c r="E601" s="13" t="str">
        <f>IFERROR(IF(VLOOKUP(A601,VocabularyNL!$A:$G,6)=0,"",VLOOKUP(A601,VocabularyNL!$A:$G,6)),"")</f>
        <v>Straatnaam</v>
      </c>
      <c r="F601" s="13" t="str">
        <f>IFERROR(IF(VLOOKUP(A601,VocabularyFR!$A:$G,6)=0,"",VLOOKUP(A601,VocabularyFR!$A:$G,6)),"")</f>
        <v>Nom de la rue</v>
      </c>
      <c r="G601" s="13" t="str">
        <f>IF($A601&lt;&gt;"",VLOOKUP($A601,Vocabulary!$A:$J,3,),"")</f>
        <v xml:space="preserve">An address component that represents the name of a passage or way through from one location to another. A thoroughfare is not necessarily a road, it might be a waterway or some other feature. </v>
      </c>
      <c r="H601" s="13" t="str">
        <f>IFERROR(IF(VLOOKUP(A601,VocabularyNL!$A:$G,7)=0,"",VLOOKUP(A601,VocabularyNL!$A:$H,7)),"")</f>
        <v>Een adrescomponent die de naam is van een passage of een weg door de ene locatie naar de andere. Een verkeersweg is niet noodzakelijkerwijs een weg, het kan een waterweg zijn of een andere functie.</v>
      </c>
      <c r="I601" s="13" t="str">
        <f>IFERROR(IF(VLOOKUP(A601,VocabularyFR!$A:$G,7)=0,"",VLOOKUP(A601,VocabularyFR!$A:$H,7)),"")</f>
        <v>Un composant d'adresse qui est le nom d'un passage ou d'une route passant d'un endroit à un autre. Une route n'est pas nécessairement une route, elle peut être une voie navigable ou une fonction différente.</v>
      </c>
      <c r="J601" s="13" t="str">
        <f>IF($A601&lt;&gt;"",IF(VLOOKUP($A601,Vocabulary!$A:$J,7,)="","",VLOOKUP($A601,Vocabulary!$A:$J,7,)),"")</f>
        <v>BEST: Address component with the name officially assigned to a street (runway, passage, square) or to a hamlet and to which addresses can be linked.
BEST = Belgian standard for adresses.
(also see &lt;locn:Thoroughfare&gt;)</v>
      </c>
      <c r="K601" s="13" t="str">
        <f>IFERROR(IF(VLOOKUP(A601,VocabularyNL!$A:$H,8)=0,"",VLOOKUP(A601,VocabularyNL!$A:$H,8)),"")</f>
        <v>BEST: Adrescomponent met de naam die officieel werd toegekend aan een straat (baan, doorgang, plein) of aan een gehucht en waaraan adressen kunnen zijn gekoppeld.
BEST = Belgische standaard voor adressen.
(zie ook &lt;locn:Thoroughfare&gt;)</v>
      </c>
      <c r="L601" s="13" t="str">
        <f>IFERROR(IF(VLOOKUP(A601,VocabularyFR!$A:$H,8)=0,"",VLOOKUP(A601,VocabularyFR!$A:$H,8)),"")</f>
        <v xml:space="preserve">
BEST: Composant d'adresse avec le nom attribué officiellement à une rue (piste, passage, carré) ou à un hameau et auquel des adresses peuvent être liées.
BEST = standard belge pour les adresses
(voir également &lt;locn:Thoroughfare&gt;)</v>
      </c>
    </row>
    <row r="602" spans="1:12" ht="72" x14ac:dyDescent="0.3">
      <c r="A602" s="4">
        <v>663</v>
      </c>
      <c r="B602" s="13" t="str">
        <f>IF($A602&lt;&gt;"",VLOOKUP($A602,Vocabulary!$A:$J,4,),"")</f>
        <v>Location</v>
      </c>
      <c r="C602" s="13" t="str">
        <f>IF($A602&lt;&gt;"",IF(VLOOKUP($A602,Vocabulary!$A:$J,2,)="","",VLOOKUP($A602,Vocabulary!$A:$J,2,)),"")</f>
        <v>houseNumber</v>
      </c>
      <c r="D602" s="13" t="str">
        <f>IF($A602&lt;&gt;"",IF(VLOOKUP($A602,Vocabulary!$A:$J,10,)="","",VLOOKUP($A602,Vocabulary!$A:$J,10,)),"")</f>
        <v>&lt;locn:locatorDesignator&gt;</v>
      </c>
      <c r="E602" s="13" t="str">
        <f>IFERROR(IF(VLOOKUP(A602,VocabularyNL!$A:$G,6)=0,"",VLOOKUP(A602,VocabularyNL!$A:$G,6)),"")</f>
        <v>Huisnummer</v>
      </c>
      <c r="F602" s="13" t="str">
        <f>IFERROR(IF(VLOOKUP(A602,VocabularyFR!$A:$G,6)=0,"",VLOOKUP(A602,VocabularyFR!$A:$G,6)),"")</f>
        <v>Numéro de la maison</v>
      </c>
      <c r="G602" s="13" t="str">
        <f>IF($A602&lt;&gt;"",VLOOKUP($A602,Vocabulary!$A:$J,3,),"")</f>
        <v>A number or a sequence of characters that uniquely identifies the locator within the relevant scope(s). The full identification of the locator could include one or more locator designators.</v>
      </c>
      <c r="H602" s="13" t="str">
        <f>IFERROR(IF(VLOOKUP(A602,VocabularyNL!$A:$G,7)=0,"",VLOOKUP(A602,VocabularyNL!$A:$H,7)),"")</f>
        <v>Een aantal of een reeks tekens die de locator op unieke wijze identificeert binnen de relevante scope (s). De volledige identificatie van de locator kan een of meer locator-aanduidingen bevatten.</v>
      </c>
      <c r="I602" s="13" t="str">
        <f>IFERROR(IF(VLOOKUP(A602,VocabularyFR!$A:$G,7)=0,"",VLOOKUP(A602,VocabularyFR!$A:$H,7)),"")</f>
        <v>Un nombre ou une séquence de caractères identifiant de manière unique le localisateur dans la ou les portées pertinentes. L’identification complète du localisateur pourrait inclure un ou plusieurs indicateurs de localisateur.</v>
      </c>
      <c r="J602" s="13" t="str">
        <f>IF($A602&lt;&gt;"",IF(VLOOKUP($A602,Vocabulary!$A:$J,7,)="","",VLOOKUP($A602,Vocabulary!$A:$J,7,)),"")</f>
        <v xml:space="preserve">
Alphanumeric code officially assigned to building units (house number), mooring places, stands or parcels.
See https://github.com/belgif/fedvoc/wiki/Mapping-of-a-Belgian-(BEST)-address-on-an-international-address</v>
      </c>
      <c r="K602" s="13" t="str">
        <f>IFERROR(IF(VLOOKUP(A602,VocabularyNL!$A:$H,8)=0,"",VLOOKUP(A602,VocabularyNL!$A:$H,8)),"")</f>
        <v>Alfanumerieke code officieel toegekend aan gebouweenheden, ligplaatsen, standplaatsen of percelen.
Zie https://github.com/belgif/fedvoc/wiki/Mapping-of-a-Belgian-(BEST)-address-on-an-international-address</v>
      </c>
      <c r="L602" s="13" t="str">
        <f>IFERROR(IF(VLOOKUP(A602,VocabularyFR!$A:$H,8)=0,"",VLOOKUP(A602,VocabularyFR!$A:$H,8)),"")</f>
        <v>Code alphanumérique attribué officiellement à des unités de bâtiment, postes d’amarrage, emplacements ou parcelles.
Voir https://github.com/belgif/fedvoc/wiki/Mapping-of-a-Belgian-(BEST)-address-on-an-international-address</v>
      </c>
    </row>
    <row r="603" spans="1:12" ht="72" x14ac:dyDescent="0.3">
      <c r="A603" s="9">
        <v>664</v>
      </c>
      <c r="B603" s="13" t="str">
        <f>IF($A603&lt;&gt;"",VLOOKUP($A603,Vocabulary!$A:$J,4,),"")</f>
        <v>Location</v>
      </c>
      <c r="C603" s="13" t="str">
        <f>IF($A603&lt;&gt;"",IF(VLOOKUP($A603,Vocabulary!$A:$J,2,)="","",VLOOKUP($A603,Vocabulary!$A:$J,2,)),"")</f>
        <v>streetName</v>
      </c>
      <c r="D603" s="13" t="str">
        <f>IF($A603&lt;&gt;"",IF(VLOOKUP($A603,Vocabulary!$A:$J,10,)="","",VLOOKUP($A603,Vocabulary!$A:$J,10,)),"")</f>
        <v>&lt;inspire-ad:ThoroughfareName.name&gt;</v>
      </c>
      <c r="E603" s="13" t="str">
        <f>IFERROR(IF(VLOOKUP(A603,VocabularyNL!$A:$G,6)=0,"",VLOOKUP(A603,VocabularyNL!$A:$G,6)),"")</f>
        <v>Straatnaam</v>
      </c>
      <c r="F603" s="13" t="str">
        <f>IFERROR(IF(VLOOKUP(A603,VocabularyFR!$A:$G,6)=0,"",VLOOKUP(A603,VocabularyFR!$A:$G,6)),"")</f>
        <v>Nom de la rue</v>
      </c>
      <c r="G603" s="13" t="str">
        <f>IF($A603&lt;&gt;"",VLOOKUP($A603,Vocabulary!$A:$J,3,),"")</f>
        <v>The name of a passage or way through from one location to another. A thoroughfare is not necessarily a road, it might be a waterway or some other feature. 
Name of the street  (in the sense of spelling, possibly in several languages).</v>
      </c>
      <c r="H603" s="13" t="str">
        <f>IFERROR(IF(VLOOKUP(A603,VocabularyNL!$A:$G,7)=0,"",VLOOKUP(A603,VocabularyNL!$A:$H,7)),"")</f>
        <v>De naam van een passage of een doorgang van de ene naar de andere locatie. Niet noodzakelijkerwijs een weg, het kan een waterweg zijn of een andere functie.
Naam van de straat (in de betekenis van spelling, eventueel in meerdere talen).</v>
      </c>
      <c r="I603" s="13" t="str">
        <f>IFERROR(IF(VLOOKUP(A603,VocabularyFR!$A:$G,7)=0,"",VLOOKUP(A603,VocabularyFR!$A:$H,7)),"")</f>
        <v>Le nom d'un passage ou chemin d'un endroit à un autre. Pas nécessairement une route, il peut s'agir d'une voie navigable ou d'une autre caractéristique.
Nom de la rue (dans le sens de l'orthographe, éventuellement en plusieurs langues).</v>
      </c>
      <c r="J603" s="13" t="str">
        <f>IF($A603&lt;&gt;"",IF(VLOOKUP($A603,Vocabulary!$A:$J,7,)="","",VLOOKUP($A603,Vocabulary!$A:$J,7,)),"")</f>
        <v>Name of the street  (in the sense of spelling, possibly in several languages).
See https://github.com/belgif/fedvoc/wiki/Mapping-of-a-Belgian-(BEST)-address-on-an-international-address</v>
      </c>
      <c r="K603" s="13" t="str">
        <f>IFERROR(IF(VLOOKUP(A603,VocabularyNL!$A:$H,8)=0,"",VLOOKUP(A603,VocabularyNL!$A:$H,8)),"")</f>
        <v>Naam van de straat (in de betekenis van spelling, eventueel in meerdere talen).
Zie https://github.com/belgif/fedvoc/wiki/Mapping-of-a-Belgian-(BEST)-address-on-an-international-address</v>
      </c>
      <c r="L603" s="13" t="str">
        <f>IFERROR(IF(VLOOKUP(A603,VocabularyFR!$A:$H,8)=0,"",VLOOKUP(A603,VocabularyFR!$A:$H,8)),"")</f>
        <v>Nom de la rue (dans le sens de l'orthographe, éventuellement en plusieurs langues).
Voir https://github.com/belgif/fedvoc/wiki/Mapping-of-a-Belgian-(BEST)-address-on-an-international-address</v>
      </c>
    </row>
    <row r="604" spans="1:12" x14ac:dyDescent="0.3">
      <c r="A604" s="9">
        <v>666</v>
      </c>
      <c r="B604" s="13" t="str">
        <f>IF($A604&lt;&gt;"",VLOOKUP($A604,Vocabulary!$A:$J,4,),"")</f>
        <v>Location</v>
      </c>
      <c r="C604" s="13" t="str">
        <f>IF($A604&lt;&gt;"",IF(VLOOKUP($A604,Vocabulary!$A:$J,2,)="","",VLOOKUP($A604,Vocabulary!$A:$J,2,)),"")</f>
        <v>streetNameStatus</v>
      </c>
      <c r="D604" s="13" t="str">
        <f>IF($A604&lt;&gt;"",IF(VLOOKUP($A604,Vocabulary!$A:$J,10,)="","",VLOOKUP($A604,Vocabulary!$A:$J,10,)),"")</f>
        <v>&lt;fed-loc:streetNameStatus&gt;</v>
      </c>
      <c r="E604" s="13" t="str">
        <f>IFERROR(IF(VLOOKUP(A604,VocabularyNL!$A:$G,6)=0,"",VLOOKUP(A604,VocabularyNL!$A:$G,6)),"")</f>
        <v>Status straatnaam</v>
      </c>
      <c r="F604" s="13" t="str">
        <f>IFERROR(IF(VLOOKUP(A604,VocabularyFR!$A:$G,6)=0,"",VLOOKUP(A604,VocabularyFR!$A:$G,6)),"")</f>
        <v>Statut du nom de la rue</v>
      </c>
      <c r="G604" s="13" t="str">
        <f>IF($A604&lt;&gt;"",VLOOKUP($A604,Vocabulary!$A:$J,3,),"")</f>
        <v>Current state of the streetname.</v>
      </c>
      <c r="H604" s="13" t="str">
        <f>IFERROR(IF(VLOOKUP(A604,VocabularyNL!$A:$G,7)=0,"",VLOOKUP(A604,VocabularyNL!$A:$H,7)),"")</f>
        <v>Actuele toestand van de straatnaam.</v>
      </c>
      <c r="I604" s="13" t="str">
        <f>IFERROR(IF(VLOOKUP(A604,VocabularyFR!$A:$G,7)=0,"",VLOOKUP(A604,VocabularyFR!$A:$H,7)),"")</f>
        <v>État actuel du nom de la rue.</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x14ac:dyDescent="0.3">
      <c r="A605" s="9">
        <v>667</v>
      </c>
      <c r="B605" s="13" t="str">
        <f>IF($A605&lt;&gt;"",VLOOKUP($A605,Vocabulary!$A:$J,4,),"")</f>
        <v>Location</v>
      </c>
      <c r="C605" s="13" t="str">
        <f>IF($A605&lt;&gt;"",IF(VLOOKUP($A605,Vocabulary!$A:$J,2,)="","",VLOOKUP($A605,Vocabulary!$A:$J,2,)),"")</f>
        <v>streetNameType</v>
      </c>
      <c r="D605" s="13" t="str">
        <f>IF($A605&lt;&gt;"",IF(VLOOKUP($A605,Vocabulary!$A:$J,10,)="","",VLOOKUP($A605,Vocabulary!$A:$J,10,)),"")</f>
        <v>&lt;fed-loc:streetNameType&gt;</v>
      </c>
      <c r="E605" s="13" t="str">
        <f>IFERROR(IF(VLOOKUP(A605,VocabularyNL!$A:$G,6)=0,"",VLOOKUP(A605,VocabularyNL!$A:$G,6)),"")</f>
        <v>Type straatnaam</v>
      </c>
      <c r="F605" s="13" t="str">
        <f>IFERROR(IF(VLOOKUP(A605,VocabularyFR!$A:$G,6)=0,"",VLOOKUP(A605,VocabularyFR!$A:$G,6)),"")</f>
        <v>Type de nom de la rue</v>
      </c>
      <c r="G605" s="13" t="str">
        <f>IF($A605&lt;&gt;"",VLOOKUP($A605,Vocabulary!$A:$J,3,),"")</f>
        <v>Nature of the streetname (see code list).</v>
      </c>
      <c r="H605" s="13" t="str">
        <f>IFERROR(IF(VLOOKUP(A605,VocabularyNL!$A:$G,7)=0,"",VLOOKUP(A605,VocabularyNL!$A:$H,7)),"")</f>
        <v>Aard van de straatnaam (zie codelijst).</v>
      </c>
      <c r="I605" s="13" t="str">
        <f>IFERROR(IF(VLOOKUP(A605,VocabularyFR!$A:$G,7)=0,"",VLOOKUP(A605,VocabularyFR!$A:$H,7)),"")</f>
        <v>Nature du nom de rue (voir liste de codes).</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x14ac:dyDescent="0.3">
      <c r="A606" s="9">
        <v>668</v>
      </c>
      <c r="B606" s="13" t="str">
        <f>IF($A606&lt;&gt;"",VLOOKUP($A606,Vocabulary!$A:$J,4,),"")</f>
        <v>Location</v>
      </c>
      <c r="C606" s="13" t="str">
        <f>IF($A606&lt;&gt;"",IF(VLOOKUP($A606,Vocabulary!$A:$J,2,)="","",VLOOKUP($A606,Vocabulary!$A:$J,2,)),"")</f>
        <v>StreetNameStatus</v>
      </c>
      <c r="D606" s="13" t="str">
        <f>IF($A606&lt;&gt;"",IF(VLOOKUP($A606,Vocabulary!$A:$J,10,)="","",VLOOKUP($A606,Vocabulary!$A:$J,10,)),"")</f>
        <v>&lt;inspire-code:StatusValue&gt;</v>
      </c>
      <c r="E606" s="13" t="str">
        <f>IFERROR(IF(VLOOKUP(A606,VocabularyNL!$A:$G,6)=0,"",VLOOKUP(A606,VocabularyNL!$A:$G,6)),"")</f>
        <v>Status straatnaam</v>
      </c>
      <c r="F606" s="13" t="str">
        <f>IFERROR(IF(VLOOKUP(A606,VocabularyFR!$A:$G,6)=0,"",VLOOKUP(A606,VocabularyFR!$A:$G,6)),"")</f>
        <v>Statut du nom de la rue</v>
      </c>
      <c r="G606" s="13" t="str">
        <f>IF($A606&lt;&gt;"",VLOOKUP($A606,Vocabulary!$A:$J,3,),"")</f>
        <v>Current state of the streetname.</v>
      </c>
      <c r="H606" s="13" t="str">
        <f>IFERROR(IF(VLOOKUP(A606,VocabularyNL!$A:$G,7)=0,"",VLOOKUP(A606,VocabularyNL!$A:$H,7)),"")</f>
        <v>Actuele toestand van de straatnaam.</v>
      </c>
      <c r="I606" s="13" t="str">
        <f>IFERROR(IF(VLOOKUP(A606,VocabularyFR!$A:$G,7)=0,"",VLOOKUP(A606,VocabularyFR!$A:$H,7)),"")</f>
        <v>État actuel du nom de la rue.</v>
      </c>
      <c r="J606" s="13" t="str">
        <f>IF($A606&lt;&gt;"",IF(VLOOKUP($A606,Vocabulary!$A:$J,7,)="","",VLOOKUP($A606,Vocabulary!$A:$J,7,)),"")</f>
        <v/>
      </c>
      <c r="K606" s="13" t="str">
        <f>IFERROR(IF(VLOOKUP(A606,VocabularyNL!$A:$H,8)=0,"",VLOOKUP(A606,VocabularyNL!$A:$H,8)),"")</f>
        <v/>
      </c>
      <c r="L606" s="13" t="str">
        <f>IFERROR(IF(VLOOKUP(A606,VocabularyFR!$A:$H,8)=0,"",VLOOKUP(A606,VocabularyFR!$A:$H,8)),"")</f>
        <v/>
      </c>
    </row>
    <row r="607" spans="1:12" x14ac:dyDescent="0.3">
      <c r="A607" s="9">
        <v>669</v>
      </c>
      <c r="B607" s="13" t="str">
        <f>IF($A607&lt;&gt;"",VLOOKUP($A607,Vocabulary!$A:$J,4,),"")</f>
        <v>Location</v>
      </c>
      <c r="C607" s="13" t="str">
        <f>IF($A607&lt;&gt;"",IF(VLOOKUP($A607,Vocabulary!$A:$J,2,)="","",VLOOKUP($A607,Vocabulary!$A:$J,2,)),"")</f>
        <v>StreetNameType</v>
      </c>
      <c r="D607" s="13" t="str">
        <f>IF($A607&lt;&gt;"",IF(VLOOKUP($A607,Vocabulary!$A:$J,10,)="","",VLOOKUP($A607,Vocabulary!$A:$J,10,)),"")</f>
        <v>&lt;fed-thesaurus:streetnametype#id&gt;</v>
      </c>
      <c r="E607" s="13" t="str">
        <f>IFERROR(IF(VLOOKUP(A607,VocabularyNL!$A:$G,6)=0,"",VLOOKUP(A607,VocabularyNL!$A:$G,6)),"")</f>
        <v>Type straatnaam</v>
      </c>
      <c r="F607" s="13" t="str">
        <f>IFERROR(IF(VLOOKUP(A607,VocabularyFR!$A:$G,6)=0,"",VLOOKUP(A607,VocabularyFR!$A:$G,6)),"")</f>
        <v>Type de nom de la rue</v>
      </c>
      <c r="G607" s="13" t="str">
        <f>IF($A607&lt;&gt;"",VLOOKUP($A607,Vocabulary!$A:$J,3,),"")</f>
        <v>Nature of the streetname (see code list).</v>
      </c>
      <c r="H607" s="13" t="str">
        <f>IFERROR(IF(VLOOKUP(A607,VocabularyNL!$A:$G,7)=0,"",VLOOKUP(A607,VocabularyNL!$A:$H,7)),"")</f>
        <v>Aard van de straatnaam (zie codelijst).</v>
      </c>
      <c r="I607" s="13" t="str">
        <f>IFERROR(IF(VLOOKUP(A607,VocabularyFR!$A:$G,7)=0,"",VLOOKUP(A607,VocabularyFR!$A:$H,7)),"")</f>
        <v>Nature du nom de rue (voir liste de codes).</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28.8" x14ac:dyDescent="0.3">
      <c r="A608" s="4">
        <v>670</v>
      </c>
      <c r="B608" s="13" t="str">
        <f>IF($A608&lt;&gt;"",VLOOKUP($A608,Vocabulary!$A:$J,4,),"")</f>
        <v>Other</v>
      </c>
      <c r="C608" s="13" t="str">
        <f>IF($A608&lt;&gt;"",IF(VLOOKUP($A608,Vocabulary!$A:$J,2,)="","",VLOOKUP($A608,Vocabulary!$A:$J,2,)),"")</f>
        <v>Agent</v>
      </c>
      <c r="D608" s="13" t="str">
        <f>IF($A608&lt;&gt;"",IF(VLOOKUP($A608,Vocabulary!$A:$J,10,)="","",VLOOKUP($A608,Vocabulary!$A:$J,10,)),"")</f>
        <v>&lt;dcterms:Agent&gt;</v>
      </c>
      <c r="E608" s="13" t="str">
        <f>IFERROR(IF(VLOOKUP(A608,VocabularyNL!$A:$G,6)=0,"",VLOOKUP(A608,VocabularyNL!$A:$G,6)),"")</f>
        <v>Agent</v>
      </c>
      <c r="F608" s="13" t="str">
        <f>IFERROR(IF(VLOOKUP(A608,VocabularyFR!$A:$G,6)=0,"",VLOOKUP(A608,VocabularyFR!$A:$G,6)),"")</f>
        <v>Agent</v>
      </c>
      <c r="G608" s="13" t="str">
        <f>IF($A608&lt;&gt;"",VLOOKUP($A608,Vocabulary!$A:$J,3,),"")</f>
        <v>An entity that is able to carry out actions.
Typically either a natural person or an organization.</v>
      </c>
      <c r="H608" s="13" t="str">
        <f>IFERROR(IF(VLOOKUP(A608,VocabularyNL!$A:$G,7)=0,"",VLOOKUP(A608,VocabularyNL!$A:$H,7)),"")</f>
        <v>Een entiteit die acties kan uitvoeren.
Typisch een natuurlijke persoon of een organisatie.</v>
      </c>
      <c r="I608" s="13" t="str">
        <f>IFERROR(IF(VLOOKUP(A608,VocabularyFR!$A:$G,7)=0,"",VLOOKUP(A608,VocabularyFR!$A:$H,7)),"")</f>
        <v>Une entité capable d'effectuer des actions.
Typiquement, une personne physique ou une organisation.</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ht="72" x14ac:dyDescent="0.3">
      <c r="A609" s="4">
        <v>673</v>
      </c>
      <c r="B609" s="13" t="str">
        <f>IF($A609&lt;&gt;"",VLOOKUP($A609,Vocabulary!$A:$J,4,),"")</f>
        <v>Organization</v>
      </c>
      <c r="C609" s="13" t="str">
        <f>IF($A609&lt;&gt;"",IF(VLOOKUP($A609,Vocabulary!$A:$J,2,)="","",VLOOKUP($A609,Vocabulary!$A:$J,2,)),"")</f>
        <v>orgActivity</v>
      </c>
      <c r="D609" s="13" t="str">
        <f>IF($A609&lt;&gt;"",IF(VLOOKUP($A609,Vocabulary!$A:$J,10,)="","",VLOOKUP($A609,Vocabulary!$A:$J,10,)),"")</f>
        <v>&lt;rov:orgActivity&gt;</v>
      </c>
      <c r="E609" s="13" t="str">
        <f>IFERROR(IF(VLOOKUP(A609,VocabularyNL!$A:$G,6)=0,"",VLOOKUP(A609,VocabularyNL!$A:$G,6)),"")</f>
        <v>Economische activiteit</v>
      </c>
      <c r="F609" s="13" t="str">
        <f>IFERROR(IF(VLOOKUP(A609,VocabularyFR!$A:$G,6)=0,"",VLOOKUP(A609,VocabularyFR!$A:$G,6)),"")</f>
        <v>Activité économique</v>
      </c>
      <c r="G609" s="13" t="str">
        <f>IF($A609&lt;&gt;"",VLOOKUP($A609,Vocabulary!$A:$J,3,),"")</f>
        <v>The activity of an organization should be recorded using a controlled vocabulary. The preferred choice for European interoperability is NACE. 
Activity codes should be expressed as SKOS Concept Schemes.</v>
      </c>
      <c r="H609" s="13" t="str">
        <f>IFERROR(IF(VLOOKUP(A609,VocabularyNL!$A:$G,7)=0,"",VLOOKUP(A609,VocabularyNL!$A:$H,7)),"")</f>
        <v>De activiteit van een organisatie moet worden vastgelegd met behulp van een gecontroleerde vocabulaire. De voorkeur voor Europese interoperabiliteit is NACE.
Activiteitencodes moeten worden uitgedrukt als SKOS-conceptenschema's.</v>
      </c>
      <c r="I609" s="13" t="str">
        <f>IFERROR(IF(VLOOKUP(A609,VocabularyFR!$A:$G,7)=0,"",VLOOKUP(A609,VocabularyFR!$A:$H,7)),"")</f>
        <v>L'activité d'une organisation doit être enregistrée à l'aide d'un vocabulaire contrôlé. Le choix privilégié pour l'interopérabilité européenne est la NACE.
Les codes d'activité doivent être exprimés sous forme de schémas conceptuels SKOS.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ht="28.8" x14ac:dyDescent="0.3">
      <c r="A610" s="4">
        <v>674</v>
      </c>
      <c r="B610" s="13" t="str">
        <f>IF($A610&lt;&gt;"",VLOOKUP($A610,Vocabulary!$A:$J,4,),"")</f>
        <v>Person</v>
      </c>
      <c r="C610" s="13" t="str">
        <f>IF($A610&lt;&gt;"",IF(VLOOKUP($A610,Vocabulary!$A:$J,2,)="","",VLOOKUP($A610,Vocabulary!$A:$J,2,)),"")</f>
        <v>residency</v>
      </c>
      <c r="D610" s="13" t="str">
        <f>IF($A610&lt;&gt;"",IF(VLOOKUP($A610,Vocabulary!$A:$J,10,)="","",VLOOKUP($A610,Vocabulary!$A:$J,10,)),"")</f>
        <v>&lt;person:residency&gt;</v>
      </c>
      <c r="E610" s="13" t="str">
        <f>IFERROR(IF(VLOOKUP(A610,VocabularyNL!$A:$G,6)=0,"",VLOOKUP(A610,VocabularyNL!$A:$G,6)),"")</f>
        <v>Resident van</v>
      </c>
      <c r="F610" s="13" t="str">
        <f>IFERROR(IF(VLOOKUP(A610,VocabularyFR!$A:$G,6)=0,"",VLOOKUP(A610,VocabularyFR!$A:$G,6)),"")</f>
        <v>Résident de</v>
      </c>
      <c r="G610" s="13" t="str">
        <f>IF($A610&lt;&gt;"",VLOOKUP($A610,Vocabulary!$A:$J,3,),"")</f>
        <v>Residency typically provides an individual with a subset of the rights of a citizen.</v>
      </c>
      <c r="H610" s="13" t="str">
        <f>IFERROR(IF(VLOOKUP(A610,VocabularyNL!$A:$G,7)=0,"",VLOOKUP(A610,VocabularyNL!$A:$H,7)),"")</f>
        <v>Residentie (inwonerschap) biedt een individu typisch een deelverzameling van de rechten van een burger.</v>
      </c>
      <c r="I610" s="13" t="str">
        <f>IFERROR(IF(VLOOKUP(A610,VocabularyFR!$A:$G,7)=0,"",VLOOKUP(A610,VocabularyFR!$A:$H,7)),"")</f>
        <v>La résidence fournit généralement à un individu un sous-ensemble des droits d'un citoyen.</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ht="86.4" x14ac:dyDescent="0.3">
      <c r="A611" s="4">
        <v>675</v>
      </c>
      <c r="B611" s="13" t="str">
        <f>IF($A611&lt;&gt;"",VLOOKUP($A611,Vocabulary!$A:$J,4,),"")</f>
        <v>Person</v>
      </c>
      <c r="C611" s="13" t="str">
        <f>IF($A611&lt;&gt;"",IF(VLOOKUP($A611,Vocabulary!$A:$J,2,)="","",VLOOKUP($A611,Vocabulary!$A:$J,2,)),"")</f>
        <v>citizenship</v>
      </c>
      <c r="D611" s="13" t="str">
        <f>IF($A611&lt;&gt;"",IF(VLOOKUP($A611,Vocabulary!$A:$J,10,)="","",VLOOKUP($A611,Vocabulary!$A:$J,10,)),"")</f>
        <v>&lt;person:citizenship&gt;</v>
      </c>
      <c r="E611" s="13" t="str">
        <f>IFERROR(IF(VLOOKUP(A611,VocabularyNL!$A:$G,6)=0,"",VLOOKUP(A611,VocabularyNL!$A:$G,6)),"")</f>
        <v>Burger van</v>
      </c>
      <c r="F611" s="13" t="str">
        <f>IFERROR(IF(VLOOKUP(A611,VocabularyFR!$A:$G,6)=0,"",VLOOKUP(A611,VocabularyFR!$A:$G,6)),"")</f>
        <v>Citoyen de</v>
      </c>
      <c r="G611" s="13" t="str">
        <f>IF($A611&lt;&gt;"",VLOOKUP($A611,Vocabulary!$A:$J,3,),"")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1" s="13" t="str">
        <f>IFERROR(IF(VLOOKUP(A611,VocabularyNL!$A:$G,7)=0,"",VLOOKUP(A611,VocabularyNL!$A:$H,7)),"")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1" s="13" t="str">
        <f>IFERROR(IF(VLOOKUP(A611,VocabularyFR!$A:$G,7)=0,"",VLOOKUP(A611,VocabularyFR!$A:$H,7)),"")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28.8" x14ac:dyDescent="0.3">
      <c r="A612" s="4">
        <v>676</v>
      </c>
      <c r="B612" s="13" t="str">
        <f>IF($A612&lt;&gt;"",VLOOKUP($A612,Vocabulary!$A:$J,4,),"")</f>
        <v>Person</v>
      </c>
      <c r="C612" s="13" t="str">
        <f>IF($A612&lt;&gt;"",IF(VLOOKUP($A612,Vocabulary!$A:$J,2,)="","",VLOOKUP($A612,Vocabulary!$A:$J,2,)),"")</f>
        <v>Jurisdiction</v>
      </c>
      <c r="D612" s="13" t="str">
        <f>IF($A612&lt;&gt;"",IF(VLOOKUP($A612,Vocabulary!$A:$J,10,)="","",VLOOKUP($A612,Vocabulary!$A:$J,10,)),"")</f>
        <v>&lt;dcterms:Jurisdiction&gt;</v>
      </c>
      <c r="E612" s="13" t="str">
        <f>IFERROR(IF(VLOOKUP(A612,VocabularyNL!$A:$G,6)=0,"",VLOOKUP(A612,VocabularyNL!$A:$G,6)),"")</f>
        <v>Jurisdictie</v>
      </c>
      <c r="F612" s="13" t="str">
        <f>IFERROR(IF(VLOOKUP(A612,VocabularyFR!$A:$G,6)=0,"",VLOOKUP(A612,VocabularyFR!$A:$G,6)),"")</f>
        <v>Juridiction</v>
      </c>
      <c r="G612" s="13" t="str">
        <f>IF($A612&lt;&gt;"",VLOOKUP($A612,Vocabulary!$A:$J,3,),"")</f>
        <v>The extent or range of judicial, law enforcement, or other authority.</v>
      </c>
      <c r="H612" s="13" t="str">
        <f>IFERROR(IF(VLOOKUP(A612,VocabularyNL!$A:$G,7)=0,"",VLOOKUP(A612,VocabularyNL!$A:$H,7)),"")</f>
        <v>De omvang of het bereik van juridische, wetshandhaving of andere autoriteit.</v>
      </c>
      <c r="I612" s="13" t="str">
        <f>IFERROR(IF(VLOOKUP(A612,VocabularyFR!$A:$G,7)=0,"",VLOOKUP(A612,VocabularyFR!$A:$H,7)),"")</f>
        <v>L'étendue ou la gamme des autorités judiciaires, des forces de l'ordre ou autres.</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28.8" x14ac:dyDescent="0.3">
      <c r="A613" s="4">
        <v>677</v>
      </c>
      <c r="B613" s="13" t="str">
        <f>IF($A613&lt;&gt;"",VLOOKUP($A613,Vocabulary!$A:$J,4,),"")</f>
        <v>Person</v>
      </c>
      <c r="C613" s="13" t="str">
        <f>IF($A613&lt;&gt;"",IF(VLOOKUP($A613,Vocabulary!$A:$J,2,)="","",VLOOKUP($A613,Vocabulary!$A:$J,2,)),"")</f>
        <v>countryOfBirth</v>
      </c>
      <c r="D613" s="13" t="str">
        <f>IF($A613&lt;&gt;"",IF(VLOOKUP($A613,Vocabulary!$A:$J,10,)="","",VLOOKUP($A613,Vocabulary!$A:$J,10,)),"")</f>
        <v>&lt;person:countryOfBirth&gt;</v>
      </c>
      <c r="E613" s="13" t="str">
        <f>IFERROR(IF(VLOOKUP(A613,VocabularyNL!$A:$G,6)=0,"",VLOOKUP(A613,VocabularyNL!$A:$G,6)),"")</f>
        <v>Geboorteland</v>
      </c>
      <c r="F613" s="13" t="str">
        <f>IFERROR(IF(VLOOKUP(A613,VocabularyFR!$A:$G,6)=0,"",VLOOKUP(A613,VocabularyFR!$A:$G,6)),"")</f>
        <v>Pays de naissance</v>
      </c>
      <c r="G613" s="13" t="str">
        <f>IF($A613&lt;&gt;"",VLOOKUP($A613,Vocabulary!$A:$J,3,),"")</f>
        <v>The country in which a Person was born.</v>
      </c>
      <c r="H613" s="13" t="str">
        <f>IFERROR(IF(VLOOKUP(A613,VocabularyNL!$A:$G,7)=0,"",VLOOKUP(A613,VocabularyNL!$A:$H,7)),"")</f>
        <v>Het land waar de persoon is geboren.</v>
      </c>
      <c r="I613" s="13" t="str">
        <f>IFERROR(IF(VLOOKUP(A613,VocabularyFR!$A:$G,7)=0,"",VLOOKUP(A613,VocabularyFR!$A:$H,7)),"")</f>
        <v>Pays où la personne est née.</v>
      </c>
      <c r="J613" s="13" t="str">
        <f>IF($A613&lt;&gt;"",IF(VLOOKUP($A613,Vocabulary!$A:$J,7,)="","",VLOOKUP($A613,Vocabulary!$A:$J,7,)),"")</f>
        <v>CBSS: country (NIS code) + municipality (string)
NR: NIS code municipality/country</v>
      </c>
      <c r="K613" s="13" t="str">
        <f>IFERROR(IF(VLOOKUP(A613,VocabularyNL!$A:$H,8)=0,"",VLOOKUP(A613,VocabularyNL!$A:$H,8)),"")</f>
        <v>KSZ: land (NIS-code) + gemeente (string)
RR: NIS-code gemeente / land</v>
      </c>
      <c r="L613" s="13" t="str">
        <f>IFERROR(IF(VLOOKUP(A613,VocabularyFR!$A:$H,8)=0,"",VLOOKUP(A613,VocabularyFR!$A:$H,8)),"")</f>
        <v>BCSS: pays (code INS) + municipalité (string)
Registre National: code de la commune INS / pays</v>
      </c>
    </row>
    <row r="614" spans="1:19" ht="28.8" x14ac:dyDescent="0.3">
      <c r="A614" s="4">
        <v>678</v>
      </c>
      <c r="B614" s="13" t="str">
        <f>IF($A614&lt;&gt;"",VLOOKUP($A614,Vocabulary!$A:$J,4,),"")</f>
        <v>Person</v>
      </c>
      <c r="C614" s="13" t="str">
        <f>IF($A614&lt;&gt;"",IF(VLOOKUP($A614,Vocabulary!$A:$J,2,)="","",VLOOKUP($A614,Vocabulary!$A:$J,2,)),"")</f>
        <v>countryOfDeath</v>
      </c>
      <c r="D614" s="13" t="str">
        <f>IF($A614&lt;&gt;"",IF(VLOOKUP($A614,Vocabulary!$A:$J,10,)="","",VLOOKUP($A614,Vocabulary!$A:$J,10,)),"")</f>
        <v>&lt;person:countryOfDeath&gt;</v>
      </c>
      <c r="E614" s="13" t="str">
        <f>IFERROR(IF(VLOOKUP(A614,VocabularyNL!$A:$G,6)=0,"",VLOOKUP(A614,VocabularyNL!$A:$G,6)),"")</f>
        <v>Land van overlijden</v>
      </c>
      <c r="F614" s="13" t="str">
        <f>IFERROR(IF(VLOOKUP(A614,VocabularyFR!$A:$G,6)=0,"",VLOOKUP(A614,VocabularyFR!$A:$G,6)),"")</f>
        <v>Pays de décès</v>
      </c>
      <c r="G614" s="13" t="str">
        <f>IF($A614&lt;&gt;"",VLOOKUP($A614,Vocabulary!$A:$J,3,),"")</f>
        <v>The country in which a Person died.</v>
      </c>
      <c r="H614" s="13" t="str">
        <f>IFERROR(IF(VLOOKUP(A614,VocabularyNL!$A:$G,7)=0,"",VLOOKUP(A614,VocabularyNL!$A:$H,7)),"")</f>
        <v>Het land waar de persoon is overleden.</v>
      </c>
      <c r="I614" s="13" t="str">
        <f>IFERROR(IF(VLOOKUP(A614,VocabularyFR!$A:$G,7)=0,"",VLOOKUP(A614,VocabularyFR!$A:$H,7)),"")</f>
        <v>Pays où la personne est décédée.</v>
      </c>
      <c r="J614" s="13" t="str">
        <f>IF($A614&lt;&gt;"",IF(VLOOKUP($A614,Vocabulary!$A:$J,7,)="","",VLOOKUP($A614,Vocabulary!$A:$J,7,)),"")</f>
        <v>CBSS: country (NIS code) + municipality (string)
NR: NIS code municipality/country</v>
      </c>
      <c r="K614" s="13" t="str">
        <f>IFERROR(IF(VLOOKUP(A614,VocabularyNL!$A:$H,8)=0,"",VLOOKUP(A614,VocabularyNL!$A:$H,8)),"")</f>
        <v>KSZ: land (NIS-code) + gemeente (string)
RR: NIS-code gemeente / land</v>
      </c>
      <c r="L614" s="13" t="str">
        <f>IFERROR(IF(VLOOKUP(A614,VocabularyFR!$A:$H,8)=0,"",VLOOKUP(A614,VocabularyFR!$A:$H,8)),"")</f>
        <v>BCSS: pays (code INS) + municipalité (string)
Registre National: code de la commune INS / pays</v>
      </c>
    </row>
    <row r="615" spans="1:19" ht="72" x14ac:dyDescent="0.3">
      <c r="A615" s="4">
        <v>679</v>
      </c>
      <c r="B615" s="13" t="str">
        <f>IF($A615&lt;&gt;"",VLOOKUP($A615,Vocabulary!$A:$J,4,),"")</f>
        <v>Generic</v>
      </c>
      <c r="C615" s="13" t="str">
        <f>IF($A615&lt;&gt;"",IF(VLOOKUP($A615,Vocabulary!$A:$J,2,)="","",VLOOKUP($A615,Vocabulary!$A:$J,2,)),"")</f>
        <v>identifier</v>
      </c>
      <c r="D615" s="13" t="str">
        <f>IF($A615&lt;&gt;"",IF(VLOOKUP($A615,Vocabulary!$A:$J,10,)="","",VLOOKUP($A615,Vocabulary!$A:$J,10,)),"")</f>
        <v>&lt;adms:identifier&gt;</v>
      </c>
      <c r="E615" s="13" t="str">
        <f>IFERROR(IF(VLOOKUP(A615,VocabularyNL!$A:$G,6)=0,"",VLOOKUP(A615,VocabularyNL!$A:$G,6)),"")</f>
        <v>Identifier (complex)</v>
      </c>
      <c r="F615" s="13" t="str">
        <f>IFERROR(IF(VLOOKUP(A615,VocabularyFR!$A:$G,6)=0,"",VLOOKUP(A615,VocabularyFR!$A:$G,6)),"")</f>
        <v>Identifiant (complexe)</v>
      </c>
      <c r="G615" s="13" t="str">
        <f>IF($A615&lt;&gt;"",VLOOKUP($A615,Vocabulary!$A:$J,3,),"")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5" s="13" t="str">
        <f>IFERROR(IF(VLOOKUP(A615,VocabularyNL!$A:$G,7)=0,"",VLOOKUP(A615,VocabularyNL!$A:$H,7)),"")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5" s="13" t="str">
        <f>IFERROR(IF(VLOOKUP(A615,VocabularyFR!$A:$G,7)=0,"",VLOOKUP(A615,VocabularyFR!$A:$H,7)),"")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72" x14ac:dyDescent="0.3">
      <c r="A616" s="4">
        <v>680</v>
      </c>
      <c r="B616" s="13" t="str">
        <f>IF($A616&lt;&gt;"",VLOOKUP($A616,Vocabulary!$A:$J,4,),"")</f>
        <v>Generic</v>
      </c>
      <c r="C616" s="13" t="str">
        <f>IF($A616&lt;&gt;"",IF(VLOOKUP($A616,Vocabulary!$A:$J,2,)="","",VLOOKUP($A616,Vocabulary!$A:$J,2,)),"")</f>
        <v>identifier</v>
      </c>
      <c r="D616" s="13" t="str">
        <f>IF($A616&lt;&gt;"",IF(VLOOKUP($A616,Vocabulary!$A:$J,10,)="","",VLOOKUP($A616,Vocabulary!$A:$J,10,)),"")</f>
        <v>&lt;dcterms:identifier&gt;</v>
      </c>
      <c r="E616" s="13" t="str">
        <f>IFERROR(IF(VLOOKUP(A616,VocabularyNL!$A:$G,6)=0,"",VLOOKUP(A616,VocabularyNL!$A:$G,6)),"")</f>
        <v>Identifier (simpel)</v>
      </c>
      <c r="F616" s="13" t="str">
        <f>IFERROR(IF(VLOOKUP(A616,VocabularyFR!$A:$G,6)=0,"",VLOOKUP(A616,VocabularyFR!$A:$G,6)),"")</f>
        <v>Identifiant (simple)</v>
      </c>
      <c r="G616" s="13" t="str">
        <f>IF($A616&lt;&gt;"",VLOOKUP($A616,Vocabulary!$A:$J,3,),"")</f>
        <v>Recommended best practice is to identify the resource by means of a string conforming to a formal identification system. 
An unambiguous reference to the resource within a given context.</v>
      </c>
      <c r="H616" s="13" t="str">
        <f>IFERROR(IF(VLOOKUP(A616,VocabularyNL!$A:$G,7)=0,"",VLOOKUP(A616,VocabularyNL!$A:$H,7)),"")</f>
        <v>Aanbevolen beste praktijk is om de bron te identificeren door middel van een string die overeenkomt met een formeel identificatiesysteem.
Een eenduidige verwijzing naar de bron binnen een bepaalde context.</v>
      </c>
      <c r="I616" s="13" t="str">
        <f>IFERROR(IF(VLOOKUP(A616,VocabularyFR!$A:$G,7)=0,"",VLOOKUP(A616,VocabularyFR!$A:$H,7)),"")</f>
        <v>La meilleure pratique recommandée consiste à identifier la ressource à l'aide d'une chaîne conforme à un système d'identification formel.
Une référence non ambiguë à la ressource dans un contexte donné.</v>
      </c>
      <c r="J616" s="13" t="str">
        <f>IF($A616&lt;&gt;"",IF(VLOOKUP($A616,Vocabulary!$A:$J,7,)="","",VLOOKUP($A616,Vocabulary!$A:$J,7,)),"")</f>
        <v/>
      </c>
      <c r="K616" s="13" t="str">
        <f>IFERROR(IF(VLOOKUP(A616,VocabularyNL!$A:$H,8)=0,"",VLOOKUP(A616,VocabularyNL!$A:$H,8)),"")</f>
        <v/>
      </c>
      <c r="L616" s="13" t="str">
        <f>IFERROR(IF(VLOOKUP(A616,VocabularyFR!$A:$H,8)=0,"",VLOOKUP(A616,VocabularyFR!$A:$H,8)),"")</f>
        <v/>
      </c>
      <c r="R616" s="7"/>
    </row>
    <row r="617" spans="1:19" s="7" customFormat="1" ht="100.8" x14ac:dyDescent="0.3">
      <c r="A617" s="32">
        <v>681</v>
      </c>
      <c r="B617" s="35" t="str">
        <f>IF($A617&lt;&gt;"",VLOOKUP($A617,Vocabulary!$A:$J,4,),"")</f>
        <v>Organization</v>
      </c>
      <c r="C617" s="54" t="str">
        <f>IF($A617&lt;&gt;"",IF(VLOOKUP($A617,Vocabulary!$A:$J,2,)="","",VLOOKUP($A617,Vocabulary!$A:$J,2,)),"")</f>
        <v>Quality</v>
      </c>
      <c r="D617" s="54" t="str">
        <f>IF($A617&lt;&gt;"",IF(VLOOKUP($A617,Vocabulary!$A:$J,10,)="","",VLOOKUP($A617,Vocabulary!$A:$J,10,)),"")</f>
        <v>&lt;fed-thesaurus:quality#id&gt;</v>
      </c>
      <c r="E617" s="54" t="str">
        <f>IFERROR(IF(VLOOKUP(A617,VocabularyNL!$A:$G,6)=0,"",VLOOKUP(A617,VocabularyNL!$A:$G,6)),"")</f>
        <v>Hoedanigheid</v>
      </c>
      <c r="F617" s="54" t="str">
        <f>IFERROR(IF(VLOOKUP(A617,VocabularyFR!$A:$G,6)=0,"",VLOOKUP(A617,VocabularyFR!$A:$G,6)),"")</f>
        <v>Qualité</v>
      </c>
      <c r="G617" s="35" t="str">
        <f>IF($A617&lt;&gt;"",VLOOKUP($A617,Vocabulary!$A:$J,3,),"")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17" s="54" t="str">
        <f>IFERROR(IF(VLOOKUP(A617,VocabularyNL!$A:$G,7)=0,"",VLOOKUP(A617,VocabularyNL!$A:$H,7)),"")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17" s="54" t="str">
        <f>IFERROR(IF(VLOOKUP(A617,VocabularyFR!$A:$G,7)=0,"",VLOOKUP(A617,VocabularyFR!$A:$H,7)),"")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17" s="54" t="str">
        <f>IF($A617&lt;&gt;"",IF(VLOOKUP($A617,Vocabulary!$A:$J,7,)="","",VLOOKUP($A617,Vocabulary!$A:$J,7,)),"")</f>
        <v>see https://economie.fgov.be/en/themes/enterprises/crossroads-bank-enterprises/services-administrations/tables-codes (KBO-codes-quality-aut-activities.xls, tab 'Quality' )</v>
      </c>
      <c r="K617" s="54" t="str">
        <f>IFERROR(IF(VLOOKUP(A617,VocabularyNL!$A:$H,8)=0,"",VLOOKUP(A617,VocabularyNL!$A:$H,8)),"")</f>
        <v>zie https://economie.fgov.be/nl/themas/ondernemingen/kruispuntbank-van/diensten-voor-administraties/codetabellen (KBO-codes-quality-aut-activities.xls tab 'Quality' )</v>
      </c>
      <c r="L617" s="54" t="str">
        <f>IFERROR(IF(VLOOKUP(A617,VocabularyFR!$A:$H,8)=0,"",VLOOKUP(A617,VocabularyFR!$A:$H,8)),"")</f>
        <v>voir https://economie.fgov.be/fr/themes/entreprises/banque-carrefour-des/services-pour-les/tables-de-codes (KBO-codes-quality-aut-activities.xls, onglet 'Quality' )</v>
      </c>
      <c r="M617" s="2"/>
      <c r="S617"/>
    </row>
    <row r="618" spans="1:19" s="7" customFormat="1" ht="86.4" x14ac:dyDescent="0.3">
      <c r="A618" s="32">
        <v>682</v>
      </c>
      <c r="B618" s="35" t="str">
        <f>IF($A618&lt;&gt;"",VLOOKUP($A618,Vocabulary!$A:$J,4,),"")</f>
        <v>Organization</v>
      </c>
      <c r="C618" s="54" t="str">
        <f>IF($A618&lt;&gt;"",IF(VLOOKUP($A618,Vocabulary!$A:$J,2,)="","",VLOOKUP($A618,Vocabulary!$A:$J,2,)),"")</f>
        <v>quality</v>
      </c>
      <c r="D618" s="54" t="str">
        <f>IF($A618&lt;&gt;"",IF(VLOOKUP($A618,Vocabulary!$A:$J,10,)="","",VLOOKUP($A618,Vocabulary!$A:$J,10,)),"")</f>
        <v>&lt;fed-thesaurus:quality&gt;</v>
      </c>
      <c r="E618" s="54" t="str">
        <f>IFERROR(IF(VLOOKUP(A618,VocabularyNL!$A:$G,6)=0,"",VLOOKUP(A618,VocabularyNL!$A:$G,6)),"")</f>
        <v>hoedanigheid</v>
      </c>
      <c r="F618" s="54" t="str">
        <f>IFERROR(IF(VLOOKUP(A618,VocabularyFR!$A:$G,6)=0,"",VLOOKUP(A618,VocabularyFR!$A:$G,6)),"")</f>
        <v>qualité</v>
      </c>
      <c r="G618" s="35" t="str">
        <f>IF($A618&lt;&gt;"",VLOOKUP($A618,Vocabulary!$A:$J,3,),"")</f>
        <v>A qualities is allowed by the administration to a company.
A quality that the company is known to, can be VAT-liable, "Employer"...
The quality can be in different stages: 'in application', 'refused', 'awarded', ...</v>
      </c>
      <c r="H618" s="54" t="str">
        <f>IFERROR(IF(VLOOKUP(A618,VocabularyNL!$A:$G,7)=0,"",VLOOKUP(A618,VocabularyNL!$A:$H,7)),"")</f>
        <v>Een hoedanigheid is door de administratie toegestaan aan een bedrijf.
Het gaat om hoedanigheden waaronder de onderneming gekend is, zoals 'BTW-plichtige’, ‘Werkgever’.
De hoedanigheid kan zich in verschillende stadia bevinden: 'in aanvraag', 'geweigerd', 'toegekend', ...</v>
      </c>
      <c r="I618" s="54" t="str">
        <f>IFERROR(IF(VLOOKUP(A618,VocabularyFR!$A:$G,7)=0,"",VLOOKUP(A618,VocabularyFR!$A:$H,7)),"")</f>
        <v>Une qualité est autorisée par l'administration à l'entreprise.
Ce sont des qualités que l’entreprise connaît, telles que «assujetti à la TVA», «employeur».
La qualité peut être à différentes étapes: "en application", "refusée", "attribuée", ...</v>
      </c>
      <c r="J618" s="54" t="str">
        <f>IF($A618&lt;&gt;"",IF(VLOOKUP($A618,Vocabulary!$A:$J,7,)="","",VLOOKUP($A618,Vocabulary!$A:$J,7,)),"")</f>
        <v/>
      </c>
      <c r="K618" s="54" t="str">
        <f>IFERROR(IF(VLOOKUP(A618,VocabularyNL!$A:$H,8)=0,"",VLOOKUP(A618,VocabularyNL!$A:$H,8)),"")</f>
        <v/>
      </c>
      <c r="L618" s="54" t="str">
        <f>IFERROR(IF(VLOOKUP(A618,VocabularyFR!$A:$H,8)=0,"",VLOOKUP(A618,VocabularyFR!$A:$H,8)),"")</f>
        <v/>
      </c>
      <c r="M618" s="2"/>
    </row>
    <row r="619" spans="1:19" s="7" customFormat="1" x14ac:dyDescent="0.3">
      <c r="A619" s="32">
        <v>683</v>
      </c>
      <c r="B619" s="35" t="str">
        <f>IF($A619&lt;&gt;"",VLOOKUP($A619,Vocabulary!$A:$J,4,),"")</f>
        <v>Person</v>
      </c>
      <c r="C619" s="54" t="str">
        <f>IF($A619&lt;&gt;"",IF(VLOOKUP($A619,Vocabulary!$A:$J,2,)="","",VLOOKUP($A619,Vocabulary!$A:$J,2,)),"")</f>
        <v>administrativeStatus</v>
      </c>
      <c r="D619" s="54" t="str">
        <f>IF($A619&lt;&gt;"",IF(VLOOKUP($A619,Vocabulary!$A:$J,10,)="","",VLOOKUP($A619,Vocabulary!$A:$J,10,)),"")</f>
        <v>&lt;fed-per:administrativeStatus&gt;</v>
      </c>
      <c r="E619" s="54" t="str">
        <f>IFERROR(IF(VLOOKUP(A619,VocabularyNL!$A:$G,6)=0,"",VLOOKUP(A619,VocabularyNL!$A:$G,6)),"")</f>
        <v>administratieve status</v>
      </c>
      <c r="F619" s="54" t="str">
        <f>IFERROR(IF(VLOOKUP(A619,VocabularyFR!$A:$G,6)=0,"",VLOOKUP(A619,VocabularyFR!$A:$G,6)),"")</f>
        <v>statut administratif</v>
      </c>
      <c r="G619" s="35" t="str">
        <f>IF($A619&lt;&gt;"",VLOOKUP($A619,Vocabulary!$A:$J,3,),"")</f>
        <v>Administrative status.</v>
      </c>
      <c r="H619" s="54" t="str">
        <f>IFERROR(IF(VLOOKUP(A619,VocabularyNL!$A:$G,7)=0,"",VLOOKUP(A619,VocabularyNL!$A:$H,7)),"")</f>
        <v>Administratieve status.</v>
      </c>
      <c r="I619" s="54" t="str">
        <f>IFERROR(IF(VLOOKUP(A619,VocabularyFR!$A:$G,7)=0,"",VLOOKUP(A619,VocabularyFR!$A:$H,7)),"")</f>
        <v>Conceptscheme avec les valeurs d'un statut administratif.</v>
      </c>
      <c r="J619" s="54" t="str">
        <f>IF($A619&lt;&gt;"",IF(VLOOKUP($A619,Vocabulary!$A:$J,7,)="","",VLOOKUP($A619,Vocabulary!$A:$J,7,)),"")</f>
        <v/>
      </c>
      <c r="K619" s="54" t="str">
        <f>IFERROR(IF(VLOOKUP(A619,VocabularyNL!$A:$H,8)=0,"",VLOOKUP(A619,VocabularyNL!$A:$H,8)),"")</f>
        <v/>
      </c>
      <c r="L619" s="54" t="str">
        <f>IFERROR(IF(VLOOKUP(A619,VocabularyFR!$A:$H,8)=0,"",VLOOKUP(A619,VocabularyFR!$A:$H,8)),"")</f>
        <v/>
      </c>
      <c r="M619" s="2"/>
    </row>
    <row r="620" spans="1:19" s="7" customFormat="1" ht="259.2" x14ac:dyDescent="0.3">
      <c r="A620" s="32">
        <v>684</v>
      </c>
      <c r="B620" s="35" t="str">
        <f>IF($A620&lt;&gt;"",VLOOKUP($A620,Vocabulary!$A:$J,4,),"")</f>
        <v>Location</v>
      </c>
      <c r="C620" s="54" t="str">
        <f>IF($A620&lt;&gt;"",IF(VLOOKUP($A620,Vocabulary!$A:$J,2,)="","",VLOOKUP($A620,Vocabulary!$A:$J,2,)),"")</f>
        <v>AddressComponent</v>
      </c>
      <c r="D620" s="54" t="str">
        <f>IF($A620&lt;&gt;"",IF(VLOOKUP($A620,Vocabulary!$A:$J,10,)="","",VLOOKUP($A620,Vocabulary!$A:$J,10,)),"")</f>
        <v>&lt;inspire-ad:AddressComponent&gt;</v>
      </c>
      <c r="E620" s="54" t="str">
        <f>IFERROR(IF(VLOOKUP(A620,VocabularyNL!$A:$G,6)=0,"",VLOOKUP(A620,VocabularyNL!$A:$G,6)),"")</f>
        <v>Adres Component</v>
      </c>
      <c r="F620" s="54" t="str">
        <f>IFERROR(IF(VLOOKUP(A620,VocabularyFR!$A:$G,6)=0,"",VLOOKUP(A620,VocabularyFR!$A:$G,6)),"")</f>
        <v>Composant d'Adresse</v>
      </c>
      <c r="G620" s="35" t="str">
        <f>IF($A620&lt;&gt;"",VLOOKUP($A620,Vocabulary!$A:$J,3,),"")</f>
        <v>Identifier or geographic name of a specific geographic area, location, or other spatial object which defines the scope of an address.</v>
      </c>
      <c r="H620" s="54" t="str">
        <f>IFERROR(IF(VLOOKUP(A620,VocabularyNL!$A:$G,7)=0,"",VLOOKUP(A620,VocabularyNL!$A:$H,7)),"")</f>
        <v>Identifier of geografische naam van een specifiek geografisch gebied, locatie of ander ruimtelijk object dat de reikwijdte van een adres definieert.</v>
      </c>
      <c r="I620" s="54" t="str">
        <f>IFERROR(IF(VLOOKUP(A620,VocabularyFR!$A:$G,7)=0,"",VLOOKUP(A620,VocabularyFR!$A:$H,7)),"")</f>
        <v>Identifiant ou nom géographique d'une zone géographique spécifique, d'un emplacement ou d'un autre objet géographique qui définit la portée d'une adresse.</v>
      </c>
      <c r="J620" s="54" t="str">
        <f>IF($A620&lt;&gt;"",IF(VLOOKUP($A620,Vocabulary!$A:$J,7,)="","",VLOOKUP($A620,Vocabulary!$A:$J,7,)),"")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0" s="54" t="str">
        <f>IFERROR(IF(VLOOKUP(A620,VocabularyNL!$A:$H,8)=0,"",VLOOKUP(A620,VocabularyNL!$A:$H,8)),"")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0" s="54" t="str">
        <f>IFERROR(IF(VLOOKUP(A620,VocabularyFR!$A:$H,8)=0,"",VLOOKUP(A620,VocabularyFR!$A:$H,8)),"")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0" s="2"/>
    </row>
    <row r="621" spans="1:19" s="7" customFormat="1" ht="216" x14ac:dyDescent="0.3">
      <c r="A621" s="32">
        <v>685</v>
      </c>
      <c r="B621" s="35" t="str">
        <f>IF($A621&lt;&gt;"",VLOOKUP($A621,Vocabulary!$A:$J,4,),"")</f>
        <v>Generic</v>
      </c>
      <c r="C621" s="54" t="str">
        <f>IF($A621&lt;&gt;"",IF(VLOOKUP($A621,Vocabulary!$A:$J,2,)="","",VLOOKUP($A621,Vocabulary!$A:$J,2,)),"")</f>
        <v>iban</v>
      </c>
      <c r="D621" s="54" t="str">
        <f>IF($A621&lt;&gt;"",IF(VLOOKUP($A621,Vocabulary!$A:$J,10,)="","",VLOOKUP($A621,Vocabulary!$A:$J,10,)),"")</f>
        <v>&lt;dcterms:identifier&gt;</v>
      </c>
      <c r="E621" s="54" t="str">
        <f>IFERROR(IF(VLOOKUP(A621,VocabularyNL!$A:$G,6)=0,"",VLOOKUP(A621,VocabularyNL!$A:$G,6)),"")</f>
        <v>IBAN</v>
      </c>
      <c r="F621" s="54" t="str">
        <f>IFERROR(IF(VLOOKUP(A621,VocabularyFR!$A:$G,6)=0,"",VLOOKUP(A621,VocabularyFR!$A:$G,6)),"")</f>
        <v>IBAN</v>
      </c>
      <c r="G621" s="35" t="str">
        <f>IF($A621&lt;&gt;"",VLOOKUP($A621,Vocabulary!$A:$J,3,),"")</f>
        <v>International Bank Account Number, as defined in ISO 13616:2007</v>
      </c>
      <c r="H621" s="54" t="str">
        <f>IFERROR(IF(VLOOKUP(A621,VocabularyNL!$A:$G,7)=0,"",VLOOKUP(A621,VocabularyNL!$A:$H,7)),"")</f>
        <v>International Bank Account Number (IBAN) zoals gedefinieerd door ISO 13616:2007</v>
      </c>
      <c r="I621" s="54" t="str">
        <f>IFERROR(IF(VLOOKUP(A621,VocabularyFR!$A:$G,7)=0,"",VLOOKUP(A621,VocabularyFR!$A:$H,7)),"")</f>
        <v>Le numéro de compte bancaire international (IBAN) comme défini par ISO 13616:2007</v>
      </c>
      <c r="J621" s="54" t="str">
        <f>IF($A621&lt;&gt;"",IF(VLOOKUP($A621,Vocabulary!$A:$J,7,)="","",VLOOKUP($A621,Vocabulary!$A:$J,7,)),"")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1" s="54" t="str">
        <f>IFERROR(IF(VLOOKUP(A621,VocabularyNL!$A:$H,8)=0,"",VLOOKUP(A621,VocabularyNL!$A:$H,8)),"")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1" s="54" t="str">
        <f>IFERROR(IF(VLOOKUP(A621,VocabularyFR!$A:$H,8)=0,"",VLOOKUP(A621,VocabularyFR!$A:$H,8)),"")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1" s="2"/>
    </row>
    <row r="622" spans="1:19" s="7" customFormat="1" ht="57.6" x14ac:dyDescent="0.3">
      <c r="A622" s="32">
        <v>686</v>
      </c>
      <c r="B622" s="35" t="str">
        <f>IF($A622&lt;&gt;"",VLOOKUP($A622,Vocabulary!$A:$J,4,),"")</f>
        <v>Location</v>
      </c>
      <c r="C622" s="54" t="str">
        <f>IF($A622&lt;&gt;"",IF(VLOOKUP($A622,Vocabulary!$A:$J,2,)="","",VLOOKUP($A622,Vocabulary!$A:$J,2,)),"")</f>
        <v>municipalityCode</v>
      </c>
      <c r="D622" s="54" t="str">
        <f>IF($A622&lt;&gt;"",IF(VLOOKUP($A622,Vocabulary!$A:$J,10,)="","",VLOOKUP($A622,Vocabulary!$A:$J,10,)),"")</f>
        <v>&lt;dcterms:identifier&gt;</v>
      </c>
      <c r="E622" s="54" t="str">
        <f>IFERROR(IF(VLOOKUP(A622,VocabularyNL!$A:$G,6)=0,"",VLOOKUP(A622,VocabularyNL!$A:$G,6)),"")</f>
        <v>Belgische gemeente code</v>
      </c>
      <c r="F622" s="54" t="str">
        <f>IFERROR(IF(VLOOKUP(A622,VocabularyFR!$A:$G,6)=0,"",VLOOKUP(A622,VocabularyFR!$A:$G,6)),"")</f>
        <v>Code commune belge</v>
      </c>
      <c r="G622" s="35" t="str">
        <f>IF($A622&lt;&gt;"",VLOOKUP($A622,Vocabulary!$A:$J,3,),"")</f>
        <v>Numeric code to identify a Belgian municipality.</v>
      </c>
      <c r="H622" s="54" t="str">
        <f>IFERROR(IF(VLOOKUP(A622,VocabularyNL!$A:$G,7)=0,"",VLOOKUP(A622,VocabularyNL!$A:$H,7)),"")</f>
        <v>Numerieke code om een Belgische gemeente te identificeren.</v>
      </c>
      <c r="I622" s="54" t="str">
        <f>IFERROR(IF(VLOOKUP(A622,VocabularyFR!$A:$G,7)=0,"",VLOOKUP(A622,VocabularyFR!$A:$H,7)),"")</f>
        <v>Code numérique identifiant une commune belge.</v>
      </c>
      <c r="J622" s="54" t="str">
        <f>IF($A622&lt;&gt;"",IF(VLOOKUP($A622,Vocabulary!$A:$J,7,)="","",VLOOKUP($A622,Vocabulary!$A:$J,7,)),"")</f>
        <v>This code is part of the BEST identifier for a Belgian municipality.
Same value as the NIS municipality code from statbel.
5 digits long</v>
      </c>
      <c r="K622" s="54" t="str">
        <f>IFERROR(IF(VLOOKUP(A622,VocabularyNL!$A:$H,8)=0,"",VLOOKUP(A622,VocabularyNL!$A:$H,8)),"")</f>
        <v>Deze code maakt deel uit van de BEST-identificatie voor een Belgische gemeente.
Dezelfde waarde als de NIS-gemeentecode van statbel.
5 cijfers lang</v>
      </c>
      <c r="L622" s="54" t="str">
        <f>IFERROR(IF(VLOOKUP(A622,VocabularyFR!$A:$H,8)=0,"",VLOOKUP(A622,VocabularyFR!$A:$H,8)),"")</f>
        <v>Ce code fait partie de l'identifiant BEST d'une commune belge.
Même valeur que le code de municipalité INS de statbel.
5 chiffres</v>
      </c>
      <c r="M622" s="2"/>
    </row>
    <row r="623" spans="1:19" s="7" customFormat="1" ht="273.60000000000002" x14ac:dyDescent="0.3">
      <c r="A623" s="32">
        <v>687</v>
      </c>
      <c r="B623" s="13" t="str">
        <f>IF($A623&lt;&gt;"",VLOOKUP($A623,Vocabulary!$A:$J,4,),"")</f>
        <v>Generic</v>
      </c>
      <c r="C623" s="53" t="str">
        <f>IF($A623&lt;&gt;"",IF(VLOOKUP($A623,Vocabulary!$A:$J,2,)="","",VLOOKUP($A623,Vocabulary!$A:$J,2,)),"")</f>
        <v>bic</v>
      </c>
      <c r="D623" s="53" t="str">
        <f>IF($A623&lt;&gt;"",IF(VLOOKUP($A623,Vocabulary!$A:$J,10,)="","",VLOOKUP($A623,Vocabulary!$A:$J,10,)),"")</f>
        <v>&lt;dcterms:identifier&gt;</v>
      </c>
      <c r="E623" s="53" t="str">
        <f>IFERROR(IF(VLOOKUP(A623,VocabularyNL!$A:$G,6)=0,"",VLOOKUP(A623,VocabularyNL!$A:$G,6)),"")</f>
        <v>BIC</v>
      </c>
      <c r="F623" s="53" t="str">
        <f>IFERROR(IF(VLOOKUP(A623,VocabularyFR!$A:$G,6)=0,"",VLOOKUP(A623,VocabularyFR!$A:$G,6)),"")</f>
        <v>BIC</v>
      </c>
      <c r="G623" s="13" t="str">
        <f>IF($A623&lt;&gt;"",VLOOKUP($A623,Vocabulary!$A:$J,3,),"")</f>
        <v>Business Identifier Code, also known as Swift Code. International identifier for financial and non-financial institutions, commonly used for international bank transfers.</v>
      </c>
      <c r="H623" s="53" t="str">
        <f>IFERROR(IF(VLOOKUP(A623,VocabularyNL!$A:$G,7)=0,"",VLOOKUP(A623,VocabularyNL!$A:$H,7)),"")</f>
        <v>Business Identifier Code, ook gekend als Swift Code. Internationale identificatiecode voor financiële en niet-financiële instellingen, vaak gebruikt voor internationale bankoverschrijvingen.</v>
      </c>
      <c r="I623" s="53" t="str">
        <f>IFERROR(IF(VLOOKUP(A623,VocabularyFR!$A:$G,7)=0,"",VLOOKUP(A623,VocabularyFR!$A:$H,7)),"")</f>
        <v>Business Identifier Code, aussi connu comme code Swift.  Identifiant international pour les institutions financières et non financières, fréquemment utilisé dans des transactions banquaires internationales</v>
      </c>
      <c r="J623" s="53" t="str">
        <f>IF($A623&lt;&gt;"",IF(VLOOKUP($A623,Vocabulary!$A:$J,7,)="","",VLOOKUP($A623,Vocabulary!$A:$J,7,)),"")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3" s="53" t="str">
        <f>IFERROR(IF(VLOOKUP(A623,VocabularyNL!$A:$H,8)=0,"",VLOOKUP(A623,VocabularyNL!$A:$H,8)),"")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3" s="53" t="str">
        <f>IFERROR(IF(VLOOKUP(A623,VocabularyFR!$A:$H,8)=0,"",VLOOKUP(A623,VocabularyFR!$A:$H,8)),"")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3" s="2"/>
    </row>
    <row r="624" spans="1:19" s="7" customFormat="1" ht="43.2" x14ac:dyDescent="0.3">
      <c r="A624" s="4">
        <v>691</v>
      </c>
      <c r="B624" s="13" t="str">
        <f>IF($A624&lt;&gt;"",VLOOKUP($A624,Vocabulary!$A:$J,4,),"")</f>
        <v>Organization</v>
      </c>
      <c r="C624" s="53" t="str">
        <f>IF($A624&lt;&gt;"",IF(VLOOKUP($A624,Vocabulary!$A:$J,2,)="","",VLOOKUP($A624,Vocabulary!$A:$J,2,)),"")</f>
        <v>employerId</v>
      </c>
      <c r="D624" s="53" t="str">
        <f>IF($A624&lt;&gt;"",IF(VLOOKUP($A624,Vocabulary!$A:$J,10,)="","",VLOOKUP($A624,Vocabulary!$A:$J,10,)),"")</f>
        <v>&lt;dcterms:identifier&gt;</v>
      </c>
      <c r="E624" s="53" t="str">
        <f>IFERROR(IF(VLOOKUP(A624,VocabularyNL!$A:$G,6)=0,"",VLOOKUP(A624,VocabularyNL!$A:$G,6)),"")</f>
        <v>Werkgeversidentifier</v>
      </c>
      <c r="F624" s="53" t="str">
        <f>IFERROR(IF(VLOOKUP(A624,VocabularyFR!$A:$G,6)=0,"",VLOOKUP(A624,VocabularyFR!$A:$G,6)),"")</f>
        <v>Identifiant de l'employeur</v>
      </c>
      <c r="G624" s="13" t="str">
        <f>IF($A624&lt;&gt;"",VLOOKUP($A624,Vocabulary!$A:$J,3,),"")</f>
        <v>Definitive or provisional NSSO number, assigned to each registered employer or local or provincial administration.</v>
      </c>
      <c r="H624" s="53" t="str">
        <f>IFERROR(IF(VLOOKUP(A624,VocabularyNL!$A:$G,7)=0,"",VLOOKUP(A624,VocabularyNL!$A:$H,7)),"")</f>
        <v>Definitief of voorlopig RSZ-nummer, toegekend aan elke werkgever of lokale of provinciale administratie.</v>
      </c>
      <c r="I624" s="53" t="str">
        <f>IFERROR(IF(VLOOKUP(A624,VocabularyFR!$A:$G,7)=0,"",VLOOKUP(A624,VocabularyFR!$A:$H,7)),"")</f>
        <v>Numéro ONSS, définitif ou provisoire,  attribué à chaque employeur ou administration locale ou provinciale</v>
      </c>
      <c r="J624" s="53" t="str">
        <f>IF($A624&lt;&gt;"",IF(VLOOKUP($A624,Vocabulary!$A:$J,7,)="","",VLOOKUP($A624,Vocabulary!$A:$J,7,)),"")</f>
        <v>It includes the nssoNumber, the pplNumber and the provisionalNssoNumber</v>
      </c>
      <c r="K624" s="53" t="str">
        <f>IFERROR(IF(VLOOKUP(A624,VocabularyNL!$A:$H,8)=0,"",VLOOKUP(A624,VocabularyNL!$A:$H,8)),"")</f>
        <v>Het omvat het RSZ-nummer, het PPL-nummer en het voorlopige RSZ-nummer</v>
      </c>
      <c r="L624" s="53" t="str">
        <f>IFERROR(IF(VLOOKUP(A624,VocabularyFR!$A:$H,8)=0,"",VLOOKUP(A624,VocabularyFR!$A:$H,8)),"")</f>
        <v>Il reprend le Numéro ONSS, le Numéro PPL et le Numéro ONSS provisoire</v>
      </c>
      <c r="M624" s="2"/>
    </row>
    <row r="625" spans="1:13" s="7" customFormat="1" ht="100.8" x14ac:dyDescent="0.3">
      <c r="A625" s="4">
        <v>692</v>
      </c>
      <c r="B625" s="13" t="str">
        <f>IF($A625&lt;&gt;"",VLOOKUP($A625,Vocabulary!$A:$J,4,),"")</f>
        <v>Organization</v>
      </c>
      <c r="C625" s="53" t="str">
        <f>IF($A625&lt;&gt;"",IF(VLOOKUP($A625,Vocabulary!$A:$J,2,)="","",VLOOKUP($A625,Vocabulary!$A:$J,2,)),"")</f>
        <v>nssoNumber</v>
      </c>
      <c r="D625" s="53" t="str">
        <f>IF($A625&lt;&gt;"",IF(VLOOKUP($A625,Vocabulary!$A:$J,10,)="","",VLOOKUP($A625,Vocabulary!$A:$J,10,)),"")</f>
        <v>&lt;dcterms:identifier&gt;</v>
      </c>
      <c r="E625" s="53" t="str">
        <f>IFERROR(IF(VLOOKUP(A625,VocabularyNL!$A:$G,6)=0,"",VLOOKUP(A625,VocabularyNL!$A:$G,6)),"")</f>
        <v>RSZ-nummer</v>
      </c>
      <c r="F625" s="53" t="str">
        <f>IFERROR(IF(VLOOKUP(A625,VocabularyFR!$A:$G,6)=0,"",VLOOKUP(A625,VocabularyFR!$A:$G,6)),"")</f>
        <v>Numéro ONSS</v>
      </c>
      <c r="G625" s="13" t="str">
        <f>IF($A625&lt;&gt;"",VLOOKUP($A625,Vocabulary!$A:$J,3,),"")</f>
        <v>Recommended best practice is to identify the resource by means of a string conforming to a formal identification system. 
An unambiguous reference to the resource within a given context.</v>
      </c>
      <c r="H625" s="53" t="str">
        <f>IFERROR(IF(VLOOKUP(A625,VocabularyNL!$A:$G,7)=0,"",VLOOKUP(A625,VocabularyNL!$A:$H,7)),"")</f>
        <v>Aanbevolen beste praktijk is om de bron te identificeren door middel van een string die overeenkomt met een formeel identificatiesysteem.
Een eenduidige verwijzing naar de bron binnen een bepaalde context.</v>
      </c>
      <c r="I625" s="53" t="str">
        <f>IFERROR(IF(VLOOKUP(A625,VocabularyFR!$A:$G,7)=0,"",VLOOKUP(A625,VocabularyFR!$A:$H,7)),"")</f>
        <v>La meilleure pratique recommandée consiste à identifier la ressource à l'aide d'une chaîne conforme à un système d'identification formel.
Une référence non ambiguë à la ressource dans un contexte donné.</v>
      </c>
      <c r="J625" s="53" t="str">
        <f>IF($A625&lt;&gt;"",IF(VLOOKUP($A625,Vocabulary!$A:$J,7,)="","",VLOOKUP($A625,Vocabulary!$A:$J,7,)),"")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5" s="53" t="str">
        <f>IFERROR(IF(VLOOKUP(A625,VocabularyNL!$A:$H,8)=0,"",VLOOKUP(A625,VocabularyNL!$A:$H,8)),"")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5" s="53" t="str">
        <f>IFERROR(IF(VLOOKUP(A625,VocabularyFR!$A:$H,8)=0,"",VLOOKUP(A625,VocabularyFR!$A:$H,8)),"")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5" s="2"/>
    </row>
    <row r="626" spans="1:13" s="7" customFormat="1" ht="72" x14ac:dyDescent="0.3">
      <c r="A626" s="4">
        <v>693</v>
      </c>
      <c r="B626" s="13" t="str">
        <f>IF($A626&lt;&gt;"",VLOOKUP($A626,Vocabulary!$A:$J,4,),"")</f>
        <v>Organization</v>
      </c>
      <c r="C626" s="53" t="str">
        <f>IF($A626&lt;&gt;"",IF(VLOOKUP($A626,Vocabulary!$A:$J,2,)="","",VLOOKUP($A626,Vocabulary!$A:$J,2,)),"")</f>
        <v>pplNumber</v>
      </c>
      <c r="D626" s="53" t="str">
        <f>IF($A626&lt;&gt;"",IF(VLOOKUP($A626,Vocabulary!$A:$J,10,)="","",VLOOKUP($A626,Vocabulary!$A:$J,10,)),"")</f>
        <v>&lt;dcterms:identifier&gt;</v>
      </c>
      <c r="E626" s="53" t="str">
        <f>IFERROR(IF(VLOOKUP(A626,VocabularyNL!$A:$G,6)=0,"",VLOOKUP(A626,VocabularyNL!$A:$G,6)),"")</f>
        <v>PPL-nummer</v>
      </c>
      <c r="F626" s="53" t="str">
        <f>IFERROR(IF(VLOOKUP(A626,VocabularyFR!$A:$G,6)=0,"",VLOOKUP(A626,VocabularyFR!$A:$G,6)),"")</f>
        <v>Numéro PPL</v>
      </c>
      <c r="G626" s="13" t="str">
        <f>IF($A626&lt;&gt;"",VLOOKUP($A626,Vocabulary!$A:$J,3,),"")</f>
        <v>Recommended best practice is to identify the resource by means of a string conforming to a formal identification system. 
An unambiguous reference to the resource within a given context.</v>
      </c>
      <c r="H626" s="53" t="str">
        <f>IFERROR(IF(VLOOKUP(A626,VocabularyNL!$A:$G,7)=0,"",VLOOKUP(A626,VocabularyNL!$A:$H,7)),"")</f>
        <v>Aanbevolen beste praktijk is om de bron te identificeren door middel van een string die overeenkomt met een formeel identificatiesysteem.
Een eenduidige verwijzing naar de bron binnen een bepaalde context.</v>
      </c>
      <c r="I626" s="53" t="str">
        <f>IFERROR(IF(VLOOKUP(A626,VocabularyFR!$A:$G,7)=0,"",VLOOKUP(A626,VocabularyFR!$A:$H,7)),"")</f>
        <v>La meilleure pratique recommandée consiste à identifier la ressource à l'aide d'une chaîne conforme à un système d'identification formel.
Une référence non ambiguë à la ressource dans un contexte donné.</v>
      </c>
      <c r="J626" s="53" t="str">
        <f>IF($A626&lt;&gt;"",IF(VLOOKUP($A626,Vocabulary!$A:$J,7,)="","",VLOOKUP($A626,Vocabulary!$A:$J,7,)),"")</f>
        <v xml:space="preserve">Number allocated to any local or provincial administration employing personnel and who must be registered at the NSSO.
Integer and element of [00000197; 99999926] </v>
      </c>
      <c r="K626" s="53" t="str">
        <f>IFERROR(IF(VLOOKUP(A626,VocabularyNL!$A:$H,8)=0,"",VLOOKUP(A626,VocabularyNL!$A:$H,8)),"")</f>
        <v xml:space="preserve">Nummer dat werd toegekend aan elke lokale of provinciale overheid die personeel tewerkstelt en die ingeschreven moet zijn bij de RSZ.
Geheel getal en element van [00000197; 99999926] </v>
      </c>
      <c r="L626" s="53" t="str">
        <f>IFERROR(IF(VLOOKUP(A626,VocabularyFR!$A:$H,8)=0,"",VLOOKUP(A626,VocabularyFR!$A:$H,8)),"")</f>
        <v xml:space="preserve">Numéro attribué à toute administration locale ou provinciale qui occupe du personnel et qui doit être inscrit à l’ONSS.
Nombre entier et élément de [00000197; 99999926] </v>
      </c>
      <c r="M626" s="2"/>
    </row>
    <row r="627" spans="1:13" s="7" customFormat="1" ht="86.4" x14ac:dyDescent="0.3">
      <c r="A627" s="32">
        <v>694</v>
      </c>
      <c r="B627" s="35" t="str">
        <f>IF($A627&lt;&gt;"",VLOOKUP($A627,Vocabulary!$A:$J,4,),"")</f>
        <v>Organization</v>
      </c>
      <c r="C627" s="54" t="str">
        <f>IF($A627&lt;&gt;"",IF(VLOOKUP($A627,Vocabulary!$A:$J,2,)="","",VLOOKUP($A627,Vocabulary!$A:$J,2,)),"")</f>
        <v>provisionalNssoNumber</v>
      </c>
      <c r="D627" s="54" t="str">
        <f>IF($A627&lt;&gt;"",IF(VLOOKUP($A627,Vocabulary!$A:$J,10,)="","",VLOOKUP($A627,Vocabulary!$A:$J,10,)),"")</f>
        <v>&lt;dcterms:identifier&gt;</v>
      </c>
      <c r="E627" s="54" t="str">
        <f>IFERROR(IF(VLOOKUP(A627,VocabularyNL!$A:$G,6)=0,"",VLOOKUP(A627,VocabularyNL!$A:$G,6)),"")</f>
        <v>Voorlopig RSZ-nummer</v>
      </c>
      <c r="F627" s="54" t="str">
        <f>IFERROR(IF(VLOOKUP(A627,VocabularyFR!$A:$G,6)=0,"",VLOOKUP(A627,VocabularyFR!$A:$G,6)),"")</f>
        <v>Numéro ONSS provisoire</v>
      </c>
      <c r="G627" s="35" t="str">
        <f>IF($A627&lt;&gt;"",VLOOKUP($A627,Vocabulary!$A:$J,3,),"")</f>
        <v>Recommended best practice is to identify the resource by means of a string conforming to a formal identification system. 
An unambiguous reference to the resource within a given context.</v>
      </c>
      <c r="H627" s="54" t="str">
        <f>IFERROR(IF(VLOOKUP(A627,VocabularyNL!$A:$G,7)=0,"",VLOOKUP(A627,VocabularyNL!$A:$H,7)),"")</f>
        <v>Aanbevolen beste praktijk is om de bron te identificeren door middel van een string die overeenkomt met een formeel identificatiesysteem.
Een eenduidige verwijzing naar de bron binnen een bepaalde context.</v>
      </c>
      <c r="I627" s="54" t="str">
        <f>IFERROR(IF(VLOOKUP(A627,VocabularyFR!$A:$G,7)=0,"",VLOOKUP(A627,VocabularyFR!$A:$H,7)),"")</f>
        <v>La meilleure pratique recommandée consiste à identifier la ressource à l'aide d'une chaîne conforme à un système d'identification formel.
Une référence non ambiguë à la ressource dans un contexte donné.</v>
      </c>
      <c r="J627" s="54" t="str">
        <f>IF($A627&lt;&gt;"",IF(VLOOKUP($A627,Vocabulary!$A:$J,7,)="","",VLOOKUP($A627,Vocabulary!$A:$J,7,)),"")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27" s="54" t="str">
        <f>IFERROR(IF(VLOOKUP(A627,VocabularyNL!$A:$H,8)=0,"",VLOOKUP(A627,VocabularyNL!$A:$H,8)),"")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27" s="54" t="str">
        <f>IFERROR(IF(VLOOKUP(A627,VocabularyFR!$A:$H,8)=0,"",VLOOKUP(A627,VocabularyFR!$A:$H,8)),"")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27" s="2"/>
    </row>
    <row r="628" spans="1:13" s="7" customFormat="1" ht="345.6" x14ac:dyDescent="0.3">
      <c r="A628" s="32">
        <v>695</v>
      </c>
      <c r="B628" s="35" t="str">
        <f>IF($A628&lt;&gt;"",VLOOKUP($A628,Vocabulary!$A:$J,4,),"")</f>
        <v>Organization</v>
      </c>
      <c r="C628" s="54" t="str">
        <f>IF($A628&lt;&gt;"",IF(VLOOKUP($A628,Vocabulary!$A:$J,2,)="","",VLOOKUP($A628,Vocabulary!$A:$J,2,)),"")</f>
        <v>vatNumber</v>
      </c>
      <c r="D628" s="54" t="str">
        <f>IF($A628&lt;&gt;"",IF(VLOOKUP($A628,Vocabulary!$A:$J,10,)="","",VLOOKUP($A628,Vocabulary!$A:$J,10,)),"")</f>
        <v>&lt;dcterms:identifier&gt;</v>
      </c>
      <c r="E628" s="54" t="str">
        <f>IFERROR(IF(VLOOKUP(A628,VocabularyNL!$A:$G,6)=0,"",VLOOKUP(A628,VocabularyNL!$A:$G,6)),"")</f>
        <v>BTW-nummer</v>
      </c>
      <c r="F628" s="54" t="str">
        <f>IFERROR(IF(VLOOKUP(A628,VocabularyFR!$A:$G,6)=0,"",VLOOKUP(A628,VocabularyFR!$A:$G,6)),"")</f>
        <v>Numéro TVA</v>
      </c>
      <c r="G628" s="35" t="str">
        <f>IF($A628&lt;&gt;"",VLOOKUP($A628,Vocabulary!$A:$J,3,),"")</f>
        <v>Recommended best practice is to identify the resource by means of a string conforming to a formal identification system. 
An unambiguous reference to the resource within a given context.</v>
      </c>
      <c r="H628" s="54" t="str">
        <f>IFERROR(IF(VLOOKUP(A628,VocabularyNL!$A:$G,7)=0,"",VLOOKUP(A628,VocabularyNL!$A:$H,7)),"")</f>
        <v>Aanbevolen beste praktijk is om de bron te identificeren door middel van een string die overeenkomt met een formeel identificatiesysteem.
Een eenduidige verwijzing naar de bron binnen een bepaalde context.</v>
      </c>
      <c r="I628" s="54" t="str">
        <f>IFERROR(IF(VLOOKUP(A628,VocabularyFR!$A:$G,7)=0,"",VLOOKUP(A628,VocabularyFR!$A:$H,7)),"")</f>
        <v>La meilleure pratique recommandée consiste à identifier la ressource à l'aide d'une chaîne conforme à un système d'identification formel.
Une référence non ambiguë à la ressource dans un contexte donné.</v>
      </c>
      <c r="J628" s="54" t="str">
        <f>IF($A628&lt;&gt;"",IF(VLOOKUP($A628,Vocabulary!$A:$J,7,)="","",VLOOKUP($A628,Vocabulary!$A:$J,7,)),"")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28" s="54" t="str">
        <f>IFERROR(IF(VLOOKUP(A628,VocabularyNL!$A:$H,8)=0,"",VLOOKUP(A628,VocabularyNL!$A:$H,8)),"")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28" s="54" t="str">
        <f>IFERROR(IF(VLOOKUP(A628,VocabularyFR!$A:$H,8)=0,"",VLOOKUP(A628,VocabularyFR!$A:$H,8)),"")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28" s="2"/>
    </row>
    <row r="629" spans="1:13" s="7" customFormat="1" ht="72" x14ac:dyDescent="0.3">
      <c r="A629" s="32">
        <v>696</v>
      </c>
      <c r="B629" s="35" t="str">
        <f>IF($A629&lt;&gt;"",VLOOKUP($A629,Vocabulary!$A:$J,4,),"")</f>
        <v>Other</v>
      </c>
      <c r="C629" s="54" t="str">
        <f>IF($A629&lt;&gt;"",IF(VLOOKUP($A629,Vocabulary!$A:$J,2,)="","",VLOOKUP($A629,Vocabulary!$A:$J,2,)),"")</f>
        <v>plateNumber</v>
      </c>
      <c r="D629" s="54" t="str">
        <f>IF($A629&lt;&gt;"",IF(VLOOKUP($A629,Vocabulary!$A:$J,10,)="","",VLOOKUP($A629,Vocabulary!$A:$J,10,)),"")</f>
        <v>&lt;dcterms:identifier&gt;</v>
      </c>
      <c r="E629" s="54" t="str">
        <f>IFERROR(IF(VLOOKUP(A629,VocabularyNL!$A:$G,6)=0,"",VLOOKUP(A629,VocabularyNL!$A:$G,6)),"")</f>
        <v>Nummerplaat</v>
      </c>
      <c r="F629" s="54" t="str">
        <f>IFERROR(IF(VLOOKUP(A629,VocabularyFR!$A:$G,6)=0,"",VLOOKUP(A629,VocabularyFR!$A:$G,6)),"")</f>
        <v>Plaque d'immatriculation</v>
      </c>
      <c r="G629" s="35" t="str">
        <f>IF($A629&lt;&gt;"",VLOOKUP($A629,Vocabulary!$A:$J,3,),"")</f>
        <v>Recommended best practice is to identify the resource by means of a string conforming to a formal identification system. 
An unambiguous reference to the resource within a given context.</v>
      </c>
      <c r="H629" s="54"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4"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4" t="str">
        <f>IF($A629&lt;&gt;"",IF(VLOOKUP($A629,Vocabulary!$A:$J,7,)="","",VLOOKUP($A629,Vocabulary!$A:$J,7,)),"")</f>
        <v>The official set of numbers and letters shown on the front and back of a road vehicle</v>
      </c>
      <c r="K629" s="54" t="str">
        <f>IFERROR(IF(VLOOKUP(A629,VocabularyNL!$A:$H,8)=0,"",VLOOKUP(A629,VocabularyNL!$A:$H,8)),"")</f>
        <v>De officiële reeks cijfers en letters op de voor- en achterkant van een wegvoertuig</v>
      </c>
      <c r="L629" s="54" t="str">
        <f>IFERROR(IF(VLOOKUP(A629,VocabularyFR!$A:$H,8)=0,"",VLOOKUP(A629,VocabularyFR!$A:$H,8)),"")</f>
        <v>L'ensemble officiel de chiffres et de lettres figurant à l'avant et à l'arrière d'un véhicule routier</v>
      </c>
      <c r="M629" s="2"/>
    </row>
    <row r="630" spans="1:13" s="7" customFormat="1" ht="72" x14ac:dyDescent="0.3">
      <c r="A630" s="32">
        <v>697</v>
      </c>
      <c r="B630" s="35" t="str">
        <f>IF($A630&lt;&gt;"",VLOOKUP($A630,Vocabulary!$A:$J,4,),"")</f>
        <v>Other</v>
      </c>
      <c r="C630" s="54" t="str">
        <f>IF($A630&lt;&gt;"",IF(VLOOKUP($A630,Vocabulary!$A:$J,2,)="","",VLOOKUP($A630,Vocabulary!$A:$J,2,)),"")</f>
        <v>ipAddress</v>
      </c>
      <c r="D630" s="54" t="str">
        <f>IF($A630&lt;&gt;"",IF(VLOOKUP($A630,Vocabulary!$A:$J,10,)="","",VLOOKUP($A630,Vocabulary!$A:$J,10,)),"")</f>
        <v>&lt;dcterms:identifier&gt;</v>
      </c>
      <c r="E630" s="54" t="str">
        <f>IFERROR(IF(VLOOKUP(A630,VocabularyNL!$A:$G,6)=0,"",VLOOKUP(A630,VocabularyNL!$A:$G,6)),"")</f>
        <v>IP-adres</v>
      </c>
      <c r="F630" s="54" t="str">
        <f>IFERROR(IF(VLOOKUP(A630,VocabularyFR!$A:$G,6)=0,"",VLOOKUP(A630,VocabularyFR!$A:$G,6)),"")</f>
        <v>Adresse IP</v>
      </c>
      <c r="G630" s="35" t="str">
        <f>IF($A630&lt;&gt;"",VLOOKUP($A630,Vocabulary!$A:$J,3,),"")</f>
        <v>Recommended best practice is to identify the resource by means of a string conforming to a formal identification system. 
An unambiguous reference to the resource within a given context.</v>
      </c>
      <c r="H630" s="54" t="str">
        <f>IFERROR(IF(VLOOKUP(A630,VocabularyNL!$A:$G,7)=0,"",VLOOKUP(A630,VocabularyNL!$A:$H,7)),"")</f>
        <v>Aanbevolen beste praktijk is om de bron te identificeren door middel van een string die overeenkomt met een formeel identificatiesysteem.
Een eenduidige verwijzing naar de bron binnen een bepaalde context.</v>
      </c>
      <c r="I630" s="54"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4" t="str">
        <f>IF($A630&lt;&gt;"",IF(VLOOKUP($A630,Vocabulary!$A:$J,7,)="","",VLOOKUP($A630,Vocabulary!$A:$J,7,)),"")</f>
        <v>An Internet Protocol address (IP address) is a numerical label assigned to each device connected to a computer network that uses the Internet Protocol for communication.</v>
      </c>
      <c r="K630" s="54" t="str">
        <f>IFERROR(IF(VLOOKUP(A630,VocabularyNL!$A:$H,8)=0,"",VLOOKUP(A630,VocabularyNL!$A:$H,8)),"")</f>
        <v>Een internetprotocoladres (IP-adres) is een numeriek label dat wordt toegewezen aan elk apparaat dat is aangesloten op een computernetwerk dat het internetprotocol gebruikt voor communicatie.</v>
      </c>
      <c r="L630" s="54" t="str">
        <f>IFERROR(IF(VLOOKUP(A630,VocabularyFR!$A:$H,8)=0,"",VLOOKUP(A630,VocabularyFR!$A:$H,8)),"")</f>
        <v>Une adresse de protocole Internet (adresse IP) est une étiquette numérique attribuée à chaque périphérique connecté à un réseau informatique qui utilise le protocole Internet pour la communication.</v>
      </c>
      <c r="M630" s="2"/>
    </row>
    <row r="631" spans="1:13" s="7" customFormat="1" ht="28.8" x14ac:dyDescent="0.3">
      <c r="A631" s="32">
        <v>698</v>
      </c>
      <c r="B631" s="35" t="str">
        <f>IF($A631&lt;&gt;"",VLOOKUP($A631,Vocabulary!$A:$J,4,),"")</f>
        <v>Location</v>
      </c>
      <c r="C631" s="54" t="str">
        <f>IF($A631&lt;&gt;"",IF(VLOOKUP($A631,Vocabulary!$A:$J,2,)="","",VLOOKUP($A631,Vocabulary!$A:$J,2,)),"")</f>
        <v>region</v>
      </c>
      <c r="D631" s="54" t="str">
        <f>IF($A631&lt;&gt;"",IF(VLOOKUP($A631,Vocabulary!$A:$J,10,)="","",VLOOKUP($A631,Vocabulary!$A:$J,10,)),"")</f>
        <v>&lt;fed-thesaurus:region&gt;</v>
      </c>
      <c r="E631" s="54" t="str">
        <f>IFERROR(IF(VLOOKUP(A631,VocabularyNL!$A:$G,6)=0,"",VLOOKUP(A631,VocabularyNL!$A:$G,6)),"")</f>
        <v>Regio</v>
      </c>
      <c r="F631" s="54" t="str">
        <f>IFERROR(IF(VLOOKUP(A631,VocabularyFR!$A:$G,6)=0,"",VLOOKUP(A631,VocabularyFR!$A:$G,6)),"")</f>
        <v>Région</v>
      </c>
      <c r="G631" s="35" t="str">
        <f>IF($A631&lt;&gt;"",VLOOKUP($A631,Vocabulary!$A:$J,3,),"")</f>
        <v>Concept corresponding to a region code in a country.</v>
      </c>
      <c r="H631" s="54" t="str">
        <f>IFERROR(IF(VLOOKUP(A631,VocabularyNL!$A:$G,7)=0,"",VLOOKUP(A631,VocabularyNL!$A:$H,7)),"")</f>
        <v>Concept dat overeenkomt met een regiocode in een land.</v>
      </c>
      <c r="I631" s="54" t="str">
        <f>IFERROR(IF(VLOOKUP(A631,VocabularyFR!$A:$G,7)=0,"",VLOOKUP(A631,VocabularyFR!$A:$H,7)),"")</f>
        <v>Concept correspondant à un code de région dans un pays.</v>
      </c>
      <c r="J631" s="54" t="str">
        <f>IF($A631&lt;&gt;"",IF(VLOOKUP($A631,Vocabulary!$A:$J,7,)="","",VLOOKUP($A631,Vocabulary!$A:$J,7,)),"")</f>
        <v>See https://en.wikipedia.org/wiki/ISO_3166-2:BE
(BE-BRU, BE-VLG, BE-WAL)</v>
      </c>
      <c r="K631" s="54" t="str">
        <f>IFERROR(IF(VLOOKUP(A631,VocabularyNL!$A:$H,8)=0,"",VLOOKUP(A631,VocabularyNL!$A:$H,8)),"")</f>
        <v>Zie https://nl.wikipedia.org/wiki/ISO_3166-2:BE
(BE-BRU, BE-VLG, BE-WAL)</v>
      </c>
      <c r="L631" s="54" t="str">
        <f>IFERROR(IF(VLOOKUP(A631,VocabularyFR!$A:$H,8)=0,"",VLOOKUP(A631,VocabularyFR!$A:$H,8)),"")</f>
        <v>Voir https://fr.wikipedia.org/wiki/ISO_3166-2:BE
(BE-BRU, BE-VLG, BE-WAL)</v>
      </c>
      <c r="M631" s="2"/>
    </row>
    <row r="632" spans="1:13" s="7" customFormat="1" ht="28.8" x14ac:dyDescent="0.3">
      <c r="A632" s="32">
        <v>699</v>
      </c>
      <c r="B632" s="35" t="str">
        <f>IF($A632&lt;&gt;"",VLOOKUP($A632,Vocabulary!$A:$J,4,),"")</f>
        <v>Location</v>
      </c>
      <c r="C632" s="54" t="str">
        <f>IF($A632&lt;&gt;"",IF(VLOOKUP($A632,Vocabulary!$A:$J,2,)="","",VLOOKUP($A632,Vocabulary!$A:$J,2,)),"")</f>
        <v>RegionCode</v>
      </c>
      <c r="D632" s="54" t="str">
        <f>IF($A632&lt;&gt;"",IF(VLOOKUP($A632,Vocabulary!$A:$J,10,)="","",VLOOKUP($A632,Vocabulary!$A:$J,10,)),"")</f>
        <v>&lt;fed-thesaurus:regioncode#id&gt;</v>
      </c>
      <c r="E632" s="54" t="str">
        <f>IFERROR(IF(VLOOKUP(A632,VocabularyNL!$A:$G,6)=0,"",VLOOKUP(A632,VocabularyNL!$A:$G,6)),"")</f>
        <v>Code regio</v>
      </c>
      <c r="F632" s="54" t="str">
        <f>IFERROR(IF(VLOOKUP(A632,VocabularyFR!$A:$G,6)=0,"",VLOOKUP(A632,VocabularyFR!$A:$G,6)),"")</f>
        <v>Code région</v>
      </c>
      <c r="G632" s="35" t="str">
        <f>IF($A632&lt;&gt;"",VLOOKUP($A632,Vocabulary!$A:$J,3,),"")</f>
        <v>Conceptscheme for region codes in a country.</v>
      </c>
      <c r="H632" s="54" t="str">
        <f>IFERROR(IF(VLOOKUP(A632,VocabularyNL!$A:$G,7)=0,"",VLOOKUP(A632,VocabularyNL!$A:$H,7)),"")</f>
        <v>Conceptschema voor regiocodes in een land.</v>
      </c>
      <c r="I632" s="54" t="str">
        <f>IFERROR(IF(VLOOKUP(A632,VocabularyFR!$A:$G,7)=0,"",VLOOKUP(A632,VocabularyFR!$A:$H,7)),"")</f>
        <v>Conceptscheme des codes de région dans un pays.</v>
      </c>
      <c r="J632" s="54" t="str">
        <f>IF($A632&lt;&gt;"",IF(VLOOKUP($A632,Vocabulary!$A:$J,7,)="","",VLOOKUP($A632,Vocabulary!$A:$J,7,)),"")</f>
        <v>See https://en.wikipedia.org/wiki/ISO_3166-2:BE
(BE-BRU, BE-VLG, BE-WAL)</v>
      </c>
      <c r="K632" s="54" t="str">
        <f>IFERROR(IF(VLOOKUP(A632,VocabularyNL!$A:$H,8)=0,"",VLOOKUP(A632,VocabularyNL!$A:$H,8)),"")</f>
        <v>Zie https://nl.wikipedia.org/wiki/ISO_3166-2:BE
(BE-BRU, BE-VLG, BE-WAL)</v>
      </c>
      <c r="L632" s="54" t="str">
        <f>IFERROR(IF(VLOOKUP(A632,VocabularyFR!$A:$H,8)=0,"",VLOOKUP(A632,VocabularyFR!$A:$H,8)),"")</f>
        <v>Voir https://fr.wikipedia.org/wiki/ISO_3166-2:BE
(BE-BRU, BE-VLG, BE-WAL)</v>
      </c>
      <c r="M632" s="2"/>
    </row>
    <row r="633" spans="1:13" s="7" customFormat="1" ht="144" x14ac:dyDescent="0.3">
      <c r="A633" s="32">
        <v>700</v>
      </c>
      <c r="B633" s="35" t="str">
        <f>IF($A633&lt;&gt;"",VLOOKUP($A633,Vocabulary!$A:$J,4,),"")</f>
        <v>Organization</v>
      </c>
      <c r="C633" s="54" t="str">
        <f>IF($A633&lt;&gt;"",IF(VLOOKUP($A633,Vocabulary!$A:$J,2,)="","",VLOOKUP($A633,Vocabulary!$A:$J,2,)),"")</f>
        <v>nace2008</v>
      </c>
      <c r="D633" s="54" t="str">
        <f>IF($A633&lt;&gt;"",IF(VLOOKUP($A633,Vocabulary!$A:$J,10,)="","",VLOOKUP($A633,Vocabulary!$A:$J,10,)),"")</f>
        <v>&lt;fed-thesaurus:nace2008&gt;</v>
      </c>
      <c r="E633" s="54" t="str">
        <f>IFERROR(IF(VLOOKUP(A633,VocabularyNL!$A:$G,6)=0,"",VLOOKUP(A633,VocabularyNL!$A:$G,6)),"")</f>
        <v>Nace2008</v>
      </c>
      <c r="F633" s="54" t="str">
        <f>IFERROR(IF(VLOOKUP(A633,VocabularyFR!$A:$G,6)=0,"",VLOOKUP(A633,VocabularyFR!$A:$G,6)),"")</f>
        <v>Nace2008</v>
      </c>
      <c r="G633" s="35" t="str">
        <f>IF($A633&lt;&gt;"",VLOOKUP($A633,Vocabulary!$A:$J,3,),"")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3" s="54" t="str">
        <f>IFERROR(IF(VLOOKUP(A633,VocabularyNL!$A:$G,7)=0,"",VLOOKUP(A633,VocabularyNL!$A:$H,7)),"")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33" s="54" t="str">
        <f>IFERROR(IF(VLOOKUP(A633,VocabularyFR!$A:$G,7)=0,"",VLOOKUP(A633,VocabularyFR!$A:$H,7)),"")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3" s="54" t="str">
        <f>IF($A633&lt;&gt;"",IF(VLOOKUP($A633,Vocabulary!$A:$J,7,)="","",VLOOKUP($A633,Vocabulary!$A:$J,7,)),"")</f>
        <v>see https://economie.fgov.be/en/themes/enterprises/crossroads-bank-enterprises/services-administrations/tables-codes (code NACE version 2008)</v>
      </c>
      <c r="K633" s="54" t="str">
        <f>IFERROR(IF(VLOOKUP(A633,VocabularyNL!$A:$H,8)=0,"",VLOOKUP(A633,VocabularyNL!$A:$H,8)),"")</f>
        <v>zie https://economie.fgov.be/nl/themas/ondernemingen/kruispuntbank-van/diensten-voor-administraties/codetabellen (code NACE versie 2008)</v>
      </c>
      <c r="L633" s="54" t="str">
        <f>IFERROR(IF(VLOOKUP(A633,VocabularyFR!$A:$H,8)=0,"",VLOOKUP(A633,VocabularyFR!$A:$H,8)),"")</f>
        <v>voir https://economie.fgov.be/fr/themes/entreprises/banque-carrefour-des/services-pour-les/tables-de-codes (code NACE version 2008)</v>
      </c>
      <c r="M633" s="2"/>
    </row>
    <row r="634" spans="1:13" s="7" customFormat="1" ht="28.8" x14ac:dyDescent="0.3">
      <c r="A634" s="32">
        <v>701</v>
      </c>
      <c r="B634" s="35" t="str">
        <f>IF($A634&lt;&gt;"",VLOOKUP($A634,Vocabulary!$A:$J,4,),"")</f>
        <v>Location</v>
      </c>
      <c r="C634" s="54" t="str">
        <f>IF($A634&lt;&gt;"",IF(VLOOKUP($A634,Vocabulary!$A:$J,2,)="","",VLOOKUP($A634,Vocabulary!$A:$J,2,)),"")</f>
        <v>CountryNisCode</v>
      </c>
      <c r="D634" s="54" t="str">
        <f>IF($A634&lt;&gt;"",IF(VLOOKUP($A634,Vocabulary!$A:$J,10,)="","",VLOOKUP($A634,Vocabulary!$A:$J,10,)),"")</f>
        <v>&lt;fed-thesaurus:CountryNisCode&gt;</v>
      </c>
      <c r="E634" s="54" t="str">
        <f>IFERROR(IF(VLOOKUP(A634,VocabularyNL!$A:$G,6)=0,"",VLOOKUP(A634,VocabularyNL!$A:$G,6)),"")</f>
        <v>Land NIS-code</v>
      </c>
      <c r="F634" s="54" t="str">
        <f>IFERROR(IF(VLOOKUP(A634,VocabularyFR!$A:$G,6)=0,"",VLOOKUP(A634,VocabularyFR!$A:$G,6)),"")</f>
        <v>Code INS du pays</v>
      </c>
      <c r="G634" s="35" t="str">
        <f>IF($A634&lt;&gt;"",VLOOKUP($A634,Vocabulary!$A:$J,3,),"")</f>
        <v>NIS code representing a country as defined by statbel.fgov.be</v>
      </c>
      <c r="H634" s="54" t="str">
        <f>IFERROR(IF(VLOOKUP(A634,VocabularyNL!$A:$G,7)=0,"",VLOOKUP(A634,VocabularyNL!$A:$H,7)),"")</f>
        <v>NIS-code voor een land, zoals gedefinieerd door statbel.fgov.be</v>
      </c>
      <c r="I634" s="54" t="str">
        <f>IFERROR(IF(VLOOKUP(A634,VocabularyFR!$A:$G,7)=0,"",VLOOKUP(A634,VocabularyFR!$A:$H,7)),"")</f>
        <v>Code INS pour un pays, comme defini par statbel.fgov.be</v>
      </c>
      <c r="J634" s="54" t="str">
        <f>IF($A634&lt;&gt;"",IF(VLOOKUP($A634,Vocabulary!$A:$J,7,)="","",VLOOKUP($A634,Vocabulary!$A:$J,7,)),"")</f>
        <v>Possible values are in range from 100 to 999</v>
      </c>
      <c r="K634" s="54" t="str">
        <f>IFERROR(IF(VLOOKUP(A634,VocabularyNL!$A:$H,8)=0,"",VLOOKUP(A634,VocabularyNL!$A:$H,8)),"")</f>
        <v>Geldige waarden van 100 tot 999</v>
      </c>
      <c r="L634" s="54" t="str">
        <f>IFERROR(IF(VLOOKUP(A634,VocabularyFR!$A:$H,8)=0,"",VLOOKUP(A634,VocabularyFR!$A:$H,8)),"")</f>
        <v>Valeurs possibles de 100 à 999</v>
      </c>
      <c r="M634" s="2"/>
    </row>
    <row r="635" spans="1:13" s="7" customFormat="1" ht="72" x14ac:dyDescent="0.3">
      <c r="A635" s="32">
        <v>702</v>
      </c>
      <c r="B635" s="35" t="str">
        <f>IF($A635&lt;&gt;"",VLOOKUP($A635,Vocabulary!$A:$J,4,),"")</f>
        <v>Location</v>
      </c>
      <c r="C635" s="54" t="str">
        <f>IF($A635&lt;&gt;"",IF(VLOOKUP($A635,Vocabulary!$A:$J,2,)="","",VLOOKUP($A635,Vocabulary!$A:$J,2,)),"")</f>
        <v>StreetRrnCode</v>
      </c>
      <c r="D635" s="54" t="str">
        <f>IF($A635&lt;&gt;"",IF(VLOOKUP($A635,Vocabulary!$A:$J,10,)="","",VLOOKUP($A635,Vocabulary!$A:$J,10,)),"")</f>
        <v>&lt;fed-thesaurus:StreetRrnCode&gt;</v>
      </c>
      <c r="E635" s="54" t="str">
        <f>IFERROR(IF(VLOOKUP(A635,VocabularyNL!$A:$G,6)=0,"",VLOOKUP(A635,VocabularyNL!$A:$G,6)),"")</f>
        <v>Straatcode Rijksregister</v>
      </c>
      <c r="F635" s="54" t="str">
        <f>IFERROR(IF(VLOOKUP(A635,VocabularyFR!$A:$G,6)=0,"",VLOOKUP(A635,VocabularyFR!$A:$G,6)),"")</f>
        <v>Code rue du Registre National</v>
      </c>
      <c r="G635" s="35" t="str">
        <f>IF($A635&lt;&gt;"",VLOOKUP($A635,Vocabulary!$A:$J,3,),"")</f>
        <v>Street code assigned by National Registry</v>
      </c>
      <c r="H635" s="54" t="str">
        <f>IFERROR(IF(VLOOKUP(A635,VocabularyNL!$A:$G,7)=0,"",VLOOKUP(A635,VocabularyNL!$A:$H,7)),"")</f>
        <v>Straatcode toegewezen door het Rijksregister</v>
      </c>
      <c r="I635" s="54" t="str">
        <f>IFERROR(IF(VLOOKUP(A635,VocabularyFR!$A:$G,7)=0,"",VLOOKUP(A635,VocabularyFR!$A:$H,7)),"")</f>
        <v>Code rue attribué par le Registre National</v>
      </c>
      <c r="J635" s="54" t="str">
        <f>IF($A635&lt;&gt;"",IF(VLOOKUP($A635,Vocabulary!$A:$J,7,)="","",VLOOKUP($A635,Vocabulary!$A:$J,7,)),"")</f>
        <v>4 digits long. Unique within a municipality.
(more info: https://www.ibz.rrn.fgov.be/fileadmin/user_upload/nl/rr/instructies/IST_Codificatie_straten.pdf)
Will be replaced by the BEST street identifier.</v>
      </c>
      <c r="K635" s="54" t="str">
        <f>IFERROR(IF(VLOOKUP(A635,VocabularyNL!$A:$H,8)=0,"",VLOOKUP(A635,VocabularyNL!$A:$H,8)),"")</f>
        <v>lengte: 4 digits. Uniek binnen een gemeente.
(meer info: https://www.ibz.rrn.fgov.be/fileadmin/user_upload/nl/rr/instructies/IST_Codificatie_straten.pdf)
Zal worden vervangen door de BEST straat identifier.</v>
      </c>
      <c r="L635" s="54" t="str">
        <f>IFERROR(IF(VLOOKUP(A635,VocabularyFR!$A:$H,8)=0,"",VLOOKUP(A635,VocabularyFR!$A:$H,8)),"")</f>
        <v xml:space="preserve">Longueur: 4 digits long. unique dans une commune.
(info supplémentaire: https://www.ibz.rrn.fgov.be/fileadmin/user_upload/fr/rn/instructions/liste-TI/Inst_Codification_voies_publiques.pdf)
Sera remplacé par l'identifiant BEST pour les rues. </v>
      </c>
      <c r="M635" s="2"/>
    </row>
    <row r="636" spans="1:13" s="7" customFormat="1" ht="144" x14ac:dyDescent="0.3">
      <c r="A636" s="4">
        <v>703</v>
      </c>
      <c r="B636" s="13" t="str">
        <f>IF($A636&lt;&gt;"",VLOOKUP($A636,Vocabulary!$A:$J,4,),"")</f>
        <v>Generic</v>
      </c>
      <c r="C636" s="53" t="str">
        <f>IF($A636&lt;&gt;"",IF(VLOOKUP($A636,Vocabulary!$A:$J,2,)="","",VLOOKUP($A636,Vocabulary!$A:$J,2,)),"")</f>
        <v>Mandate</v>
      </c>
      <c r="D636" s="53" t="str">
        <f>IF($A636&lt;&gt;"",IF(VLOOKUP($A636,Vocabulary!$A:$J,10,)="","",VLOOKUP($A636,Vocabulary!$A:$J,10,)),"")</f>
        <v>&lt;org:Mandate&gt;</v>
      </c>
      <c r="E636" s="53" t="str">
        <f>IFERROR(IF(VLOOKUP(A636,VocabularyNL!$A:$G,6)=0,"",VLOOKUP(A636,VocabularyNL!$A:$G,6)),"")</f>
        <v>Mandaat</v>
      </c>
      <c r="F636" s="53" t="str">
        <f>IFERROR(IF(VLOOKUP(A636,VocabularyFR!$A:$G,6)=0,"",VLOOKUP(A636,VocabularyFR!$A:$G,6)),"")</f>
        <v>Mandat</v>
      </c>
      <c r="G636" s="13" t="str">
        <f>IF($A636&lt;&gt;"",VLOOKUP($A636,Vocabulary!$A:$J,3,),"")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36" s="53" t="str">
        <f>IFERROR(IF(VLOOKUP(A636,VocabularyNL!$A:$G,7)=0,"",VLOOKUP(A636,VocabularyNL!$A:$H,7)),"")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36" s="53" t="str">
        <f>IFERROR(IF(VLOOKUP(A636,VocabularyFR!$A:$G,7)=0,"",VLOOKUP(A636,VocabularyFR!$A:$H,7)),"")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36" s="53" t="str">
        <f>IF($A636&lt;&gt;"",IF(VLOOKUP($A636,Vocabulary!$A:$J,7,)="","",VLOOKUP($A636,Vocabulary!$A:$J,7,)),"")</f>
        <v>see Class Agent</v>
      </c>
      <c r="K636" s="53" t="str">
        <f>IFERROR(IF(VLOOKUP(A636,VocabularyNL!$A:$H,8)=0,"",VLOOKUP(A636,VocabularyNL!$A:$H,8)),"")</f>
        <v>zie class Agent</v>
      </c>
      <c r="L636" s="53" t="str">
        <f>IFERROR(IF(VLOOKUP(A636,VocabularyFR!$A:$H,8)=0,"",VLOOKUP(A636,VocabularyFR!$A:$H,8)),"")</f>
        <v>voir class Agent</v>
      </c>
      <c r="M636" s="2"/>
    </row>
    <row r="637" spans="1:13" s="7" customFormat="1" ht="57.6" x14ac:dyDescent="0.3">
      <c r="A637" s="4">
        <v>705</v>
      </c>
      <c r="B637" s="13" t="str">
        <f>IF($A637&lt;&gt;"",VLOOKUP($A637,Vocabulary!$A:$J,4,),"")</f>
        <v>Generic</v>
      </c>
      <c r="C637" s="53" t="str">
        <f>IF($A637&lt;&gt;"",IF(VLOOKUP($A637,Vocabulary!$A:$J,2,)="","",VLOOKUP($A637,Vocabulary!$A:$J,2,)),"")</f>
        <v>mandatary</v>
      </c>
      <c r="D637" s="53" t="str">
        <f>IF($A637&lt;&gt;"",IF(VLOOKUP($A637,Vocabulary!$A:$J,10,)="","",VLOOKUP($A637,Vocabulary!$A:$J,10,)),"")</f>
        <v>&lt;org:mandatary&gt;</v>
      </c>
      <c r="E637" s="53" t="str">
        <f>IFERROR(IF(VLOOKUP(A637,VocabularyNL!$A:$G,6)=0,"",VLOOKUP(A637,VocabularyNL!$A:$G,6)),"")</f>
        <v>Mandataris</v>
      </c>
      <c r="F637" s="53" t="str">
        <f>IFERROR(IF(VLOOKUP(A637,VocabularyFR!$A:$G,6)=0,"",VLOOKUP(A637,VocabularyFR!$A:$G,6)),"")</f>
        <v>Mandataire</v>
      </c>
      <c r="G637" s="13" t="str">
        <f>IF($A637&lt;&gt;"",VLOOKUP($A637,Vocabulary!$A:$J,3,),"")</f>
        <v>The Agent that receives a mandate from another Agent. 
The mandatary must be unambiguously identified in an authentic source.</v>
      </c>
      <c r="H637" s="53" t="str">
        <f>IFERROR(IF(VLOOKUP(A637,VocabularyNL!$A:$G,7)=0,"",VLOOKUP(A637,VocabularyNL!$A:$H,7)),"")</f>
        <v>De agent die een mandaat van een andere agent ontvangt.
De mandataris moet ondubbelzinnig worden geïdentificeerd in een authentieke bron.</v>
      </c>
      <c r="I637" s="53" t="str">
        <f>IFERROR(IF(VLOOKUP(A637,VocabularyFR!$A:$G,7)=0,"",VLOOKUP(A637,VocabularyFR!$A:$H,7)),"")</f>
        <v>L'agent qui reçoit un mandat d'un autre agent.
Le mandataire doit être identifié sans ambiguïté dans une source authentique.</v>
      </c>
      <c r="J637" s="53" t="str">
        <f>IF($A637&lt;&gt;"",IF(VLOOKUP($A637,Vocabulary!$A:$J,7,)="","",VLOOKUP($A637,Vocabulary!$A:$J,7,)),"")</f>
        <v>see Class Agent</v>
      </c>
      <c r="K637" s="53" t="str">
        <f>IFERROR(IF(VLOOKUP(A637,VocabularyNL!$A:$H,8)=0,"",VLOOKUP(A637,VocabularyNL!$A:$H,8)),"")</f>
        <v>zie class Agent</v>
      </c>
      <c r="L637" s="53" t="str">
        <f>IFERROR(IF(VLOOKUP(A637,VocabularyFR!$A:$H,8)=0,"",VLOOKUP(A637,VocabularyFR!$A:$H,8)),"")</f>
        <v>voir class Agent</v>
      </c>
      <c r="M637" s="2"/>
    </row>
    <row r="638" spans="1:13" s="7" customFormat="1" ht="43.2" x14ac:dyDescent="0.3">
      <c r="A638" s="32">
        <v>706</v>
      </c>
      <c r="B638" s="35" t="str">
        <f>IF($A638&lt;&gt;"",VLOOKUP($A638,Vocabulary!$A:$J,4,),"")</f>
        <v>Generic</v>
      </c>
      <c r="C638" s="54" t="str">
        <f>IF($A638&lt;&gt;"",IF(VLOOKUP($A638,Vocabulary!$A:$J,2,)="","",VLOOKUP($A638,Vocabulary!$A:$J,2,)),"")</f>
        <v>mandator</v>
      </c>
      <c r="D638" s="54" t="str">
        <f>IF($A638&lt;&gt;"",IF(VLOOKUP($A638,Vocabulary!$A:$J,10,)="","",VLOOKUP($A638,Vocabulary!$A:$J,10,)),"")</f>
        <v>&lt;org:mandator&gt;</v>
      </c>
      <c r="E638" s="54" t="str">
        <f>IFERROR(IF(VLOOKUP(A638,VocabularyNL!$A:$G,6)=0,"",VLOOKUP(A638,VocabularyNL!$A:$G,6)),"")</f>
        <v>Mandaatgever</v>
      </c>
      <c r="F638" s="54" t="str">
        <f>IFERROR(IF(VLOOKUP(A638,VocabularyFR!$A:$G,6)=0,"",VLOOKUP(A638,VocabularyFR!$A:$G,6)),"")</f>
        <v>Mandant</v>
      </c>
      <c r="G638" s="35" t="str">
        <f>IF($A638&lt;&gt;"",VLOOKUP($A638,Vocabulary!$A:$J,3,),"")</f>
        <v>The Agent that gives a mandate to another Agent. 
The mandator must be uniquely identified in an authentic source</v>
      </c>
      <c r="H638" s="54" t="str">
        <f>IFERROR(IF(VLOOKUP(A638,VocabularyNL!$A:$G,7)=0,"",VLOOKUP(A638,VocabularyNL!$A:$H,7)),"")</f>
        <v>De agent die een mandaat aan een andere agent geeft.
De mandator moet uniek geïdentificeerd zijn in een authentieke bron</v>
      </c>
      <c r="I638" s="54" t="str">
        <f>IFERROR(IF(VLOOKUP(A638,VocabularyFR!$A:$G,7)=0,"",VLOOKUP(A638,VocabularyFR!$A:$H,7)),"")</f>
        <v>L'agent qui donne un mandat à un autre agent.
Le mandant doit être identifié de manière unique dans une source authentique</v>
      </c>
      <c r="J638" s="54" t="str">
        <f>IF($A638&lt;&gt;"",IF(VLOOKUP($A638,Vocabulary!$A:$J,7,)="","",VLOOKUP($A638,Vocabulary!$A:$J,7,)),"")</f>
        <v>see Class Agent</v>
      </c>
      <c r="K638" s="54" t="str">
        <f>IFERROR(IF(VLOOKUP(A638,VocabularyNL!$A:$H,8)=0,"",VLOOKUP(A638,VocabularyNL!$A:$H,8)),"")</f>
        <v>zie class Agent</v>
      </c>
      <c r="L638" s="54" t="str">
        <f>IFERROR(IF(VLOOKUP(A638,VocabularyFR!$A:$H,8)=0,"",VLOOKUP(A638,VocabularyFR!$A:$H,8)),"")</f>
        <v>voir class Agent</v>
      </c>
      <c r="M638" s="2"/>
    </row>
    <row r="639" spans="1:13" s="7" customFormat="1" ht="28.8" x14ac:dyDescent="0.3">
      <c r="A639" s="4">
        <v>707</v>
      </c>
      <c r="B639" s="13" t="str">
        <f>IF($A639&lt;&gt;"",VLOOKUP($A639,Vocabulary!$A:$J,4,),"")</f>
        <v>Location</v>
      </c>
      <c r="C639" s="53" t="str">
        <f>IF($A639&lt;&gt;"",IF(VLOOKUP($A639,Vocabulary!$A:$J,2,)="","",VLOOKUP($A639,Vocabulary!$A:$J,2,)),"")</f>
        <v>CountryIsoCode</v>
      </c>
      <c r="D639" s="53" t="str">
        <f>IF($A639&lt;&gt;"",IF(VLOOKUP($A639,Vocabulary!$A:$J,10,)="","",VLOOKUP($A639,Vocabulary!$A:$J,10,)),"")</f>
        <v>&lt;fed-thesaurus:CountryIsoCode&gt;</v>
      </c>
      <c r="E639" s="53" t="str">
        <f>IFERROR(IF(VLOOKUP(A639,VocabularyNL!$A:$G,6)=0,"",VLOOKUP(A639,VocabularyNL!$A:$G,6)),"")</f>
        <v>ISO landcode</v>
      </c>
      <c r="F639" s="53" t="str">
        <f>IFERROR(IF(VLOOKUP(A639,VocabularyFR!$A:$G,6)=0,"",VLOOKUP(A639,VocabularyFR!$A:$G,6)),"")</f>
        <v>Code pays ISO</v>
      </c>
      <c r="G639" s="13" t="str">
        <f>IF($A639&lt;&gt;"",VLOOKUP($A639,Vocabulary!$A:$J,3,),"")</f>
        <v>Representation of a country by an ISO 3166-1 alpha-2 code.</v>
      </c>
      <c r="H639" s="53" t="str">
        <f>IFERROR(IF(VLOOKUP(A639,VocabularyNL!$A:$G,7)=0,"",VLOOKUP(A639,VocabularyNL!$A:$H,7)),"")</f>
        <v>Voorstelling van een land door een ISO 3166-1 alpha-2-code.</v>
      </c>
      <c r="I639" s="53" t="str">
        <f>IFERROR(IF(VLOOKUP(A639,VocabularyFR!$A:$G,7)=0,"",VLOOKUP(A639,VocabularyFR!$A:$H,7)),"")</f>
        <v>Représentation d'un pays par un code ISO 3166-1 alpha-2.</v>
      </c>
      <c r="J639" s="53" t="str">
        <f>IF($A639&lt;&gt;"",IF(VLOOKUP($A639,Vocabulary!$A:$J,7,)="","",VLOOKUP($A639,Vocabulary!$A:$J,7,)),"")</f>
        <v>pattern: "^[A-Z]{2}$"</v>
      </c>
      <c r="K639" s="53" t="str">
        <f>IFERROR(IF(VLOOKUP(A639,VocabularyNL!$A:$H,8)=0,"",VLOOKUP(A639,VocabularyNL!$A:$H,8)),"")</f>
        <v>pattern: "^[A-Z]{2}$"</v>
      </c>
      <c r="L639" s="53" t="str">
        <f>IFERROR(IF(VLOOKUP(A639,VocabularyFR!$A:$H,8)=0,"",VLOOKUP(A639,VocabularyFR!$A:$H,8)),"")</f>
        <v>pattern: "^[A-Z]{2}$"</v>
      </c>
      <c r="M639" s="2"/>
    </row>
    <row r="640" spans="1:13" s="7" customFormat="1" ht="57.6" x14ac:dyDescent="0.3">
      <c r="A640" s="32">
        <v>708</v>
      </c>
      <c r="B640" s="13" t="str">
        <f>IF($A640&lt;&gt;"",VLOOKUP($A640,Vocabulary!$A:$J,4,),"")</f>
        <v>Location</v>
      </c>
      <c r="C640" s="53" t="str">
        <f>IF($A640&lt;&gt;"",IF(VLOOKUP($A640,Vocabulary!$A:$J,2,)="","",VLOOKUP($A640,Vocabulary!$A:$J,2,)),"")</f>
        <v>CountryWithHistoricIsoCode</v>
      </c>
      <c r="D640" s="53" t="str">
        <f>IF($A640&lt;&gt;"",IF(VLOOKUP($A640,Vocabulary!$A:$J,10,)="","",VLOOKUP($A640,Vocabulary!$A:$J,10,)),"")</f>
        <v>&lt;fed-thesaurus:CountryWithHistoricIsoCode&gt;</v>
      </c>
      <c r="E640" s="53" t="str">
        <f>IFERROR(IF(VLOOKUP(A640,VocabularyNL!$A:$G,6)=0,"",VLOOKUP(A640,VocabularyNL!$A:$G,6)),"")</f>
        <v>ISO landcode inclusief voormalige</v>
      </c>
      <c r="F640" s="53" t="str">
        <f>IFERROR(IF(VLOOKUP(A640,VocabularyFR!$A:$G,6)=0,"",VLOOKUP(A640,VocabularyFR!$A:$G,6)),"")</f>
        <v>Code pays ISO avec histoire</v>
      </c>
      <c r="G640" s="13" t="str">
        <f>IF($A640&lt;&gt;"",VLOOKUP($A640,Vocabulary!$A:$J,3,),"")</f>
        <v>Representation of a country by an ISO 3166-1 alpha-2 (current country) or ISO 3166-3 alpha-4 (former country) code.</v>
      </c>
      <c r="H640" s="53" t="str">
        <f>IFERROR(IF(VLOOKUP(A640,VocabularyNL!$A:$G,7)=0,"",VLOOKUP(A640,VocabularyNL!$A:$H,7)),"")</f>
        <v>Voorstelling van een land door een ISO 3166-1 alpha-2 (huidig land) of ISO 3166-3 alpha-4 (voormalig land) code.</v>
      </c>
      <c r="I640" s="53" t="str">
        <f>IFERROR(IF(VLOOKUP(A640,VocabularyFR!$A:$G,7)=0,"",VLOOKUP(A640,VocabularyFR!$A:$H,7)),"")</f>
        <v>Représentation d'un pays par un code ISO 3166-1 alpha-2 (pays actuel) ou ISO 3166-3 alpha-4 (ancien pays).</v>
      </c>
      <c r="J640" s="53" t="str">
        <f>IF($A640&lt;&gt;"",IF(VLOOKUP($A640,Vocabulary!$A:$J,7,)="","",VLOOKUP($A640,Vocabulary!$A:$J,7,)),"")</f>
        <v>pattern: "^[A-Z]{2}([A-Z]{2})?$"</v>
      </c>
      <c r="K640" s="53" t="str">
        <f>IFERROR(IF(VLOOKUP(A640,VocabularyNL!$A:$H,8)=0,"",VLOOKUP(A640,VocabularyNL!$A:$H,8)),"")</f>
        <v>pattern: "^[A-Z]{2}([A-Z]{2})?$"</v>
      </c>
      <c r="L640" s="53" t="str">
        <f>IFERROR(IF(VLOOKUP(A640,VocabularyFR!$A:$H,8)=0,"",VLOOKUP(A640,VocabularyFR!$A:$H,8)),"")</f>
        <v>pattern: "^[A-Z]{2}([A-Z]{2})?$"</v>
      </c>
      <c r="M640" s="2"/>
    </row>
    <row r="641" spans="1:13" s="7" customFormat="1" ht="43.2" x14ac:dyDescent="0.3">
      <c r="A641" s="32">
        <v>710</v>
      </c>
      <c r="B641" s="13" t="str">
        <f>IF($A641&lt;&gt;"",VLOOKUP($A641,Vocabulary!$A:$J,4,),"")</f>
        <v>Location</v>
      </c>
      <c r="C641" s="53" t="str">
        <f>IF($A641&lt;&gt;"",IF(VLOOKUP($A641,Vocabulary!$A:$J,2,)="","",VLOOKUP($A641,Vocabulary!$A:$J,2,)),"")</f>
        <v>Country</v>
      </c>
      <c r="D641" s="53" t="str">
        <f>IF($A641&lt;&gt;"",IF(VLOOKUP($A641,Vocabulary!$A:$J,10,)="","",VLOOKUP($A641,Vocabulary!$A:$J,10,)),"")</f>
        <v>&lt;fed-loc:Country&gt;</v>
      </c>
      <c r="E641" s="53" t="str">
        <f>IFERROR(IF(VLOOKUP(A641,VocabularyNL!$A:$G,6)=0,"",VLOOKUP(A641,VocabularyNL!$A:$G,6)),"")</f>
        <v>Land</v>
      </c>
      <c r="F641" s="53" t="str">
        <f>IFERROR(IF(VLOOKUP(A641,VocabularyFR!$A:$G,6)=0,"",VLOOKUP(A641,VocabularyFR!$A:$G,6)),"")</f>
        <v>Pays</v>
      </c>
      <c r="G641" s="13" t="str">
        <f>IF($A641&lt;&gt;"",VLOOKUP($A641,Vocabulary!$A:$J,3,),"")</f>
        <v>A country is a political state, nation, or territory which is controlled. It is often referred to as the land of an individual's birth, residence, or citizenship.</v>
      </c>
      <c r="H641" s="53" t="str">
        <f>IFERROR(IF(VLOOKUP(A641,VocabularyNL!$A:$G,7)=0,"",VLOOKUP(A641,VocabularyNL!$A:$H,7)),"")</f>
        <v>Een land is een politieke staat, natie of territorium dat wordt gecontroleerd. Het wordt vaak het land van iemands geboorte, verblijf of staatsburgerschap genoemd.</v>
      </c>
      <c r="I641" s="53" t="str">
        <f>IFERROR(IF(VLOOKUP(A641,VocabularyFR!$A:$G,7)=0,"",VLOOKUP(A641,VocabularyFR!$A:$H,7)),"")</f>
        <v>Un pays est un État, une nation ou un territoire politique qui est contrôlé. On l'appelle souvent le pays de naissance, de résidence ou de citoyenneté d'un individu.</v>
      </c>
      <c r="J641" s="53" t="str">
        <f>IF($A641&lt;&gt;"",IF(VLOOKUP($A641,Vocabulary!$A:$J,7,)="","",VLOOKUP($A641,Vocabulary!$A:$J,7,)),"")</f>
        <v/>
      </c>
      <c r="K641" s="53" t="str">
        <f>IFERROR(IF(VLOOKUP(A641,VocabularyNL!$A:$H,8)=0,"",VLOOKUP(A641,VocabularyNL!$A:$H,8)),"")</f>
        <v/>
      </c>
      <c r="L641" s="53" t="str">
        <f>IFERROR(IF(VLOOKUP(A641,VocabularyFR!$A:$H,8)=0,"",VLOOKUP(A641,VocabularyFR!$A:$H,8)),"")</f>
        <v/>
      </c>
      <c r="M641" s="2"/>
    </row>
    <row r="642" spans="1:13" s="7" customFormat="1" ht="28.8" x14ac:dyDescent="0.3">
      <c r="A642" s="4">
        <v>713</v>
      </c>
      <c r="B642" s="13" t="str">
        <f>IF($A642&lt;&gt;"",VLOOKUP($A642,Vocabulary!$A:$J,4,),"")</f>
        <v>Location</v>
      </c>
      <c r="C642" s="53" t="str">
        <f>IF($A642&lt;&gt;"",IF(VLOOKUP($A642,Vocabulary!$A:$J,2,)="","",VLOOKUP($A642,Vocabulary!$A:$J,2,)),"")</f>
        <v>MunicipalityCode</v>
      </c>
      <c r="D642" s="53" t="str">
        <f>IF($A642&lt;&gt;"",IF(VLOOKUP($A642,Vocabulary!$A:$J,10,)="","",VLOOKUP($A642,Vocabulary!$A:$J,10,)),"")</f>
        <v>&lt;fed-thesaurus:municipalitycode#id&gt;</v>
      </c>
      <c r="E642" s="53" t="str">
        <f>IFERROR(IF(VLOOKUP(A642,VocabularyNL!$A:$G,6)=0,"",VLOOKUP(A642,VocabularyNL!$A:$G,6)),"")</f>
        <v>NIS code gemeente</v>
      </c>
      <c r="F642" s="53" t="str">
        <f>IFERROR(IF(VLOOKUP(A642,VocabularyFR!$A:$G,6)=0,"",VLOOKUP(A642,VocabularyFR!$A:$G,6)),"")</f>
        <v>Code commune NIS</v>
      </c>
      <c r="G642" s="13" t="str">
        <f>IF($A642&lt;&gt;"",VLOOKUP($A642,Vocabulary!$A:$J,3,),"")</f>
        <v>The conceptscheme "MunicipalityCode" contains municipalities represented by a NIS code.</v>
      </c>
      <c r="H642" s="53" t="str">
        <f>IFERROR(IF(VLOOKUP(A642,VocabularyNL!$A:$G,7)=0,"",VLOOKUP(A642,VocabularyNL!$A:$H,7)),"")</f>
        <v>Het conceptschema "GemeenteCode" bevat gemeenten die worden weergegeven door een NIS-code.</v>
      </c>
      <c r="I642" s="53" t="str">
        <f>IFERROR(IF(VLOOKUP(A642,VocabularyFR!$A:$G,7)=0,"",VLOOKUP(A642,VocabularyFR!$A:$H,7)),"")</f>
        <v>Le schéma de concepts "MunicipalityCode" contient des municipalités représentées par un code NIS.</v>
      </c>
      <c r="J642" s="53" t="str">
        <f>IF($A642&lt;&gt;"",IF(VLOOKUP($A642,Vocabulary!$A:$J,7,)="","",VLOOKUP($A642,Vocabulary!$A:$J,7,)),"")</f>
        <v/>
      </c>
      <c r="K642" s="53" t="str">
        <f>IFERROR(IF(VLOOKUP(A642,VocabularyNL!$A:$H,8)=0,"",VLOOKUP(A642,VocabularyNL!$A:$H,8)),"")</f>
        <v/>
      </c>
      <c r="L642" s="53" t="str">
        <f>IFERROR(IF(VLOOKUP(A642,VocabularyFR!$A:$H,8)=0,"",VLOOKUP(A642,VocabularyFR!$A:$H,8)),"")</f>
        <v/>
      </c>
      <c r="M642" s="2"/>
    </row>
    <row r="643" spans="1:13" s="7" customFormat="1" ht="28.8" x14ac:dyDescent="0.3">
      <c r="A643" s="4">
        <v>716</v>
      </c>
      <c r="B643" s="13" t="str">
        <f>IF($A643&lt;&gt;"",VLOOKUP($A643,Vocabulary!$A:$J,4,),"")</f>
        <v>Location</v>
      </c>
      <c r="C643" s="53" t="str">
        <f>IF($A643&lt;&gt;"",IF(VLOOKUP($A643,Vocabulary!$A:$J,2,)="","",VLOOKUP($A643,Vocabulary!$A:$J,2,)),"")</f>
        <v>CountryIsoAlpha3Code</v>
      </c>
      <c r="D643" s="53" t="str">
        <f>IF($A643&lt;&gt;"",IF(VLOOKUP($A643,Vocabulary!$A:$J,10,)="","",VLOOKUP($A643,Vocabulary!$A:$J,10,)),"")</f>
        <v>&lt;fed-thesaurus:countryisocode#id&gt;</v>
      </c>
      <c r="E643" s="53" t="str">
        <f>IFERROR(IF(VLOOKUP(A643,VocabularyNL!$A:$G,6)=0,"",VLOOKUP(A643,VocabularyNL!$A:$G,6)),"")</f>
        <v>ISO alfa-3 landcode</v>
      </c>
      <c r="F643" s="53" t="str">
        <f>IFERROR(IF(VLOOKUP(A643,VocabularyFR!$A:$G,6)=0,"",VLOOKUP(A643,VocabularyFR!$A:$G,6)),"")</f>
        <v>Code pays ISO alpha-3</v>
      </c>
      <c r="G643" s="13" t="str">
        <f>IF($A643&lt;&gt;"",VLOOKUP($A643,Vocabulary!$A:$J,3,),"")</f>
        <v>Representation of a country by an ISO 3166-1 alpha-3 code.</v>
      </c>
      <c r="H643" s="53" t="str">
        <f>IFERROR(IF(VLOOKUP(A643,VocabularyNL!$A:$G,7)=0,"",VLOOKUP(A643,VocabularyNL!$A:$H,7)),"")</f>
        <v>Voorstelling van een land door een ISO 3166-1 alpha-3-code.</v>
      </c>
      <c r="I643" s="53" t="str">
        <f>IFERROR(IF(VLOOKUP(A643,VocabularyFR!$A:$G,7)=0,"",VLOOKUP(A643,VocabularyFR!$A:$H,7)),"")</f>
        <v>Représentation d'un pays par un code ISO 3166-1 alpha-3.</v>
      </c>
      <c r="J643" s="53" t="str">
        <f>IF($A643&lt;&gt;"",IF(VLOOKUP($A643,Vocabulary!$A:$J,7,)="","",VLOOKUP($A643,Vocabulary!$A:$J,7,)),"")</f>
        <v>pattern: "^[A-Z]{3}$"</v>
      </c>
      <c r="K643" s="53" t="str">
        <f>IFERROR(IF(VLOOKUP(A643,VocabularyNL!$A:$H,8)=0,"",VLOOKUP(A643,VocabularyNL!$A:$H,8)),"")</f>
        <v>pattern: "^[A-Z]{3}$"</v>
      </c>
      <c r="L643" s="53" t="str">
        <f>IFERROR(IF(VLOOKUP(A643,VocabularyFR!$A:$H,8)=0,"",VLOOKUP(A643,VocabularyFR!$A:$H,8)),"")</f>
        <v>pattern: "^[A-Z]{3}$"</v>
      </c>
      <c r="M643" s="2"/>
    </row>
    <row r="644" spans="1:13" s="7" customFormat="1" ht="28.8" x14ac:dyDescent="0.3">
      <c r="A644" s="4">
        <v>718</v>
      </c>
      <c r="B644" s="13" t="str">
        <f>IF($A644&lt;&gt;"",VLOOKUP($A644,Vocabulary!$A:$J,4,),"")</f>
        <v>Location</v>
      </c>
      <c r="C644" s="53" t="str">
        <f>IF($A644&lt;&gt;"",IF(VLOOKUP($A644,Vocabulary!$A:$J,2,)="","",VLOOKUP($A644,Vocabulary!$A:$J,2,)),"")</f>
        <v>CountryIsoNum3Code</v>
      </c>
      <c r="D644" s="53" t="str">
        <f>IF($A644&lt;&gt;"",IF(VLOOKUP($A644,Vocabulary!$A:$J,10,)="","",VLOOKUP($A644,Vocabulary!$A:$J,10,)),"")</f>
        <v>&lt;fed-thesaurus:countryisocode#id&gt;</v>
      </c>
      <c r="E644" s="53" t="str">
        <f>IFERROR(IF(VLOOKUP(A644,VocabularyNL!$A:$G,6)=0,"",VLOOKUP(A644,VocabularyNL!$A:$G,6)),"")</f>
        <v>ISO num-3 landcode</v>
      </c>
      <c r="F644" s="53" t="str">
        <f>IFERROR(IF(VLOOKUP(A644,VocabularyFR!$A:$G,6)=0,"",VLOOKUP(A644,VocabularyFR!$A:$G,6)),"")</f>
        <v>Code pays ISO num-3</v>
      </c>
      <c r="G644" s="13" t="str">
        <f>IF($A644&lt;&gt;"",VLOOKUP($A644,Vocabulary!$A:$J,3,),"")</f>
        <v>Representation of a country by an ISO 3166-1 num-3 code.</v>
      </c>
      <c r="H644" s="53" t="str">
        <f>IFERROR(IF(VLOOKUP(A644,VocabularyNL!$A:$G,7)=0,"",VLOOKUP(A644,VocabularyNL!$A:$H,7)),"")</f>
        <v>Voorstelling van een land door een ISO 3166-1 num-3 code.</v>
      </c>
      <c r="I644" s="53" t="str">
        <f>IFERROR(IF(VLOOKUP(A644,VocabularyFR!$A:$G,7)=0,"",VLOOKUP(A644,VocabularyFR!$A:$H,7)),"")</f>
        <v>Représentation d'un pays par un code ISO 3166-1 num-3</v>
      </c>
      <c r="J644" s="53" t="str">
        <f>IF($A644&lt;&gt;"",IF(VLOOKUP($A644,Vocabulary!$A:$J,7,)="","",VLOOKUP($A644,Vocabulary!$A:$J,7,)),"")</f>
        <v>pattern: "^[0-9]{3}$"</v>
      </c>
      <c r="K644" s="53" t="str">
        <f>IFERROR(IF(VLOOKUP(A644,VocabularyNL!$A:$H,8)=0,"",VLOOKUP(A644,VocabularyNL!$A:$H,8)),"")</f>
        <v>pattern: "^[0-9]{3}$"</v>
      </c>
      <c r="L644" s="53" t="str">
        <f>IFERROR(IF(VLOOKUP(A644,VocabularyFR!$A:$H,8)=0,"",VLOOKUP(A644,VocabularyFR!$A:$H,8)),"")</f>
        <v>pattern: "^[0-9]{3}$"</v>
      </c>
      <c r="M644" s="2"/>
    </row>
    <row r="645" spans="1:13" s="7" customFormat="1" ht="409.6" x14ac:dyDescent="0.3">
      <c r="A645" s="4">
        <v>720</v>
      </c>
      <c r="B645" s="13" t="str">
        <f>IF($A645&lt;&gt;"",VLOOKUP($A645,Vocabulary!$A:$J,4,),"")</f>
        <v>Organization</v>
      </c>
      <c r="C645" s="53" t="str">
        <f>IF($A645&lt;&gt;"",IF(VLOOKUP($A645,Vocabulary!$A:$J,2,)="","",VLOOKUP($A645,Vocabulary!$A:$J,2,)),"")</f>
        <v>CbeRegisteredEntity</v>
      </c>
      <c r="D645" s="53" t="str">
        <f>IF($A645&lt;&gt;"",IF(VLOOKUP($A645,Vocabulary!$A:$J,10,)="","",VLOOKUP($A645,Vocabulary!$A:$J,10,)),"")</f>
        <v>&lt;fed-org:CbeRegisteredEntity&gt;</v>
      </c>
      <c r="E645" s="53" t="str">
        <f>IFERROR(IF(VLOOKUP(A645,VocabularyNL!$A:$G,6)=0,"",VLOOKUP(A645,VocabularyNL!$A:$G,6)),"")</f>
        <v>Geregistreerde organisatie KBO</v>
      </c>
      <c r="F645" s="53" t="str">
        <f>IFERROR(IF(VLOOKUP(A645,VocabularyFR!$A:$G,6)=0,"",VLOOKUP(A645,VocabularyFR!$A:$G,6)),"")</f>
        <v>Entité enregistrée BCE</v>
      </c>
      <c r="G645" s="13" t="str">
        <f>IF($A645&lt;&gt;"",VLOOKUP($A645,Vocabulary!$A:$J,3,),"")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45" s="53" t="str">
        <f>IFERROR(IF(VLOOKUP(A645,VocabularyNL!$A:$G,7)=0,"",VLOOKUP(A645,VocabularyNL!$A:$H,7)),"")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45" s="53" t="str">
        <f>IFERROR(IF(VLOOKUP(A645,VocabularyFR!$A:$G,7)=0,"",VLOOKUP(A645,VocabularyFR!$A:$H,7)),"")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ht="158.4" x14ac:dyDescent="0.3">
      <c r="A646" s="32">
        <v>721</v>
      </c>
      <c r="B646" s="13" t="str">
        <f>IF($A646&lt;&gt;"",VLOOKUP($A646,Vocabulary!$A:$J,4,),"")</f>
        <v>Organization</v>
      </c>
      <c r="C646" s="53" t="str">
        <f>IF($A646&lt;&gt;"",IF(VLOOKUP($A646,Vocabulary!$A:$J,2,)="","",VLOOKUP($A646,Vocabulary!$A:$J,2,)),"")</f>
        <v>EstablishmentUnit</v>
      </c>
      <c r="D646" s="53" t="str">
        <f>IF($A646&lt;&gt;"",IF(VLOOKUP($A646,Vocabulary!$A:$J,10,)="","",VLOOKUP($A646,Vocabulary!$A:$J,10,)),"")</f>
        <v>&lt;fed-org:EstablishmentUnit&gt;</v>
      </c>
      <c r="E646" s="53" t="str">
        <f>IFERROR(IF(VLOOKUP(A646,VocabularyNL!$A:$G,6)=0,"",VLOOKUP(A646,VocabularyNL!$A:$G,6)),"")</f>
        <v xml:space="preserve">Vestigingseenheid </v>
      </c>
      <c r="F646" s="53" t="str">
        <f>IFERROR(IF(VLOOKUP(A646,VocabularyFR!$A:$G,6)=0,"",VLOOKUP(A646,VocabularyFR!$A:$G,6)),"")</f>
        <v>Unité d'établissement</v>
      </c>
      <c r="G646" s="13" t="str">
        <f>IF($A646&lt;&gt;"",VLOOKUP($A646,Vocabulary!$A:$J,3,),"")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46" s="53" t="str">
        <f>IFERROR(IF(VLOOKUP(A646,VocabularyNL!$A:$G,7)=0,"",VLOOKUP(A646,VocabularyNL!$A:$H,7)),"")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46" s="53" t="str">
        <f>IFERROR(IF(VLOOKUP(A646,VocabularyFR!$A:$G,7)=0,"",VLOOKUP(A646,VocabularyFR!$A:$H,7)),"")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46" s="53" t="str">
        <f>IF($A646&lt;&gt;"",IF(VLOOKUP($A646,Vocabulary!$A:$J,7,)="","",VLOOKUP($A646,Vocabulary!$A:$J,7,)),"")</f>
        <v>EstablishmentUnit is a specialization of class Site.</v>
      </c>
      <c r="K646" s="53" t="str">
        <f>IFERROR(IF(VLOOKUP(A646,VocabularyNL!$A:$H,8)=0,"",VLOOKUP(A646,VocabularyNL!$A:$H,8)),"")</f>
        <v>Vestigingseenheid is een specialisatie van de class Site.</v>
      </c>
      <c r="L646" s="53" t="str">
        <f>IFERROR(IF(VLOOKUP(A646,VocabularyFR!$A:$H,8)=0,"",VLOOKUP(A646,VocabularyFR!$A:$H,8)),"")</f>
        <v>Unité d'établissement est une spécialisation de la classe Site.</v>
      </c>
      <c r="M646" s="2"/>
    </row>
    <row r="647" spans="1:13" s="7" customFormat="1" ht="187.2" x14ac:dyDescent="0.3">
      <c r="A647" s="4">
        <v>722</v>
      </c>
      <c r="B647" s="13" t="str">
        <f>IF($A647&lt;&gt;"",VLOOKUP($A647,Vocabulary!$A:$J,4,),"")</f>
        <v>Generic</v>
      </c>
      <c r="C647" s="53" t="str">
        <f>IF($A647&lt;&gt;"",IF(VLOOKUP($A647,Vocabulary!$A:$J,2,)="","",VLOOKUP($A647,Vocabulary!$A:$J,2,)),"")</f>
        <v>Currency</v>
      </c>
      <c r="D647" s="53" t="str">
        <f>IF($A647&lt;&gt;"",IF(VLOOKUP($A647,Vocabulary!$A:$J,10,)="","",VLOOKUP($A647,Vocabulary!$A:$J,10,)),"")</f>
        <v>&lt;eupub:currency&gt;</v>
      </c>
      <c r="E647" s="53" t="str">
        <f>IFERROR(IF(VLOOKUP(A647,VocabularyNL!$A:$G,6)=0,"",VLOOKUP(A647,VocabularyNL!$A:$G,6)),"")</f>
        <v>Munteenheid</v>
      </c>
      <c r="F647" s="53" t="str">
        <f>IFERROR(IF(VLOOKUP(A647,VocabularyFR!$A:$G,6)=0,"",VLOOKUP(A647,VocabularyFR!$A:$G,6)),"")</f>
        <v>Devise</v>
      </c>
      <c r="G647" s="13" t="str">
        <f>IF($A647&lt;&gt;"",VLOOKUP($A647,Vocabulary!$A:$J,3,),"")</f>
        <v>A currency represented by its ISO 4217 alpha code.</v>
      </c>
      <c r="H647" s="53" t="str">
        <f>IFERROR(IF(VLOOKUP(A647,VocabularyNL!$A:$G,7)=0,"",VLOOKUP(A647,VocabularyNL!$A:$H,7)),"")</f>
        <v>Een munt die wordt vertegenwoordigd door de alfacode ISO 4217.</v>
      </c>
      <c r="I647" s="53" t="str">
        <f>IFERROR(IF(VLOOKUP(A647,VocabularyFR!$A:$G,7)=0,"",VLOOKUP(A647,VocabularyFR!$A:$H,7)),"")</f>
        <v>Une devise représentée par son code alpha ISO 4217.</v>
      </c>
      <c r="J647" s="53" t="str">
        <f>IF($A647&lt;&gt;"",IF(VLOOKUP($A647,Vocabulary!$A:$J,7,)="","",VLOOKUP($A647,Vocabulary!$A:$J,7,)),"")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K647" s="53" t="str">
        <f>IFERROR(IF(VLOOKUP(A647,VocabularyNL!$A:$H,8)=0,"",VLOOKUP(A647,VocabularyNL!$A:$H,8)),"")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L647" s="53" t="str">
        <f>IFERROR(IF(VLOOKUP(A647,VocabularyFR!$A:$H,8)=0,"",VLOOKUP(A647,VocabularyFR!$A:$H,8)),"")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M647" s="2"/>
    </row>
    <row r="648" spans="1:13" s="7" customFormat="1" ht="28.8" x14ac:dyDescent="0.3">
      <c r="A648" s="32">
        <v>723</v>
      </c>
      <c r="B648" s="13" t="str">
        <f>IF($A648&lt;&gt;"",VLOOKUP($A648,Vocabulary!$A:$J,4,),"")</f>
        <v>Generic</v>
      </c>
      <c r="C648" s="53" t="str">
        <f>IF($A648&lt;&gt;"",IF(VLOOKUP($A648,Vocabulary!$A:$J,2,)="","",VLOOKUP($A648,Vocabulary!$A:$J,2,)),"")</f>
        <v>currency</v>
      </c>
      <c r="D648" s="53" t="str">
        <f>IF($A648&lt;&gt;"",IF(VLOOKUP($A648,Vocabulary!$A:$J,10,)="","",VLOOKUP($A648,Vocabulary!$A:$J,10,)),"")</f>
        <v>&lt;eupub:currency&gt;</v>
      </c>
      <c r="E648" s="53" t="str">
        <f>IFERROR(IF(VLOOKUP(A648,VocabularyNL!$A:$G,6)=0,"",VLOOKUP(A648,VocabularyNL!$A:$G,6)),"")</f>
        <v>Munt</v>
      </c>
      <c r="F648" s="53" t="str">
        <f>IFERROR(IF(VLOOKUP(A648,VocabularyFR!$A:$G,6)=0,"",VLOOKUP(A648,VocabularyFR!$A:$G,6)),"")</f>
        <v>Devise</v>
      </c>
      <c r="G648" s="13" t="str">
        <f>IF($A648&lt;&gt;"",VLOOKUP($A648,Vocabulary!$A:$J,3,),"")</f>
        <v>The currency in which the monetary amount is expressed.</v>
      </c>
      <c r="H648" s="53" t="str">
        <f>IFERROR(IF(VLOOKUP(A648,VocabularyNL!$A:$G,7)=0,"",VLOOKUP(A648,VocabularyNL!$A:$H,7)),"")</f>
        <v>De munt waarin het geldbedrag wordt uitgedrukt.</v>
      </c>
      <c r="I648" s="53" t="str">
        <f>IFERROR(IF(VLOOKUP(A648,VocabularyFR!$A:$G,7)=0,"",VLOOKUP(A648,VocabularyFR!$A:$H,7)),"")</f>
        <v>La devise dans laquelle le montant monétaire est exprimé.</v>
      </c>
      <c r="J648" s="53" t="str">
        <f>IF($A648&lt;&gt;"",IF(VLOOKUP($A648,Vocabulary!$A:$J,7,)="","",VLOOKUP($A648,Vocabulary!$A:$J,7,)),"")</f>
        <v>Use of Currency ConceptScheme is recommended (ISO 4217 currency format).</v>
      </c>
      <c r="K648" s="53" t="str">
        <f>IFERROR(IF(VLOOKUP(A648,VocabularyNL!$A:$H,8)=0,"",VLOOKUP(A648,VocabularyNL!$A:$H,8)),"")</f>
        <v>Het gebruik van het Currency ConceptScheme wordt aanbevolen (ISO 4217 valutaformaat).</v>
      </c>
      <c r="L648" s="53" t="str">
        <f>IFERROR(IF(VLOOKUP(A648,VocabularyFR!$A:$H,8)=0,"",VLOOKUP(A648,VocabularyFR!$A:$H,8)),"")</f>
        <v>L'utilisation du Currency ConceptScheme est recommandée (format de devise ISO 4217).</v>
      </c>
      <c r="M648" s="2"/>
    </row>
    <row r="649" spans="1:13" s="7" customFormat="1" ht="115.2" x14ac:dyDescent="0.3">
      <c r="A649" s="4">
        <v>724</v>
      </c>
      <c r="B649" s="13" t="str">
        <f>IF($A649&lt;&gt;"",VLOOKUP($A649,Vocabulary!$A:$J,4,),"")</f>
        <v>Generic</v>
      </c>
      <c r="C649" s="53" t="str">
        <f>IF($A649&lt;&gt;"",IF(VLOOKUP($A649,Vocabulary!$A:$J,2,)="","",VLOOKUP($A649,Vocabulary!$A:$J,2,)),"")</f>
        <v>MonetaryAmount</v>
      </c>
      <c r="D649" s="53" t="str">
        <f>IF($A649&lt;&gt;"",IF(VLOOKUP($A649,Vocabulary!$A:$J,10,)="","",VLOOKUP($A649,Vocabulary!$A:$J,10,)),"")</f>
        <v>&lt;schema:MonetaryAmount&gt;</v>
      </c>
      <c r="E649" s="53" t="str">
        <f>IFERROR(IF(VLOOKUP(A649,VocabularyNL!$A:$G,6)=0,"",VLOOKUP(A649,VocabularyNL!$A:$G,6)),"")</f>
        <v>Bedrag</v>
      </c>
      <c r="F649" s="53" t="str">
        <f>IFERROR(IF(VLOOKUP(A649,VocabularyFR!$A:$G,6)=0,"",VLOOKUP(A649,VocabularyFR!$A:$G,6)),"")</f>
        <v>Montant</v>
      </c>
      <c r="G649" s="13" t="str">
        <f>IF($A649&lt;&gt;"",VLOOKUP($A649,Vocabulary!$A:$J,3,),"")</f>
        <v>A monetary value in a specified currency.</v>
      </c>
      <c r="H649" s="53" t="str">
        <f>IFERROR(IF(VLOOKUP(A649,VocabularyNL!$A:$G,7)=0,"",VLOOKUP(A649,VocabularyNL!$A:$H,7)),"")</f>
        <v>Een geldwaarde in een opgegeven valuta.</v>
      </c>
      <c r="I649" s="53" t="str">
        <f>IFERROR(IF(VLOOKUP(A649,VocabularyFR!$A:$G,7)=0,"",VLOOKUP(A649,VocabularyFR!$A:$H,7)),"")</f>
        <v>Une valeur monétaire dans une devise spécifiée.</v>
      </c>
      <c r="J649" s="53" t="str">
        <f>IF($A649&lt;&gt;"",IF(VLOOKUP($A649,Vocabulary!$A:$J,7,)="","",VLOOKUP($A649,Vocabulary!$A:$J,7,)),"")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K649" s="53" t="str">
        <f>IFERROR(IF(VLOOKUP(A649,VocabularyNL!$A:$H,8)=0,"",VLOOKUP(A649,VocabularyNL!$A:$H,8)),"")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L649" s="53" t="str">
        <f>IFERROR(IF(VLOOKUP(A649,VocabularyFR!$A:$H,8)=0,"",VLOOKUP(A649,VocabularyFR!$A:$H,8)),"")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M649" s="2"/>
    </row>
    <row r="650" spans="1:13" s="7" customFormat="1" ht="28.8" x14ac:dyDescent="0.3">
      <c r="A650" s="4">
        <v>725</v>
      </c>
      <c r="B650" s="13" t="str">
        <f>IF($A650&lt;&gt;"",VLOOKUP($A650,Vocabulary!$A:$J,4,),"")</f>
        <v>Generic</v>
      </c>
      <c r="C650" s="53" t="str">
        <f>IF($A650&lt;&gt;"",IF(VLOOKUP($A650,Vocabulary!$A:$J,2,)="","",VLOOKUP($A650,Vocabulary!$A:$J,2,)),"")</f>
        <v>amount</v>
      </c>
      <c r="D650" s="53" t="str">
        <f>IF($A650&lt;&gt;"",IF(VLOOKUP($A650,Vocabulary!$A:$J,10,)="","",VLOOKUP($A650,Vocabulary!$A:$J,10,)),"")</f>
        <v>&lt;schema:amount&gt;</v>
      </c>
      <c r="E650" s="53" t="str">
        <f>IFERROR(IF(VLOOKUP(A650,VocabularyNL!$A:$G,6)=0,"",VLOOKUP(A650,VocabularyNL!$A:$G,6)),"")</f>
        <v>Bedrag</v>
      </c>
      <c r="F650" s="53" t="str">
        <f>IFERROR(IF(VLOOKUP(A650,VocabularyFR!$A:$G,6)=0,"",VLOOKUP(A650,VocabularyFR!$A:$G,6)),"")</f>
        <v>Montant</v>
      </c>
      <c r="G650" s="13" t="str">
        <f>IF($A650&lt;&gt;"",VLOOKUP($A650,Vocabulary!$A:$J,3,),"")</f>
        <v>The amount of money.</v>
      </c>
      <c r="H650" s="53" t="str">
        <f>IFERROR(IF(VLOOKUP(A650,VocabularyNL!$A:$G,7)=0,"",VLOOKUP(A650,VocabularyNL!$A:$H,7)),"")</f>
        <v>De hoeveelheid geld.</v>
      </c>
      <c r="I650" s="53" t="str">
        <f>IFERROR(IF(VLOOKUP(A650,VocabularyFR!$A:$G,7)=0,"",VLOOKUP(A650,VocabularyFR!$A:$H,7)),"")</f>
        <v>Le montant d'argent.</v>
      </c>
      <c r="J650" s="53" t="str">
        <f>IF($A650&lt;&gt;"",IF(VLOOKUP($A650,Vocabulary!$A:$J,7,)="","",VLOOKUP($A650,Vocabulary!$A:$J,7,)),"")</f>
        <v>Recommended to express as MonetaryAmount.</v>
      </c>
      <c r="K650" s="53" t="str">
        <f>IFERROR(IF(VLOOKUP(A650,VocabularyNL!$A:$H,8)=0,"",VLOOKUP(A650,VocabularyNL!$A:$H,8)),"")</f>
        <v>Aanbevolen om uit te drukken als MonetaryAmount.</v>
      </c>
      <c r="L650" s="53" t="str">
        <f>IFERROR(IF(VLOOKUP(A650,VocabularyFR!$A:$H,8)=0,"",VLOOKUP(A650,VocabularyFR!$A:$H,8)),"")</f>
        <v>Il est recommandé d'exprimer le montant comme MonetaryAmount.</v>
      </c>
      <c r="M650" s="2"/>
    </row>
    <row r="651" spans="1:13" s="7" customFormat="1" ht="115.2" x14ac:dyDescent="0.3">
      <c r="A651" s="32">
        <v>726</v>
      </c>
      <c r="B651" s="35" t="str">
        <f>IF($A651&lt;&gt;"",VLOOKUP($A651,Vocabulary!$A:$J,4,),"")</f>
        <v>Organization</v>
      </c>
      <c r="C651" s="54" t="str">
        <f>IF($A651&lt;&gt;"",IF(VLOOKUP($A651,Vocabulary!$A:$J,2,)="","",VLOOKUP($A651,Vocabulary!$A:$J,2,)),"")</f>
        <v>Employer</v>
      </c>
      <c r="D651" s="54" t="str">
        <f>IF($A651&lt;&gt;"",IF(VLOOKUP($A651,Vocabulary!$A:$J,10,)="","",VLOOKUP($A651,Vocabulary!$A:$J,10,)),"")</f>
        <v>&lt;fed-org:Employer&gt;</v>
      </c>
      <c r="E651" s="54" t="str">
        <f>IFERROR(IF(VLOOKUP(A651,VocabularyNL!$A:$G,6)=0,"",VLOOKUP(A651,VocabularyNL!$A:$G,6)),"")</f>
        <v>Werkgever</v>
      </c>
      <c r="F651" s="54" t="str">
        <f>IFERROR(IF(VLOOKUP(A651,VocabularyFR!$A:$G,6)=0,"",VLOOKUP(A651,VocabularyFR!$A:$G,6)),"")</f>
        <v>Employeur</v>
      </c>
      <c r="G651" s="35" t="str">
        <f>IF($A651&lt;&gt;"",VLOOKUP($A651,Vocabulary!$A:$J,3,),"")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51" s="54" t="str">
        <f>IFERROR(IF(VLOOKUP(A651,VocabularyNL!$A:$G,7)=0,"",VLOOKUP(A651,VocabularyNL!$A:$H,7)),"")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51" s="54" t="str">
        <f>IFERROR(IF(VLOOKUP(A651,VocabularyFR!$A:$G,7)=0,"",VLOOKUP(A651,VocabularyFR!$A:$H,7)),"")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51" s="54" t="str">
        <f>IF($A651&lt;&gt;"",IF(VLOOKUP($A651,Vocabulary!$A:$J,7,)="","",VLOOKUP($A651,Vocabulary!$A:$J,7,)),"")</f>
        <v>Belgian employers can be identified by an nssoNumber, a pplNumber or a provisionalNssoNumber.</v>
      </c>
      <c r="K651" s="54" t="str">
        <f>IFERROR(IF(VLOOKUP(A651,VocabularyNL!$A:$H,8)=0,"",VLOOKUP(A651,VocabularyNL!$A:$H,8)),"")</f>
        <v>Belgische werkgevers kunnen worden geïdentificeerd door een nssoNumber, een pplNumber of een provisionalNssoNumber</v>
      </c>
      <c r="L651" s="54" t="str">
        <f>IFERROR(IF(VLOOKUP(A651,VocabularyFR!$A:$H,8)=0,"",VLOOKUP(A651,VocabularyFR!$A:$H,8)),"")</f>
        <v>Les employeurs belges peuvent être identifiés par soit un nssoNumber, soit un pplNumber, soit un provisionalNssoNumber</v>
      </c>
      <c r="M651" s="2"/>
    </row>
    <row r="652" spans="1:13" s="7" customFormat="1" ht="187.2" x14ac:dyDescent="0.3">
      <c r="A652" s="32">
        <v>727</v>
      </c>
      <c r="B652" s="35" t="str">
        <f>IF($A652&lt;&gt;"",VLOOKUP($A652,Vocabulary!$A:$J,4,),"")</f>
        <v>Generic</v>
      </c>
      <c r="C652" s="54" t="str">
        <f>IF($A652&lt;&gt;"",IF(VLOOKUP($A652,Vocabulary!$A:$J,2,)="","",VLOOKUP($A652,Vocabulary!$A:$J,2,)),"")</f>
        <v>value</v>
      </c>
      <c r="D652" s="54" t="str">
        <f>IF($A652&lt;&gt;"",IF(VLOOKUP($A652,Vocabulary!$A:$J,10,)="","",VLOOKUP($A652,Vocabulary!$A:$J,10,)),"")</f>
        <v>&lt;schema:value&gt;</v>
      </c>
      <c r="E652" s="54" t="str">
        <f>IFERROR(IF(VLOOKUP(A652,VocabularyNL!$A:$G,6)=0,"",VLOOKUP(A652,VocabularyNL!$A:$G,6)),"")</f>
        <v>Waarde</v>
      </c>
      <c r="F652" s="54" t="str">
        <f>IFERROR(IF(VLOOKUP(A652,VocabularyFR!$A:$G,6)=0,"",VLOOKUP(A652,VocabularyFR!$A:$G,6)),"")</f>
        <v>Valeur</v>
      </c>
      <c r="G652" s="35" t="str">
        <f>IF($A652&lt;&gt;"",VLOOKUP($A652,Vocabulary!$A:$J,3,),"")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52" s="54" t="str">
        <f>IFERROR(IF(VLOOKUP(A652,VocabularyNL!$A:$G,7)=0,"",VLOOKUP(A652,VocabularyNL!$A:$H,7)),"")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52" s="54" t="str">
        <f>IFERROR(IF(VLOOKUP(A652,VocabularyFR!$A:$G,7)=0,"",VLOOKUP(A652,VocabularyFR!$A:$H,7)),"")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52" s="54" t="str">
        <f>IF($A652&lt;&gt;"",IF(VLOOKUP($A652,Vocabulary!$A:$J,7,)="","",VLOOKUP($A652,Vocabulary!$A:$J,7,)),"")</f>
        <v>When used in MonetaryAmount, do not use any readability separators (spaces, commas).</v>
      </c>
      <c r="K652" s="54" t="str">
        <f>IFERROR(IF(VLOOKUP(A652,VocabularyNL!$A:$H,8)=0,"",VLOOKUP(A652,VocabularyNL!$A:$H,8)),"")</f>
        <v>Gebruik in MonetaryAmount geen scheidingstekens voor leesbaarheid (spaties, komma's).</v>
      </c>
      <c r="L652" s="54" t="str">
        <f>IFERROR(IF(VLOOKUP(A652,VocabularyFR!$A:$H,8)=0,"",VLOOKUP(A652,VocabularyFR!$A:$H,8)),"")</f>
        <v>Lorsqu'il est utilisé dans MonetaryAmount, n'utilisez aucun séparateur de lisibilité (espaces, virgules).</v>
      </c>
      <c r="M652" s="2"/>
    </row>
    <row r="653" spans="1:13" s="7" customFormat="1" ht="57.6" x14ac:dyDescent="0.3">
      <c r="A653" s="32">
        <v>728</v>
      </c>
      <c r="B653" s="35" t="str">
        <f>IF($A653&lt;&gt;"",VLOOKUP($A653,Vocabulary!$A:$J,4,),"")</f>
        <v>Organization</v>
      </c>
      <c r="C653" s="54" t="str">
        <f>IF($A653&lt;&gt;"",IF(VLOOKUP($A653,Vocabulary!$A:$J,2,)="","",VLOOKUP($A653,Vocabulary!$A:$J,2,)),"")</f>
        <v>Function</v>
      </c>
      <c r="D653" s="54" t="str">
        <f>IF($A653&lt;&gt;"",IF(VLOOKUP($A653,Vocabulary!$A:$J,10,)="","",VLOOKUP($A653,Vocabulary!$A:$J,10,)),"")</f>
        <v>&lt;fed-org:function#id&gt;</v>
      </c>
      <c r="E653" s="54" t="str">
        <f>IFERROR(IF(VLOOKUP(A653,VocabularyNL!$A:$G,6)=0,"",VLOOKUP(A653,VocabularyNL!$A:$G,6)),"")</f>
        <v>Functie</v>
      </c>
      <c r="F653" s="54" t="str">
        <f>IFERROR(IF(VLOOKUP(A653,VocabularyFR!$A:$G,6)=0,"",VLOOKUP(A653,VocabularyFR!$A:$G,6)),"")</f>
        <v>Fonction</v>
      </c>
      <c r="G653" s="35" t="str">
        <f>IF($A653&lt;&gt;"",VLOOKUP($A653,Vocabulary!$A:$J,3,),"")</f>
        <v>Role played by a person or an organization in a given organization.
E.g. founder, manager, member of the management committee, ...</v>
      </c>
      <c r="H653" s="54" t="str">
        <f>IFERROR(IF(VLOOKUP(A653,VocabularyNL!$A:$G,7)=0,"",VLOOKUP(A653,VocabularyNL!$A:$H,7)),"")</f>
        <v>Rol gespeeld door een persoon of organisatie in een bepaalde organisatie.
Bijv. oprichter, manager, lid van het managementcomité, ...</v>
      </c>
      <c r="I653" s="54" t="str">
        <f>IFERROR(IF(VLOOKUP(A653,VocabularyFR!$A:$G,7)=0,"",VLOOKUP(A653,VocabularyFR!$A:$H,7)),"")</f>
        <v>Rôle joué par une personne ou une organisation dans une organisation donnée.
Par exemple: fondateur, dirigeant, membre du comité de direction, ...</v>
      </c>
      <c r="J653" s="54" t="str">
        <f>IF($A653&lt;&gt;"",IF(VLOOKUP($A653,Vocabulary!$A:$J,7,)="","",VLOOKUP($A653,Vocabulary!$A:$J,7,)),"")</f>
        <v/>
      </c>
      <c r="K653" s="54" t="str">
        <f>IFERROR(IF(VLOOKUP(A653,VocabularyNL!$A:$H,8)=0,"",VLOOKUP(A653,VocabularyNL!$A:$H,8)),"")</f>
        <v/>
      </c>
      <c r="L653" s="54" t="str">
        <f>IFERROR(IF(VLOOKUP(A653,VocabularyFR!$A:$H,8)=0,"",VLOOKUP(A653,VocabularyFR!$A:$H,8)),"")</f>
        <v/>
      </c>
      <c r="M653" s="2"/>
    </row>
    <row r="654" spans="1:13" s="7" customFormat="1" x14ac:dyDescent="0.3">
      <c r="A654" s="32">
        <v>729</v>
      </c>
      <c r="B654" s="35" t="str">
        <f>IF($A654&lt;&gt;"",VLOOKUP($A654,Vocabulary!$A:$J,4,),"")</f>
        <v>Location</v>
      </c>
      <c r="C654" s="54" t="str">
        <f>IF($A654&lt;&gt;"",IF(VLOOKUP($A654,Vocabulary!$A:$J,2,)="","",VLOOKUP($A654,Vocabulary!$A:$J,2,)),"")</f>
        <v>country</v>
      </c>
      <c r="D654" s="54" t="str">
        <f>IF($A654&lt;&gt;"",IF(VLOOKUP($A654,Vocabulary!$A:$J,10,)="","",VLOOKUP($A654,Vocabulary!$A:$J,10,)),"")</f>
        <v>&lt;fed-loc:country&gt;</v>
      </c>
      <c r="E654" s="54" t="str">
        <f>IFERROR(IF(VLOOKUP(A654,VocabularyNL!$A:$G,6)=0,"",VLOOKUP(A654,VocabularyNL!$A:$G,6)),"")</f>
        <v>Land</v>
      </c>
      <c r="F654" s="54" t="str">
        <f>IFERROR(IF(VLOOKUP(A654,VocabularyFR!$A:$G,6)=0,"",VLOOKUP(A654,VocabularyFR!$A:$G,6)),"")</f>
        <v>Pays</v>
      </c>
      <c r="G654" s="35" t="str">
        <f>IF($A654&lt;&gt;"",VLOOKUP($A654,Vocabulary!$A:$J,3,),"")</f>
        <v>Country represented by a country code.</v>
      </c>
      <c r="H654" s="54" t="str">
        <f>IFERROR(IF(VLOOKUP(A654,VocabularyNL!$A:$G,7)=0,"",VLOOKUP(A654,VocabularyNL!$A:$H,7)),"")</f>
        <v>Land voorgesteld door een landcode.</v>
      </c>
      <c r="I654" s="54" t="str">
        <f>IFERROR(IF(VLOOKUP(A654,VocabularyFR!$A:$G,7)=0,"",VLOOKUP(A654,VocabularyFR!$A:$H,7)),"")</f>
        <v>Pays representé par un code pays.</v>
      </c>
      <c r="J654" s="54" t="str">
        <f>IF($A654&lt;&gt;"",IF(VLOOKUP($A654,Vocabulary!$A:$J,7,)="","",VLOOKUP($A654,Vocabulary!$A:$J,7,)),"")</f>
        <v>See ConceptScheme Country.</v>
      </c>
      <c r="K654" s="54" t="str">
        <f>IFERROR(IF(VLOOKUP(A654,VocabularyNL!$A:$H,8)=0,"",VLOOKUP(A654,VocabularyNL!$A:$H,8)),"")</f>
        <v>Zie ConceptScheme Country.</v>
      </c>
      <c r="L654" s="54" t="str">
        <f>IFERROR(IF(VLOOKUP(A654,VocabularyFR!$A:$H,8)=0,"",VLOOKUP(A654,VocabularyFR!$A:$H,8)),"")</f>
        <v>Voir ConceptScheme Country.</v>
      </c>
      <c r="M654" s="2"/>
    </row>
    <row r="655" spans="1:13" s="7" customFormat="1" ht="187.2" x14ac:dyDescent="0.3">
      <c r="A655" s="32">
        <v>730</v>
      </c>
      <c r="B655" s="35" t="str">
        <f>IF($A655&lt;&gt;"",VLOOKUP($A655,Vocabulary!$A:$J,4,),"")</f>
        <v>Generic</v>
      </c>
      <c r="C655" s="54" t="str">
        <f>IF($A655&lt;&gt;"",IF(VLOOKUP($A655,Vocabulary!$A:$J,2,)="","",VLOOKUP($A655,Vocabulary!$A:$J,2,)),"")</f>
        <v>Language</v>
      </c>
      <c r="D655" s="54" t="str">
        <f>IF($A655&lt;&gt;"",IF(VLOOKUP($A655,Vocabulary!$A:$J,10,)="","",VLOOKUP($A655,Vocabulary!$A:$J,10,)),"")</f>
        <v>&lt;oeaw:iso6391/Schema&gt;</v>
      </c>
      <c r="E655" s="54" t="str">
        <f>IFERROR(IF(VLOOKUP(A655,VocabularyNL!$A:$G,6)=0,"",VLOOKUP(A655,VocabularyNL!$A:$G,6)),"")</f>
        <v>Taal</v>
      </c>
      <c r="F655" s="54" t="str">
        <f>IFERROR(IF(VLOOKUP(A655,VocabularyFR!$A:$G,6)=0,"",VLOOKUP(A655,VocabularyFR!$A:$G,6)),"")</f>
        <v>Langue</v>
      </c>
      <c r="G655" s="35" t="str">
        <f>IF($A655&lt;&gt;"",VLOOKUP($A655,Vocabulary!$A:$J,3,),"")</f>
        <v>Language listed in ISO 639-1</v>
      </c>
      <c r="H655" s="54" t="str">
        <f>IFERROR(IF(VLOOKUP(A655,VocabularyNL!$A:$G,7)=0,"",VLOOKUP(A655,VocabularyNL!$A:$H,7)),"")</f>
        <v>Taal opgenomen in ISO 639-1</v>
      </c>
      <c r="I655" s="54" t="str">
        <f>IFERROR(IF(VLOOKUP(A655,VocabularyFR!$A:$G,7)=0,"",VLOOKUP(A655,VocabularyFR!$A:$H,7)),"")</f>
        <v>Langue incluse dans l'ISO 639-1</v>
      </c>
      <c r="J655" s="54" t="str">
        <f>IF($A655&lt;&gt;"",IF(VLOOKUP($A655,Vocabulary!$A:$J,7,)="","",VLOOKUP($A655,Vocabulary!$A:$J,7,)),"")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K655" s="54" t="str">
        <f>IFERROR(IF(VLOOKUP(A655,VocabularyNL!$A:$H,8)=0,"",VLOOKUP(A655,VocabularyNL!$A:$H,8)),"")</f>
        <v>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L655" s="54" t="str">
        <f>IFERROR(IF(VLOOKUP(A655,VocabularyFR!$A:$H,8)=0,"",VLOOKUP(A655,VocabularyFR!$A:$H,8)),"")</f>
        <v>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v>
      </c>
      <c r="M655" s="2"/>
    </row>
    <row r="656" spans="1:13" s="7" customFormat="1" ht="72" x14ac:dyDescent="0.3">
      <c r="A656" s="32">
        <v>731</v>
      </c>
      <c r="B656" s="35" t="str">
        <f>IF($A656&lt;&gt;"",VLOOKUP($A656,Vocabulary!$A:$J,4,),"")</f>
        <v>Generic</v>
      </c>
      <c r="C656" s="54" t="str">
        <f>IF($A656&lt;&gt;"",IF(VLOOKUP($A656,Vocabulary!$A:$J,2,)="","",VLOOKUP($A656,Vocabulary!$A:$J,2,)),"")</f>
        <v>remittanceInformation</v>
      </c>
      <c r="D656" s="54" t="str">
        <f>IF($A656&lt;&gt;"",IF(VLOOKUP($A656,Vocabulary!$A:$J,10,)="","",VLOOKUP($A656,Vocabulary!$A:$J,10,)),"")</f>
        <v>&lt;fed-gen:remittanceInformation&gt;</v>
      </c>
      <c r="E656" s="54" t="str">
        <f>IFERROR(IF(VLOOKUP(A656,VocabularyNL!$A:$G,6)=0,"",VLOOKUP(A656,VocabularyNL!$A:$G,6)),"")</f>
        <v>Overschrijvingsmededeling</v>
      </c>
      <c r="F656" s="54" t="str">
        <f>IFERROR(IF(VLOOKUP(A656,VocabularyFR!$A:$G,6)=0,"",VLOOKUP(A656,VocabularyFR!$A:$G,6)),"")</f>
        <v>Communication du virement bancaire</v>
      </c>
      <c r="G656" s="35" t="str">
        <f>IF($A656&lt;&gt;"",VLOOKUP($A656,Vocabulary!$A:$J,3,),"")</f>
        <v>Information provided with a bank transfer meant for its beneficiary.</v>
      </c>
      <c r="H656" s="54" t="str">
        <f>IFERROR(IF(VLOOKUP(A656,VocabularyNL!$A:$G,7)=0,"",VLOOKUP(A656,VocabularyNL!$A:$H,7)),"")</f>
        <v>Informatie bij een overschrijving bedoeld voor de ontvanger ervan.</v>
      </c>
      <c r="I656" s="54" t="str">
        <f>IFERROR(IF(VLOOKUP(A656,VocabularyFR!$A:$G,7)=0,"",VLOOKUP(A656,VocabularyFR!$A:$H,7)),"")</f>
        <v>Communication destinée au destinataire accompagnant un virement.</v>
      </c>
      <c r="J656" s="54" t="str">
        <f>IF($A656&lt;&gt;"",IF(VLOOKUP($A656,Vocabulary!$A:$J,7,)="","",VLOOKUP($A656,Vocabulary!$A:$J,7,)),"")</f>
        <v>For Belgian remittances, either an unstructured remittance information of 140 characters, or a structured one of 12 digits is used. The latter one is commonly represented as +++ 3 digits / 4 digits / 5 digits +++ (example: +++010/8068/17183+++)</v>
      </c>
      <c r="K656" s="54" t="str">
        <f>IFERROR(IF(VLOOKUP(A656,VocabularyNL!$A:$H,8)=0,"",VLOOKUP(A656,VocabularyNL!$A:$H,8)),"")</f>
        <v>Voor Belgische overschrijvingen wordt ofwel een ongestructureerde mededeling van 140 karakters of een gestructureerde mededeling van 12 cijfers gebruikt. Deze laatste wordt meestal weergegeven als +++ 3 cijfers / 4 cijfers / 5 cijfers +++ (voorbeeld: +++010/8068/17183+++)</v>
      </c>
      <c r="L656" s="54" t="str">
        <f>IFERROR(IF(VLOOKUP(A656,VocabularyFR!$A:$H,8)=0,"",VLOOKUP(A656,VocabularyFR!$A:$H,8)),"")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M656" s="2"/>
    </row>
    <row r="657" spans="1:13" s="7" customFormat="1" ht="72" x14ac:dyDescent="0.3">
      <c r="A657" s="32">
        <v>732</v>
      </c>
      <c r="B657" s="35" t="str">
        <f>IF($A657&lt;&gt;"",VLOOKUP($A657,Vocabulary!$A:$J,4,),"")</f>
        <v>Location</v>
      </c>
      <c r="C657" s="54" t="str">
        <f>IF($A657&lt;&gt;"",IF(VLOOKUP($A657,Vocabulary!$A:$J,2,)="","",VLOOKUP($A657,Vocabulary!$A:$J,2,)),"")</f>
        <v>Nationality</v>
      </c>
      <c r="D657" s="54" t="str">
        <f>IF($A657&lt;&gt;"",IF(VLOOKUP($A657,Vocabulary!$A:$J,10,)="","",VLOOKUP($A657,Vocabulary!$A:$J,10,)),"")</f>
        <v>&lt;fed-thesaurus:nationality#id&gt;</v>
      </c>
      <c r="E657" s="54" t="str">
        <f>IFERROR(IF(VLOOKUP(A657,VocabularyNL!$A:$G,6)=0,"",VLOOKUP(A657,VocabularyNL!$A:$G,6)),"")</f>
        <v>Nationaliteit</v>
      </c>
      <c r="F657" s="54" t="str">
        <f>IFERROR(IF(VLOOKUP(A657,VocabularyFR!$A:$G,6)=0,"",VLOOKUP(A657,VocabularyFR!$A:$G,6)),"")</f>
        <v>Nationalité</v>
      </c>
      <c r="G657" s="35" t="str">
        <f>IF($A657&lt;&gt;"",VLOOKUP($A657,Vocabulary!$A:$J,3,),"")</f>
        <v>Former or current nationalities  recognized by Belgium</v>
      </c>
      <c r="H657" s="54" t="str">
        <f>IFERROR(IF(VLOOKUP(A657,VocabularyNL!$A:$G,7)=0,"",VLOOKUP(A657,VocabularyNL!$A:$H,7)),"")</f>
        <v>Voormalige of huidige nationaliteiten die erkend zijn door België</v>
      </c>
      <c r="I657" s="54" t="str">
        <f>IFERROR(IF(VLOOKUP(A657,VocabularyFR!$A:$G,7)=0,"",VLOOKUP(A657,VocabularyFR!$A:$H,7)),"")</f>
        <v>Nationalités anciennes ou actuelles reconnues par la Belgique</v>
      </c>
      <c r="J657" s="54" t="str">
        <f>IF($A657&lt;&gt;"",IF(VLOOKUP($A657,Vocabulary!$A:$J,7,)="","",VLOOKUP($A657,Vocabulary!$A:$J,7,)),"")</f>
        <v>Reference: https://statbel.fgov.be/nl/over-statbel/methodologie/classificaties/landencodes (Nationalities). 
A nationality can be represented by multiple data types (see Tab "Datamodels"), of which CountryIsoCode and CountryWithHistoricIsoCode are recommended.</v>
      </c>
      <c r="K657" s="54" t="str">
        <f>IFERROR(IF(VLOOKUP(A657,VocabularyNL!$A:$H,8)=0,"",VLOOKUP(A657,VocabularyNL!$A:$H,8)),"")</f>
        <v>Referentie: https://statbel.fgov.be/nl/over-statbel/methodologie/classificaties/landencodes (Nationaliteiten).  
Een nationaliteit kan voorgesteld worden door meer datatypes (zie tabblad "Datamodels"), waarvan  CountryIsoCode en CountryWithHistoricIsoCode aanbevolen worden.</v>
      </c>
      <c r="L657" s="54" t="str">
        <f>IFERROR(IF(VLOOKUP(A657,VocabularyFR!$A:$H,8)=0,"",VLOOKUP(A657,VocabularyFR!$A:$H,8)),"")</f>
        <v>Référence : https://statbel.fgov.be/nl/over-statbel/methodologie/classificaties/landencodes (Nationalités).
Une nationalité peut être représentée par plusieurs datatypes (voir l'onglet "Datamodels"), parmi lesquels CountryIsoCode et CountryWithHistoricIsoCode sont recommandés.</v>
      </c>
      <c r="M657" s="2"/>
    </row>
    <row r="658" spans="1:13" s="7" customFormat="1" ht="28.8" x14ac:dyDescent="0.3">
      <c r="A658" s="32">
        <v>733</v>
      </c>
      <c r="B658" s="35" t="str">
        <f>IF($A658&lt;&gt;"",VLOOKUP($A658,Vocabulary!$A:$J,4,),"")</f>
        <v>Location</v>
      </c>
      <c r="C658" s="54" t="str">
        <f>IF($A658&lt;&gt;"",IF(VLOOKUP($A658,Vocabulary!$A:$J,2,)="","",VLOOKUP($A658,Vocabulary!$A:$J,2,)),"")</f>
        <v>Country</v>
      </c>
      <c r="D658" s="54" t="str">
        <f>IF($A658&lt;&gt;"",IF(VLOOKUP($A658,Vocabulary!$A:$J,10,)="","",VLOOKUP($A658,Vocabulary!$A:$J,10,)),"")</f>
        <v>&lt;fed-loc:country#id&gt;</v>
      </c>
      <c r="E658" s="54" t="str">
        <f>IFERROR(IF(VLOOKUP(A658,VocabularyNL!$A:$G,6)=0,"",VLOOKUP(A658,VocabularyNL!$A:$G,6)),"")</f>
        <v>Land</v>
      </c>
      <c r="F658" s="54" t="str">
        <f>IFERROR(IF(VLOOKUP(A658,VocabularyFR!$A:$G,6)=0,"",VLOOKUP(A658,VocabularyFR!$A:$G,6)),"")</f>
        <v>Pays</v>
      </c>
      <c r="G658" s="35" t="str">
        <f>IF($A658&lt;&gt;"",VLOOKUP($A658,Vocabulary!$A:$J,3,),"")</f>
        <v>Former or current countries  recognized by Belgium</v>
      </c>
      <c r="H658" s="54" t="str">
        <f>IFERROR(IF(VLOOKUP(A658,VocabularyNL!$A:$G,7)=0,"",VLOOKUP(A658,VocabularyNL!$A:$H,7)),"")</f>
        <v>Voormalige of huidige landen die erkend zijn door België</v>
      </c>
      <c r="I658" s="54" t="str">
        <f>IFERROR(IF(VLOOKUP(A658,VocabularyFR!$A:$G,7)=0,"",VLOOKUP(A658,VocabularyFR!$A:$H,7)),"")</f>
        <v>Pays anciens ou actuels reconnus par la Belgique</v>
      </c>
      <c r="J658" s="54" t="str">
        <f>IF($A658&lt;&gt;"",IF(VLOOKUP($A658,Vocabulary!$A:$J,7,)="","",VLOOKUP($A658,Vocabulary!$A:$J,7,)),"")</f>
        <v>Reference: https://statbel.fgov.be/nl/over-statbel/methodologie/classificaties/landencodes. 
A country can be represented by multiple data types
(see Tab "Datamodels"), of which CountryIsoCode and CountryWithHistoricIsoCode are recommended.</v>
      </c>
      <c r="K658" s="54" t="str">
        <f>IFERROR(IF(VLOOKUP(A658,VocabularyNL!$A:$H,8)=0,"",VLOOKUP(A658,VocabularyNL!$A:$H,8)),"")</f>
        <v>Referentie: https://statbel.fgov.be/nl/over-statbel/methodologie/classificaties/landencodes. 
Een land kan voorgesteld worden door meerdere datatypes 
(zie tabblad "Datamodels"), waarvan  CountryIsoCode en CountryWithHistoricIsoCode aanbevolen worden.</v>
      </c>
      <c r="L658" s="54" t="str">
        <f>IFERROR(IF(VLOOKUP(A658,VocabularyFR!$A:$H,8)=0,"",VLOOKUP(A658,VocabularyFR!$A:$H,8)),"")</f>
        <v>Référence : https://statbel.fgov.be/nl/over-statbel/methodology/classifications/countrycodes.
Un pays peut être représenté par plusieurs types de données
(voir onglet "Datamodels"), parmi lesquels CountryIsoCode et CountryWithHistoricIsoCode sont recommandés.</v>
      </c>
      <c r="M658" s="2"/>
    </row>
    <row r="659" spans="1:13" s="7" customFormat="1" x14ac:dyDescent="0.3">
      <c r="A659" s="28"/>
      <c r="B659" s="28"/>
      <c r="C659" s="28"/>
      <c r="D659" s="28"/>
      <c r="E659" s="28"/>
      <c r="F659" s="28"/>
      <c r="G659" s="28"/>
      <c r="H659" s="30"/>
      <c r="I659" s="30"/>
      <c r="J659" s="30"/>
      <c r="K659" s="30"/>
      <c r="L659" s="30"/>
    </row>
    <row r="660" spans="1:13" s="7" customFormat="1" x14ac:dyDescent="0.3">
      <c r="A660" s="28"/>
      <c r="B660" s="28"/>
      <c r="C660" s="28"/>
      <c r="D660" s="28"/>
      <c r="E660" s="28"/>
      <c r="F660" s="28"/>
      <c r="G660" s="28"/>
      <c r="H660" s="30"/>
      <c r="I660" s="30"/>
      <c r="J660" s="30"/>
      <c r="K660" s="30"/>
      <c r="L660" s="30"/>
    </row>
    <row r="661" spans="1:13" s="7" customFormat="1" x14ac:dyDescent="0.3">
      <c r="A661" s="28"/>
      <c r="B661" s="28"/>
      <c r="C661" s="28"/>
      <c r="D661" s="28"/>
      <c r="E661" s="28"/>
      <c r="F661" s="28"/>
      <c r="G661" s="28"/>
      <c r="H661" s="30"/>
      <c r="I661" s="30"/>
      <c r="J661" s="30"/>
      <c r="K661" s="30"/>
      <c r="L661" s="30"/>
    </row>
    <row r="662" spans="1:13" s="7" customFormat="1" x14ac:dyDescent="0.3">
      <c r="A662" s="28"/>
      <c r="B662" s="28"/>
      <c r="C662" s="28"/>
      <c r="D662" s="28"/>
      <c r="E662" s="28"/>
      <c r="F662" s="28"/>
      <c r="G662" s="28"/>
      <c r="H662" s="30"/>
      <c r="I662" s="30"/>
      <c r="J662" s="30"/>
      <c r="K662" s="30"/>
      <c r="L662" s="30"/>
    </row>
    <row r="663" spans="1:13" s="7" customFormat="1" x14ac:dyDescent="0.3">
      <c r="A663" s="28"/>
      <c r="B663" s="28"/>
      <c r="C663" s="28"/>
      <c r="D663" s="28"/>
      <c r="E663" s="28"/>
      <c r="F663" s="28"/>
      <c r="G663" s="28"/>
      <c r="H663" s="30"/>
      <c r="I663" s="30"/>
      <c r="J663" s="30"/>
      <c r="K663" s="30"/>
      <c r="L663" s="30"/>
    </row>
    <row r="664" spans="1:13" s="7" customFormat="1" x14ac:dyDescent="0.3">
      <c r="A664" s="28"/>
      <c r="B664" s="28"/>
      <c r="C664" s="28"/>
      <c r="D664" s="28"/>
      <c r="E664" s="28"/>
      <c r="F664" s="28"/>
      <c r="G664" s="28"/>
      <c r="H664" s="30"/>
      <c r="I664" s="30"/>
      <c r="J664" s="30"/>
      <c r="K664" s="30"/>
      <c r="L664" s="30"/>
    </row>
    <row r="665" spans="1:13" s="7" customFormat="1" x14ac:dyDescent="0.3">
      <c r="A665" s="28"/>
      <c r="B665" s="28"/>
      <c r="C665" s="28"/>
      <c r="D665" s="28"/>
      <c r="E665" s="28"/>
      <c r="F665" s="28"/>
      <c r="G665" s="28"/>
      <c r="H665" s="30"/>
      <c r="I665" s="30"/>
      <c r="J665" s="30"/>
      <c r="K665" s="30"/>
      <c r="L665" s="30"/>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x14ac:dyDescent="0.3">
      <c r="A963" s="28"/>
      <c r="B963" s="28"/>
      <c r="C963" s="28"/>
      <c r="D963" s="28"/>
      <c r="E963" s="28"/>
      <c r="F963" s="28"/>
      <c r="G963" s="28"/>
      <c r="H963" s="30"/>
      <c r="I963" s="30"/>
      <c r="J963" s="30"/>
      <c r="K963" s="30"/>
      <c r="L963" s="30"/>
    </row>
    <row r="964" spans="1:12" x14ac:dyDescent="0.3">
      <c r="A964" s="28"/>
      <c r="B964" s="28"/>
      <c r="C964" s="28"/>
      <c r="D964" s="28"/>
      <c r="E964" s="28"/>
      <c r="F964" s="28"/>
      <c r="G964" s="28"/>
      <c r="H964" s="30"/>
      <c r="I964" s="30"/>
      <c r="J964" s="30"/>
      <c r="K964" s="30"/>
      <c r="L964" s="30"/>
    </row>
    <row r="965" spans="1:12" x14ac:dyDescent="0.3">
      <c r="A965" s="28"/>
      <c r="B965" s="28"/>
      <c r="C965" s="28"/>
      <c r="D965" s="28"/>
      <c r="E965" s="28"/>
      <c r="F965" s="28"/>
      <c r="G965" s="28"/>
      <c r="H965" s="30"/>
      <c r="I965" s="30"/>
      <c r="J965" s="30"/>
      <c r="K965" s="30"/>
      <c r="L965" s="30"/>
    </row>
    <row r="966" spans="1:12" x14ac:dyDescent="0.3">
      <c r="A966" s="28"/>
      <c r="B966" s="28"/>
      <c r="C966" s="28"/>
      <c r="D966" s="28"/>
      <c r="E966" s="28"/>
      <c r="F966" s="28"/>
      <c r="G966" s="28"/>
      <c r="H966" s="30"/>
      <c r="I966" s="30"/>
      <c r="J966" s="30"/>
      <c r="K966" s="30"/>
      <c r="L966" s="30"/>
    </row>
    <row r="967" spans="1:12" x14ac:dyDescent="0.3">
      <c r="A967" s="28"/>
      <c r="B967" s="28"/>
      <c r="C967" s="28"/>
      <c r="D967" s="28"/>
      <c r="E967" s="28"/>
      <c r="F967" s="28"/>
      <c r="G967" s="28"/>
      <c r="H967" s="30"/>
      <c r="I967" s="30"/>
      <c r="J967" s="30"/>
      <c r="K967" s="30"/>
      <c r="L967" s="30"/>
    </row>
    <row r="968" spans="1:12" x14ac:dyDescent="0.3">
      <c r="A968" s="28"/>
      <c r="B968" s="28"/>
      <c r="C968" s="28"/>
      <c r="D968" s="28"/>
      <c r="E968" s="28"/>
      <c r="F968" s="28"/>
      <c r="G968" s="28"/>
      <c r="H968" s="30"/>
      <c r="I968" s="30"/>
      <c r="J968" s="30"/>
      <c r="K968" s="30"/>
      <c r="L968" s="30"/>
    </row>
    <row r="969" spans="1:12" x14ac:dyDescent="0.3">
      <c r="A969" s="28"/>
      <c r="B969" s="28"/>
      <c r="C969" s="28"/>
      <c r="D969" s="28"/>
      <c r="E969" s="28"/>
      <c r="F969" s="28"/>
      <c r="G969" s="28"/>
      <c r="H969" s="30"/>
      <c r="I969" s="30"/>
      <c r="J969" s="30"/>
      <c r="K969" s="30"/>
      <c r="L969" s="30"/>
    </row>
    <row r="970" spans="1:12" x14ac:dyDescent="0.3">
      <c r="A970" s="28"/>
      <c r="B970" s="28"/>
      <c r="C970" s="28"/>
      <c r="D970" s="28"/>
      <c r="E970" s="28"/>
      <c r="F970" s="28"/>
      <c r="G970" s="28"/>
      <c r="H970" s="30"/>
      <c r="I970" s="30"/>
      <c r="J970" s="30"/>
      <c r="K970" s="30"/>
      <c r="L970" s="30"/>
    </row>
    <row r="971" spans="1:12" x14ac:dyDescent="0.3">
      <c r="A971" s="28"/>
      <c r="B971" s="28"/>
      <c r="C971" s="28"/>
      <c r="D971" s="28"/>
      <c r="E971" s="28"/>
      <c r="F971" s="28"/>
      <c r="G971" s="28"/>
      <c r="H971" s="30"/>
      <c r="I971" s="30"/>
      <c r="J971" s="30"/>
      <c r="K971" s="30"/>
      <c r="L971" s="30"/>
    </row>
    <row r="972" spans="1:12"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sheetData>
  <sortState xmlns:xlrd2="http://schemas.microsoft.com/office/spreadsheetml/2017/richdata2" ref="A2:I608">
    <sortCondition ref="A2:A608"/>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26</vt:i4>
      </vt:variant>
    </vt:vector>
  </HeadingPairs>
  <TitlesOfParts>
    <vt:vector size="41" baseType="lpstr">
      <vt:lpstr>Intro</vt:lpstr>
      <vt:lpstr>Standard</vt:lpstr>
      <vt:lpstr>Draft</vt:lpstr>
      <vt:lpstr>ChangeLog</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Prefix!Print_Titles</vt:lpstr>
      <vt:lpstr>PrepPublished!Print_Titles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2024-02-01T13:49:23Z</dcterms:modified>
</cp:coreProperties>
</file>