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F66D423-7D46-413E-9FA5-E034609BB47F}" xr6:coauthVersionLast="47" xr6:coauthVersionMax="47" xr10:uidLastSave="{00000000-0000-0000-0000-000000000000}"/>
  <bookViews>
    <workbookView xWindow="-108" yWindow="-108" windowWidth="23256" windowHeight="12456" firstSheet="3" activeTab="6" xr2:uid="{BCF90304-6252-4082-82C4-0ADAAAF3EFFD}"/>
  </bookViews>
  <sheets>
    <sheet name="data model " sheetId="1" r:id="rId1"/>
    <sheet name="analysis " sheetId="2" r:id="rId2"/>
    <sheet name="Dashboard (2)" sheetId="4" r:id="rId3"/>
    <sheet name="Sheet2" sheetId="8" r:id="rId4"/>
    <sheet name="analysis 2" sheetId="6" r:id="rId5"/>
    <sheet name="Dashboard" sheetId="3" r:id="rId6"/>
    <sheet name="Dashboard (3)" sheetId="5" r:id="rId7"/>
  </sheets>
  <definedNames>
    <definedName name="Slicer_AM_PM">#N/A</definedName>
    <definedName name="Slicer_Day_Name">#N/A</definedName>
    <definedName name="Slicer_Month_Name">#N/A</definedName>
    <definedName name="Slicer_utilisation_group">#N/A</definedName>
    <definedName name="Slicer_Year">#N/A</definedName>
  </definedNames>
  <calcPr calcId="191029"/>
  <pivotCaches>
    <pivotCache cacheId="44" r:id="rId8"/>
    <pivotCache cacheId="45" r:id="rId9"/>
    <pivotCache cacheId="46" r:id="rId10"/>
    <pivotCache cacheId="47" r:id="rId11"/>
    <pivotCache cacheId="48" r:id="rId12"/>
    <pivotCache cacheId="49" r:id="rId13"/>
    <pivotCache cacheId="50" r:id="rId14"/>
    <pivotCache cacheId="51" r:id="rId15"/>
    <pivotCache cacheId="52" r:id="rId16"/>
    <pivotCache cacheId="53" r:id="rId17"/>
    <pivotCache cacheId="54" r:id="rId18"/>
    <pivotCache cacheId="55" r:id="rId19"/>
    <pivotCache cacheId="56" r:id="rId20"/>
    <pivotCache cacheId="57" r:id="rId21"/>
    <pivotCache cacheId="58" r:id="rId22"/>
    <pivotCache cacheId="59" r:id="rId23"/>
  </pivotCaches>
  <extLst>
    <ext xmlns:x14="http://schemas.microsoft.com/office/spreadsheetml/2009/9/main" uri="{876F7934-8845-4945-9796-88D515C7AA90}">
      <x14:pivotCaches>
        <pivotCache cacheId="60"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routes_8cbb6131-0e17-42be-b850-7445e1fd24ee" name="Dim_routes" connection="Query - Dim_routes"/>
          <x15:modelTable id="Facttable_ridership_44d0e898-0222-484e-bcfc-95e9368dd986" name="Facttable_ridership" connection="Query - Facttable_ridership"/>
          <x15:modelTable id="Dim_buses_367e2920-fba0-47ce-bb38-d9e39f1048f4" name="Dim_buses" connection="Query - Dim_buses"/>
          <x15:modelTable id="Dim_demographics_5a60d4a3-6a70-46b0-a88a-c44bcc471ddb" name="Dim_demographics" connection="Query - Dim_demographics"/>
          <x15:modelTable id="Dim_Date_2a72068a-f995-4c15-bfad-379f35800693" name="Dim_Date" connection="Query - Dim_Date"/>
          <x15:modelTable id="Calculations_238c83dd-d5bb-4c7f-bb98-d3aa332fb038" name="Calculations" connection="Query - Calculations"/>
        </x15:modelTables>
        <x15:modelRelationships>
          <x15:modelRelationship fromTable="Facttable_ridership" fromColumn="RiderID" toTable="Dim_demographics" toColumn="RiderID"/>
          <x15:modelRelationship fromTable="Facttable_ridership" fromColumn="Date" toTable="Dim_Date" toColumn="Date"/>
          <x15:modelRelationship fromTable="Facttable_ridership" fromColumn="BusID" toTable="Dim_buses" toColumn="BusID"/>
          <x15:modelRelationship fromTable="Dim_buses" fromColumn="RouteID" toTable="Dim_routes" toColumn="RouteID"/>
        </x15:modelRelationships>
      </x15:dataModel>
    </ext>
  </extLst>
</workbook>
</file>

<file path=xl/calcChain.xml><?xml version="1.0" encoding="utf-8"?>
<calcChain xmlns="http://schemas.openxmlformats.org/spreadsheetml/2006/main">
  <c r="B9" i="6" l="1"/>
  <c r="AA17" i="2"/>
  <c r="AV24" i="6"/>
  <c r="AV21" i="6"/>
  <c r="AZ21" i="6"/>
  <c r="AZ25" i="6"/>
  <c r="AZ23" i="6"/>
  <c r="AZ24" i="6"/>
  <c r="AZ22" i="6"/>
  <c r="AV23" i="6"/>
  <c r="AV20" i="6"/>
  <c r="E12" i="8" l="1"/>
  <c r="F12" i="8"/>
  <c r="G12" i="8"/>
  <c r="E13" i="8"/>
  <c r="F13" i="8"/>
  <c r="G13" i="8"/>
  <c r="E14" i="8"/>
  <c r="F14" i="8"/>
  <c r="G14" i="8"/>
  <c r="E15" i="8"/>
  <c r="F15" i="8"/>
  <c r="G15" i="8"/>
  <c r="E16" i="8"/>
  <c r="F16" i="8"/>
  <c r="G16" i="8"/>
  <c r="E17" i="8"/>
  <c r="F17" i="8"/>
  <c r="G17" i="8"/>
  <c r="E18" i="8"/>
  <c r="F18" i="8"/>
  <c r="G18" i="8"/>
  <c r="BB14" i="6"/>
  <c r="BA15" i="6"/>
  <c r="BB15" i="6"/>
  <c r="AV8" i="6"/>
  <c r="BA8" i="6" s="1"/>
  <c r="AW8" i="6"/>
  <c r="BB8" i="6" s="1"/>
  <c r="AV9" i="6"/>
  <c r="BA9" i="6" s="1"/>
  <c r="AW9" i="6"/>
  <c r="BB9" i="6" s="1"/>
  <c r="AV10" i="6"/>
  <c r="BA10" i="6" s="1"/>
  <c r="AW10" i="6"/>
  <c r="BB10" i="6" s="1"/>
  <c r="AV11" i="6"/>
  <c r="BA11" i="6" s="1"/>
  <c r="AW11" i="6"/>
  <c r="BB11" i="6" s="1"/>
  <c r="AV12" i="6"/>
  <c r="BA12" i="6" s="1"/>
  <c r="AW12" i="6"/>
  <c r="BB12" i="6" s="1"/>
  <c r="AV13" i="6"/>
  <c r="BA13" i="6" s="1"/>
  <c r="AW13" i="6"/>
  <c r="BB13" i="6" s="1"/>
  <c r="AV14" i="6"/>
  <c r="BA14" i="6" s="1"/>
  <c r="AW14" i="6"/>
  <c r="AV15" i="6"/>
  <c r="AW15" i="6"/>
  <c r="AV16" i="6"/>
  <c r="BA16" i="6" s="1"/>
  <c r="AW16" i="6"/>
  <c r="BB16" i="6" s="1"/>
  <c r="AT9" i="6"/>
  <c r="AY9" i="6" s="1"/>
  <c r="AU9" i="6"/>
  <c r="AZ9" i="6" s="1"/>
  <c r="AT10" i="6"/>
  <c r="AY10" i="6" s="1"/>
  <c r="AU10" i="6"/>
  <c r="AZ10" i="6" s="1"/>
  <c r="AT11" i="6"/>
  <c r="AY11" i="6" s="1"/>
  <c r="AU11" i="6"/>
  <c r="AZ11" i="6" s="1"/>
  <c r="AT12" i="6"/>
  <c r="AY12" i="6" s="1"/>
  <c r="AU12" i="6"/>
  <c r="AZ12" i="6" s="1"/>
  <c r="AT13" i="6"/>
  <c r="AY13" i="6" s="1"/>
  <c r="AU13" i="6"/>
  <c r="AZ13" i="6" s="1"/>
  <c r="AT14" i="6"/>
  <c r="AY14" i="6" s="1"/>
  <c r="AU14" i="6"/>
  <c r="AZ14" i="6" s="1"/>
  <c r="AT15" i="6"/>
  <c r="AY15" i="6" s="1"/>
  <c r="AU15" i="6"/>
  <c r="AZ15" i="6" s="1"/>
  <c r="AT16" i="6"/>
  <c r="AY16" i="6" s="1"/>
  <c r="AU16" i="6"/>
  <c r="AZ16" i="6" s="1"/>
  <c r="AU8" i="6"/>
  <c r="AZ8" i="6" s="1"/>
  <c r="AT8" i="6"/>
  <c r="AY8" i="6" s="1"/>
  <c r="AE9" i="6"/>
  <c r="AF9" i="6"/>
  <c r="AG9" i="6"/>
  <c r="AE10" i="6"/>
  <c r="AF10" i="6"/>
  <c r="AG10" i="6"/>
  <c r="AE11" i="6"/>
  <c r="AF11" i="6"/>
  <c r="AG11" i="6"/>
  <c r="AE12" i="6"/>
  <c r="AF12" i="6"/>
  <c r="AG12" i="6"/>
  <c r="AE13" i="6"/>
  <c r="AF13" i="6"/>
  <c r="AG13" i="6"/>
  <c r="AE14" i="6"/>
  <c r="AF14" i="6"/>
  <c r="AG14" i="6"/>
  <c r="AE15" i="6"/>
  <c r="AF15" i="6"/>
  <c r="AG15" i="6"/>
  <c r="AE16" i="6"/>
  <c r="AF16" i="6"/>
  <c r="AG16" i="6"/>
  <c r="AE17" i="6"/>
  <c r="AF17" i="6"/>
  <c r="AG17" i="6"/>
  <c r="AE18" i="6"/>
  <c r="AF18" i="6"/>
  <c r="AG18" i="6"/>
  <c r="AG8" i="6"/>
  <c r="AF8" i="6"/>
  <c r="AD8" i="6"/>
  <c r="AE8" i="6"/>
  <c r="AD9" i="6"/>
  <c r="AD10" i="6"/>
  <c r="AD11" i="6"/>
  <c r="AD12" i="6"/>
  <c r="AD13" i="6"/>
  <c r="AD14" i="6"/>
  <c r="AD15" i="6"/>
  <c r="AD16" i="6"/>
  <c r="AD17" i="6"/>
  <c r="AD18" i="6"/>
  <c r="AE7" i="6"/>
  <c r="AD7" i="6"/>
  <c r="K7" i="6"/>
  <c r="L7" i="6"/>
  <c r="K8" i="6"/>
  <c r="L8" i="6"/>
  <c r="K9" i="6"/>
  <c r="L9" i="6"/>
  <c r="K10" i="6"/>
  <c r="L10" i="6"/>
  <c r="K11" i="6"/>
  <c r="L11" i="6"/>
  <c r="K12" i="6"/>
  <c r="L12" i="6"/>
  <c r="K13" i="6"/>
  <c r="L13" i="6"/>
  <c r="K14" i="6"/>
  <c r="L14" i="6"/>
  <c r="K15" i="6"/>
  <c r="L15" i="6"/>
  <c r="K16" i="6"/>
  <c r="L16" i="6"/>
  <c r="L6" i="6"/>
  <c r="K6" i="6"/>
  <c r="AJ18" i="6" l="1"/>
  <c r="AK18" i="6" s="1"/>
  <c r="AJ9" i="6"/>
  <c r="AK9" i="6" s="1"/>
  <c r="AT20" i="6"/>
  <c r="AU20" i="6" s="1"/>
  <c r="AT23" i="6"/>
  <c r="AU23" i="6" s="1"/>
  <c r="AJ14" i="6"/>
  <c r="AK14" i="6" s="1"/>
  <c r="Q10" i="6"/>
  <c r="Q8" i="6"/>
  <c r="Q9" i="6"/>
  <c r="M12" i="6" l="1"/>
  <c r="M10" i="6"/>
  <c r="M11" i="6"/>
  <c r="M7" i="6"/>
  <c r="M15" i="6"/>
  <c r="M14" i="6"/>
  <c r="M9" i="6"/>
  <c r="M16" i="6"/>
  <c r="M8" i="6"/>
  <c r="M13" i="6"/>
  <c r="O16" i="6" l="1"/>
  <c r="BE7" i="2"/>
  <c r="BF7" i="2"/>
  <c r="BF6" i="2"/>
  <c r="BE6" i="2"/>
  <c r="AU7" i="2"/>
  <c r="AU8" i="2"/>
  <c r="AU6" i="2"/>
  <c r="AS13" i="2"/>
  <c r="AV13" i="2" s="1"/>
  <c r="AS12" i="2"/>
  <c r="AT12" i="2" s="1"/>
  <c r="AW12" i="2" s="1"/>
  <c r="AS14" i="2"/>
  <c r="AV14" i="2" s="1"/>
  <c r="AR12" i="2"/>
  <c r="AR13" i="2"/>
  <c r="AR14" i="2"/>
  <c r="AR11" i="2"/>
  <c r="AN6" i="2"/>
  <c r="AN7" i="2"/>
  <c r="AM6" i="2"/>
  <c r="AM7" i="2"/>
  <c r="AN5" i="2"/>
  <c r="AM5" i="2"/>
  <c r="P16" i="6" l="1"/>
  <c r="S16" i="6" s="1"/>
  <c r="R16" i="6"/>
  <c r="AT14" i="2"/>
  <c r="AW14" i="2" s="1"/>
  <c r="AT13" i="2"/>
  <c r="AW13" i="2" s="1"/>
  <c r="AV12" i="2"/>
  <c r="AB6" i="2"/>
  <c r="AC6" i="2"/>
  <c r="AB7" i="2"/>
  <c r="AC7" i="2"/>
  <c r="AB8" i="2"/>
  <c r="AC8" i="2"/>
  <c r="AB9" i="2"/>
  <c r="AC9" i="2"/>
  <c r="AB10" i="2"/>
  <c r="AC10" i="2"/>
  <c r="AB11" i="2"/>
  <c r="AC11" i="2"/>
  <c r="AB12" i="2"/>
  <c r="AC12" i="2"/>
  <c r="AC5" i="2"/>
  <c r="AB5" i="2"/>
  <c r="AD6" i="2"/>
  <c r="AE6" i="2" s="1"/>
  <c r="AD7" i="2"/>
  <c r="AE7" i="2" s="1"/>
  <c r="AD8" i="2"/>
  <c r="AE8" i="2" s="1"/>
  <c r="AD9" i="2"/>
  <c r="AE9" i="2" s="1"/>
  <c r="AD10" i="2"/>
  <c r="AE10" i="2" s="1"/>
  <c r="AD11" i="2"/>
  <c r="AE11" i="2" s="1"/>
  <c r="AD12" i="2"/>
  <c r="AE12" i="2" s="1"/>
  <c r="R10" i="2"/>
  <c r="T12" i="2" s="1"/>
  <c r="Y16" i="2" l="1"/>
  <c r="S10" i="2"/>
  <c r="AG15" i="2" l="1"/>
  <c r="AA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1DECE5-340D-4EC3-A830-7B0BF9D11D6D}" name="Query - Calculations" description="Connection to the 'Calculations' query in the workbook." type="100" refreshedVersion="8" minRefreshableVersion="5">
    <extLst>
      <ext xmlns:x15="http://schemas.microsoft.com/office/spreadsheetml/2010/11/main" uri="{DE250136-89BD-433C-8126-D09CA5730AF9}">
        <x15:connection id="964cc210-205b-4de7-a71a-42606ef9891c">
          <x15:oledbPr connection="Provider=Microsoft.Mashup.OleDb.1;Data Source=$Workbook$;Location=Calculations;Extended Properties=&quot;&quot;">
            <x15:dbTables>
              <x15:dbTable name="Calculations"/>
            </x15:dbTables>
          </x15:oledbPr>
        </x15:connection>
      </ext>
    </extLst>
  </connection>
  <connection id="2" xr16:uid="{E151AEC6-AB5D-4339-B368-802B274DDB27}" name="Query - Dim_buses" description="Connection to the 'Dim_buses' query in the workbook." type="100" refreshedVersion="8" minRefreshableVersion="5">
    <extLst>
      <ext xmlns:x15="http://schemas.microsoft.com/office/spreadsheetml/2010/11/main" uri="{DE250136-89BD-433C-8126-D09CA5730AF9}">
        <x15:connection id="413d3265-207b-414e-abf5-77dccca214b8">
          <x15:oledbPr connection="Provider=Microsoft.Mashup.OleDb.1;Data Source=$Workbook$;Location=Dim_buses;Extended Properties=&quot;&quot;">
            <x15:dbTables>
              <x15:dbTable name="Dim_buses"/>
            </x15:dbTables>
          </x15:oledbPr>
        </x15:connection>
      </ext>
    </extLst>
  </connection>
  <connection id="3" xr16:uid="{D17D518C-4E19-46F3-A5FF-436AAA86C2B3}" name="Query - Dim_Date" description="Connection to the 'Dim_Date' query in the workbook." type="100" refreshedVersion="8" minRefreshableVersion="5">
    <extLst>
      <ext xmlns:x15="http://schemas.microsoft.com/office/spreadsheetml/2010/11/main" uri="{DE250136-89BD-433C-8126-D09CA5730AF9}">
        <x15:connection id="7cf5944c-4226-4d6c-b3f8-efc7c652f42b"/>
      </ext>
    </extLst>
  </connection>
  <connection id="4" xr16:uid="{24C6F65E-8663-4E36-9241-9F75100E85B9}" name="Query - Dim_demographics" description="Connection to the 'Dim_demographics' query in the workbook." type="100" refreshedVersion="8" minRefreshableVersion="5">
    <extLst>
      <ext xmlns:x15="http://schemas.microsoft.com/office/spreadsheetml/2010/11/main" uri="{DE250136-89BD-433C-8126-D09CA5730AF9}">
        <x15:connection id="a3be3471-b4d3-442e-9054-39a6d60c6858">
          <x15:oledbPr connection="Provider=Microsoft.Mashup.OleDb.1;Data Source=$Workbook$;Location=Dim_demographics;Extended Properties=&quot;&quot;">
            <x15:dbTables>
              <x15:dbTable name="Dim_demographics"/>
            </x15:dbTables>
          </x15:oledbPr>
        </x15:connection>
      </ext>
    </extLst>
  </connection>
  <connection id="5" xr16:uid="{AB3A15D2-3316-4633-93CD-0A54D5F889D1}" name="Query - Dim_routes" description="Connection to the 'Dim_routes' query in the workbook." type="100" refreshedVersion="8" minRefreshableVersion="5">
    <extLst>
      <ext xmlns:x15="http://schemas.microsoft.com/office/spreadsheetml/2010/11/main" uri="{DE250136-89BD-433C-8126-D09CA5730AF9}">
        <x15:connection id="be6d7525-65fe-49dd-b595-5b99e7cbfc1e">
          <x15:oledbPr connection="Provider=Microsoft.Mashup.OleDb.1;Data Source=$Workbook$;Location=Dim_routes;Extended Properties=&quot;&quot;">
            <x15:dbTables>
              <x15:dbTable name="Dim_routes"/>
            </x15:dbTables>
          </x15:oledbPr>
        </x15:connection>
      </ext>
    </extLst>
  </connection>
  <connection id="6" xr16:uid="{4BDC75C9-40F1-46EE-9080-D284031EC693}" name="Query - Facttable_ridership" description="Connection to the 'Facttable_ridership' query in the workbook." type="100" refreshedVersion="8" minRefreshableVersion="5">
    <extLst>
      <ext xmlns:x15="http://schemas.microsoft.com/office/spreadsheetml/2010/11/main" uri="{DE250136-89BD-433C-8126-D09CA5730AF9}">
        <x15:connection id="2137656b-2587-4485-9c67-7ab31a963e78">
          <x15:oledbPr connection="Provider=Microsoft.Mashup.OleDb.1;Data Source=$Workbook$;Location=Facttable_ridership;Extended Properties=&quot;&quot;">
            <x15:dbTables>
              <x15:dbTable name="Facttable_ridership"/>
            </x15:dbTables>
          </x15:oledbPr>
        </x15:connection>
      </ext>
    </extLst>
  </connection>
  <connection id="7" xr16:uid="{4CFD0A80-2150-4F7E-992F-2592CC8E6F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<sst xmlns="http://schemas.openxmlformats.org/spreadsheetml/2006/main" count="135" uniqueCount="70">
  <si>
    <t>Total Riders</t>
  </si>
  <si>
    <t>average num of riders</t>
  </si>
  <si>
    <t>RouteName</t>
  </si>
  <si>
    <t>East-West Express</t>
  </si>
  <si>
    <t>South Line</t>
  </si>
  <si>
    <t>=</t>
  </si>
  <si>
    <t>Time 12H</t>
  </si>
  <si>
    <t>7:50 PM</t>
  </si>
  <si>
    <t>8:57 PM</t>
  </si>
  <si>
    <t>time group</t>
  </si>
  <si>
    <t>10:00 AM - 3:00 PM</t>
  </si>
  <si>
    <t>3:00 PM - 8:00 PM</t>
  </si>
  <si>
    <t>5:00 AM - 10:00 AM</t>
  </si>
  <si>
    <t>8:00 PM - 1:00 AM</t>
  </si>
  <si>
    <t>&lt;</t>
  </si>
  <si>
    <t>Year</t>
  </si>
  <si>
    <t>Total Riders2</t>
  </si>
  <si>
    <t>Day Name</t>
  </si>
  <si>
    <t>Fri</t>
  </si>
  <si>
    <t>Mon</t>
  </si>
  <si>
    <t>Thu</t>
  </si>
  <si>
    <t>Tue</t>
  </si>
  <si>
    <t>Wed</t>
  </si>
  <si>
    <t>Sat</t>
  </si>
  <si>
    <t>Sun</t>
  </si>
  <si>
    <t>average</t>
  </si>
  <si>
    <t>above avg</t>
  </si>
  <si>
    <t>percentage</t>
  </si>
  <si>
    <t>Month Name</t>
  </si>
  <si>
    <t>Jan</t>
  </si>
  <si>
    <t>Dec</t>
  </si>
  <si>
    <t>utilisation group</t>
  </si>
  <si>
    <t>over utilised</t>
  </si>
  <si>
    <t>under utilised</t>
  </si>
  <si>
    <t>well utilised</t>
  </si>
  <si>
    <t>total bus</t>
  </si>
  <si>
    <t>total buses</t>
  </si>
  <si>
    <t>AM-PM</t>
  </si>
  <si>
    <t>AM</t>
  </si>
  <si>
    <t>PM</t>
  </si>
  <si>
    <t>Number Of  Routes</t>
  </si>
  <si>
    <t>average passengers per route</t>
  </si>
  <si>
    <t>Airport Express</t>
  </si>
  <si>
    <t>Beachfront Route</t>
  </si>
  <si>
    <t>Central Line</t>
  </si>
  <si>
    <t>City Shuttle</t>
  </si>
  <si>
    <t>Market Line</t>
  </si>
  <si>
    <t>North Circular</t>
  </si>
  <si>
    <t>Suburban Line</t>
  </si>
  <si>
    <t>University Line</t>
  </si>
  <si>
    <t>top3</t>
  </si>
  <si>
    <t>others</t>
  </si>
  <si>
    <t>Average of Utilisation percentage %</t>
  </si>
  <si>
    <t>Count of utilisation group</t>
  </si>
  <si>
    <t>under</t>
  </si>
  <si>
    <t>well</t>
  </si>
  <si>
    <t>over</t>
  </si>
  <si>
    <t>Over</t>
  </si>
  <si>
    <t>Under</t>
  </si>
  <si>
    <t>Well</t>
  </si>
  <si>
    <t>Short</t>
  </si>
  <si>
    <t>Full</t>
  </si>
  <si>
    <t>Monday</t>
  </si>
  <si>
    <t>Tuesday</t>
  </si>
  <si>
    <t>Wednesday</t>
  </si>
  <si>
    <t>Thursday</t>
  </si>
  <si>
    <t>Friday</t>
  </si>
  <si>
    <t>Saturday</t>
  </si>
  <si>
    <t>Sunday</t>
  </si>
  <si>
    <t>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</si>
</sst>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
  </numFmts>
  <fonts count="11" x14ac:knownFonts="1">
    <font>
      <sz val="11"/>
      <color theme="1"/>
      <name val="Calibri"/>
      <family val="2"/>
      <scheme val="minor"/>
    </font>
    <font>
      <sz val="12"/>
      <color theme="0"/>
      <name val="Calibri"/>
      <family val="2"/>
      <scheme val="minor"/>
    </font>
    <font>
      <sz val="12"/>
      <color theme="2"/>
      <name val="Calibri"/>
      <family val="2"/>
      <scheme val="minor"/>
    </font>
    <font>
      <sz val="20"/>
      <color theme="2"/>
      <name val="Calibri"/>
      <family val="2"/>
      <scheme val="minor"/>
    </font>
    <font>
      <b/>
      <sz val="10"/>
      <color rgb="FF5FD7CC"/>
      <name val="Calibri"/>
      <family val="2"/>
      <scheme val="minor"/>
    </font>
    <font>
      <b/>
      <sz val="14"/>
      <color rgb="FF5FD7CC"/>
      <name val="Calibri"/>
      <family val="2"/>
      <scheme val="minor"/>
    </font>
    <font>
      <sz val="18"/>
      <color rgb="FF8AE2DA"/>
      <name val="Calibri"/>
      <family val="2"/>
      <scheme val="minor"/>
    </font>
    <font>
      <sz val="18"/>
      <color theme="1" tint="0.499984740745262"/>
      <name val="Calibri"/>
      <family val="2"/>
      <scheme val="minor"/>
    </font>
    <font>
      <sz val="11"/>
      <color theme="1"/>
      <name val="Arial"/>
      <family val="2"/>
    </font>
    <font>
      <b/>
      <sz val="11"/>
      <color theme="1"/>
      <name val="Calibri"/>
      <family val="2"/>
      <scheme val="minor"/>
    </font>
    <font>
      <b/>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1"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6">
    <xf numFmtId="0" fontId="0" fillId="0" borderId="0" xfId="0"/>
    <xf numFmtId="0" fontId="0" fillId="0" borderId="0" xfId="0" pivotButton="1"/>
    <xf numFmtId="1" fontId="0" fillId="0" borderId="0" xfId="0" applyNumberFormat="1"/>
    <xf numFmtId="0" fontId="0" fillId="2" borderId="0" xfId="0" applyFill="1"/>
    <xf numFmtId="4" fontId="0" fillId="3" borderId="0" xfId="0" applyNumberFormat="1" applyFill="1"/>
    <xf numFmtId="0" fontId="0" fillId="3" borderId="0" xfId="0" applyFill="1"/>
    <xf numFmtId="0" fontId="0" fillId="3" borderId="2" xfId="0" applyFill="1" applyBorder="1"/>
    <xf numFmtId="10" fontId="0" fillId="0" borderId="0" xfId="0" applyNumberFormat="1"/>
    <xf numFmtId="164" fontId="0" fillId="0" borderId="1" xfId="0" applyNumberFormat="1" applyBorder="1"/>
    <xf numFmtId="0" fontId="1" fillId="0" borderId="0" xfId="0" applyFont="1"/>
    <xf numFmtId="0" fontId="0" fillId="0" borderId="1" xfId="0" pivotButton="1" applyBorder="1"/>
    <xf numFmtId="0" fontId="0" fillId="0" borderId="1" xfId="0" applyBorder="1"/>
    <xf numFmtId="1" fontId="0" fillId="0" borderId="1" xfId="0" applyNumberFormat="1" applyBorder="1"/>
    <xf numFmtId="9" fontId="0" fillId="0" borderId="0" xfId="0" applyNumberFormat="1"/>
    <xf numFmtId="9" fontId="3" fillId="0" borderId="0" xfId="0" applyNumberFormat="1" applyFont="1"/>
    <xf numFmtId="0" fontId="2" fillId="0" borderId="0" xfId="0" applyFont="1"/>
    <xf numFmtId="0" fontId="4" fillId="0" borderId="0" xfId="0" applyFont="1"/>
    <xf numFmtId="164" fontId="5" fillId="0" borderId="0" xfId="0" applyNumberFormat="1" applyFont="1"/>
    <xf numFmtId="164" fontId="0" fillId="0" borderId="0" xfId="0" applyNumberFormat="1"/>
    <xf numFmtId="164" fontId="6" fillId="0" borderId="0" xfId="0" applyNumberFormat="1" applyFont="1"/>
    <xf numFmtId="164" fontId="7" fillId="0" borderId="0" xfId="0" applyNumberFormat="1" applyFont="1"/>
    <xf numFmtId="0" fontId="8" fillId="0" borderId="0" xfId="0" applyFont="1"/>
    <xf numFmtId="165" fontId="8" fillId="0" borderId="0" xfId="0" applyNumberFormat="1" applyFont="1"/>
    <xf numFmtId="0" fontId="9" fillId="0" borderId="0" xfId="0" applyFont="1" applyAlignment="1">
      <alignment horizontal="center" vertical="center" wrapText="1"/>
    </xf>
    <xf numFmtId="0" fontId="10" fillId="0" borderId="0" xfId="0" applyFont="1" applyAlignment="1">
      <alignment vertical="center" wrapText="1"/>
    </xf>
    <xf numFmtId="0" fontId="0" fillId="0" borderId="0" xfId="0" applyAlignment="1">
      <alignment vertical="center" wrapText="1"/>
    </xf>
  </cellXfs>
  <cellStyles count="1">
    <cellStyle name="Normal" xfId="0" builtinId="0"/>
  </cellStyles>
  <dxfs count="44">
    <dxf>
      <numFmt numFmtId="1" formatCode="0"/>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0" formatCode="General"/>
    </dxf>
    <dxf>
      <border outline="0">
        <left style="thin">
          <color indexed="64"/>
        </left>
        <right style="thin">
          <color indexed="64"/>
        </right>
        <top style="thin">
          <color indexed="64"/>
        </top>
        <bottom style="thin">
          <color indexed="64"/>
        </bottom>
      </border>
    </dxf>
    <dxf>
      <numFmt numFmtId="164" formatCode="0.0%"/>
    </dxf>
    <dxf>
      <numFmt numFmtId="164" formatCode="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4" formatCode="0.0%"/>
    </dxf>
    <dxf>
      <numFmt numFmtId="14"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b/>
        <color theme="1"/>
      </font>
      <border>
        <bottom style="thin">
          <color theme="4"/>
        </bottom>
        <vertical/>
        <horizontal/>
      </border>
    </dxf>
    <dxf>
      <font>
        <sz val="14"/>
        <color theme="1"/>
      </font>
      <fill>
        <patternFill patternType="solid">
          <bgColor theme="1"/>
        </patternFill>
      </fill>
      <border diagonalUp="0" diagonalDown="0">
        <left/>
        <right/>
        <top/>
        <bottom/>
        <vertical/>
        <horizontal/>
      </border>
    </dxf>
  </dxfs>
  <tableStyles count="1" defaultTableStyle="TableStyleMedium2" defaultPivotStyle="PivotStyleLight16">
    <tableStyle name="SlicerStyleLight1 2" pivot="0" table="0" count="10" xr9:uid="{6164D8EA-F5D5-4D86-8D6A-AAB88F96C6C5}">
      <tableStyleElement type="wholeTable" dxfId="43"/>
      <tableStyleElement type="headerRow" dxfId="42"/>
    </tableStyle>
  </tableStyles>
  <colors>
    <mruColors>
      <color rgb="FF5FD7CC"/>
      <color rgb="FFC8AF9E"/>
      <color rgb="FF8AE2DA"/>
      <color rgb="FFE3D7CF"/>
      <color rgb="FF9BFFFF"/>
      <color rgb="FF91131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4" tint="0.59999389629810485"/>
              <bgColor rgb="FF8AE2D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5.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61" Type="http://schemas.openxmlformats.org/officeDocument/2006/relationships/customXml" Target="../customXml/item2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[bus_trans_company_project.xlsx]analysis !PivotTable1</c:name>
    <c:fmtId val="15"/>
  </c:pivotSource>
  <c:chart>
    <c:autoTitleDeleted val="1"/>
    <c:pivotFmts>
      <c:pivotFmt>
        <c:idx val="0"/>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8AE2DA"/>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E2DA"/>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AE2DA"/>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37342640070149"/>
          <c:y val="0.18498160505195535"/>
          <c:w val="0.29084886264216975"/>
          <c:h val="0.79648161159820019"/>
        </c:manualLayout>
      </c:layout>
      <c:barChart>
        <c:barDir val="bar"/>
        <c:grouping val="clustered"/>
        <c:varyColors val="0"/>
        <c:ser>
          <c:idx val="0"/>
          <c:order val="0"/>
          <c:tx>
            <c:strRef>
              <c:f>'analysis '!$H$5</c:f>
              <c:strCache>
                <c:ptCount val="1"/>
                <c:pt idx="0">
                  <c:v>Total</c:v>
                </c:pt>
              </c:strCache>
            </c:strRef>
          </c:tx>
          <c:spPr>
            <a:solidFill>
              <a:srgbClr val="8AE2D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'!$G$6:$G$9</c:f>
              <c:strCache>
                <c:ptCount val="4"/>
                <c:pt idx="0">
                  <c:v>5:00 AM - 10:00 AM</c:v>
                </c:pt>
                <c:pt idx="1">
                  <c:v>3:00 PM - 8:00 PM</c:v>
                </c:pt>
                <c:pt idx="2">
                  <c:v>8:00 PM - 1:00 AM</c:v>
                </c:pt>
                <c:pt idx="3">
                  <c:v>10:00 AM - 3:00 PM</c:v>
                </c:pt>
              </c:strCache>
            </c:strRef>
          </c:cat>
          <c:val>
            <c:numRef>
              <c:f>'analysis '!$H$6:$H$9</c:f>
              <c:numCache>
                <c:formatCode>0</c:formatCode>
                <c:ptCount val="4"/>
                <c:pt idx="0">
                  <c:v>1345</c:v>
                </c:pt>
                <c:pt idx="1">
                  <c:v>1346</c:v>
                </c:pt>
                <c:pt idx="2">
                  <c:v>1653</c:v>
                </c:pt>
                <c:pt idx="3">
                  <c:v>2243</c:v>
                </c:pt>
              </c:numCache>
            </c:numRef>
          </c:val>
          <c:extLst>
            <c:ext xmlns:c16="http://schemas.microsoft.com/office/drawing/2014/chart" uri="{C3380CC4-5D6E-409C-BE32-E72D297353CC}">
              <c16:uniqueId val="{00000000-3C10-4459-BCF0-51FDD7350F51}"/>
            </c:ext>
          </c:extLst>
        </c:ser>
        <c:dLbls>
          <c:dLblPos val="outEnd"/>
          <c:showLegendKey val="0"/>
          <c:showVal val="1"/>
          <c:showCatName val="0"/>
          <c:showSerName val="0"/>
          <c:showPercent val="0"/>
          <c:showBubbleSize val="0"/>
        </c:dLbls>
        <c:gapWidth val="47"/>
        <c:axId val="1338406192"/>
        <c:axId val="1338410152"/>
      </c:barChart>
      <c:catAx>
        <c:axId val="133840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8410152"/>
        <c:crosses val="autoZero"/>
        <c:auto val="1"/>
        <c:lblAlgn val="ctr"/>
        <c:lblOffset val="100"/>
        <c:noMultiLvlLbl val="0"/>
      </c:catAx>
      <c:valAx>
        <c:axId val="1338410152"/>
        <c:scaling>
          <c:orientation val="minMax"/>
        </c:scaling>
        <c:delete val="1"/>
        <c:axPos val="b"/>
        <c:numFmt formatCode="0" sourceLinked="1"/>
        <c:majorTickMark val="none"/>
        <c:minorTickMark val="none"/>
        <c:tickLblPos val="nextTo"/>
        <c:crossAx val="133840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[bus_trans_company_project.xlsx]analysis !PivotTable7</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8AE2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AE2DA"/>
            </a:solidFill>
            <a:round/>
          </a:ln>
          <a:effectLst/>
        </c:spPr>
        <c:marker>
          <c:symbol val="none"/>
        </c:marker>
        <c:dLbl>
          <c:idx val="0"/>
          <c:layout>
            <c:manualLayout>
              <c:x val="-9.6902861997842621E-2"/>
              <c:y val="-0.115422260718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8AE2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8AE2DA"/>
            </a:solidFill>
            <a:round/>
          </a:ln>
          <a:effectLst/>
        </c:spPr>
        <c:marker>
          <c:symbol val="none"/>
        </c:marker>
        <c:dLbl>
          <c:idx val="0"/>
          <c:layout>
            <c:manualLayout>
              <c:x val="-9.6902861997842621E-2"/>
              <c:y val="-0.115422260718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8AE2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8AE2DA"/>
            </a:solidFill>
            <a:round/>
          </a:ln>
          <a:effectLst/>
        </c:spPr>
        <c:marker>
          <c:symbol val="none"/>
        </c:marker>
        <c:dLbl>
          <c:idx val="0"/>
          <c:layout>
            <c:manualLayout>
              <c:x val="-9.6902861997842621E-2"/>
              <c:y val="-0.115422260718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43440217454856E-2"/>
          <c:y val="0.39430142919012562"/>
          <c:w val="0.80280504945262099"/>
          <c:h val="0.3296284923718113"/>
        </c:manualLayout>
      </c:layout>
      <c:lineChart>
        <c:grouping val="standard"/>
        <c:varyColors val="0"/>
        <c:ser>
          <c:idx val="0"/>
          <c:order val="0"/>
          <c:tx>
            <c:strRef>
              <c:f>'analysis '!$S$5</c:f>
              <c:strCache>
                <c:ptCount val="1"/>
                <c:pt idx="0">
                  <c:v>Total Riders</c:v>
                </c:pt>
              </c:strCache>
            </c:strRef>
          </c:tx>
          <c:spPr>
            <a:ln w="28575" cap="rnd">
              <a:solidFill>
                <a:srgbClr val="8AE2DA"/>
              </a:solidFill>
              <a:round/>
            </a:ln>
            <a:effectLst/>
          </c:spPr>
          <c:marker>
            <c:symbol val="none"/>
          </c:marker>
          <c:dPt>
            <c:idx val="0"/>
            <c:marker>
              <c:symbol val="none"/>
            </c:marker>
            <c:bubble3D val="0"/>
            <c:extLst>
              <c:ext xmlns:c16="http://schemas.microsoft.com/office/drawing/2014/chart" uri="{C3380CC4-5D6E-409C-BE32-E72D297353CC}">
                <c16:uniqueId val="{00000000-0913-4E11-9469-EBC13EDC42D7}"/>
              </c:ext>
            </c:extLst>
          </c:dPt>
          <c:dLbls>
            <c:dLbl>
              <c:idx val="0"/>
              <c:layout>
                <c:manualLayout>
                  <c:x val="-9.6902861997842621E-2"/>
                  <c:y val="-0.115422260718925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13-4E11-9469-EBC13EDC42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'!$R$6:$R$7</c:f>
              <c:strCache>
                <c:ptCount val="2"/>
                <c:pt idx="0">
                  <c:v>2023</c:v>
                </c:pt>
                <c:pt idx="1">
                  <c:v>2024</c:v>
                </c:pt>
              </c:strCache>
            </c:strRef>
          </c:cat>
          <c:val>
            <c:numRef>
              <c:f>'analysis '!$S$6:$S$7</c:f>
              <c:numCache>
                <c:formatCode>0</c:formatCode>
                <c:ptCount val="2"/>
                <c:pt idx="0">
                  <c:v>5654</c:v>
                </c:pt>
                <c:pt idx="1">
                  <c:v>933</c:v>
                </c:pt>
              </c:numCache>
            </c:numRef>
          </c:val>
          <c:smooth val="0"/>
          <c:extLst>
            <c:ext xmlns:c16="http://schemas.microsoft.com/office/drawing/2014/chart" uri="{C3380CC4-5D6E-409C-BE32-E72D297353CC}">
              <c16:uniqueId val="{00000001-0913-4E11-9469-EBC13EDC42D7}"/>
            </c:ext>
          </c:extLst>
        </c:ser>
        <c:ser>
          <c:idx val="1"/>
          <c:order val="1"/>
          <c:tx>
            <c:strRef>
              <c:f>'analysis '!$T$5</c:f>
              <c:strCache>
                <c:ptCount val="1"/>
                <c:pt idx="0">
                  <c:v>Total Riders2</c:v>
                </c:pt>
              </c:strCache>
            </c:strRef>
          </c:tx>
          <c:spPr>
            <a:ln w="28575" cap="rnd">
              <a:solidFill>
                <a:schemeClr val="accent2"/>
              </a:solidFill>
              <a:round/>
            </a:ln>
            <a:effectLst/>
          </c:spPr>
          <c:marker>
            <c:symbol val="none"/>
          </c:marker>
          <c:cat>
            <c:strRef>
              <c:f>'analysis '!$R$6:$R$7</c:f>
              <c:strCache>
                <c:ptCount val="2"/>
                <c:pt idx="0">
                  <c:v>2023</c:v>
                </c:pt>
                <c:pt idx="1">
                  <c:v>2024</c:v>
                </c:pt>
              </c:strCache>
            </c:strRef>
          </c:cat>
          <c:val>
            <c:numRef>
              <c:f>'analysis '!$T$6:$T$7</c:f>
              <c:numCache>
                <c:formatCode>0.00%</c:formatCode>
                <c:ptCount val="2"/>
                <c:pt idx="1">
                  <c:v>-0.83498408206579411</c:v>
                </c:pt>
              </c:numCache>
            </c:numRef>
          </c:val>
          <c:smooth val="0"/>
          <c:extLst>
            <c:ext xmlns:c16="http://schemas.microsoft.com/office/drawing/2014/chart" uri="{C3380CC4-5D6E-409C-BE32-E72D297353CC}">
              <c16:uniqueId val="{00000002-0913-4E11-9469-EBC13EDC42D7}"/>
            </c:ext>
          </c:extLst>
        </c:ser>
        <c:dLbls>
          <c:showLegendKey val="0"/>
          <c:showVal val="0"/>
          <c:showCatName val="0"/>
          <c:showSerName val="0"/>
          <c:showPercent val="0"/>
          <c:showBubbleSize val="0"/>
        </c:dLbls>
        <c:smooth val="0"/>
        <c:axId val="467439903"/>
        <c:axId val="467433423"/>
      </c:lineChart>
      <c:catAx>
        <c:axId val="4674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7433423"/>
        <c:crosses val="autoZero"/>
        <c:auto val="1"/>
        <c:lblAlgn val="ctr"/>
        <c:lblOffset val="100"/>
        <c:noMultiLvlLbl val="0"/>
      </c:catAx>
      <c:valAx>
        <c:axId val="467433423"/>
        <c:scaling>
          <c:orientation val="minMax"/>
          <c:min val="0"/>
        </c:scaling>
        <c:delete val="1"/>
        <c:axPos val="l"/>
        <c:numFmt formatCode="0" sourceLinked="1"/>
        <c:majorTickMark val="none"/>
        <c:minorTickMark val="none"/>
        <c:tickLblPos val="nextTo"/>
        <c:crossAx val="46743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97595529051279E-2"/>
          <c:y val="0.2469360362281571"/>
          <c:w val="0.8788048089418975"/>
          <c:h val="0.56827401934342736"/>
        </c:manualLayout>
      </c:layout>
      <c:barChart>
        <c:barDir val="col"/>
        <c:grouping val="clustered"/>
        <c:varyColors val="0"/>
        <c:ser>
          <c:idx val="0"/>
          <c:order val="0"/>
          <c:tx>
            <c:strRef>
              <c:f>'analysis '!$AC$5</c:f>
              <c:strCache>
                <c:ptCount val="1"/>
                <c:pt idx="0">
                  <c:v>Total Riders</c:v>
                </c:pt>
              </c:strCache>
            </c:strRef>
          </c:tx>
          <c:spPr>
            <a:solidFill>
              <a:schemeClr val="bg1">
                <a:lumMod val="75000"/>
              </a:schemeClr>
            </a:solidFill>
            <a:ln>
              <a:noFill/>
            </a:ln>
            <a:effectLst/>
          </c:spPr>
          <c:invertIfNegative val="0"/>
          <c:dLbls>
            <c:dLbl>
              <c:idx val="4"/>
              <c:layout>
                <c:manualLayout>
                  <c:x val="2.1688473693927459E-7"/>
                  <c:y val="-5.575943650664224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841460727379354"/>
                      <c:h val="0.11140032866264409"/>
                    </c:manualLayout>
                  </c15:layout>
                </c:ext>
                <c:ext xmlns:c16="http://schemas.microsoft.com/office/drawing/2014/chart" uri="{C3380CC4-5D6E-409C-BE32-E72D297353CC}">
                  <c16:uniqueId val="{00000000-CD7D-4E0A-BFC1-5CFFFDF66621}"/>
                </c:ext>
              </c:extLst>
            </c:dLbl>
            <c:dLbl>
              <c:idx val="5"/>
              <c:layout>
                <c:manualLayout>
                  <c:x val="1.1017744641645687E-2"/>
                  <c:y val="-4.77940715280304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D-4E0A-BFC1-5CFFFDF666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'!$AB$6:$AB$12</c:f>
              <c:strCache>
                <c:ptCount val="7"/>
                <c:pt idx="0">
                  <c:v>Mon</c:v>
                </c:pt>
                <c:pt idx="1">
                  <c:v>Tue</c:v>
                </c:pt>
                <c:pt idx="2">
                  <c:v>Wed</c:v>
                </c:pt>
                <c:pt idx="3">
                  <c:v>Thu</c:v>
                </c:pt>
                <c:pt idx="4">
                  <c:v>Fri</c:v>
                </c:pt>
                <c:pt idx="5">
                  <c:v>Sat</c:v>
                </c:pt>
                <c:pt idx="6">
                  <c:v>Sun</c:v>
                </c:pt>
              </c:strCache>
            </c:strRef>
          </c:cat>
          <c:val>
            <c:numRef>
              <c:f>'analysis '!$AC$6:$AC$12</c:f>
              <c:numCache>
                <c:formatCode>General</c:formatCode>
                <c:ptCount val="7"/>
                <c:pt idx="0">
                  <c:v>1085</c:v>
                </c:pt>
                <c:pt idx="1">
                  <c:v>983</c:v>
                </c:pt>
                <c:pt idx="2">
                  <c:v>887</c:v>
                </c:pt>
                <c:pt idx="3">
                  <c:v>889</c:v>
                </c:pt>
                <c:pt idx="4">
                  <c:v>762</c:v>
                </c:pt>
                <c:pt idx="5">
                  <c:v>796</c:v>
                </c:pt>
                <c:pt idx="6">
                  <c:v>1185</c:v>
                </c:pt>
              </c:numCache>
            </c:numRef>
          </c:val>
          <c:extLst>
            <c:ext xmlns:c16="http://schemas.microsoft.com/office/drawing/2014/chart" uri="{C3380CC4-5D6E-409C-BE32-E72D297353CC}">
              <c16:uniqueId val="{00000002-CD7D-4E0A-BFC1-5CFFFDF66621}"/>
            </c:ext>
          </c:extLst>
        </c:ser>
        <c:ser>
          <c:idx val="2"/>
          <c:order val="2"/>
          <c:tx>
            <c:strRef>
              <c:f>'analysis '!$AE$5</c:f>
              <c:strCache>
                <c:ptCount val="1"/>
                <c:pt idx="0">
                  <c:v>above avg</c:v>
                </c:pt>
              </c:strCache>
            </c:strRef>
          </c:tx>
          <c:spPr>
            <a:solidFill>
              <a:srgbClr val="8AE2DA"/>
            </a:solidFill>
            <a:ln>
              <a:noFill/>
            </a:ln>
            <a:effectLst/>
          </c:spPr>
          <c:invertIfNegative val="0"/>
          <c:cat>
            <c:strRef>
              <c:f>'analysis '!$AB$6:$AB$12</c:f>
              <c:strCache>
                <c:ptCount val="7"/>
                <c:pt idx="0">
                  <c:v>Mon</c:v>
                </c:pt>
                <c:pt idx="1">
                  <c:v>Tue</c:v>
                </c:pt>
                <c:pt idx="2">
                  <c:v>Wed</c:v>
                </c:pt>
                <c:pt idx="3">
                  <c:v>Thu</c:v>
                </c:pt>
                <c:pt idx="4">
                  <c:v>Fri</c:v>
                </c:pt>
                <c:pt idx="5">
                  <c:v>Sat</c:v>
                </c:pt>
                <c:pt idx="6">
                  <c:v>Sun</c:v>
                </c:pt>
              </c:strCache>
            </c:strRef>
          </c:cat>
          <c:val>
            <c:numRef>
              <c:f>'analysis '!$AE$6:$AE$12</c:f>
              <c:numCache>
                <c:formatCode>General</c:formatCode>
                <c:ptCount val="7"/>
                <c:pt idx="0">
                  <c:v>1085</c:v>
                </c:pt>
                <c:pt idx="1">
                  <c:v>983</c:v>
                </c:pt>
                <c:pt idx="2">
                  <c:v>0</c:v>
                </c:pt>
                <c:pt idx="3">
                  <c:v>0</c:v>
                </c:pt>
                <c:pt idx="4">
                  <c:v>0</c:v>
                </c:pt>
                <c:pt idx="5">
                  <c:v>0</c:v>
                </c:pt>
                <c:pt idx="6">
                  <c:v>1185</c:v>
                </c:pt>
              </c:numCache>
            </c:numRef>
          </c:val>
          <c:extLst>
            <c:ext xmlns:c16="http://schemas.microsoft.com/office/drawing/2014/chart" uri="{C3380CC4-5D6E-409C-BE32-E72D297353CC}">
              <c16:uniqueId val="{00000003-CD7D-4E0A-BFC1-5CFFFDF66621}"/>
            </c:ext>
          </c:extLst>
        </c:ser>
        <c:dLbls>
          <c:showLegendKey val="0"/>
          <c:showVal val="0"/>
          <c:showCatName val="0"/>
          <c:showSerName val="0"/>
          <c:showPercent val="0"/>
          <c:showBubbleSize val="0"/>
        </c:dLbls>
        <c:gapWidth val="40"/>
        <c:overlap val="100"/>
        <c:axId val="620800272"/>
        <c:axId val="620798112"/>
      </c:barChart>
      <c:lineChart>
        <c:grouping val="standard"/>
        <c:varyColors val="0"/>
        <c:ser>
          <c:idx val="1"/>
          <c:order val="1"/>
          <c:tx>
            <c:strRef>
              <c:f>'analysis '!$AD$5</c:f>
              <c:strCache>
                <c:ptCount val="1"/>
                <c:pt idx="0">
                  <c:v>average</c:v>
                </c:pt>
              </c:strCache>
            </c:strRef>
          </c:tx>
          <c:spPr>
            <a:ln w="28575" cap="rnd">
              <a:solidFill>
                <a:schemeClr val="accent2"/>
              </a:solidFill>
              <a:prstDash val="dash"/>
              <a:round/>
            </a:ln>
            <a:effectLst/>
          </c:spPr>
          <c:marker>
            <c:symbol val="none"/>
          </c:marker>
          <c:cat>
            <c:strRef>
              <c:f>'analysis '!$AB$6:$AB$12</c:f>
              <c:strCache>
                <c:ptCount val="7"/>
                <c:pt idx="0">
                  <c:v>Mon</c:v>
                </c:pt>
                <c:pt idx="1">
                  <c:v>Tue</c:v>
                </c:pt>
                <c:pt idx="2">
                  <c:v>Wed</c:v>
                </c:pt>
                <c:pt idx="3">
                  <c:v>Thu</c:v>
                </c:pt>
                <c:pt idx="4">
                  <c:v>Fri</c:v>
                </c:pt>
                <c:pt idx="5">
                  <c:v>Sat</c:v>
                </c:pt>
                <c:pt idx="6">
                  <c:v>Sun</c:v>
                </c:pt>
              </c:strCache>
            </c:strRef>
          </c:cat>
          <c:val>
            <c:numRef>
              <c:f>'analysis '!$AD$6:$AD$12</c:f>
              <c:numCache>
                <c:formatCode>0</c:formatCode>
                <c:ptCount val="7"/>
                <c:pt idx="0">
                  <c:v>941</c:v>
                </c:pt>
                <c:pt idx="1">
                  <c:v>941</c:v>
                </c:pt>
                <c:pt idx="2">
                  <c:v>941</c:v>
                </c:pt>
                <c:pt idx="3">
                  <c:v>941</c:v>
                </c:pt>
                <c:pt idx="4">
                  <c:v>941</c:v>
                </c:pt>
                <c:pt idx="5">
                  <c:v>941</c:v>
                </c:pt>
                <c:pt idx="6">
                  <c:v>941</c:v>
                </c:pt>
              </c:numCache>
            </c:numRef>
          </c:val>
          <c:smooth val="0"/>
          <c:extLst>
            <c:ext xmlns:c16="http://schemas.microsoft.com/office/drawing/2014/chart" uri="{C3380CC4-5D6E-409C-BE32-E72D297353CC}">
              <c16:uniqueId val="{00000004-CD7D-4E0A-BFC1-5CFFFDF66621}"/>
            </c:ext>
          </c:extLst>
        </c:ser>
        <c:dLbls>
          <c:showLegendKey val="0"/>
          <c:showVal val="0"/>
          <c:showCatName val="0"/>
          <c:showSerName val="0"/>
          <c:showPercent val="0"/>
          <c:showBubbleSize val="0"/>
        </c:dLbls>
        <c:marker val="1"/>
        <c:smooth val="0"/>
        <c:axId val="620800272"/>
        <c:axId val="620798112"/>
      </c:lineChart>
      <c:catAx>
        <c:axId val="6208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0798112"/>
        <c:crosses val="autoZero"/>
        <c:auto val="1"/>
        <c:lblAlgn val="ctr"/>
        <c:lblOffset val="100"/>
        <c:noMultiLvlLbl val="0"/>
      </c:catAx>
      <c:valAx>
        <c:axId val="620798112"/>
        <c:scaling>
          <c:orientation val="minMax"/>
        </c:scaling>
        <c:delete val="1"/>
        <c:axPos val="l"/>
        <c:numFmt formatCode="General" sourceLinked="1"/>
        <c:majorTickMark val="none"/>
        <c:minorTickMark val="none"/>
        <c:tickLblPos val="nextTo"/>
        <c:crossAx val="620800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90226458838611"/>
          <c:y val="0.12563973041594109"/>
          <c:w val="0.86629663852100569"/>
          <c:h val="0.64453144039595711"/>
        </c:manualLayout>
      </c:layout>
      <c:lineChart>
        <c:grouping val="standard"/>
        <c:varyColors val="0"/>
        <c:ser>
          <c:idx val="1"/>
          <c:order val="0"/>
          <c:tx>
            <c:strRef>
              <c:f>'analysis '!$AN$5</c:f>
              <c:strCache>
                <c:ptCount val="1"/>
                <c:pt idx="0">
                  <c:v>Total Riders</c:v>
                </c:pt>
              </c:strCache>
            </c:strRef>
          </c:tx>
          <c:spPr>
            <a:ln>
              <a:solidFill>
                <a:srgbClr val="8AE2DA"/>
              </a:solidFill>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 '!$AM$6:$AM$7</c:f>
              <c:strCache>
                <c:ptCount val="2"/>
                <c:pt idx="0">
                  <c:v>Jan</c:v>
                </c:pt>
                <c:pt idx="1">
                  <c:v>Dec</c:v>
                </c:pt>
              </c:strCache>
            </c:strRef>
          </c:cat>
          <c:val>
            <c:numRef>
              <c:f>'analysis '!$AN$6:$AN$7</c:f>
              <c:numCache>
                <c:formatCode>General</c:formatCode>
                <c:ptCount val="2"/>
                <c:pt idx="0">
                  <c:v>933</c:v>
                </c:pt>
                <c:pt idx="1">
                  <c:v>5654</c:v>
                </c:pt>
              </c:numCache>
            </c:numRef>
          </c:val>
          <c:smooth val="0"/>
          <c:extLst>
            <c:ext xmlns:c16="http://schemas.microsoft.com/office/drawing/2014/chart" uri="{C3380CC4-5D6E-409C-BE32-E72D297353CC}">
              <c16:uniqueId val="{00000000-8BD7-427A-A12E-8643D714A61A}"/>
            </c:ext>
          </c:extLst>
        </c:ser>
        <c:ser>
          <c:idx val="0"/>
          <c:order val="1"/>
          <c:tx>
            <c:strRef>
              <c:f>'analysis '!$AN$5</c:f>
              <c:strCache>
                <c:ptCount val="1"/>
                <c:pt idx="0">
                  <c:v>Total Riders</c:v>
                </c:pt>
              </c:strCache>
            </c:strRef>
          </c:tx>
          <c:spPr>
            <a:ln w="28575" cap="rnd">
              <a:solidFill>
                <a:srgbClr val="8AE2DA"/>
              </a:solidFill>
              <a:round/>
            </a:ln>
            <a:effectLst/>
          </c:spPr>
          <c:marker>
            <c:symbol val="none"/>
          </c:marker>
          <c:dLbls>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 '!$AM$6:$AM$7</c:f>
              <c:strCache>
                <c:ptCount val="2"/>
                <c:pt idx="0">
                  <c:v>Jan</c:v>
                </c:pt>
                <c:pt idx="1">
                  <c:v>Dec</c:v>
                </c:pt>
              </c:strCache>
            </c:strRef>
          </c:cat>
          <c:val>
            <c:numRef>
              <c:f>'analysis '!$AN$6:$AN$7</c:f>
              <c:numCache>
                <c:formatCode>General</c:formatCode>
                <c:ptCount val="2"/>
                <c:pt idx="0">
                  <c:v>933</c:v>
                </c:pt>
                <c:pt idx="1">
                  <c:v>5654</c:v>
                </c:pt>
              </c:numCache>
            </c:numRef>
          </c:val>
          <c:smooth val="0"/>
          <c:extLst>
            <c:ext xmlns:c16="http://schemas.microsoft.com/office/drawing/2014/chart" uri="{C3380CC4-5D6E-409C-BE32-E72D297353CC}">
              <c16:uniqueId val="{00000001-8BD7-427A-A12E-8643D714A61A}"/>
            </c:ext>
          </c:extLst>
        </c:ser>
        <c:dLbls>
          <c:dLblPos val="t"/>
          <c:showLegendKey val="0"/>
          <c:showVal val="1"/>
          <c:showCatName val="0"/>
          <c:showSerName val="0"/>
          <c:showPercent val="0"/>
          <c:showBubbleSize val="0"/>
        </c:dLbls>
        <c:smooth val="0"/>
        <c:axId val="667956952"/>
        <c:axId val="667956232"/>
      </c:lineChart>
      <c:catAx>
        <c:axId val="667956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7956232"/>
        <c:crosses val="autoZero"/>
        <c:auto val="1"/>
        <c:lblAlgn val="ctr"/>
        <c:lblOffset val="100"/>
        <c:noMultiLvlLbl val="0"/>
      </c:catAx>
      <c:valAx>
        <c:axId val="667956232"/>
        <c:scaling>
          <c:orientation val="minMax"/>
        </c:scaling>
        <c:delete val="0"/>
        <c:axPos val="l"/>
        <c:numFmt formatCode="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7956952"/>
        <c:crosses val="autoZero"/>
        <c:crossBetween val="between"/>
        <c:majorUnit val="2000"/>
      </c:valAx>
      <c:spPr>
        <a:noFill/>
        <a:ln>
          <a:noFill/>
        </a:ln>
      </c:spPr>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 '!$AR$12</c:f>
              <c:strCache>
                <c:ptCount val="1"/>
                <c:pt idx="0">
                  <c:v>over utilised</c:v>
                </c:pt>
              </c:strCache>
            </c:strRef>
          </c:tx>
          <c:spPr>
            <a:ln>
              <a:noFill/>
            </a:ln>
          </c:spPr>
          <c:dPt>
            <c:idx val="0"/>
            <c:bubble3D val="0"/>
            <c:spPr>
              <a:solidFill>
                <a:srgbClr val="8AE2DA"/>
              </a:solidFill>
              <a:ln w="19050">
                <a:noFill/>
              </a:ln>
              <a:effectLst/>
            </c:spPr>
            <c:extLst>
              <c:ext xmlns:c16="http://schemas.microsoft.com/office/drawing/2014/chart" uri="{C3380CC4-5D6E-409C-BE32-E72D297353CC}">
                <c16:uniqueId val="{00000001-E628-4DE7-A169-27E2B6F3B1B8}"/>
              </c:ext>
            </c:extLst>
          </c:dPt>
          <c:dPt>
            <c:idx val="1"/>
            <c:bubble3D val="0"/>
            <c:spPr>
              <a:solidFill>
                <a:schemeClr val="bg2"/>
              </a:solidFill>
              <a:ln w="19050">
                <a:noFill/>
              </a:ln>
              <a:effectLst/>
            </c:spPr>
            <c:extLst>
              <c:ext xmlns:c16="http://schemas.microsoft.com/office/drawing/2014/chart" uri="{C3380CC4-5D6E-409C-BE32-E72D297353CC}">
                <c16:uniqueId val="{00000003-E628-4DE7-A169-27E2B6F3B1B8}"/>
              </c:ext>
            </c:extLst>
          </c:dPt>
          <c:val>
            <c:numRef>
              <c:f>'analysis '!$AS$12:$AT$12</c:f>
              <c:numCache>
                <c:formatCode>0%</c:formatCode>
                <c:ptCount val="2"/>
                <c:pt idx="0">
                  <c:v>0.25974025974025972</c:v>
                </c:pt>
                <c:pt idx="1">
                  <c:v>0.74025974025974028</c:v>
                </c:pt>
              </c:numCache>
            </c:numRef>
          </c:val>
          <c:extLst>
            <c:ext xmlns:c16="http://schemas.microsoft.com/office/drawing/2014/chart" uri="{C3380CC4-5D6E-409C-BE32-E72D297353CC}">
              <c16:uniqueId val="{00000004-E628-4DE7-A169-27E2B6F3B1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 '!$AR$13</c:f>
              <c:strCache>
                <c:ptCount val="1"/>
                <c:pt idx="0">
                  <c:v>under utilised</c:v>
                </c:pt>
              </c:strCache>
            </c:strRef>
          </c:tx>
          <c:spPr>
            <a:ln>
              <a:noFill/>
            </a:ln>
          </c:spPr>
          <c:dPt>
            <c:idx val="0"/>
            <c:bubble3D val="0"/>
            <c:spPr>
              <a:solidFill>
                <a:srgbClr val="8AE2DA"/>
              </a:solidFill>
              <a:ln w="19050">
                <a:noFill/>
              </a:ln>
              <a:effectLst/>
            </c:spPr>
            <c:extLst>
              <c:ext xmlns:c16="http://schemas.microsoft.com/office/drawing/2014/chart" uri="{C3380CC4-5D6E-409C-BE32-E72D297353CC}">
                <c16:uniqueId val="{00000001-C4C5-43A1-BC9C-3D838BD1DC6E}"/>
              </c:ext>
            </c:extLst>
          </c:dPt>
          <c:dPt>
            <c:idx val="1"/>
            <c:bubble3D val="0"/>
            <c:spPr>
              <a:solidFill>
                <a:schemeClr val="bg2"/>
              </a:solidFill>
              <a:ln w="19050">
                <a:noFill/>
              </a:ln>
              <a:effectLst/>
            </c:spPr>
            <c:extLst>
              <c:ext xmlns:c16="http://schemas.microsoft.com/office/drawing/2014/chart" uri="{C3380CC4-5D6E-409C-BE32-E72D297353CC}">
                <c16:uniqueId val="{00000003-C4C5-43A1-BC9C-3D838BD1DC6E}"/>
              </c:ext>
            </c:extLst>
          </c:dPt>
          <c:val>
            <c:numRef>
              <c:f>'analysis '!$AS$13:$AT$13</c:f>
              <c:numCache>
                <c:formatCode>0%</c:formatCode>
                <c:ptCount val="2"/>
                <c:pt idx="0">
                  <c:v>0.24675324675324675</c:v>
                </c:pt>
                <c:pt idx="1">
                  <c:v>0.75324675324675328</c:v>
                </c:pt>
              </c:numCache>
            </c:numRef>
          </c:val>
          <c:extLst>
            <c:ext xmlns:c16="http://schemas.microsoft.com/office/drawing/2014/chart" uri="{C3380CC4-5D6E-409C-BE32-E72D297353CC}">
              <c16:uniqueId val="{00000004-C4C5-43A1-BC9C-3D838BD1DC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 '!$AR$14</c:f>
              <c:strCache>
                <c:ptCount val="1"/>
                <c:pt idx="0">
                  <c:v>well utilised</c:v>
                </c:pt>
              </c:strCache>
            </c:strRef>
          </c:tx>
          <c:spPr>
            <a:ln>
              <a:noFill/>
            </a:ln>
          </c:spPr>
          <c:dPt>
            <c:idx val="0"/>
            <c:bubble3D val="0"/>
            <c:spPr>
              <a:solidFill>
                <a:srgbClr val="8AE2DA"/>
              </a:solidFill>
              <a:ln w="19050">
                <a:noFill/>
              </a:ln>
              <a:effectLst/>
            </c:spPr>
            <c:extLst>
              <c:ext xmlns:c16="http://schemas.microsoft.com/office/drawing/2014/chart" uri="{C3380CC4-5D6E-409C-BE32-E72D297353CC}">
                <c16:uniqueId val="{00000001-1F89-48B1-AB75-63F64CDA52DD}"/>
              </c:ext>
            </c:extLst>
          </c:dPt>
          <c:dPt>
            <c:idx val="1"/>
            <c:bubble3D val="0"/>
            <c:spPr>
              <a:solidFill>
                <a:schemeClr val="bg2"/>
              </a:solidFill>
              <a:ln w="19050">
                <a:noFill/>
              </a:ln>
              <a:effectLst/>
            </c:spPr>
            <c:extLst>
              <c:ext xmlns:c16="http://schemas.microsoft.com/office/drawing/2014/chart" uri="{C3380CC4-5D6E-409C-BE32-E72D297353CC}">
                <c16:uniqueId val="{00000003-1F89-48B1-AB75-63F64CDA52DD}"/>
              </c:ext>
            </c:extLst>
          </c:dPt>
          <c:val>
            <c:numRef>
              <c:f>'analysis '!$AS$14:$AT$14</c:f>
              <c:numCache>
                <c:formatCode>0%</c:formatCode>
                <c:ptCount val="2"/>
                <c:pt idx="0">
                  <c:v>0.4935064935064935</c:v>
                </c:pt>
                <c:pt idx="1">
                  <c:v>0.50649350649350655</c:v>
                </c:pt>
              </c:numCache>
            </c:numRef>
          </c:val>
          <c:extLst>
            <c:ext xmlns:c16="http://schemas.microsoft.com/office/drawing/2014/chart" uri="{C3380CC4-5D6E-409C-BE32-E72D297353CC}">
              <c16:uniqueId val="{00000004-1F89-48B1-AB75-63F64CDA52D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[bus_trans_company_project.xlsx]analysis !PivotTable1</c:name>
    <c:fmtId val="2"/>
  </c:pivotSource>
  <c:chart>
    <c:autoTitleDeleted val="1"/>
    <c:pivotFmts>
      <c:pivotFmt>
        <c:idx val="0"/>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8AE2DA"/>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37342640070149"/>
          <c:y val="0.18498160505195535"/>
          <c:w val="0.29084886264216975"/>
          <c:h val="0.79648161159820019"/>
        </c:manualLayout>
      </c:layout>
      <c:barChart>
        <c:barDir val="bar"/>
        <c:grouping val="clustered"/>
        <c:varyColors val="0"/>
        <c:ser>
          <c:idx val="0"/>
          <c:order val="0"/>
          <c:tx>
            <c:strRef>
              <c:f>'analysis '!$H$5</c:f>
              <c:strCache>
                <c:ptCount val="1"/>
                <c:pt idx="0">
                  <c:v>Total</c:v>
                </c:pt>
              </c:strCache>
            </c:strRef>
          </c:tx>
          <c:spPr>
            <a:solidFill>
              <a:srgbClr val="8AE2D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'!$G$6:$G$9</c:f>
              <c:strCache>
                <c:ptCount val="4"/>
                <c:pt idx="0">
                  <c:v>5:00 AM - 10:00 AM</c:v>
                </c:pt>
                <c:pt idx="1">
                  <c:v>3:00 PM - 8:00 PM</c:v>
                </c:pt>
                <c:pt idx="2">
                  <c:v>8:00 PM - 1:00 AM</c:v>
                </c:pt>
                <c:pt idx="3">
                  <c:v>10:00 AM - 3:00 PM</c:v>
                </c:pt>
              </c:strCache>
            </c:strRef>
          </c:cat>
          <c:val>
            <c:numRef>
              <c:f>'analysis '!$H$6:$H$9</c:f>
              <c:numCache>
                <c:formatCode>0</c:formatCode>
                <c:ptCount val="4"/>
                <c:pt idx="0">
                  <c:v>1345</c:v>
                </c:pt>
                <c:pt idx="1">
                  <c:v>1346</c:v>
                </c:pt>
                <c:pt idx="2">
                  <c:v>1653</c:v>
                </c:pt>
                <c:pt idx="3">
                  <c:v>2243</c:v>
                </c:pt>
              </c:numCache>
            </c:numRef>
          </c:val>
          <c:extLst>
            <c:ext xmlns:c16="http://schemas.microsoft.com/office/drawing/2014/chart" uri="{C3380CC4-5D6E-409C-BE32-E72D297353CC}">
              <c16:uniqueId val="{00000000-EFA0-4DA4-BCFD-0A8C600D4BB7}"/>
            </c:ext>
          </c:extLst>
        </c:ser>
        <c:dLbls>
          <c:dLblPos val="outEnd"/>
          <c:showLegendKey val="0"/>
          <c:showVal val="1"/>
          <c:showCatName val="0"/>
          <c:showSerName val="0"/>
          <c:showPercent val="0"/>
          <c:showBubbleSize val="0"/>
        </c:dLbls>
        <c:gapWidth val="47"/>
        <c:axId val="1338406192"/>
        <c:axId val="1338410152"/>
      </c:barChart>
      <c:catAx>
        <c:axId val="133840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8410152"/>
        <c:crosses val="autoZero"/>
        <c:auto val="1"/>
        <c:lblAlgn val="ctr"/>
        <c:lblOffset val="100"/>
        <c:noMultiLvlLbl val="0"/>
      </c:catAx>
      <c:valAx>
        <c:axId val="1338410152"/>
        <c:scaling>
          <c:orientation val="minMax"/>
        </c:scaling>
        <c:delete val="1"/>
        <c:axPos val="b"/>
        <c:numFmt formatCode="0" sourceLinked="1"/>
        <c:majorTickMark val="none"/>
        <c:minorTickMark val="none"/>
        <c:tickLblPos val="nextTo"/>
        <c:crossAx val="133840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[bus_trans_company_project.xlsx]analysis !PivotTable7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AE2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8AE2DA"/>
            </a:solidFill>
            <a:round/>
          </a:ln>
          <a:effectLst/>
        </c:spPr>
        <c:marker>
          <c:symbol val="none"/>
        </c:marker>
        <c:dLbl>
          <c:idx val="0"/>
          <c:layout>
            <c:manualLayout>
              <c:x val="-9.6902861997842621E-2"/>
              <c:y val="-0.11542226071892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43440217454856E-2"/>
          <c:y val="0.39430142919012562"/>
          <c:w val="0.80280504945262099"/>
          <c:h val="0.3296284923718113"/>
        </c:manualLayout>
      </c:layout>
      <c:lineChart>
        <c:grouping val="standard"/>
        <c:varyColors val="0"/>
        <c:ser>
          <c:idx val="0"/>
          <c:order val="0"/>
          <c:tx>
            <c:strRef>
              <c:f>'analysis '!$S$5</c:f>
              <c:strCache>
                <c:ptCount val="1"/>
                <c:pt idx="0">
                  <c:v>Total Riders</c:v>
                </c:pt>
              </c:strCache>
            </c:strRef>
          </c:tx>
          <c:spPr>
            <a:ln w="28575" cap="rnd">
              <a:solidFill>
                <a:srgbClr val="8AE2DA"/>
              </a:solidFill>
              <a:round/>
            </a:ln>
            <a:effectLst/>
          </c:spPr>
          <c:marker>
            <c:symbol val="none"/>
          </c:marker>
          <c:dPt>
            <c:idx val="0"/>
            <c:marker>
              <c:symbol val="none"/>
            </c:marker>
            <c:bubble3D val="0"/>
            <c:extLst>
              <c:ext xmlns:c16="http://schemas.microsoft.com/office/drawing/2014/chart" uri="{C3380CC4-5D6E-409C-BE32-E72D297353CC}">
                <c16:uniqueId val="{00000000-CAB5-4E84-B373-B4BA69A40FBD}"/>
              </c:ext>
            </c:extLst>
          </c:dPt>
          <c:dLbls>
            <c:dLbl>
              <c:idx val="0"/>
              <c:layout>
                <c:manualLayout>
                  <c:x val="-9.6902861997842621E-2"/>
                  <c:y val="-0.115422260718925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B5-4E84-B373-B4BA69A40F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'!$R$6:$R$7</c:f>
              <c:strCache>
                <c:ptCount val="2"/>
                <c:pt idx="0">
                  <c:v>2023</c:v>
                </c:pt>
                <c:pt idx="1">
                  <c:v>2024</c:v>
                </c:pt>
              </c:strCache>
            </c:strRef>
          </c:cat>
          <c:val>
            <c:numRef>
              <c:f>'analysis '!$S$6:$S$7</c:f>
              <c:numCache>
                <c:formatCode>0</c:formatCode>
                <c:ptCount val="2"/>
                <c:pt idx="0">
                  <c:v>5654</c:v>
                </c:pt>
                <c:pt idx="1">
                  <c:v>933</c:v>
                </c:pt>
              </c:numCache>
            </c:numRef>
          </c:val>
          <c:smooth val="0"/>
          <c:extLst>
            <c:ext xmlns:c16="http://schemas.microsoft.com/office/drawing/2014/chart" uri="{C3380CC4-5D6E-409C-BE32-E72D297353CC}">
              <c16:uniqueId val="{00000000-7C02-4FCD-A3EA-C3807819F099}"/>
            </c:ext>
          </c:extLst>
        </c:ser>
        <c:ser>
          <c:idx val="1"/>
          <c:order val="1"/>
          <c:tx>
            <c:strRef>
              <c:f>'analysis '!$T$5</c:f>
              <c:strCache>
                <c:ptCount val="1"/>
                <c:pt idx="0">
                  <c:v>Total Riders2</c:v>
                </c:pt>
              </c:strCache>
            </c:strRef>
          </c:tx>
          <c:spPr>
            <a:ln w="28575" cap="rnd">
              <a:solidFill>
                <a:schemeClr val="accent2"/>
              </a:solidFill>
              <a:round/>
            </a:ln>
            <a:effectLst/>
          </c:spPr>
          <c:marker>
            <c:symbol val="none"/>
          </c:marker>
          <c:cat>
            <c:strRef>
              <c:f>'analysis '!$R$6:$R$7</c:f>
              <c:strCache>
                <c:ptCount val="2"/>
                <c:pt idx="0">
                  <c:v>2023</c:v>
                </c:pt>
                <c:pt idx="1">
                  <c:v>2024</c:v>
                </c:pt>
              </c:strCache>
            </c:strRef>
          </c:cat>
          <c:val>
            <c:numRef>
              <c:f>'analysis '!$T$6:$T$7</c:f>
              <c:numCache>
                <c:formatCode>0.00%</c:formatCode>
                <c:ptCount val="2"/>
                <c:pt idx="1">
                  <c:v>-0.83498408206579411</c:v>
                </c:pt>
              </c:numCache>
            </c:numRef>
          </c:val>
          <c:smooth val="0"/>
          <c:extLst>
            <c:ext xmlns:c16="http://schemas.microsoft.com/office/drawing/2014/chart" uri="{C3380CC4-5D6E-409C-BE32-E72D297353CC}">
              <c16:uniqueId val="{00000001-7C02-4FCD-A3EA-C3807819F099}"/>
            </c:ext>
          </c:extLst>
        </c:ser>
        <c:dLbls>
          <c:showLegendKey val="0"/>
          <c:showVal val="0"/>
          <c:showCatName val="0"/>
          <c:showSerName val="0"/>
          <c:showPercent val="0"/>
          <c:showBubbleSize val="0"/>
        </c:dLbls>
        <c:smooth val="0"/>
        <c:axId val="467439903"/>
        <c:axId val="467433423"/>
      </c:lineChart>
      <c:catAx>
        <c:axId val="4674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7433423"/>
        <c:crosses val="autoZero"/>
        <c:auto val="1"/>
        <c:lblAlgn val="ctr"/>
        <c:lblOffset val="100"/>
        <c:noMultiLvlLbl val="0"/>
      </c:catAx>
      <c:valAx>
        <c:axId val="467433423"/>
        <c:scaling>
          <c:orientation val="minMax"/>
          <c:min val="0"/>
        </c:scaling>
        <c:delete val="1"/>
        <c:axPos val="l"/>
        <c:numFmt formatCode="0" sourceLinked="1"/>
        <c:majorTickMark val="none"/>
        <c:minorTickMark val="none"/>
        <c:tickLblPos val="nextTo"/>
        <c:crossAx val="46743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97595529051279E-2"/>
          <c:y val="0.2469360362281571"/>
          <c:w val="0.8788048089418975"/>
          <c:h val="0.56827401934342736"/>
        </c:manualLayout>
      </c:layout>
      <c:barChart>
        <c:barDir val="col"/>
        <c:grouping val="clustered"/>
        <c:varyColors val="0"/>
        <c:ser>
          <c:idx val="0"/>
          <c:order val="0"/>
          <c:tx>
            <c:strRef>
              <c:f>'analysis '!$AC$5</c:f>
              <c:strCache>
                <c:ptCount val="1"/>
                <c:pt idx="0">
                  <c:v>Total Riders</c:v>
                </c:pt>
              </c:strCache>
            </c:strRef>
          </c:tx>
          <c:spPr>
            <a:solidFill>
              <a:srgbClr val="C8AF9E"/>
            </a:solidFill>
            <a:ln>
              <a:noFill/>
            </a:ln>
            <a:effectLst/>
          </c:spPr>
          <c:invertIfNegative val="0"/>
          <c:dLbls>
            <c:dLbl>
              <c:idx val="4"/>
              <c:layout>
                <c:manualLayout>
                  <c:x val="2.1688473693927459E-7"/>
                  <c:y val="-5.575943650664224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841460727379354"/>
                      <c:h val="0.11140032866264409"/>
                    </c:manualLayout>
                  </c15:layout>
                </c:ext>
                <c:ext xmlns:c16="http://schemas.microsoft.com/office/drawing/2014/chart" uri="{C3380CC4-5D6E-409C-BE32-E72D297353CC}">
                  <c16:uniqueId val="{00000004-560E-48CD-A5FF-CA46283D0A58}"/>
                </c:ext>
              </c:extLst>
            </c:dLbl>
            <c:dLbl>
              <c:idx val="5"/>
              <c:layout>
                <c:manualLayout>
                  <c:x val="1.1017744641645687E-2"/>
                  <c:y val="-4.77940715280304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0E-48CD-A5FF-CA46283D0A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'!$AB$6:$AB$12</c:f>
              <c:strCache>
                <c:ptCount val="7"/>
                <c:pt idx="0">
                  <c:v>Mon</c:v>
                </c:pt>
                <c:pt idx="1">
                  <c:v>Tue</c:v>
                </c:pt>
                <c:pt idx="2">
                  <c:v>Wed</c:v>
                </c:pt>
                <c:pt idx="3">
                  <c:v>Thu</c:v>
                </c:pt>
                <c:pt idx="4">
                  <c:v>Fri</c:v>
                </c:pt>
                <c:pt idx="5">
                  <c:v>Sat</c:v>
                </c:pt>
                <c:pt idx="6">
                  <c:v>Sun</c:v>
                </c:pt>
              </c:strCache>
            </c:strRef>
          </c:cat>
          <c:val>
            <c:numRef>
              <c:f>'analysis '!$AC$6:$AC$12</c:f>
              <c:numCache>
                <c:formatCode>General</c:formatCode>
                <c:ptCount val="7"/>
                <c:pt idx="0">
                  <c:v>1085</c:v>
                </c:pt>
                <c:pt idx="1">
                  <c:v>983</c:v>
                </c:pt>
                <c:pt idx="2">
                  <c:v>887</c:v>
                </c:pt>
                <c:pt idx="3">
                  <c:v>889</c:v>
                </c:pt>
                <c:pt idx="4">
                  <c:v>762</c:v>
                </c:pt>
                <c:pt idx="5">
                  <c:v>796</c:v>
                </c:pt>
                <c:pt idx="6">
                  <c:v>1185</c:v>
                </c:pt>
              </c:numCache>
            </c:numRef>
          </c:val>
          <c:extLst>
            <c:ext xmlns:c16="http://schemas.microsoft.com/office/drawing/2014/chart" uri="{C3380CC4-5D6E-409C-BE32-E72D297353CC}">
              <c16:uniqueId val="{00000000-560E-48CD-A5FF-CA46283D0A58}"/>
            </c:ext>
          </c:extLst>
        </c:ser>
        <c:ser>
          <c:idx val="2"/>
          <c:order val="2"/>
          <c:tx>
            <c:strRef>
              <c:f>'analysis '!$AE$5</c:f>
              <c:strCache>
                <c:ptCount val="1"/>
                <c:pt idx="0">
                  <c:v>above avg</c:v>
                </c:pt>
              </c:strCache>
            </c:strRef>
          </c:tx>
          <c:spPr>
            <a:solidFill>
              <a:srgbClr val="8AE2DA"/>
            </a:solidFill>
            <a:ln>
              <a:noFill/>
            </a:ln>
            <a:effectLst/>
          </c:spPr>
          <c:invertIfNegative val="0"/>
          <c:cat>
            <c:strRef>
              <c:f>'analysis '!$AB$6:$AB$12</c:f>
              <c:strCache>
                <c:ptCount val="7"/>
                <c:pt idx="0">
                  <c:v>Mon</c:v>
                </c:pt>
                <c:pt idx="1">
                  <c:v>Tue</c:v>
                </c:pt>
                <c:pt idx="2">
                  <c:v>Wed</c:v>
                </c:pt>
                <c:pt idx="3">
                  <c:v>Thu</c:v>
                </c:pt>
                <c:pt idx="4">
                  <c:v>Fri</c:v>
                </c:pt>
                <c:pt idx="5">
                  <c:v>Sat</c:v>
                </c:pt>
                <c:pt idx="6">
                  <c:v>Sun</c:v>
                </c:pt>
              </c:strCache>
            </c:strRef>
          </c:cat>
          <c:val>
            <c:numRef>
              <c:f>'analysis '!$AE$6:$AE$12</c:f>
              <c:numCache>
                <c:formatCode>General</c:formatCode>
                <c:ptCount val="7"/>
                <c:pt idx="0">
                  <c:v>1085</c:v>
                </c:pt>
                <c:pt idx="1">
                  <c:v>983</c:v>
                </c:pt>
                <c:pt idx="2">
                  <c:v>0</c:v>
                </c:pt>
                <c:pt idx="3">
                  <c:v>0</c:v>
                </c:pt>
                <c:pt idx="4">
                  <c:v>0</c:v>
                </c:pt>
                <c:pt idx="5">
                  <c:v>0</c:v>
                </c:pt>
                <c:pt idx="6">
                  <c:v>1185</c:v>
                </c:pt>
              </c:numCache>
            </c:numRef>
          </c:val>
          <c:extLst>
            <c:ext xmlns:c16="http://schemas.microsoft.com/office/drawing/2014/chart" uri="{C3380CC4-5D6E-409C-BE32-E72D297353CC}">
              <c16:uniqueId val="{00000001-560E-48CD-A5FF-CA46283D0A58}"/>
            </c:ext>
          </c:extLst>
        </c:ser>
        <c:dLbls>
          <c:showLegendKey val="0"/>
          <c:showVal val="0"/>
          <c:showCatName val="0"/>
          <c:showSerName val="0"/>
          <c:showPercent val="0"/>
          <c:showBubbleSize val="0"/>
        </c:dLbls>
        <c:gapWidth val="40"/>
        <c:overlap val="100"/>
        <c:axId val="620800272"/>
        <c:axId val="620798112"/>
      </c:barChart>
      <c:lineChart>
        <c:grouping val="standard"/>
        <c:varyColors val="0"/>
        <c:ser>
          <c:idx val="1"/>
          <c:order val="1"/>
          <c:tx>
            <c:strRef>
              <c:f>'analysis '!$AD$5</c:f>
              <c:strCache>
                <c:ptCount val="1"/>
                <c:pt idx="0">
                  <c:v>average</c:v>
                </c:pt>
              </c:strCache>
            </c:strRef>
          </c:tx>
          <c:spPr>
            <a:ln w="28575" cap="rnd">
              <a:solidFill>
                <a:schemeClr val="accent2"/>
              </a:solidFill>
              <a:prstDash val="dash"/>
              <a:round/>
            </a:ln>
            <a:effectLst/>
          </c:spPr>
          <c:marker>
            <c:symbol val="none"/>
          </c:marker>
          <c:cat>
            <c:strRef>
              <c:f>'analysis '!$AB$6:$AB$12</c:f>
              <c:strCache>
                <c:ptCount val="7"/>
                <c:pt idx="0">
                  <c:v>Mon</c:v>
                </c:pt>
                <c:pt idx="1">
                  <c:v>Tue</c:v>
                </c:pt>
                <c:pt idx="2">
                  <c:v>Wed</c:v>
                </c:pt>
                <c:pt idx="3">
                  <c:v>Thu</c:v>
                </c:pt>
                <c:pt idx="4">
                  <c:v>Fri</c:v>
                </c:pt>
                <c:pt idx="5">
                  <c:v>Sat</c:v>
                </c:pt>
                <c:pt idx="6">
                  <c:v>Sun</c:v>
                </c:pt>
              </c:strCache>
            </c:strRef>
          </c:cat>
          <c:val>
            <c:numRef>
              <c:f>'analysis '!$AD$6:$AD$12</c:f>
              <c:numCache>
                <c:formatCode>0</c:formatCode>
                <c:ptCount val="7"/>
                <c:pt idx="0">
                  <c:v>941</c:v>
                </c:pt>
                <c:pt idx="1">
                  <c:v>941</c:v>
                </c:pt>
                <c:pt idx="2">
                  <c:v>941</c:v>
                </c:pt>
                <c:pt idx="3">
                  <c:v>941</c:v>
                </c:pt>
                <c:pt idx="4">
                  <c:v>941</c:v>
                </c:pt>
                <c:pt idx="5">
                  <c:v>941</c:v>
                </c:pt>
                <c:pt idx="6">
                  <c:v>941</c:v>
                </c:pt>
              </c:numCache>
            </c:numRef>
          </c:val>
          <c:smooth val="0"/>
          <c:extLst>
            <c:ext xmlns:c16="http://schemas.microsoft.com/office/drawing/2014/chart" uri="{C3380CC4-5D6E-409C-BE32-E72D297353CC}">
              <c16:uniqueId val="{00000002-560E-48CD-A5FF-CA46283D0A58}"/>
            </c:ext>
          </c:extLst>
        </c:ser>
        <c:dLbls>
          <c:showLegendKey val="0"/>
          <c:showVal val="0"/>
          <c:showCatName val="0"/>
          <c:showSerName val="0"/>
          <c:showPercent val="0"/>
          <c:showBubbleSize val="0"/>
        </c:dLbls>
        <c:marker val="1"/>
        <c:smooth val="0"/>
        <c:axId val="620800272"/>
        <c:axId val="620798112"/>
      </c:lineChart>
      <c:catAx>
        <c:axId val="6208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0798112"/>
        <c:crosses val="autoZero"/>
        <c:auto val="1"/>
        <c:lblAlgn val="ctr"/>
        <c:lblOffset val="100"/>
        <c:noMultiLvlLbl val="0"/>
      </c:catAx>
      <c:valAx>
        <c:axId val="620798112"/>
        <c:scaling>
          <c:orientation val="minMax"/>
        </c:scaling>
        <c:delete val="1"/>
        <c:axPos val="l"/>
        <c:numFmt formatCode="General" sourceLinked="1"/>
        <c:majorTickMark val="none"/>
        <c:minorTickMark val="none"/>
        <c:tickLblPos val="nextTo"/>
        <c:crossAx val="620800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90226458838611"/>
          <c:y val="0.12563973041594109"/>
          <c:w val="0.86629663852100569"/>
          <c:h val="0.64453144039595711"/>
        </c:manualLayout>
      </c:layout>
      <c:lineChart>
        <c:grouping val="standard"/>
        <c:varyColors val="0"/>
        <c:ser>
          <c:idx val="1"/>
          <c:order val="0"/>
          <c:tx>
            <c:strRef>
              <c:f>'analysis '!$AN$5</c:f>
              <c:strCache>
                <c:ptCount val="1"/>
                <c:pt idx="0">
                  <c:v>Total Riders</c:v>
                </c:pt>
              </c:strCache>
            </c:strRef>
          </c:tx>
          <c:spPr>
            <a:ln>
              <a:solidFill>
                <a:srgbClr val="8AE2DA"/>
              </a:solidFill>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 '!$AM$6:$AM$7</c:f>
              <c:strCache>
                <c:ptCount val="2"/>
                <c:pt idx="0">
                  <c:v>Jan</c:v>
                </c:pt>
                <c:pt idx="1">
                  <c:v>Dec</c:v>
                </c:pt>
              </c:strCache>
            </c:strRef>
          </c:cat>
          <c:val>
            <c:numRef>
              <c:f>'analysis '!$AN$6:$AN$7</c:f>
              <c:numCache>
                <c:formatCode>General</c:formatCode>
                <c:ptCount val="2"/>
                <c:pt idx="0">
                  <c:v>933</c:v>
                </c:pt>
                <c:pt idx="1">
                  <c:v>5654</c:v>
                </c:pt>
              </c:numCache>
            </c:numRef>
          </c:val>
          <c:smooth val="0"/>
          <c:extLst>
            <c:ext xmlns:c16="http://schemas.microsoft.com/office/drawing/2014/chart" uri="{C3380CC4-5D6E-409C-BE32-E72D297353CC}">
              <c16:uniqueId val="{00000003-445D-413B-8AFF-6E30D72DEBBB}"/>
            </c:ext>
          </c:extLst>
        </c:ser>
        <c:ser>
          <c:idx val="0"/>
          <c:order val="1"/>
          <c:tx>
            <c:strRef>
              <c:f>'analysis '!$AN$5</c:f>
              <c:strCache>
                <c:ptCount val="1"/>
                <c:pt idx="0">
                  <c:v>Total Riders</c:v>
                </c:pt>
              </c:strCache>
            </c:strRef>
          </c:tx>
          <c:spPr>
            <a:ln w="28575" cap="rnd">
              <a:solidFill>
                <a:srgbClr val="8AE2DA"/>
              </a:solidFill>
              <a:round/>
            </a:ln>
            <a:effectLst/>
          </c:spPr>
          <c:marker>
            <c:symbol val="none"/>
          </c:marker>
          <c:dLbls>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 '!$AM$6:$AM$7</c:f>
              <c:strCache>
                <c:ptCount val="2"/>
                <c:pt idx="0">
                  <c:v>Jan</c:v>
                </c:pt>
                <c:pt idx="1">
                  <c:v>Dec</c:v>
                </c:pt>
              </c:strCache>
            </c:strRef>
          </c:cat>
          <c:val>
            <c:numRef>
              <c:f>'analysis '!$AN$6:$AN$7</c:f>
              <c:numCache>
                <c:formatCode>General</c:formatCode>
                <c:ptCount val="2"/>
                <c:pt idx="0">
                  <c:v>933</c:v>
                </c:pt>
                <c:pt idx="1">
                  <c:v>5654</c:v>
                </c:pt>
              </c:numCache>
            </c:numRef>
          </c:val>
          <c:smooth val="0"/>
          <c:extLst>
            <c:ext xmlns:c16="http://schemas.microsoft.com/office/drawing/2014/chart" uri="{C3380CC4-5D6E-409C-BE32-E72D297353CC}">
              <c16:uniqueId val="{00000002-445D-413B-8AFF-6E30D72DEBBB}"/>
            </c:ext>
          </c:extLst>
        </c:ser>
        <c:dLbls>
          <c:dLblPos val="t"/>
          <c:showLegendKey val="0"/>
          <c:showVal val="1"/>
          <c:showCatName val="0"/>
          <c:showSerName val="0"/>
          <c:showPercent val="0"/>
          <c:showBubbleSize val="0"/>
        </c:dLbls>
        <c:smooth val="0"/>
        <c:axId val="667956952"/>
        <c:axId val="667956232"/>
      </c:lineChart>
      <c:catAx>
        <c:axId val="667956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7956232"/>
        <c:crosses val="autoZero"/>
        <c:auto val="1"/>
        <c:lblAlgn val="ctr"/>
        <c:lblOffset val="100"/>
        <c:noMultiLvlLbl val="0"/>
      </c:catAx>
      <c:valAx>
        <c:axId val="667956232"/>
        <c:scaling>
          <c:orientation val="minMax"/>
        </c:scaling>
        <c:delete val="0"/>
        <c:axPos val="l"/>
        <c:numFmt formatCode="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7956952"/>
        <c:crosses val="autoZero"/>
        <c:crossBetween val="between"/>
        <c:majorUnit val="2000"/>
      </c:valAx>
      <c:spPr>
        <a:noFill/>
        <a:ln>
          <a:noFill/>
        </a:ln>
      </c:spPr>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782051304904284"/>
          <c:y val="4.9852974763046703E-2"/>
          <c:w val="0.45825155956903074"/>
          <c:h val="0.90029405047390654"/>
        </c:manualLayout>
      </c:layout>
      <c:barChart>
        <c:barDir val="bar"/>
        <c:grouping val="clustered"/>
        <c:varyColors val="0"/>
        <c:ser>
          <c:idx val="0"/>
          <c:order val="0"/>
          <c:tx>
            <c:strRef>
              <c:f>'analysis 2'!$L$6</c:f>
              <c:strCache>
                <c:ptCount val="1"/>
                <c:pt idx="0">
                  <c:v>Total Riders</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2'!$K$7:$K$16</c:f>
              <c:strCache>
                <c:ptCount val="10"/>
                <c:pt idx="0">
                  <c:v>South Line</c:v>
                </c:pt>
                <c:pt idx="1">
                  <c:v>North Circular</c:v>
                </c:pt>
                <c:pt idx="2">
                  <c:v>Beachfront Route</c:v>
                </c:pt>
                <c:pt idx="3">
                  <c:v>City Shuttle</c:v>
                </c:pt>
                <c:pt idx="4">
                  <c:v>Market Line</c:v>
                </c:pt>
                <c:pt idx="5">
                  <c:v>Suburban Line</c:v>
                </c:pt>
                <c:pt idx="6">
                  <c:v>University Line</c:v>
                </c:pt>
                <c:pt idx="7">
                  <c:v>Airport Express</c:v>
                </c:pt>
                <c:pt idx="8">
                  <c:v>Central Line</c:v>
                </c:pt>
                <c:pt idx="9">
                  <c:v>East-West Express</c:v>
                </c:pt>
              </c:strCache>
            </c:strRef>
          </c:cat>
          <c:val>
            <c:numRef>
              <c:f>'analysis 2'!$L$7:$L$16</c:f>
              <c:numCache>
                <c:formatCode>General</c:formatCode>
                <c:ptCount val="10"/>
                <c:pt idx="0">
                  <c:v>185</c:v>
                </c:pt>
                <c:pt idx="1">
                  <c:v>206</c:v>
                </c:pt>
                <c:pt idx="2">
                  <c:v>331</c:v>
                </c:pt>
                <c:pt idx="3">
                  <c:v>509</c:v>
                </c:pt>
                <c:pt idx="4">
                  <c:v>609</c:v>
                </c:pt>
                <c:pt idx="5">
                  <c:v>659</c:v>
                </c:pt>
                <c:pt idx="6">
                  <c:v>741</c:v>
                </c:pt>
                <c:pt idx="7">
                  <c:v>754</c:v>
                </c:pt>
                <c:pt idx="8">
                  <c:v>1271</c:v>
                </c:pt>
                <c:pt idx="9">
                  <c:v>1322</c:v>
                </c:pt>
              </c:numCache>
            </c:numRef>
          </c:val>
          <c:extLst>
            <c:ext xmlns:c16="http://schemas.microsoft.com/office/drawing/2014/chart" uri="{C3380CC4-5D6E-409C-BE32-E72D297353CC}">
              <c16:uniqueId val="{00000000-DEF5-486B-8CC3-D9BBFBC6D80A}"/>
            </c:ext>
          </c:extLst>
        </c:ser>
        <c:ser>
          <c:idx val="1"/>
          <c:order val="1"/>
          <c:tx>
            <c:strRef>
              <c:f>'analysis 2'!$M$6</c:f>
              <c:strCache>
                <c:ptCount val="1"/>
                <c:pt idx="0">
                  <c:v>top3</c:v>
                </c:pt>
              </c:strCache>
            </c:strRef>
          </c:tx>
          <c:spPr>
            <a:solidFill>
              <a:srgbClr val="8AE2DA"/>
            </a:solidFill>
            <a:ln>
              <a:noFill/>
            </a:ln>
            <a:effectLst/>
          </c:spPr>
          <c:invertIfNegative val="0"/>
          <c:dLbls>
            <c:delete val="1"/>
          </c:dLbls>
          <c:cat>
            <c:strRef>
              <c:f>'analysis 2'!$K$7:$K$16</c:f>
              <c:strCache>
                <c:ptCount val="10"/>
                <c:pt idx="0">
                  <c:v>South Line</c:v>
                </c:pt>
                <c:pt idx="1">
                  <c:v>North Circular</c:v>
                </c:pt>
                <c:pt idx="2">
                  <c:v>Beachfront Route</c:v>
                </c:pt>
                <c:pt idx="3">
                  <c:v>City Shuttle</c:v>
                </c:pt>
                <c:pt idx="4">
                  <c:v>Market Line</c:v>
                </c:pt>
                <c:pt idx="5">
                  <c:v>Suburban Line</c:v>
                </c:pt>
                <c:pt idx="6">
                  <c:v>University Line</c:v>
                </c:pt>
                <c:pt idx="7">
                  <c:v>Airport Express</c:v>
                </c:pt>
                <c:pt idx="8">
                  <c:v>Central Line</c:v>
                </c:pt>
                <c:pt idx="9">
                  <c:v>East-West Express</c:v>
                </c:pt>
              </c:strCache>
            </c:strRef>
          </c:cat>
          <c:val>
            <c:numRef>
              <c:f>'analysis 2'!$M$7:$M$16</c:f>
              <c:numCache>
                <c:formatCode>General</c:formatCode>
                <c:ptCount val="10"/>
                <c:pt idx="0">
                  <c:v>0</c:v>
                </c:pt>
                <c:pt idx="1">
                  <c:v>0</c:v>
                </c:pt>
                <c:pt idx="2">
                  <c:v>0</c:v>
                </c:pt>
                <c:pt idx="3">
                  <c:v>0</c:v>
                </c:pt>
                <c:pt idx="4">
                  <c:v>0</c:v>
                </c:pt>
                <c:pt idx="5">
                  <c:v>0</c:v>
                </c:pt>
                <c:pt idx="6">
                  <c:v>0</c:v>
                </c:pt>
                <c:pt idx="7">
                  <c:v>754</c:v>
                </c:pt>
                <c:pt idx="8">
                  <c:v>1271</c:v>
                </c:pt>
                <c:pt idx="9">
                  <c:v>1322</c:v>
                </c:pt>
              </c:numCache>
            </c:numRef>
          </c:val>
          <c:extLst>
            <c:ext xmlns:c16="http://schemas.microsoft.com/office/drawing/2014/chart" uri="{C3380CC4-5D6E-409C-BE32-E72D297353CC}">
              <c16:uniqueId val="{00000001-DEF5-486B-8CC3-D9BBFBC6D80A}"/>
            </c:ext>
          </c:extLst>
        </c:ser>
        <c:dLbls>
          <c:dLblPos val="outEnd"/>
          <c:showLegendKey val="0"/>
          <c:showVal val="1"/>
          <c:showCatName val="0"/>
          <c:showSerName val="0"/>
          <c:showPercent val="0"/>
          <c:showBubbleSize val="0"/>
        </c:dLbls>
        <c:gapWidth val="30"/>
        <c:overlap val="100"/>
        <c:axId val="824730840"/>
        <c:axId val="824720400"/>
      </c:barChart>
      <c:catAx>
        <c:axId val="824730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24720400"/>
        <c:crosses val="autoZero"/>
        <c:auto val="1"/>
        <c:lblAlgn val="ctr"/>
        <c:lblOffset val="100"/>
        <c:noMultiLvlLbl val="0"/>
      </c:catAx>
      <c:valAx>
        <c:axId val="824720400"/>
        <c:scaling>
          <c:orientation val="minMax"/>
        </c:scaling>
        <c:delete val="1"/>
        <c:axPos val="b"/>
        <c:numFmt formatCode="General" sourceLinked="1"/>
        <c:majorTickMark val="none"/>
        <c:minorTickMark val="none"/>
        <c:tickLblPos val="nextTo"/>
        <c:crossAx val="824730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'analysis 2'!$O$15:$P$15</c:f>
              <c:strCache>
                <c:ptCount val="2"/>
                <c:pt idx="0">
                  <c:v>percentage</c:v>
                </c:pt>
                <c:pt idx="1">
                  <c:v>others</c:v>
                </c:pt>
              </c:strCache>
            </c:strRef>
          </c:tx>
          <c:dPt>
            <c:idx val="0"/>
            <c:bubble3D val="0"/>
            <c:spPr>
              <a:solidFill>
                <a:srgbClr val="8AE2DA"/>
              </a:solidFill>
              <a:ln w="19050">
                <a:solidFill>
                  <a:schemeClr val="lt1"/>
                </a:solidFill>
              </a:ln>
              <a:effectLst/>
            </c:spPr>
            <c:extLst>
              <c:ext xmlns:c16="http://schemas.microsoft.com/office/drawing/2014/chart" uri="{C3380CC4-5D6E-409C-BE32-E72D297353CC}">
                <c16:uniqueId val="{00000007-1D8F-4678-814E-887EB6386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D8-43B9-8913-AB77A3189CD4}"/>
              </c:ext>
            </c:extLst>
          </c:dPt>
          <c:val>
            <c:numRef>
              <c:f>'analysis 2'!$O$16:$P$16</c:f>
              <c:numCache>
                <c:formatCode>0.0%</c:formatCode>
                <c:ptCount val="2"/>
                <c:pt idx="0">
                  <c:v>0.50812205860027326</c:v>
                </c:pt>
                <c:pt idx="1">
                  <c:v>0.49187794139972674</c:v>
                </c:pt>
              </c:numCache>
            </c:numRef>
          </c:val>
          <c:extLst>
            <c:ext xmlns:c16="http://schemas.microsoft.com/office/drawing/2014/chart" uri="{C3380CC4-5D6E-409C-BE32-E72D297353CC}">
              <c16:uniqueId val="{00000006-1D8F-4678-814E-887EB6386E0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 '!$AR$12</c:f>
              <c:strCache>
                <c:ptCount val="1"/>
                <c:pt idx="0">
                  <c:v>over utilised</c:v>
                </c:pt>
              </c:strCache>
            </c:strRef>
          </c:tx>
          <c:spPr>
            <a:ln>
              <a:noFill/>
            </a:ln>
          </c:spPr>
          <c:dPt>
            <c:idx val="0"/>
            <c:bubble3D val="0"/>
            <c:spPr>
              <a:solidFill>
                <a:srgbClr val="8AE2DA"/>
              </a:solidFill>
              <a:ln w="19050">
                <a:noFill/>
              </a:ln>
              <a:effectLst/>
            </c:spPr>
            <c:extLst>
              <c:ext xmlns:c16="http://schemas.microsoft.com/office/drawing/2014/chart" uri="{C3380CC4-5D6E-409C-BE32-E72D297353CC}">
                <c16:uniqueId val="{00000001-9FE5-41C8-9B24-31EE54655AAF}"/>
              </c:ext>
            </c:extLst>
          </c:dPt>
          <c:dPt>
            <c:idx val="1"/>
            <c:bubble3D val="0"/>
            <c:spPr>
              <a:solidFill>
                <a:schemeClr val="bg2"/>
              </a:solidFill>
              <a:ln w="19050">
                <a:noFill/>
              </a:ln>
              <a:effectLst/>
            </c:spPr>
            <c:extLst>
              <c:ext xmlns:c16="http://schemas.microsoft.com/office/drawing/2014/chart" uri="{C3380CC4-5D6E-409C-BE32-E72D297353CC}">
                <c16:uniqueId val="{00000003-9FE5-41C8-9B24-31EE54655AAF}"/>
              </c:ext>
            </c:extLst>
          </c:dPt>
          <c:val>
            <c:numRef>
              <c:f>'analysis '!$AS$12:$AT$12</c:f>
              <c:numCache>
                <c:formatCode>0%</c:formatCode>
                <c:ptCount val="2"/>
                <c:pt idx="0">
                  <c:v>0.25974025974025972</c:v>
                </c:pt>
                <c:pt idx="1">
                  <c:v>0.74025974025974028</c:v>
                </c:pt>
              </c:numCache>
            </c:numRef>
          </c:val>
          <c:extLst>
            <c:ext xmlns:c16="http://schemas.microsoft.com/office/drawing/2014/chart" uri="{C3380CC4-5D6E-409C-BE32-E72D297353CC}">
              <c16:uniqueId val="{00000004-9FE5-41C8-9B24-31EE54655AA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 '!$AR$13</c:f>
              <c:strCache>
                <c:ptCount val="1"/>
                <c:pt idx="0">
                  <c:v>under utilised</c:v>
                </c:pt>
              </c:strCache>
            </c:strRef>
          </c:tx>
          <c:spPr>
            <a:ln>
              <a:noFill/>
            </a:ln>
          </c:spPr>
          <c:dPt>
            <c:idx val="0"/>
            <c:bubble3D val="0"/>
            <c:spPr>
              <a:solidFill>
                <a:srgbClr val="8AE2DA"/>
              </a:solidFill>
              <a:ln w="19050">
                <a:noFill/>
              </a:ln>
              <a:effectLst/>
            </c:spPr>
            <c:extLst>
              <c:ext xmlns:c16="http://schemas.microsoft.com/office/drawing/2014/chart" uri="{C3380CC4-5D6E-409C-BE32-E72D297353CC}">
                <c16:uniqueId val="{00000001-414F-40BC-BBA7-BA88AAD1A2AA}"/>
              </c:ext>
            </c:extLst>
          </c:dPt>
          <c:dPt>
            <c:idx val="1"/>
            <c:bubble3D val="0"/>
            <c:spPr>
              <a:solidFill>
                <a:schemeClr val="bg2"/>
              </a:solidFill>
              <a:ln w="19050">
                <a:noFill/>
              </a:ln>
              <a:effectLst/>
            </c:spPr>
            <c:extLst>
              <c:ext xmlns:c16="http://schemas.microsoft.com/office/drawing/2014/chart" uri="{C3380CC4-5D6E-409C-BE32-E72D297353CC}">
                <c16:uniqueId val="{00000003-414F-40BC-BBA7-BA88AAD1A2AA}"/>
              </c:ext>
            </c:extLst>
          </c:dPt>
          <c:val>
            <c:numRef>
              <c:f>'analysis '!$AS$13:$AT$13</c:f>
              <c:numCache>
                <c:formatCode>0%</c:formatCode>
                <c:ptCount val="2"/>
                <c:pt idx="0">
                  <c:v>0.24675324675324675</c:v>
                </c:pt>
                <c:pt idx="1">
                  <c:v>0.75324675324675328</c:v>
                </c:pt>
              </c:numCache>
            </c:numRef>
          </c:val>
          <c:extLst>
            <c:ext xmlns:c16="http://schemas.microsoft.com/office/drawing/2014/chart" uri="{C3380CC4-5D6E-409C-BE32-E72D297353CC}">
              <c16:uniqueId val="{00000004-414F-40BC-BBA7-BA88AAD1A2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 '!$AR$14</c:f>
              <c:strCache>
                <c:ptCount val="1"/>
                <c:pt idx="0">
                  <c:v>well utilised</c:v>
                </c:pt>
              </c:strCache>
            </c:strRef>
          </c:tx>
          <c:spPr>
            <a:ln>
              <a:noFill/>
            </a:ln>
          </c:spPr>
          <c:dPt>
            <c:idx val="0"/>
            <c:bubble3D val="0"/>
            <c:spPr>
              <a:solidFill>
                <a:srgbClr val="8AE2DA"/>
              </a:solidFill>
              <a:ln w="19050">
                <a:noFill/>
              </a:ln>
              <a:effectLst/>
            </c:spPr>
            <c:extLst>
              <c:ext xmlns:c16="http://schemas.microsoft.com/office/drawing/2014/chart" uri="{C3380CC4-5D6E-409C-BE32-E72D297353CC}">
                <c16:uniqueId val="{00000001-EF1B-4371-8110-D96DA4AE762D}"/>
              </c:ext>
            </c:extLst>
          </c:dPt>
          <c:dPt>
            <c:idx val="1"/>
            <c:bubble3D val="0"/>
            <c:spPr>
              <a:solidFill>
                <a:schemeClr val="bg2"/>
              </a:solidFill>
              <a:ln w="19050">
                <a:noFill/>
              </a:ln>
              <a:effectLst/>
            </c:spPr>
            <c:extLst>
              <c:ext xmlns:c16="http://schemas.microsoft.com/office/drawing/2014/chart" uri="{C3380CC4-5D6E-409C-BE32-E72D297353CC}">
                <c16:uniqueId val="{00000003-EF1B-4371-8110-D96DA4AE762D}"/>
              </c:ext>
            </c:extLst>
          </c:dPt>
          <c:val>
            <c:numRef>
              <c:f>'analysis '!$AS$14:$AT$14</c:f>
              <c:numCache>
                <c:formatCode>0%</c:formatCode>
                <c:ptCount val="2"/>
                <c:pt idx="0">
                  <c:v>0.4935064935064935</c:v>
                </c:pt>
                <c:pt idx="1">
                  <c:v>0.50649350649350655</c:v>
                </c:pt>
              </c:numCache>
            </c:numRef>
          </c:val>
          <c:extLst>
            <c:ext xmlns:c16="http://schemas.microsoft.com/office/drawing/2014/chart" uri="{C3380CC4-5D6E-409C-BE32-E72D297353CC}">
              <c16:uniqueId val="{00000004-EF1B-4371-8110-D96DA4AE76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over utilised</c:v>
          </c:tx>
          <c:spPr>
            <a:solidFill>
              <a:schemeClr val="bg2"/>
            </a:solidFill>
            <a:ln>
              <a:noFill/>
            </a:ln>
            <a:effectLst/>
          </c:spPr>
          <c:invertIfNegative val="0"/>
          <c:cat>
            <c:strRef>
              <c:f>'analysis 2'!$AD$9:$AD$18</c:f>
              <c:strCache>
                <c:ptCount val="10"/>
                <c:pt idx="0">
                  <c:v>Airport Express</c:v>
                </c:pt>
                <c:pt idx="1">
                  <c:v>Beachfront Route</c:v>
                </c:pt>
                <c:pt idx="2">
                  <c:v>Central Line</c:v>
                </c:pt>
                <c:pt idx="3">
                  <c:v>City Shuttle</c:v>
                </c:pt>
                <c:pt idx="4">
                  <c:v>East-West Express</c:v>
                </c:pt>
                <c:pt idx="5">
                  <c:v>Market Line</c:v>
                </c:pt>
                <c:pt idx="6">
                  <c:v>North Circular</c:v>
                </c:pt>
                <c:pt idx="7">
                  <c:v>South Line</c:v>
                </c:pt>
                <c:pt idx="8">
                  <c:v>Suburban Line</c:v>
                </c:pt>
                <c:pt idx="9">
                  <c:v>University Line</c:v>
                </c:pt>
              </c:strCache>
            </c:strRef>
          </c:cat>
          <c:val>
            <c:numRef>
              <c:f>'analysis 2'!$AE$9:$AE$18</c:f>
              <c:numCache>
                <c:formatCode>General</c:formatCode>
                <c:ptCount val="10"/>
                <c:pt idx="0">
                  <c:v>4</c:v>
                </c:pt>
                <c:pt idx="1">
                  <c:v>0</c:v>
                </c:pt>
                <c:pt idx="2">
                  <c:v>6</c:v>
                </c:pt>
                <c:pt idx="3">
                  <c:v>3</c:v>
                </c:pt>
                <c:pt idx="4">
                  <c:v>15</c:v>
                </c:pt>
                <c:pt idx="5">
                  <c:v>7</c:v>
                </c:pt>
                <c:pt idx="6">
                  <c:v>1</c:v>
                </c:pt>
                <c:pt idx="7">
                  <c:v>0</c:v>
                </c:pt>
                <c:pt idx="8">
                  <c:v>7</c:v>
                </c:pt>
                <c:pt idx="9">
                  <c:v>2</c:v>
                </c:pt>
              </c:numCache>
            </c:numRef>
          </c:val>
          <c:extLst>
            <c:ext xmlns:c16="http://schemas.microsoft.com/office/drawing/2014/chart" uri="{C3380CC4-5D6E-409C-BE32-E72D297353CC}">
              <c16:uniqueId val="{00000000-137D-4A02-A125-F76DC23C26D6}"/>
            </c:ext>
          </c:extLst>
        </c:ser>
        <c:ser>
          <c:idx val="1"/>
          <c:order val="1"/>
          <c:tx>
            <c:v>under utilised</c:v>
          </c:tx>
          <c:spPr>
            <a:solidFill>
              <a:srgbClr val="9BFFFF"/>
            </a:solidFill>
            <a:ln>
              <a:noFill/>
            </a:ln>
            <a:effectLst/>
          </c:spPr>
          <c:invertIfNegative val="0"/>
          <c:cat>
            <c:strRef>
              <c:f>'analysis 2'!$AD$9:$AD$18</c:f>
              <c:strCache>
                <c:ptCount val="10"/>
                <c:pt idx="0">
                  <c:v>Airport Express</c:v>
                </c:pt>
                <c:pt idx="1">
                  <c:v>Beachfront Route</c:v>
                </c:pt>
                <c:pt idx="2">
                  <c:v>Central Line</c:v>
                </c:pt>
                <c:pt idx="3">
                  <c:v>City Shuttle</c:v>
                </c:pt>
                <c:pt idx="4">
                  <c:v>East-West Express</c:v>
                </c:pt>
                <c:pt idx="5">
                  <c:v>Market Line</c:v>
                </c:pt>
                <c:pt idx="6">
                  <c:v>North Circular</c:v>
                </c:pt>
                <c:pt idx="7">
                  <c:v>South Line</c:v>
                </c:pt>
                <c:pt idx="8">
                  <c:v>Suburban Line</c:v>
                </c:pt>
                <c:pt idx="9">
                  <c:v>University Line</c:v>
                </c:pt>
              </c:strCache>
            </c:strRef>
          </c:cat>
          <c:val>
            <c:numRef>
              <c:f>'analysis 2'!$AF$9:$AF$18</c:f>
              <c:numCache>
                <c:formatCode>General</c:formatCode>
                <c:ptCount val="10"/>
                <c:pt idx="0">
                  <c:v>6</c:v>
                </c:pt>
                <c:pt idx="1">
                  <c:v>5</c:v>
                </c:pt>
                <c:pt idx="2">
                  <c:v>8</c:v>
                </c:pt>
                <c:pt idx="3">
                  <c:v>4</c:v>
                </c:pt>
                <c:pt idx="4">
                  <c:v>4</c:v>
                </c:pt>
                <c:pt idx="5">
                  <c:v>0</c:v>
                </c:pt>
                <c:pt idx="6">
                  <c:v>2</c:v>
                </c:pt>
                <c:pt idx="7">
                  <c:v>1</c:v>
                </c:pt>
                <c:pt idx="8">
                  <c:v>4</c:v>
                </c:pt>
                <c:pt idx="9">
                  <c:v>4</c:v>
                </c:pt>
              </c:numCache>
            </c:numRef>
          </c:val>
          <c:extLst>
            <c:ext xmlns:c16="http://schemas.microsoft.com/office/drawing/2014/chart" uri="{C3380CC4-5D6E-409C-BE32-E72D297353CC}">
              <c16:uniqueId val="{00000001-137D-4A02-A125-F76DC23C26D6}"/>
            </c:ext>
          </c:extLst>
        </c:ser>
        <c:ser>
          <c:idx val="2"/>
          <c:order val="2"/>
          <c:tx>
            <c:v>well utilised</c:v>
          </c:tx>
          <c:spPr>
            <a:solidFill>
              <a:srgbClr val="C8AF9E"/>
            </a:solidFill>
            <a:ln>
              <a:noFill/>
            </a:ln>
            <a:effectLst/>
          </c:spPr>
          <c:invertIfNegative val="0"/>
          <c:cat>
            <c:strRef>
              <c:f>'analysis 2'!$AD$9:$AD$18</c:f>
              <c:strCache>
                <c:ptCount val="10"/>
                <c:pt idx="0">
                  <c:v>Airport Express</c:v>
                </c:pt>
                <c:pt idx="1">
                  <c:v>Beachfront Route</c:v>
                </c:pt>
                <c:pt idx="2">
                  <c:v>Central Line</c:v>
                </c:pt>
                <c:pt idx="3">
                  <c:v>City Shuttle</c:v>
                </c:pt>
                <c:pt idx="4">
                  <c:v>East-West Express</c:v>
                </c:pt>
                <c:pt idx="5">
                  <c:v>Market Line</c:v>
                </c:pt>
                <c:pt idx="6">
                  <c:v>North Circular</c:v>
                </c:pt>
                <c:pt idx="7">
                  <c:v>South Line</c:v>
                </c:pt>
                <c:pt idx="8">
                  <c:v>Suburban Line</c:v>
                </c:pt>
                <c:pt idx="9">
                  <c:v>University Line</c:v>
                </c:pt>
              </c:strCache>
            </c:strRef>
          </c:cat>
          <c:val>
            <c:numRef>
              <c:f>'analysis 2'!$AG$9:$AG$18</c:f>
              <c:numCache>
                <c:formatCode>General</c:formatCode>
                <c:ptCount val="10"/>
                <c:pt idx="0">
                  <c:v>15</c:v>
                </c:pt>
                <c:pt idx="1">
                  <c:v>6</c:v>
                </c:pt>
                <c:pt idx="2">
                  <c:v>26</c:v>
                </c:pt>
                <c:pt idx="3">
                  <c:v>9</c:v>
                </c:pt>
                <c:pt idx="4">
                  <c:v>19</c:v>
                </c:pt>
                <c:pt idx="5">
                  <c:v>10</c:v>
                </c:pt>
                <c:pt idx="6">
                  <c:v>3</c:v>
                </c:pt>
                <c:pt idx="7">
                  <c:v>5</c:v>
                </c:pt>
                <c:pt idx="8">
                  <c:v>8</c:v>
                </c:pt>
                <c:pt idx="9">
                  <c:v>16</c:v>
                </c:pt>
              </c:numCache>
            </c:numRef>
          </c:val>
          <c:extLst>
            <c:ext xmlns:c16="http://schemas.microsoft.com/office/drawing/2014/chart" uri="{C3380CC4-5D6E-409C-BE32-E72D297353CC}">
              <c16:uniqueId val="{00000002-137D-4A02-A125-F76DC23C26D6}"/>
            </c:ext>
          </c:extLst>
        </c:ser>
        <c:dLbls>
          <c:showLegendKey val="0"/>
          <c:showVal val="0"/>
          <c:showCatName val="0"/>
          <c:showSerName val="0"/>
          <c:showPercent val="0"/>
          <c:showBubbleSize val="0"/>
        </c:dLbls>
        <c:gapWidth val="150"/>
        <c:overlap val="100"/>
        <c:axId val="993033272"/>
        <c:axId val="993033632"/>
      </c:barChart>
      <c:catAx>
        <c:axId val="9930332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93033632"/>
        <c:crosses val="autoZero"/>
        <c:auto val="1"/>
        <c:lblAlgn val="ctr"/>
        <c:lblOffset val="100"/>
        <c:noMultiLvlLbl val="0"/>
      </c:catAx>
      <c:valAx>
        <c:axId val="99303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93033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chart" Target="../charts/chart5.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0" Type="http://schemas.openxmlformats.org/officeDocument/2006/relationships/image" Target="../media/image3.png"/><Relationship Id="rId4" Type="http://schemas.openxmlformats.org/officeDocument/2006/relationships/image" Target="../media/image2.svg"/><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image" Target="../media/image1.png"/><Relationship Id="rId7"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image" Target="../media/image6.svg"/><Relationship Id="rId4" Type="http://schemas.openxmlformats.org/officeDocument/2006/relationships/image" Target="../media/image2.sv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7.gif"/><Relationship Id="rId7" Type="http://schemas.openxmlformats.org/officeDocument/2006/relationships/chart" Target="../charts/chart17.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6.xml"/><Relationship Id="rId11" Type="http://schemas.openxmlformats.org/officeDocument/2006/relationships/image" Target="../media/image11.emf"/><Relationship Id="rId5" Type="http://schemas.openxmlformats.org/officeDocument/2006/relationships/chart" Target="../charts/chart15.xml"/><Relationship Id="rId10" Type="http://schemas.openxmlformats.org/officeDocument/2006/relationships/image" Target="../media/image10.png"/><Relationship Id="rId4" Type="http://schemas.openxmlformats.org/officeDocument/2006/relationships/chart" Target="../charts/chart14.xml"/><Relationship Id="rId9" Type="http://schemas.openxmlformats.org/officeDocument/2006/relationships/image" Target="../media/image9.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10</xdr:col>
      <xdr:colOff>172504</xdr:colOff>
      <xdr:row>4</xdr:row>
      <xdr:rowOff>86426</xdr:rowOff>
    </xdr:from>
    <xdr:to>
      <xdr:col>12</xdr:col>
      <xdr:colOff>26152</xdr:colOff>
      <xdr:row>6</xdr:row>
      <xdr:rowOff>45960</xdr:rowOff>
    </xdr:to>
    <xdr:sp macro="" textlink="'analysis '!E4">
      <xdr:nvSpPr>
        <xdr:cNvPr id="16" name="TextBox 15">
          <a:extLst>
            <a:ext uri="{FF2B5EF4-FFF2-40B4-BE49-F238E27FC236}">
              <a16:creationId xmlns:a16="http://schemas.microsoft.com/office/drawing/2014/main" id="{922705D3-3749-4B28-887B-2FCB84E3B029}"/>
            </a:ext>
          </a:extLst>
        </xdr:cNvPr>
        <xdr:cNvSpPr txBox="1"/>
      </xdr:nvSpPr>
      <xdr:spPr>
        <a:xfrm>
          <a:off x="6024664" y="817946"/>
          <a:ext cx="1072848" cy="32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3D4558-6AC1-496C-A3D3-AA320BB6594B}" type="TxLink">
            <a:rPr lang="en-US" sz="1100" b="0" i="0" u="none" strike="noStrike">
              <a:solidFill>
                <a:srgbClr val="000000"/>
              </a:solidFill>
              <a:latin typeface="Calibri"/>
              <a:ea typeface="Calibri"/>
              <a:cs typeface="Calibri"/>
            </a:rPr>
            <a:pPr marL="0" indent="0" algn="ctr"/>
            <a:t> </a:t>
          </a:fld>
          <a:endParaRPr lang="en-GB" sz="1800" b="0" i="0" u="none" strike="noStrike">
            <a:solidFill>
              <a:schemeClr val="bg1"/>
            </a:solidFill>
            <a:latin typeface="Calibri"/>
            <a:ea typeface="Calibri"/>
            <a:cs typeface="Calibri"/>
          </a:endParaRPr>
        </a:p>
      </xdr:txBody>
    </xdr:sp>
    <xdr:clientData/>
  </xdr:twoCellAnchor>
  <xdr:twoCellAnchor>
    <xdr:from>
      <xdr:col>1</xdr:col>
      <xdr:colOff>368257</xdr:colOff>
      <xdr:row>7</xdr:row>
      <xdr:rowOff>90419</xdr:rowOff>
    </xdr:from>
    <xdr:to>
      <xdr:col>9</xdr:col>
      <xdr:colOff>309185</xdr:colOff>
      <xdr:row>24</xdr:row>
      <xdr:rowOff>149487</xdr:rowOff>
    </xdr:to>
    <xdr:sp macro="" textlink="">
      <xdr:nvSpPr>
        <xdr:cNvPr id="19" name="Rectangle: Rounded Corners 18">
          <a:extLst>
            <a:ext uri="{FF2B5EF4-FFF2-40B4-BE49-F238E27FC236}">
              <a16:creationId xmlns:a16="http://schemas.microsoft.com/office/drawing/2014/main" id="{85B79C55-34E4-4F09-BBB4-5A79E0BE5F01}"/>
            </a:ext>
          </a:extLst>
        </xdr:cNvPr>
        <xdr:cNvSpPr/>
      </xdr:nvSpPr>
      <xdr:spPr>
        <a:xfrm>
          <a:off x="734017" y="1370579"/>
          <a:ext cx="4817728" cy="3168028"/>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59028</xdr:colOff>
      <xdr:row>8</xdr:row>
      <xdr:rowOff>137606</xdr:rowOff>
    </xdr:from>
    <xdr:to>
      <xdr:col>10</xdr:col>
      <xdr:colOff>377539</xdr:colOff>
      <xdr:row>23</xdr:row>
      <xdr:rowOff>134341</xdr:rowOff>
    </xdr:to>
    <xdr:graphicFrame macro="">
      <xdr:nvGraphicFramePr>
        <xdr:cNvPr id="20" name="Chart 19">
          <a:extLst>
            <a:ext uri="{FF2B5EF4-FFF2-40B4-BE49-F238E27FC236}">
              <a16:creationId xmlns:a16="http://schemas.microsoft.com/office/drawing/2014/main" id="{B5C38C01-58DF-4810-B86F-CF0D82396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194486</xdr:colOff>
      <xdr:row>12</xdr:row>
      <xdr:rowOff>74757</xdr:rowOff>
    </xdr:from>
    <xdr:to>
      <xdr:col>9</xdr:col>
      <xdr:colOff>56077</xdr:colOff>
      <xdr:row>14</xdr:row>
      <xdr:rowOff>49001</xdr:rowOff>
    </xdr:to>
    <xdr:sp macro="" textlink="">
      <xdr:nvSpPr>
        <xdr:cNvPr id="21" name="TextBox 20">
          <a:extLst>
            <a:ext uri="{FF2B5EF4-FFF2-40B4-BE49-F238E27FC236}">
              <a16:creationId xmlns:a16="http://schemas.microsoft.com/office/drawing/2014/main" id="{09879879-5FFD-4CA0-A806-059E3DDAE761}"/>
            </a:ext>
          </a:extLst>
        </xdr:cNvPr>
        <xdr:cNvSpPr txBox="1"/>
      </xdr:nvSpPr>
      <xdr:spPr>
        <a:xfrm>
          <a:off x="3608246" y="2269317"/>
          <a:ext cx="1690391"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Peak Hours of Operatoion</a:t>
          </a:r>
        </a:p>
      </xdr:txBody>
    </xdr:sp>
    <xdr:clientData/>
  </xdr:twoCellAnchor>
  <xdr:twoCellAnchor>
    <xdr:from>
      <xdr:col>6</xdr:col>
      <xdr:colOff>49816</xdr:colOff>
      <xdr:row>19</xdr:row>
      <xdr:rowOff>145550</xdr:rowOff>
    </xdr:from>
    <xdr:to>
      <xdr:col>9</xdr:col>
      <xdr:colOff>205140</xdr:colOff>
      <xdr:row>21</xdr:row>
      <xdr:rowOff>119793</xdr:rowOff>
    </xdr:to>
    <xdr:sp macro="" textlink="">
      <xdr:nvSpPr>
        <xdr:cNvPr id="22" name="TextBox 21">
          <a:extLst>
            <a:ext uri="{FF2B5EF4-FFF2-40B4-BE49-F238E27FC236}">
              <a16:creationId xmlns:a16="http://schemas.microsoft.com/office/drawing/2014/main" id="{CFA14E17-D8C8-42B7-A0EE-20FF6ABACDAF}"/>
            </a:ext>
          </a:extLst>
        </xdr:cNvPr>
        <xdr:cNvSpPr txBox="1"/>
      </xdr:nvSpPr>
      <xdr:spPr>
        <a:xfrm>
          <a:off x="3463576" y="3620270"/>
          <a:ext cx="1984124" cy="340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Off-Peak Hours of Operatoion</a:t>
          </a:r>
        </a:p>
      </xdr:txBody>
    </xdr:sp>
    <xdr:clientData/>
  </xdr:twoCellAnchor>
  <xdr:twoCellAnchor>
    <xdr:from>
      <xdr:col>6</xdr:col>
      <xdr:colOff>526479</xdr:colOff>
      <xdr:row>13</xdr:row>
      <xdr:rowOff>143210</xdr:rowOff>
    </xdr:from>
    <xdr:to>
      <xdr:col>8</xdr:col>
      <xdr:colOff>384034</xdr:colOff>
      <xdr:row>15</xdr:row>
      <xdr:rowOff>103385</xdr:rowOff>
    </xdr:to>
    <xdr:sp macro="" textlink="'analysis '!K6">
      <xdr:nvSpPr>
        <xdr:cNvPr id="23" name="TextBox 22">
          <a:extLst>
            <a:ext uri="{FF2B5EF4-FFF2-40B4-BE49-F238E27FC236}">
              <a16:creationId xmlns:a16="http://schemas.microsoft.com/office/drawing/2014/main" id="{13FC373C-DD0A-42DC-B694-EC5DCECCEA3B}"/>
            </a:ext>
          </a:extLst>
        </xdr:cNvPr>
        <xdr:cNvSpPr txBox="1"/>
      </xdr:nvSpPr>
      <xdr:spPr>
        <a:xfrm>
          <a:off x="3940239" y="2520650"/>
          <a:ext cx="1076755" cy="325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F8706B-7DD5-4499-934B-6AB145A20B1E}" type="TxLink">
            <a:rPr lang="en-US" sz="1600" b="0" i="0" u="none" strike="noStrike">
              <a:solidFill>
                <a:schemeClr val="bg1"/>
              </a:solidFill>
              <a:latin typeface="Calibri"/>
              <a:ea typeface="Calibri"/>
              <a:cs typeface="Calibri"/>
            </a:rPr>
            <a:pPr algn="ctr"/>
            <a:t>8:57 PM</a:t>
          </a:fld>
          <a:endParaRPr lang="en-GB" sz="2800">
            <a:solidFill>
              <a:schemeClr val="bg1"/>
            </a:solidFill>
          </a:endParaRPr>
        </a:p>
      </xdr:txBody>
    </xdr:sp>
    <xdr:clientData/>
  </xdr:twoCellAnchor>
  <xdr:twoCellAnchor>
    <xdr:from>
      <xdr:col>6</xdr:col>
      <xdr:colOff>480122</xdr:colOff>
      <xdr:row>21</xdr:row>
      <xdr:rowOff>50683</xdr:rowOff>
    </xdr:from>
    <xdr:to>
      <xdr:col>8</xdr:col>
      <xdr:colOff>337677</xdr:colOff>
      <xdr:row>23</xdr:row>
      <xdr:rowOff>10217</xdr:rowOff>
    </xdr:to>
    <xdr:sp macro="" textlink="'analysis '!N6">
      <xdr:nvSpPr>
        <xdr:cNvPr id="24" name="TextBox 23">
          <a:extLst>
            <a:ext uri="{FF2B5EF4-FFF2-40B4-BE49-F238E27FC236}">
              <a16:creationId xmlns:a16="http://schemas.microsoft.com/office/drawing/2014/main" id="{F06CC334-9B64-48C0-9A31-26D4021C6854}"/>
            </a:ext>
          </a:extLst>
        </xdr:cNvPr>
        <xdr:cNvSpPr txBox="1"/>
      </xdr:nvSpPr>
      <xdr:spPr>
        <a:xfrm>
          <a:off x="3893882" y="3891163"/>
          <a:ext cx="1076755" cy="32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73D84B-C6BB-4796-8F82-191F90E57931}" type="TxLink">
            <a:rPr lang="en-US" sz="1600" b="0" i="0" u="none" strike="noStrike">
              <a:solidFill>
                <a:schemeClr val="bg1"/>
              </a:solidFill>
              <a:latin typeface="Calibri"/>
              <a:ea typeface="Calibri"/>
              <a:cs typeface="Calibri"/>
            </a:rPr>
            <a:pPr algn="ctr"/>
            <a:t>7:50 PM</a:t>
          </a:fld>
          <a:endParaRPr lang="en-GB" sz="4000">
            <a:solidFill>
              <a:schemeClr val="bg1"/>
            </a:solidFill>
          </a:endParaRPr>
        </a:p>
      </xdr:txBody>
    </xdr:sp>
    <xdr:clientData/>
  </xdr:twoCellAnchor>
  <xdr:twoCellAnchor>
    <xdr:from>
      <xdr:col>1</xdr:col>
      <xdr:colOff>295794</xdr:colOff>
      <xdr:row>25</xdr:row>
      <xdr:rowOff>92473</xdr:rowOff>
    </xdr:from>
    <xdr:to>
      <xdr:col>9</xdr:col>
      <xdr:colOff>236722</xdr:colOff>
      <xdr:row>32</xdr:row>
      <xdr:rowOff>90715</xdr:rowOff>
    </xdr:to>
    <xdr:sp macro="" textlink="">
      <xdr:nvSpPr>
        <xdr:cNvPr id="25" name="Rectangle: Rounded Corners 24">
          <a:extLst>
            <a:ext uri="{FF2B5EF4-FFF2-40B4-BE49-F238E27FC236}">
              <a16:creationId xmlns:a16="http://schemas.microsoft.com/office/drawing/2014/main" id="{1B7879F9-F467-451A-A171-2DF19C941BA4}"/>
            </a:ext>
          </a:extLst>
        </xdr:cNvPr>
        <xdr:cNvSpPr/>
      </xdr:nvSpPr>
      <xdr:spPr>
        <a:xfrm>
          <a:off x="661554" y="4664473"/>
          <a:ext cx="4817728" cy="1278402"/>
        </a:xfrm>
        <a:prstGeom prst="roundRect">
          <a:avLst>
            <a:gd name="adj" fmla="val 5680"/>
          </a:avLst>
        </a:prstGeom>
        <a:solidFill>
          <a:schemeClr val="tx1"/>
        </a:solidFill>
        <a:ln w="12700">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387673</xdr:colOff>
      <xdr:row>25</xdr:row>
      <xdr:rowOff>165046</xdr:rowOff>
    </xdr:from>
    <xdr:to>
      <xdr:col>5</xdr:col>
      <xdr:colOff>254625</xdr:colOff>
      <xdr:row>32</xdr:row>
      <xdr:rowOff>54430</xdr:rowOff>
    </xdr:to>
    <xdr:graphicFrame macro="">
      <xdr:nvGraphicFramePr>
        <xdr:cNvPr id="26" name="Chart 25">
          <a:extLst>
            <a:ext uri="{FF2B5EF4-FFF2-40B4-BE49-F238E27FC236}">
              <a16:creationId xmlns:a16="http://schemas.microsoft.com/office/drawing/2014/main" id="{16FFEE84-2AA8-4E29-B97D-E91AA73E5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182390</xdr:colOff>
      <xdr:row>25</xdr:row>
      <xdr:rowOff>138428</xdr:rowOff>
    </xdr:from>
    <xdr:to>
      <xdr:col>5</xdr:col>
      <xdr:colOff>358689</xdr:colOff>
      <xdr:row>27</xdr:row>
      <xdr:rowOff>112673</xdr:rowOff>
    </xdr:to>
    <xdr:sp macro="" textlink="">
      <xdr:nvSpPr>
        <xdr:cNvPr id="27" name="TextBox 26">
          <a:extLst>
            <a:ext uri="{FF2B5EF4-FFF2-40B4-BE49-F238E27FC236}">
              <a16:creationId xmlns:a16="http://schemas.microsoft.com/office/drawing/2014/main" id="{6E848DCC-F04D-479D-AE30-2DC0809B8DE9}"/>
            </a:ext>
          </a:extLst>
        </xdr:cNvPr>
        <xdr:cNvSpPr txBox="1"/>
      </xdr:nvSpPr>
      <xdr:spPr>
        <a:xfrm>
          <a:off x="548150" y="4710428"/>
          <a:ext cx="2614699" cy="340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Total</a:t>
          </a:r>
          <a:r>
            <a:rPr lang="en-GB" sz="1050" baseline="0">
              <a:solidFill>
                <a:schemeClr val="bg1"/>
              </a:solidFill>
            </a:rPr>
            <a:t> Riders Yearly Distribution</a:t>
          </a:r>
          <a:endParaRPr lang="en-GB" sz="1050">
            <a:solidFill>
              <a:schemeClr val="bg1"/>
            </a:solidFill>
          </a:endParaRPr>
        </a:p>
      </xdr:txBody>
    </xdr:sp>
    <xdr:clientData/>
  </xdr:twoCellAnchor>
  <xdr:twoCellAnchor>
    <xdr:from>
      <xdr:col>1</xdr:col>
      <xdr:colOff>545732</xdr:colOff>
      <xdr:row>8</xdr:row>
      <xdr:rowOff>54996</xdr:rowOff>
    </xdr:from>
    <xdr:to>
      <xdr:col>2</xdr:col>
      <xdr:colOff>76628</xdr:colOff>
      <xdr:row>9</xdr:row>
      <xdr:rowOff>15449</xdr:rowOff>
    </xdr:to>
    <xdr:sp macro="" textlink="">
      <xdr:nvSpPr>
        <xdr:cNvPr id="32" name="Oval 31">
          <a:extLst>
            <a:ext uri="{FF2B5EF4-FFF2-40B4-BE49-F238E27FC236}">
              <a16:creationId xmlns:a16="http://schemas.microsoft.com/office/drawing/2014/main" id="{C8913F7F-872E-4BB4-9A24-4ABAA5935E27}"/>
            </a:ext>
          </a:extLst>
        </xdr:cNvPr>
        <xdr:cNvSpPr/>
      </xdr:nvSpPr>
      <xdr:spPr>
        <a:xfrm>
          <a:off x="911492" y="1518036"/>
          <a:ext cx="140496" cy="143333"/>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453403</xdr:colOff>
      <xdr:row>26</xdr:row>
      <xdr:rowOff>62783</xdr:rowOff>
    </xdr:from>
    <xdr:to>
      <xdr:col>1</xdr:col>
      <xdr:colOff>597403</xdr:colOff>
      <xdr:row>27</xdr:row>
      <xdr:rowOff>23236</xdr:rowOff>
    </xdr:to>
    <xdr:sp macro="" textlink="">
      <xdr:nvSpPr>
        <xdr:cNvPr id="33" name="Oval 32">
          <a:extLst>
            <a:ext uri="{FF2B5EF4-FFF2-40B4-BE49-F238E27FC236}">
              <a16:creationId xmlns:a16="http://schemas.microsoft.com/office/drawing/2014/main" id="{1B438310-A467-4C82-84C1-332073C950CE}"/>
            </a:ext>
          </a:extLst>
        </xdr:cNvPr>
        <xdr:cNvSpPr/>
      </xdr:nvSpPr>
      <xdr:spPr>
        <a:xfrm>
          <a:off x="819163" y="4817663"/>
          <a:ext cx="144000" cy="143333"/>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16830</xdr:colOff>
      <xdr:row>7</xdr:row>
      <xdr:rowOff>138551</xdr:rowOff>
    </xdr:from>
    <xdr:to>
      <xdr:col>7</xdr:col>
      <xdr:colOff>109696</xdr:colOff>
      <xdr:row>9</xdr:row>
      <xdr:rowOff>112796</xdr:rowOff>
    </xdr:to>
    <xdr:sp macro="" textlink="">
      <xdr:nvSpPr>
        <xdr:cNvPr id="34" name="TextBox 33">
          <a:extLst>
            <a:ext uri="{FF2B5EF4-FFF2-40B4-BE49-F238E27FC236}">
              <a16:creationId xmlns:a16="http://schemas.microsoft.com/office/drawing/2014/main" id="{C73E1760-C052-4D0A-8BB3-A747C7C0887A}"/>
            </a:ext>
          </a:extLst>
        </xdr:cNvPr>
        <xdr:cNvSpPr txBox="1"/>
      </xdr:nvSpPr>
      <xdr:spPr>
        <a:xfrm>
          <a:off x="992190" y="1418711"/>
          <a:ext cx="3140866" cy="340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Bus Utilisation by Time Range </a:t>
          </a:r>
          <a:r>
            <a:rPr lang="en-GB" sz="900">
              <a:solidFill>
                <a:schemeClr val="bg1"/>
              </a:solidFill>
            </a:rPr>
            <a:t>(Total</a:t>
          </a:r>
          <a:r>
            <a:rPr lang="en-GB" sz="900" baseline="0">
              <a:solidFill>
                <a:schemeClr val="bg1"/>
              </a:solidFill>
            </a:rPr>
            <a:t> Passengers By Time)</a:t>
          </a:r>
          <a:endParaRPr lang="en-GB" sz="1050">
            <a:solidFill>
              <a:schemeClr val="bg1"/>
            </a:solidFill>
          </a:endParaRPr>
        </a:p>
      </xdr:txBody>
    </xdr:sp>
    <xdr:clientData/>
  </xdr:twoCellAnchor>
  <xdr:twoCellAnchor>
    <xdr:from>
      <xdr:col>7</xdr:col>
      <xdr:colOff>311188</xdr:colOff>
      <xdr:row>25</xdr:row>
      <xdr:rowOff>137316</xdr:rowOff>
    </xdr:from>
    <xdr:to>
      <xdr:col>9</xdr:col>
      <xdr:colOff>191144</xdr:colOff>
      <xdr:row>31</xdr:row>
      <xdr:rowOff>179306</xdr:rowOff>
    </xdr:to>
    <xdr:sp macro="" textlink="">
      <xdr:nvSpPr>
        <xdr:cNvPr id="35" name="Rectangle: Rounded Corners 34">
          <a:extLst>
            <a:ext uri="{FF2B5EF4-FFF2-40B4-BE49-F238E27FC236}">
              <a16:creationId xmlns:a16="http://schemas.microsoft.com/office/drawing/2014/main" id="{DE3DB8C8-878E-4E62-98A9-0EBE91B51C2E}"/>
            </a:ext>
          </a:extLst>
        </xdr:cNvPr>
        <xdr:cNvSpPr/>
      </xdr:nvSpPr>
      <xdr:spPr>
        <a:xfrm>
          <a:off x="4334548" y="4709316"/>
          <a:ext cx="1099156" cy="1139270"/>
        </a:xfrm>
        <a:prstGeom prst="roundRect">
          <a:avLst>
            <a:gd name="adj" fmla="val 9260"/>
          </a:avLst>
        </a:prstGeom>
        <a:gradFill flip="none" rotWithShape="1">
          <a:gsLst>
            <a:gs pos="23000">
              <a:srgbClr val="858585"/>
            </a:gs>
            <a:gs pos="57000">
              <a:srgbClr val="484848"/>
            </a:gs>
            <a:gs pos="97000">
              <a:schemeClr val="tx1"/>
            </a:gs>
            <a:gs pos="0">
              <a:schemeClr val="accent2">
                <a:lumMod val="60000"/>
                <a:lumOff val="4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77498</xdr:colOff>
      <xdr:row>26</xdr:row>
      <xdr:rowOff>76547</xdr:rowOff>
    </xdr:from>
    <xdr:to>
      <xdr:col>7</xdr:col>
      <xdr:colOff>150072</xdr:colOff>
      <xdr:row>28</xdr:row>
      <xdr:rowOff>50791</xdr:rowOff>
    </xdr:to>
    <xdr:sp macro="" textlink="">
      <xdr:nvSpPr>
        <xdr:cNvPr id="36" name="TextBox 35">
          <a:extLst>
            <a:ext uri="{FF2B5EF4-FFF2-40B4-BE49-F238E27FC236}">
              <a16:creationId xmlns:a16="http://schemas.microsoft.com/office/drawing/2014/main" id="{A4561604-9007-487B-8FF4-E67E50DAFC6A}"/>
            </a:ext>
          </a:extLst>
        </xdr:cNvPr>
        <xdr:cNvSpPr txBox="1"/>
      </xdr:nvSpPr>
      <xdr:spPr>
        <a:xfrm>
          <a:off x="2881658" y="4831427"/>
          <a:ext cx="1291774"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solidFill>
            </a:rPr>
            <a:t>YoY</a:t>
          </a:r>
          <a:r>
            <a:rPr lang="en-GB" sz="1400" baseline="0">
              <a:solidFill>
                <a:schemeClr val="bg1"/>
              </a:solidFill>
            </a:rPr>
            <a:t> Change </a:t>
          </a:r>
        </a:p>
      </xdr:txBody>
    </xdr:sp>
    <xdr:clientData/>
  </xdr:twoCellAnchor>
  <xdr:twoCellAnchor>
    <xdr:from>
      <xdr:col>5</xdr:col>
      <xdr:colOff>149340</xdr:colOff>
      <xdr:row>27</xdr:row>
      <xdr:rowOff>182618</xdr:rowOff>
    </xdr:from>
    <xdr:to>
      <xdr:col>7</xdr:col>
      <xdr:colOff>9649</xdr:colOff>
      <xdr:row>29</xdr:row>
      <xdr:rowOff>137516</xdr:rowOff>
    </xdr:to>
    <xdr:sp macro="" textlink="'analysis '!R10">
      <xdr:nvSpPr>
        <xdr:cNvPr id="37" name="TextBox 36">
          <a:extLst>
            <a:ext uri="{FF2B5EF4-FFF2-40B4-BE49-F238E27FC236}">
              <a16:creationId xmlns:a16="http://schemas.microsoft.com/office/drawing/2014/main" id="{F6B8E60F-11FB-40AE-87A9-36022776ADE9}"/>
            </a:ext>
          </a:extLst>
        </xdr:cNvPr>
        <xdr:cNvSpPr txBox="1"/>
      </xdr:nvSpPr>
      <xdr:spPr>
        <a:xfrm>
          <a:off x="2953500" y="5120378"/>
          <a:ext cx="1079509" cy="32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ED2E63-24D0-4FF9-BAB3-E1A7631CD70D}" type="TxLink">
            <a:rPr lang="en-US" sz="2000" b="0" i="0" u="none" strike="noStrike">
              <a:solidFill>
                <a:schemeClr val="bg1"/>
              </a:solidFill>
              <a:latin typeface="Calibri"/>
              <a:ea typeface="Calibri"/>
              <a:cs typeface="Calibri"/>
            </a:rPr>
            <a:pPr marL="0" indent="0" algn="ctr"/>
            <a:t>-83.5%</a:t>
          </a:fld>
          <a:endParaRPr lang="en-GB" sz="1600" b="0" i="0" u="none" strike="noStrike">
            <a:solidFill>
              <a:schemeClr val="bg1"/>
            </a:solidFill>
            <a:latin typeface="Calibri"/>
            <a:ea typeface="Calibri"/>
            <a:cs typeface="Calibri"/>
          </a:endParaRPr>
        </a:p>
      </xdr:txBody>
    </xdr:sp>
    <xdr:clientData/>
  </xdr:twoCellAnchor>
  <xdr:twoCellAnchor>
    <xdr:from>
      <xdr:col>5</xdr:col>
      <xdr:colOff>152328</xdr:colOff>
      <xdr:row>29</xdr:row>
      <xdr:rowOff>85412</xdr:rowOff>
    </xdr:from>
    <xdr:to>
      <xdr:col>7</xdr:col>
      <xdr:colOff>12637</xdr:colOff>
      <xdr:row>31</xdr:row>
      <xdr:rowOff>44946</xdr:rowOff>
    </xdr:to>
    <xdr:sp macro="" textlink="'analysis '!S10">
      <xdr:nvSpPr>
        <xdr:cNvPr id="38" name="TextBox 37">
          <a:extLst>
            <a:ext uri="{FF2B5EF4-FFF2-40B4-BE49-F238E27FC236}">
              <a16:creationId xmlns:a16="http://schemas.microsoft.com/office/drawing/2014/main" id="{223E432D-95CE-4A5C-82AF-2E88B9EE35A4}"/>
            </a:ext>
          </a:extLst>
        </xdr:cNvPr>
        <xdr:cNvSpPr txBox="1"/>
      </xdr:nvSpPr>
      <xdr:spPr>
        <a:xfrm>
          <a:off x="2956488" y="5388932"/>
          <a:ext cx="1079509" cy="32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D00588-E6AF-441C-B277-FE655F34F9B6}" type="TxLink">
            <a:rPr lang="en-US" sz="2400" b="0" i="0" u="none" strike="noStrike">
              <a:solidFill>
                <a:schemeClr val="bg1"/>
              </a:solidFill>
              <a:latin typeface="Calibri"/>
              <a:ea typeface="Calibri"/>
              <a:cs typeface="Calibri"/>
            </a:rPr>
            <a:pPr marL="0" indent="0" algn="ctr"/>
            <a:t>▼</a:t>
          </a:fld>
          <a:endParaRPr lang="en-GB" sz="3600" b="0" i="0" u="none" strike="noStrike">
            <a:solidFill>
              <a:schemeClr val="bg1"/>
            </a:solidFill>
            <a:latin typeface="Calibri"/>
            <a:ea typeface="Calibri"/>
            <a:cs typeface="Calibri"/>
          </a:endParaRPr>
        </a:p>
      </xdr:txBody>
    </xdr:sp>
    <xdr:clientData/>
  </xdr:twoCellAnchor>
  <xdr:twoCellAnchor>
    <xdr:from>
      <xdr:col>7</xdr:col>
      <xdr:colOff>320708</xdr:colOff>
      <xdr:row>27</xdr:row>
      <xdr:rowOff>16617</xdr:rowOff>
    </xdr:from>
    <xdr:to>
      <xdr:col>9</xdr:col>
      <xdr:colOff>206085</xdr:colOff>
      <xdr:row>31</xdr:row>
      <xdr:rowOff>152257</xdr:rowOff>
    </xdr:to>
    <xdr:sp macro="" textlink="'analysis '!T12">
      <xdr:nvSpPr>
        <xdr:cNvPr id="39" name="TextBox 38">
          <a:extLst>
            <a:ext uri="{FF2B5EF4-FFF2-40B4-BE49-F238E27FC236}">
              <a16:creationId xmlns:a16="http://schemas.microsoft.com/office/drawing/2014/main" id="{F3EC150C-D93B-446A-B36D-BCD1D59F450B}"/>
            </a:ext>
          </a:extLst>
        </xdr:cNvPr>
        <xdr:cNvSpPr txBox="1"/>
      </xdr:nvSpPr>
      <xdr:spPr>
        <a:xfrm>
          <a:off x="4344068" y="4954377"/>
          <a:ext cx="1104577" cy="86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5888EA-8F34-492F-A84C-1D66FDCA07E3}" type="TxLink">
            <a:rPr lang="en-US" sz="1050" b="1" i="0" u="none" strike="noStrike">
              <a:solidFill>
                <a:srgbClr val="FFFFFF"/>
              </a:solidFill>
              <a:latin typeface="Calibri"/>
              <a:ea typeface="Calibri"/>
              <a:cs typeface="Calibri"/>
            </a:rPr>
            <a:pPr marL="0" indent="0" algn="ctr"/>
            <a:t>YoY change suggests room for improvement</a:t>
          </a:fld>
          <a:endParaRPr lang="en-GB" sz="1600" b="1" i="0" u="none" strike="noStrike">
            <a:solidFill>
              <a:schemeClr val="bg1"/>
            </a:solidFill>
            <a:latin typeface="Calibri"/>
            <a:ea typeface="Calibri"/>
            <a:cs typeface="Calibri"/>
          </a:endParaRPr>
        </a:p>
      </xdr:txBody>
    </xdr:sp>
    <xdr:clientData/>
  </xdr:twoCellAnchor>
  <xdr:twoCellAnchor>
    <xdr:from>
      <xdr:col>8</xdr:col>
      <xdr:colOff>18449</xdr:colOff>
      <xdr:row>25</xdr:row>
      <xdr:rowOff>12296</xdr:rowOff>
    </xdr:from>
    <xdr:to>
      <xdr:col>8</xdr:col>
      <xdr:colOff>490484</xdr:colOff>
      <xdr:row>27</xdr:row>
      <xdr:rowOff>111305</xdr:rowOff>
    </xdr:to>
    <xdr:sp macro="" textlink="">
      <xdr:nvSpPr>
        <xdr:cNvPr id="40" name="Oval 39">
          <a:extLst>
            <a:ext uri="{FF2B5EF4-FFF2-40B4-BE49-F238E27FC236}">
              <a16:creationId xmlns:a16="http://schemas.microsoft.com/office/drawing/2014/main" id="{05D401D0-8FCE-4512-85EF-591C3D2397E7}"/>
            </a:ext>
          </a:extLst>
        </xdr:cNvPr>
        <xdr:cNvSpPr/>
      </xdr:nvSpPr>
      <xdr:spPr>
        <a:xfrm>
          <a:off x="4651409" y="4584296"/>
          <a:ext cx="472035" cy="464769"/>
        </a:xfrm>
        <a:prstGeom prst="ellipse">
          <a:avLst/>
        </a:prstGeom>
        <a:solidFill>
          <a:schemeClr val="tx1"/>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34262</xdr:colOff>
      <xdr:row>25</xdr:row>
      <xdr:rowOff>25256</xdr:rowOff>
    </xdr:from>
    <xdr:to>
      <xdr:col>8</xdr:col>
      <xdr:colOff>478530</xdr:colOff>
      <xdr:row>27</xdr:row>
      <xdr:rowOff>110421</xdr:rowOff>
    </xdr:to>
    <xdr:pic>
      <xdr:nvPicPr>
        <xdr:cNvPr id="41" name="Graphic 40" descr="Lightbulb">
          <a:extLst>
            <a:ext uri="{FF2B5EF4-FFF2-40B4-BE49-F238E27FC236}">
              <a16:creationId xmlns:a16="http://schemas.microsoft.com/office/drawing/2014/main" id="{24B7C416-6253-40C5-BD00-44FE056B4B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67222" y="4597256"/>
          <a:ext cx="444268" cy="450925"/>
        </a:xfrm>
        <a:prstGeom prst="rect">
          <a:avLst/>
        </a:prstGeom>
      </xdr:spPr>
    </xdr:pic>
    <xdr:clientData/>
  </xdr:twoCellAnchor>
  <xdr:twoCellAnchor>
    <xdr:from>
      <xdr:col>9</xdr:col>
      <xdr:colOff>412753</xdr:colOff>
      <xdr:row>7</xdr:row>
      <xdr:rowOff>123665</xdr:rowOff>
    </xdr:from>
    <xdr:to>
      <xdr:col>13</xdr:col>
      <xdr:colOff>390346</xdr:colOff>
      <xdr:row>32</xdr:row>
      <xdr:rowOff>103393</xdr:rowOff>
    </xdr:to>
    <xdr:sp macro="" textlink="">
      <xdr:nvSpPr>
        <xdr:cNvPr id="42" name="Rectangle: Rounded Corners 41">
          <a:extLst>
            <a:ext uri="{FF2B5EF4-FFF2-40B4-BE49-F238E27FC236}">
              <a16:creationId xmlns:a16="http://schemas.microsoft.com/office/drawing/2014/main" id="{4AC2330B-EB33-44D7-A531-E315ED490EAB}"/>
            </a:ext>
          </a:extLst>
        </xdr:cNvPr>
        <xdr:cNvSpPr/>
      </xdr:nvSpPr>
      <xdr:spPr>
        <a:xfrm>
          <a:off x="5655313" y="1403825"/>
          <a:ext cx="2415993" cy="4551728"/>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436670</xdr:colOff>
      <xdr:row>22</xdr:row>
      <xdr:rowOff>65396</xdr:rowOff>
    </xdr:from>
    <xdr:to>
      <xdr:col>13</xdr:col>
      <xdr:colOff>313975</xdr:colOff>
      <xdr:row>31</xdr:row>
      <xdr:rowOff>32414</xdr:rowOff>
    </xdr:to>
    <xdr:graphicFrame macro="">
      <xdr:nvGraphicFramePr>
        <xdr:cNvPr id="43" name="Chart 42">
          <a:extLst>
            <a:ext uri="{FF2B5EF4-FFF2-40B4-BE49-F238E27FC236}">
              <a16:creationId xmlns:a16="http://schemas.microsoft.com/office/drawing/2014/main" id="{6316DA90-F990-49D9-80CE-6E0642561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469477</xdr:colOff>
      <xdr:row>18</xdr:row>
      <xdr:rowOff>134273</xdr:rowOff>
    </xdr:from>
    <xdr:to>
      <xdr:col>13</xdr:col>
      <xdr:colOff>272095</xdr:colOff>
      <xdr:row>25</xdr:row>
      <xdr:rowOff>27124</xdr:rowOff>
    </xdr:to>
    <xdr:sp macro="" textlink="'analysis '!AA20">
      <xdr:nvSpPr>
        <xdr:cNvPr id="44" name="TextBox 43">
          <a:extLst>
            <a:ext uri="{FF2B5EF4-FFF2-40B4-BE49-F238E27FC236}">
              <a16:creationId xmlns:a16="http://schemas.microsoft.com/office/drawing/2014/main" id="{805DEBD0-E3D3-4D7C-94AC-D96FEC71EBC9}"/>
            </a:ext>
          </a:extLst>
        </xdr:cNvPr>
        <xdr:cNvSpPr txBox="1"/>
      </xdr:nvSpPr>
      <xdr:spPr>
        <a:xfrm>
          <a:off x="5712037" y="3426113"/>
          <a:ext cx="2241018" cy="1173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04E7E8-15B6-4FD2-86F2-E356B6743DC0}" type="TxLink">
            <a:rPr lang="en-US" sz="900" b="0" i="0" u="none" strike="noStrike">
              <a:solidFill>
                <a:schemeClr val="bg1">
                  <a:lumMod val="75000"/>
                </a:schemeClr>
              </a:solidFill>
              <a:latin typeface="Calibri"/>
              <a:ea typeface="Calibri"/>
              <a:cs typeface="Calibri"/>
            </a:rPr>
            <a:pPr algn="ctr"/>
            <a:t>Focus On Highlighted Weekdays : They Exceeded The 941 Passengers Average And Account For 49.4% Of The Total Passengers </a:t>
          </a:fld>
          <a:endParaRPr lang="en-GB" sz="1050">
            <a:solidFill>
              <a:schemeClr val="bg1">
                <a:lumMod val="75000"/>
              </a:schemeClr>
            </a:solidFill>
          </a:endParaRPr>
        </a:p>
      </xdr:txBody>
    </xdr:sp>
    <xdr:clientData/>
  </xdr:twoCellAnchor>
  <xdr:twoCellAnchor>
    <xdr:from>
      <xdr:col>10</xdr:col>
      <xdr:colOff>39147</xdr:colOff>
      <xdr:row>18</xdr:row>
      <xdr:rowOff>25735</xdr:rowOff>
    </xdr:from>
    <xdr:to>
      <xdr:col>14</xdr:col>
      <xdr:colOff>213063</xdr:colOff>
      <xdr:row>19</xdr:row>
      <xdr:rowOff>183912</xdr:rowOff>
    </xdr:to>
    <xdr:sp macro="" textlink="">
      <xdr:nvSpPr>
        <xdr:cNvPr id="45" name="TextBox 44">
          <a:extLst>
            <a:ext uri="{FF2B5EF4-FFF2-40B4-BE49-F238E27FC236}">
              <a16:creationId xmlns:a16="http://schemas.microsoft.com/office/drawing/2014/main" id="{8B1249F6-C578-4AE1-958E-DEF46B2967C4}"/>
            </a:ext>
          </a:extLst>
        </xdr:cNvPr>
        <xdr:cNvSpPr txBox="1"/>
      </xdr:nvSpPr>
      <xdr:spPr>
        <a:xfrm>
          <a:off x="5891307" y="3317575"/>
          <a:ext cx="2612316" cy="341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Riders Weakday</a:t>
          </a:r>
          <a:r>
            <a:rPr lang="en-GB" sz="1200" baseline="0">
              <a:solidFill>
                <a:schemeClr val="bg1"/>
              </a:solidFill>
            </a:rPr>
            <a:t> Distribution</a:t>
          </a:r>
          <a:endParaRPr lang="en-GB" sz="1200">
            <a:solidFill>
              <a:schemeClr val="bg1"/>
            </a:solidFill>
          </a:endParaRPr>
        </a:p>
      </xdr:txBody>
    </xdr:sp>
    <xdr:clientData/>
  </xdr:twoCellAnchor>
  <xdr:twoCellAnchor>
    <xdr:from>
      <xdr:col>9</xdr:col>
      <xdr:colOff>501495</xdr:colOff>
      <xdr:row>18</xdr:row>
      <xdr:rowOff>133582</xdr:rowOff>
    </xdr:from>
    <xdr:to>
      <xdr:col>10</xdr:col>
      <xdr:colOff>60147</xdr:colOff>
      <xdr:row>19</xdr:row>
      <xdr:rowOff>122051</xdr:rowOff>
    </xdr:to>
    <xdr:sp macro="" textlink="">
      <xdr:nvSpPr>
        <xdr:cNvPr id="46" name="Oval 45">
          <a:extLst>
            <a:ext uri="{FF2B5EF4-FFF2-40B4-BE49-F238E27FC236}">
              <a16:creationId xmlns:a16="http://schemas.microsoft.com/office/drawing/2014/main" id="{FEA374F6-D062-468B-976D-B4C00E29AB10}"/>
            </a:ext>
          </a:extLst>
        </xdr:cNvPr>
        <xdr:cNvSpPr/>
      </xdr:nvSpPr>
      <xdr:spPr>
        <a:xfrm>
          <a:off x="5744055" y="3425422"/>
          <a:ext cx="168252" cy="171349"/>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504875</xdr:colOff>
      <xdr:row>10</xdr:row>
      <xdr:rowOff>17927</xdr:rowOff>
    </xdr:from>
    <xdr:to>
      <xdr:col>13</xdr:col>
      <xdr:colOff>268282</xdr:colOff>
      <xdr:row>17</xdr:row>
      <xdr:rowOff>71037</xdr:rowOff>
    </xdr:to>
    <xdr:graphicFrame macro="">
      <xdr:nvGraphicFramePr>
        <xdr:cNvPr id="47" name="Chart 46">
          <a:extLst>
            <a:ext uri="{FF2B5EF4-FFF2-40B4-BE49-F238E27FC236}">
              <a16:creationId xmlns:a16="http://schemas.microsoft.com/office/drawing/2014/main" id="{70CA3971-91EC-43EC-9205-EB3A6C2BC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39147</xdr:colOff>
      <xdr:row>7</xdr:row>
      <xdr:rowOff>152816</xdr:rowOff>
    </xdr:from>
    <xdr:to>
      <xdr:col>14</xdr:col>
      <xdr:colOff>213063</xdr:colOff>
      <xdr:row>9</xdr:row>
      <xdr:rowOff>127062</xdr:rowOff>
    </xdr:to>
    <xdr:sp macro="" textlink="">
      <xdr:nvSpPr>
        <xdr:cNvPr id="48" name="TextBox 47">
          <a:extLst>
            <a:ext uri="{FF2B5EF4-FFF2-40B4-BE49-F238E27FC236}">
              <a16:creationId xmlns:a16="http://schemas.microsoft.com/office/drawing/2014/main" id="{AFC31F13-65EE-4523-9D8A-440D4FD2954C}"/>
            </a:ext>
          </a:extLst>
        </xdr:cNvPr>
        <xdr:cNvSpPr txBox="1"/>
      </xdr:nvSpPr>
      <xdr:spPr>
        <a:xfrm>
          <a:off x="5891307" y="1432976"/>
          <a:ext cx="2612316" cy="340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Riders Monthly</a:t>
          </a:r>
          <a:r>
            <a:rPr lang="en-GB" sz="1200" baseline="0">
              <a:solidFill>
                <a:schemeClr val="bg1"/>
              </a:solidFill>
            </a:rPr>
            <a:t> Distribution</a:t>
          </a:r>
          <a:endParaRPr lang="en-GB" sz="1200">
            <a:solidFill>
              <a:schemeClr val="bg1"/>
            </a:solidFill>
          </a:endParaRPr>
        </a:p>
      </xdr:txBody>
    </xdr:sp>
    <xdr:clientData/>
  </xdr:twoCellAnchor>
  <xdr:twoCellAnchor>
    <xdr:from>
      <xdr:col>9</xdr:col>
      <xdr:colOff>501495</xdr:colOff>
      <xdr:row>8</xdr:row>
      <xdr:rowOff>74322</xdr:rowOff>
    </xdr:from>
    <xdr:to>
      <xdr:col>10</xdr:col>
      <xdr:colOff>60147</xdr:colOff>
      <xdr:row>9</xdr:row>
      <xdr:rowOff>62791</xdr:rowOff>
    </xdr:to>
    <xdr:sp macro="" textlink="">
      <xdr:nvSpPr>
        <xdr:cNvPr id="49" name="Oval 48">
          <a:extLst>
            <a:ext uri="{FF2B5EF4-FFF2-40B4-BE49-F238E27FC236}">
              <a16:creationId xmlns:a16="http://schemas.microsoft.com/office/drawing/2014/main" id="{81731F67-DFCA-45E7-BDAD-19ADC248D3F7}"/>
            </a:ext>
          </a:extLst>
        </xdr:cNvPr>
        <xdr:cNvSpPr/>
      </xdr:nvSpPr>
      <xdr:spPr>
        <a:xfrm>
          <a:off x="5744055" y="1537362"/>
          <a:ext cx="168252" cy="171349"/>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516832</xdr:colOff>
      <xdr:row>2</xdr:row>
      <xdr:rowOff>58885</xdr:rowOff>
    </xdr:from>
    <xdr:to>
      <xdr:col>19</xdr:col>
      <xdr:colOff>413859</xdr:colOff>
      <xdr:row>32</xdr:row>
      <xdr:rowOff>132039</xdr:rowOff>
    </xdr:to>
    <xdr:sp macro="" textlink="">
      <xdr:nvSpPr>
        <xdr:cNvPr id="50" name="Rectangle: Rounded Corners 49">
          <a:extLst>
            <a:ext uri="{FF2B5EF4-FFF2-40B4-BE49-F238E27FC236}">
              <a16:creationId xmlns:a16="http://schemas.microsoft.com/office/drawing/2014/main" id="{BA4901F2-BBD6-4F18-89F1-D93B41F485A5}"/>
            </a:ext>
          </a:extLst>
        </xdr:cNvPr>
        <xdr:cNvSpPr/>
      </xdr:nvSpPr>
      <xdr:spPr>
        <a:xfrm>
          <a:off x="8197792" y="424645"/>
          <a:ext cx="3554627" cy="5559554"/>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27171</xdr:colOff>
      <xdr:row>4</xdr:row>
      <xdr:rowOff>141849</xdr:rowOff>
    </xdr:from>
    <xdr:to>
      <xdr:col>16</xdr:col>
      <xdr:colOff>243229</xdr:colOff>
      <xdr:row>11</xdr:row>
      <xdr:rowOff>40392</xdr:rowOff>
    </xdr:to>
    <xdr:graphicFrame macro="">
      <xdr:nvGraphicFramePr>
        <xdr:cNvPr id="51" name="Chart 50">
          <a:extLst>
            <a:ext uri="{FF2B5EF4-FFF2-40B4-BE49-F238E27FC236}">
              <a16:creationId xmlns:a16="http://schemas.microsoft.com/office/drawing/2014/main" id="{3090721D-33F6-484F-8BE2-B173DC116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38200</xdr:colOff>
      <xdr:row>4</xdr:row>
      <xdr:rowOff>142019</xdr:rowOff>
    </xdr:from>
    <xdr:to>
      <xdr:col>19</xdr:col>
      <xdr:colOff>254258</xdr:colOff>
      <xdr:row>11</xdr:row>
      <xdr:rowOff>40392</xdr:rowOff>
    </xdr:to>
    <xdr:graphicFrame macro="">
      <xdr:nvGraphicFramePr>
        <xdr:cNvPr id="52" name="Chart 51">
          <a:extLst>
            <a:ext uri="{FF2B5EF4-FFF2-40B4-BE49-F238E27FC236}">
              <a16:creationId xmlns:a16="http://schemas.microsoft.com/office/drawing/2014/main" id="{A931CAB0-08CD-4ACD-834F-C24F22D3D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288713</xdr:colOff>
      <xdr:row>13</xdr:row>
      <xdr:rowOff>29758</xdr:rowOff>
    </xdr:from>
    <xdr:to>
      <xdr:col>17</xdr:col>
      <xdr:colOff>495168</xdr:colOff>
      <xdr:row>19</xdr:row>
      <xdr:rowOff>88227</xdr:rowOff>
    </xdr:to>
    <xdr:graphicFrame macro="">
      <xdr:nvGraphicFramePr>
        <xdr:cNvPr id="53" name="Chart 52">
          <a:extLst>
            <a:ext uri="{FF2B5EF4-FFF2-40B4-BE49-F238E27FC236}">
              <a16:creationId xmlns:a16="http://schemas.microsoft.com/office/drawing/2014/main" id="{A595A5CE-1105-4B7C-BAC1-9D145562A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219423</xdr:colOff>
      <xdr:row>7</xdr:row>
      <xdr:rowOff>27714</xdr:rowOff>
    </xdr:from>
    <xdr:to>
      <xdr:col>16</xdr:col>
      <xdr:colOff>79270</xdr:colOff>
      <xdr:row>8</xdr:row>
      <xdr:rowOff>168702</xdr:rowOff>
    </xdr:to>
    <xdr:sp macro="" textlink="'analysis '!AV12">
      <xdr:nvSpPr>
        <xdr:cNvPr id="54" name="TextBox 53">
          <a:extLst>
            <a:ext uri="{FF2B5EF4-FFF2-40B4-BE49-F238E27FC236}">
              <a16:creationId xmlns:a16="http://schemas.microsoft.com/office/drawing/2014/main" id="{5101619D-B9AE-410F-954C-5870FC9A72B0}"/>
            </a:ext>
          </a:extLst>
        </xdr:cNvPr>
        <xdr:cNvSpPr txBox="1"/>
      </xdr:nvSpPr>
      <xdr:spPr>
        <a:xfrm>
          <a:off x="8509983" y="1307874"/>
          <a:ext cx="1079047" cy="323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28E1B-7611-4C2B-A0F0-1389D866120A}" type="TxLink">
            <a:rPr lang="en-US" sz="2000" b="0" i="0" u="none" strike="noStrike">
              <a:solidFill>
                <a:srgbClr val="F8F8F8"/>
              </a:solidFill>
              <a:latin typeface="Calibri"/>
              <a:ea typeface="Calibri"/>
              <a:cs typeface="Calibri"/>
            </a:rPr>
            <a:pPr algn="ctr"/>
            <a:t>26%</a:t>
          </a:fld>
          <a:endParaRPr lang="en-GB" sz="2800">
            <a:solidFill>
              <a:schemeClr val="bg1"/>
            </a:solidFill>
          </a:endParaRPr>
        </a:p>
      </xdr:txBody>
    </xdr:sp>
    <xdr:clientData/>
  </xdr:twoCellAnchor>
  <xdr:twoCellAnchor>
    <xdr:from>
      <xdr:col>17</xdr:col>
      <xdr:colOff>236684</xdr:colOff>
      <xdr:row>7</xdr:row>
      <xdr:rowOff>27799</xdr:rowOff>
    </xdr:from>
    <xdr:to>
      <xdr:col>19</xdr:col>
      <xdr:colOff>90444</xdr:colOff>
      <xdr:row>8</xdr:row>
      <xdr:rowOff>171904</xdr:rowOff>
    </xdr:to>
    <xdr:sp macro="" textlink="'analysis '!AV13">
      <xdr:nvSpPr>
        <xdr:cNvPr id="55" name="TextBox 54">
          <a:extLst>
            <a:ext uri="{FF2B5EF4-FFF2-40B4-BE49-F238E27FC236}">
              <a16:creationId xmlns:a16="http://schemas.microsoft.com/office/drawing/2014/main" id="{EDB87567-66FE-426E-BD9C-4AE6DB725CB6}"/>
            </a:ext>
          </a:extLst>
        </xdr:cNvPr>
        <xdr:cNvSpPr txBox="1"/>
      </xdr:nvSpPr>
      <xdr:spPr>
        <a:xfrm>
          <a:off x="10356044" y="1307959"/>
          <a:ext cx="1072960" cy="32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E725D3-5B1D-4143-8821-B574C25E91D2}" type="TxLink">
            <a:rPr lang="en-US" sz="2000" b="0" i="0" u="none" strike="noStrike">
              <a:solidFill>
                <a:srgbClr val="F8F8F8"/>
              </a:solidFill>
              <a:latin typeface="Calibri"/>
              <a:ea typeface="Calibri"/>
              <a:cs typeface="Calibri"/>
            </a:rPr>
            <a:pPr algn="ctr"/>
            <a:t>25%</a:t>
          </a:fld>
          <a:endParaRPr lang="en-GB" sz="2800">
            <a:solidFill>
              <a:schemeClr val="bg1"/>
            </a:solidFill>
          </a:endParaRPr>
        </a:p>
      </xdr:txBody>
    </xdr:sp>
    <xdr:clientData/>
  </xdr:twoCellAnchor>
  <xdr:twoCellAnchor>
    <xdr:from>
      <xdr:col>15</xdr:col>
      <xdr:colOff>480352</xdr:colOff>
      <xdr:row>15</xdr:row>
      <xdr:rowOff>83480</xdr:rowOff>
    </xdr:from>
    <xdr:to>
      <xdr:col>17</xdr:col>
      <xdr:colOff>337907</xdr:colOff>
      <xdr:row>17</xdr:row>
      <xdr:rowOff>45965</xdr:rowOff>
    </xdr:to>
    <xdr:sp macro="" textlink="'analysis '!AV14">
      <xdr:nvSpPr>
        <xdr:cNvPr id="56" name="TextBox 55">
          <a:extLst>
            <a:ext uri="{FF2B5EF4-FFF2-40B4-BE49-F238E27FC236}">
              <a16:creationId xmlns:a16="http://schemas.microsoft.com/office/drawing/2014/main" id="{753FB256-5067-47D0-B8BF-0B7E9571404B}"/>
            </a:ext>
          </a:extLst>
        </xdr:cNvPr>
        <xdr:cNvSpPr txBox="1"/>
      </xdr:nvSpPr>
      <xdr:spPr>
        <a:xfrm>
          <a:off x="9380512" y="2826680"/>
          <a:ext cx="1076755" cy="328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4E652A-69D0-4E57-A40C-2077E7549686}" type="TxLink">
            <a:rPr lang="en-US" sz="2000" b="0" i="0" u="none" strike="noStrike">
              <a:solidFill>
                <a:srgbClr val="F8F8F8"/>
              </a:solidFill>
              <a:latin typeface="Calibri"/>
              <a:ea typeface="Calibri"/>
              <a:cs typeface="Calibri"/>
            </a:rPr>
            <a:pPr algn="ctr"/>
            <a:t>49%</a:t>
          </a:fld>
          <a:endParaRPr lang="en-GB" sz="2800">
            <a:solidFill>
              <a:schemeClr val="bg1"/>
            </a:solidFill>
          </a:endParaRPr>
        </a:p>
      </xdr:txBody>
    </xdr:sp>
    <xdr:clientData/>
  </xdr:twoCellAnchor>
  <xdr:twoCellAnchor>
    <xdr:from>
      <xdr:col>14</xdr:col>
      <xdr:colOff>157577</xdr:colOff>
      <xdr:row>10</xdr:row>
      <xdr:rowOff>56559</xdr:rowOff>
    </xdr:from>
    <xdr:to>
      <xdr:col>16</xdr:col>
      <xdr:colOff>228339</xdr:colOff>
      <xdr:row>12</xdr:row>
      <xdr:rowOff>30801</xdr:rowOff>
    </xdr:to>
    <xdr:sp macro="" textlink="">
      <xdr:nvSpPr>
        <xdr:cNvPr id="57" name="TextBox 56">
          <a:extLst>
            <a:ext uri="{FF2B5EF4-FFF2-40B4-BE49-F238E27FC236}">
              <a16:creationId xmlns:a16="http://schemas.microsoft.com/office/drawing/2014/main" id="{AC5F1878-6FC8-4B87-8685-51A9173D8FA4}"/>
            </a:ext>
          </a:extLst>
        </xdr:cNvPr>
        <xdr:cNvSpPr txBox="1"/>
      </xdr:nvSpPr>
      <xdr:spPr>
        <a:xfrm>
          <a:off x="8448137" y="1885359"/>
          <a:ext cx="1289962" cy="340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rgbClr val="5FD7CC"/>
              </a:solidFill>
            </a:rPr>
            <a:t>Over</a:t>
          </a:r>
          <a:r>
            <a:rPr lang="en-GB" sz="1200" b="1" baseline="0">
              <a:solidFill>
                <a:srgbClr val="5FD7CC"/>
              </a:solidFill>
            </a:rPr>
            <a:t>-Utilised</a:t>
          </a:r>
          <a:endParaRPr lang="en-GB" sz="1200" b="1">
            <a:solidFill>
              <a:srgbClr val="5FD7CC"/>
            </a:solidFill>
          </a:endParaRPr>
        </a:p>
      </xdr:txBody>
    </xdr:sp>
    <xdr:clientData/>
  </xdr:twoCellAnchor>
  <xdr:twoCellAnchor>
    <xdr:from>
      <xdr:col>15</xdr:col>
      <xdr:colOff>371803</xdr:colOff>
      <xdr:row>18</xdr:row>
      <xdr:rowOff>92042</xdr:rowOff>
    </xdr:from>
    <xdr:to>
      <xdr:col>17</xdr:col>
      <xdr:colOff>444375</xdr:colOff>
      <xdr:row>20</xdr:row>
      <xdr:rowOff>66500</xdr:rowOff>
    </xdr:to>
    <xdr:sp macro="" textlink="">
      <xdr:nvSpPr>
        <xdr:cNvPr id="58" name="TextBox 57">
          <a:extLst>
            <a:ext uri="{FF2B5EF4-FFF2-40B4-BE49-F238E27FC236}">
              <a16:creationId xmlns:a16="http://schemas.microsoft.com/office/drawing/2014/main" id="{FDBF2241-8E7F-43EC-A224-CD4586C68946}"/>
            </a:ext>
          </a:extLst>
        </xdr:cNvPr>
        <xdr:cNvSpPr txBox="1"/>
      </xdr:nvSpPr>
      <xdr:spPr>
        <a:xfrm>
          <a:off x="9271963" y="3383882"/>
          <a:ext cx="1291772" cy="34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rgbClr val="5FD7CC"/>
              </a:solidFill>
            </a:rPr>
            <a:t>Well-Utilised</a:t>
          </a:r>
          <a:endParaRPr lang="en-GB" sz="1200" b="1">
            <a:solidFill>
              <a:srgbClr val="5FD7CC"/>
            </a:solidFill>
          </a:endParaRPr>
        </a:p>
      </xdr:txBody>
    </xdr:sp>
    <xdr:clientData/>
  </xdr:twoCellAnchor>
  <xdr:twoCellAnchor>
    <xdr:from>
      <xdr:col>17</xdr:col>
      <xdr:colOff>119241</xdr:colOff>
      <xdr:row>10</xdr:row>
      <xdr:rowOff>56559</xdr:rowOff>
    </xdr:from>
    <xdr:to>
      <xdr:col>19</xdr:col>
      <xdr:colOff>191813</xdr:colOff>
      <xdr:row>12</xdr:row>
      <xdr:rowOff>30801</xdr:rowOff>
    </xdr:to>
    <xdr:sp macro="" textlink="">
      <xdr:nvSpPr>
        <xdr:cNvPr id="59" name="TextBox 58">
          <a:extLst>
            <a:ext uri="{FF2B5EF4-FFF2-40B4-BE49-F238E27FC236}">
              <a16:creationId xmlns:a16="http://schemas.microsoft.com/office/drawing/2014/main" id="{1C4C499A-5DD3-4A48-B78D-47C54597D4F7}"/>
            </a:ext>
          </a:extLst>
        </xdr:cNvPr>
        <xdr:cNvSpPr txBox="1"/>
      </xdr:nvSpPr>
      <xdr:spPr>
        <a:xfrm>
          <a:off x="10238601" y="1885359"/>
          <a:ext cx="1291772" cy="340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rgbClr val="5FD7CC"/>
              </a:solidFill>
            </a:rPr>
            <a:t>Under-Utilised</a:t>
          </a:r>
          <a:endParaRPr lang="en-GB" sz="1200" b="1">
            <a:solidFill>
              <a:srgbClr val="5FD7CC"/>
            </a:solidFill>
          </a:endParaRPr>
        </a:p>
      </xdr:txBody>
    </xdr:sp>
    <xdr:clientData/>
  </xdr:twoCellAnchor>
  <xdr:twoCellAnchor>
    <xdr:from>
      <xdr:col>14</xdr:col>
      <xdr:colOff>177322</xdr:colOff>
      <xdr:row>11</xdr:row>
      <xdr:rowOff>74308</xdr:rowOff>
    </xdr:from>
    <xdr:to>
      <xdr:col>16</xdr:col>
      <xdr:colOff>252741</xdr:colOff>
      <xdr:row>13</xdr:row>
      <xdr:rowOff>48552</xdr:rowOff>
    </xdr:to>
    <xdr:sp macro="" textlink="'analysis '!AU6">
      <xdr:nvSpPr>
        <xdr:cNvPr id="60" name="TextBox 59">
          <a:extLst>
            <a:ext uri="{FF2B5EF4-FFF2-40B4-BE49-F238E27FC236}">
              <a16:creationId xmlns:a16="http://schemas.microsoft.com/office/drawing/2014/main" id="{A9464C2D-2780-43D7-95C9-1104026051B3}"/>
            </a:ext>
          </a:extLst>
        </xdr:cNvPr>
        <xdr:cNvSpPr txBox="1"/>
      </xdr:nvSpPr>
      <xdr:spPr>
        <a:xfrm>
          <a:off x="8467882" y="2085988"/>
          <a:ext cx="1294619"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FE2044-DA77-41D0-A159-4A396D91E8BC}" type="TxLink">
            <a:rPr lang="en-US" sz="1200" b="0" i="0" u="none" strike="noStrike">
              <a:solidFill>
                <a:srgbClr val="F8F8F8"/>
              </a:solidFill>
              <a:latin typeface="Calibri"/>
              <a:ea typeface="Calibri"/>
              <a:cs typeface="Calibri"/>
            </a:rPr>
            <a:pPr algn="ctr"/>
            <a:t>20 Total Buses</a:t>
          </a:fld>
          <a:endParaRPr lang="en-GB" sz="1200" b="1">
            <a:solidFill>
              <a:srgbClr val="5FD7CC"/>
            </a:solidFill>
          </a:endParaRPr>
        </a:p>
      </xdr:txBody>
    </xdr:sp>
    <xdr:clientData/>
  </xdr:twoCellAnchor>
  <xdr:twoCellAnchor>
    <xdr:from>
      <xdr:col>15</xdr:col>
      <xdr:colOff>382969</xdr:colOff>
      <xdr:row>19</xdr:row>
      <xdr:rowOff>95254</xdr:rowOff>
    </xdr:from>
    <xdr:to>
      <xdr:col>17</xdr:col>
      <xdr:colOff>455541</xdr:colOff>
      <xdr:row>21</xdr:row>
      <xdr:rowOff>69498</xdr:rowOff>
    </xdr:to>
    <xdr:sp macro="" textlink="'analysis '!AU8">
      <xdr:nvSpPr>
        <xdr:cNvPr id="61" name="TextBox 60">
          <a:extLst>
            <a:ext uri="{FF2B5EF4-FFF2-40B4-BE49-F238E27FC236}">
              <a16:creationId xmlns:a16="http://schemas.microsoft.com/office/drawing/2014/main" id="{9EE5104C-3226-40AC-957E-4F0625EF9BC8}"/>
            </a:ext>
          </a:extLst>
        </xdr:cNvPr>
        <xdr:cNvSpPr txBox="1"/>
      </xdr:nvSpPr>
      <xdr:spPr>
        <a:xfrm>
          <a:off x="9283129" y="3569974"/>
          <a:ext cx="1291772"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8E2F05-1977-498C-8F27-688357860F79}" type="TxLink">
            <a:rPr lang="en-US" sz="1200" b="0" i="0" u="none" strike="noStrike">
              <a:solidFill>
                <a:srgbClr val="F8F8F8"/>
              </a:solidFill>
              <a:latin typeface="Calibri"/>
              <a:ea typeface="Calibri"/>
              <a:cs typeface="Calibri"/>
            </a:rPr>
            <a:pPr algn="ctr"/>
            <a:t>38 Total Buses</a:t>
          </a:fld>
          <a:endParaRPr lang="en-GB" sz="1200" b="1">
            <a:solidFill>
              <a:srgbClr val="5FD7CC"/>
            </a:solidFill>
          </a:endParaRPr>
        </a:p>
      </xdr:txBody>
    </xdr:sp>
    <xdr:clientData/>
  </xdr:twoCellAnchor>
  <xdr:twoCellAnchor>
    <xdr:from>
      <xdr:col>17</xdr:col>
      <xdr:colOff>138986</xdr:colOff>
      <xdr:row>11</xdr:row>
      <xdr:rowOff>80934</xdr:rowOff>
    </xdr:from>
    <xdr:to>
      <xdr:col>19</xdr:col>
      <xdr:colOff>211558</xdr:colOff>
      <xdr:row>13</xdr:row>
      <xdr:rowOff>55178</xdr:rowOff>
    </xdr:to>
    <xdr:sp macro="" textlink="'analysis '!AU7">
      <xdr:nvSpPr>
        <xdr:cNvPr id="62" name="TextBox 61">
          <a:extLst>
            <a:ext uri="{FF2B5EF4-FFF2-40B4-BE49-F238E27FC236}">
              <a16:creationId xmlns:a16="http://schemas.microsoft.com/office/drawing/2014/main" id="{C62A8CCF-8032-492F-A4E2-9322892B8E77}"/>
            </a:ext>
          </a:extLst>
        </xdr:cNvPr>
        <xdr:cNvSpPr txBox="1"/>
      </xdr:nvSpPr>
      <xdr:spPr>
        <a:xfrm>
          <a:off x="10258346" y="2092614"/>
          <a:ext cx="1291772"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1F4F06-BE41-4BE4-8A64-1CFA41BB7CD2}" type="TxLink">
            <a:rPr lang="en-US" sz="1200" b="0" i="0" u="none" strike="noStrike">
              <a:solidFill>
                <a:srgbClr val="F8F8F8"/>
              </a:solidFill>
              <a:latin typeface="Calibri"/>
              <a:ea typeface="Calibri"/>
              <a:cs typeface="Calibri"/>
            </a:rPr>
            <a:pPr algn="ctr"/>
            <a:t>19 Total Buses</a:t>
          </a:fld>
          <a:endParaRPr lang="en-GB" sz="1200" b="1">
            <a:solidFill>
              <a:srgbClr val="5FD7CC"/>
            </a:solidFill>
          </a:endParaRPr>
        </a:p>
      </xdr:txBody>
    </xdr:sp>
    <xdr:clientData/>
  </xdr:twoCellAnchor>
  <xdr:twoCellAnchor>
    <xdr:from>
      <xdr:col>12</xdr:col>
      <xdr:colOff>556030</xdr:colOff>
      <xdr:row>22</xdr:row>
      <xdr:rowOff>20677</xdr:rowOff>
    </xdr:from>
    <xdr:to>
      <xdr:col>20</xdr:col>
      <xdr:colOff>155959</xdr:colOff>
      <xdr:row>23</xdr:row>
      <xdr:rowOff>172558</xdr:rowOff>
    </xdr:to>
    <xdr:sp macro="" textlink="">
      <xdr:nvSpPr>
        <xdr:cNvPr id="63" name="Minus Sign 62">
          <a:extLst>
            <a:ext uri="{FF2B5EF4-FFF2-40B4-BE49-F238E27FC236}">
              <a16:creationId xmlns:a16="http://schemas.microsoft.com/office/drawing/2014/main" id="{6479A42B-8590-4E34-8B8E-B43A97AC21B3}"/>
            </a:ext>
          </a:extLst>
        </xdr:cNvPr>
        <xdr:cNvSpPr/>
      </xdr:nvSpPr>
      <xdr:spPr>
        <a:xfrm>
          <a:off x="7627390" y="4044037"/>
          <a:ext cx="4476729" cy="334761"/>
        </a:xfrm>
        <a:prstGeom prst="mathMinus">
          <a:avLst>
            <a:gd name="adj1" fmla="val 8135"/>
          </a:avLst>
        </a:prstGeom>
        <a:gradFill>
          <a:gsLst>
            <a:gs pos="29000">
              <a:schemeClr val="bg2">
                <a:alpha val="62000"/>
                <a:lumMod val="76000"/>
              </a:schemeClr>
            </a:gs>
            <a:gs pos="4000">
              <a:schemeClr val="tx1"/>
            </a:gs>
            <a:gs pos="54000">
              <a:schemeClr val="bg2">
                <a:lumMod val="50000"/>
              </a:schemeClr>
            </a:gs>
            <a:gs pos="97000">
              <a:schemeClr val="tx1"/>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292678</xdr:colOff>
      <xdr:row>26</xdr:row>
      <xdr:rowOff>20099</xdr:rowOff>
    </xdr:from>
    <xdr:to>
      <xdr:col>15</xdr:col>
      <xdr:colOff>201608</xdr:colOff>
      <xdr:row>28</xdr:row>
      <xdr:rowOff>72500</xdr:rowOff>
    </xdr:to>
    <xdr:sp macro="" textlink="">
      <xdr:nvSpPr>
        <xdr:cNvPr id="64" name="Rectangle: Rounded Corners 63">
          <a:extLst>
            <a:ext uri="{FF2B5EF4-FFF2-40B4-BE49-F238E27FC236}">
              <a16:creationId xmlns:a16="http://schemas.microsoft.com/office/drawing/2014/main" id="{87AF64C0-6C22-4D4A-A292-62FB783F981B}"/>
            </a:ext>
          </a:extLst>
        </xdr:cNvPr>
        <xdr:cNvSpPr/>
      </xdr:nvSpPr>
      <xdr:spPr>
        <a:xfrm>
          <a:off x="8583238" y="4774979"/>
          <a:ext cx="518530" cy="418161"/>
        </a:xfrm>
        <a:prstGeom prst="roundRect">
          <a:avLst/>
        </a:prstGeom>
        <a:solidFill>
          <a:srgbClr val="5FD7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302837</xdr:colOff>
      <xdr:row>29</xdr:row>
      <xdr:rowOff>27622</xdr:rowOff>
    </xdr:from>
    <xdr:to>
      <xdr:col>15</xdr:col>
      <xdr:colOff>211767</xdr:colOff>
      <xdr:row>31</xdr:row>
      <xdr:rowOff>90774</xdr:rowOff>
    </xdr:to>
    <xdr:sp macro="" textlink="">
      <xdr:nvSpPr>
        <xdr:cNvPr id="65" name="Rectangle: Rounded Corners 64">
          <a:extLst>
            <a:ext uri="{FF2B5EF4-FFF2-40B4-BE49-F238E27FC236}">
              <a16:creationId xmlns:a16="http://schemas.microsoft.com/office/drawing/2014/main" id="{9BC5DD99-7230-4D05-9C45-9C605FDC51AE}"/>
            </a:ext>
          </a:extLst>
        </xdr:cNvPr>
        <xdr:cNvSpPr/>
      </xdr:nvSpPr>
      <xdr:spPr>
        <a:xfrm>
          <a:off x="8593397" y="5331142"/>
          <a:ext cx="518530" cy="428912"/>
        </a:xfrm>
        <a:prstGeom prst="roundRect">
          <a:avLst/>
        </a:prstGeom>
        <a:solidFill>
          <a:srgbClr val="5FD7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345836</xdr:colOff>
      <xdr:row>26</xdr:row>
      <xdr:rowOff>20099</xdr:rowOff>
    </xdr:from>
    <xdr:to>
      <xdr:col>15</xdr:col>
      <xdr:colOff>121219</xdr:colOff>
      <xdr:row>28</xdr:row>
      <xdr:rowOff>93480</xdr:rowOff>
    </xdr:to>
    <xdr:pic>
      <xdr:nvPicPr>
        <xdr:cNvPr id="66" name="Graphic 65" descr="Watch">
          <a:extLst>
            <a:ext uri="{FF2B5EF4-FFF2-40B4-BE49-F238E27FC236}">
              <a16:creationId xmlns:a16="http://schemas.microsoft.com/office/drawing/2014/main" id="{4BA73018-5A6C-4270-8893-74C095BE7B1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36396" y="4774979"/>
          <a:ext cx="384983" cy="439141"/>
        </a:xfrm>
        <a:prstGeom prst="rect">
          <a:avLst/>
        </a:prstGeom>
      </xdr:spPr>
    </xdr:pic>
    <xdr:clientData/>
  </xdr:twoCellAnchor>
  <xdr:twoCellAnchor editAs="oneCell">
    <xdr:from>
      <xdr:col>14</xdr:col>
      <xdr:colOff>362784</xdr:colOff>
      <xdr:row>29</xdr:row>
      <xdr:rowOff>41221</xdr:rowOff>
    </xdr:from>
    <xdr:to>
      <xdr:col>15</xdr:col>
      <xdr:colOff>161859</xdr:colOff>
      <xdr:row>31</xdr:row>
      <xdr:rowOff>90636</xdr:rowOff>
    </xdr:to>
    <xdr:pic>
      <xdr:nvPicPr>
        <xdr:cNvPr id="67" name="Graphic 66" descr="Alarm clock">
          <a:extLst>
            <a:ext uri="{FF2B5EF4-FFF2-40B4-BE49-F238E27FC236}">
              <a16:creationId xmlns:a16="http://schemas.microsoft.com/office/drawing/2014/main" id="{18B6313B-CB5D-4A1F-9FA0-71C00405A0F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653344" y="5344741"/>
          <a:ext cx="408675" cy="415175"/>
        </a:xfrm>
        <a:prstGeom prst="rect">
          <a:avLst/>
        </a:prstGeom>
      </xdr:spPr>
    </xdr:pic>
    <xdr:clientData/>
  </xdr:twoCellAnchor>
  <xdr:twoCellAnchor>
    <xdr:from>
      <xdr:col>15</xdr:col>
      <xdr:colOff>320413</xdr:colOff>
      <xdr:row>25</xdr:row>
      <xdr:rowOff>126779</xdr:rowOff>
    </xdr:from>
    <xdr:to>
      <xdr:col>17</xdr:col>
      <xdr:colOff>441999</xdr:colOff>
      <xdr:row>27</xdr:row>
      <xdr:rowOff>5601</xdr:rowOff>
    </xdr:to>
    <xdr:sp macro="" textlink="">
      <xdr:nvSpPr>
        <xdr:cNvPr id="68" name="TextBox 67">
          <a:extLst>
            <a:ext uri="{FF2B5EF4-FFF2-40B4-BE49-F238E27FC236}">
              <a16:creationId xmlns:a16="http://schemas.microsoft.com/office/drawing/2014/main" id="{8A933D65-31B7-4693-A316-3885A6D36534}"/>
            </a:ext>
          </a:extLst>
        </xdr:cNvPr>
        <xdr:cNvSpPr txBox="1"/>
      </xdr:nvSpPr>
      <xdr:spPr>
        <a:xfrm>
          <a:off x="9220573" y="4698779"/>
          <a:ext cx="1340786" cy="24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Total Riders</a:t>
          </a:r>
          <a:r>
            <a:rPr lang="en-GB" sz="1200" baseline="0">
              <a:solidFill>
                <a:schemeClr val="bg1"/>
              </a:solidFill>
            </a:rPr>
            <a:t> By </a:t>
          </a:r>
          <a:endParaRPr lang="en-GB" sz="1200">
            <a:solidFill>
              <a:schemeClr val="bg1"/>
            </a:solidFill>
          </a:endParaRPr>
        </a:p>
      </xdr:txBody>
    </xdr:sp>
    <xdr:clientData/>
  </xdr:twoCellAnchor>
  <xdr:twoCellAnchor>
    <xdr:from>
      <xdr:col>15</xdr:col>
      <xdr:colOff>301997</xdr:colOff>
      <xdr:row>28</xdr:row>
      <xdr:rowOff>146020</xdr:rowOff>
    </xdr:from>
    <xdr:to>
      <xdr:col>17</xdr:col>
      <xdr:colOff>423583</xdr:colOff>
      <xdr:row>30</xdr:row>
      <xdr:rowOff>24842</xdr:rowOff>
    </xdr:to>
    <xdr:sp macro="" textlink="">
      <xdr:nvSpPr>
        <xdr:cNvPr id="69" name="TextBox 68">
          <a:extLst>
            <a:ext uri="{FF2B5EF4-FFF2-40B4-BE49-F238E27FC236}">
              <a16:creationId xmlns:a16="http://schemas.microsoft.com/office/drawing/2014/main" id="{5D4C197F-D8B4-4D24-9445-7930604BC769}"/>
            </a:ext>
          </a:extLst>
        </xdr:cNvPr>
        <xdr:cNvSpPr txBox="1"/>
      </xdr:nvSpPr>
      <xdr:spPr>
        <a:xfrm>
          <a:off x="9202157" y="5266660"/>
          <a:ext cx="1340786" cy="24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Total Riders</a:t>
          </a:r>
          <a:r>
            <a:rPr lang="en-GB" sz="1200" baseline="0">
              <a:solidFill>
                <a:schemeClr val="bg1"/>
              </a:solidFill>
            </a:rPr>
            <a:t> By </a:t>
          </a:r>
          <a:endParaRPr lang="en-GB" sz="1200">
            <a:solidFill>
              <a:schemeClr val="bg1"/>
            </a:solidFill>
          </a:endParaRPr>
        </a:p>
      </xdr:txBody>
    </xdr:sp>
    <xdr:clientData/>
  </xdr:twoCellAnchor>
  <xdr:twoCellAnchor>
    <xdr:from>
      <xdr:col>16</xdr:col>
      <xdr:colOff>168012</xdr:colOff>
      <xdr:row>25</xdr:row>
      <xdr:rowOff>86139</xdr:rowOff>
    </xdr:from>
    <xdr:to>
      <xdr:col>18</xdr:col>
      <xdr:colOff>368562</xdr:colOff>
      <xdr:row>27</xdr:row>
      <xdr:rowOff>48624</xdr:rowOff>
    </xdr:to>
    <xdr:sp macro="" textlink="'analysis '!BE6">
      <xdr:nvSpPr>
        <xdr:cNvPr id="70" name="TextBox 69">
          <a:extLst>
            <a:ext uri="{FF2B5EF4-FFF2-40B4-BE49-F238E27FC236}">
              <a16:creationId xmlns:a16="http://schemas.microsoft.com/office/drawing/2014/main" id="{266A05E2-1628-4AE5-AFCA-21148F2C32F8}"/>
            </a:ext>
          </a:extLst>
        </xdr:cNvPr>
        <xdr:cNvSpPr txBox="1"/>
      </xdr:nvSpPr>
      <xdr:spPr>
        <a:xfrm>
          <a:off x="9677772" y="4658139"/>
          <a:ext cx="1419750" cy="328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730A5-6DC4-43F7-8B07-60B2B7F97FD4}" type="TxLink">
            <a:rPr lang="en-US" sz="1200" b="1" i="0" u="none" strike="noStrike">
              <a:solidFill>
                <a:srgbClr val="5FD7CC"/>
              </a:solidFill>
              <a:latin typeface="Calibri"/>
              <a:ea typeface="Calibri"/>
              <a:cs typeface="Calibri"/>
            </a:rPr>
            <a:pPr algn="ctr"/>
            <a:t>AM</a:t>
          </a:fld>
          <a:endParaRPr lang="en-GB" sz="3600">
            <a:solidFill>
              <a:schemeClr val="bg1"/>
            </a:solidFill>
          </a:endParaRPr>
        </a:p>
      </xdr:txBody>
    </xdr:sp>
    <xdr:clientData/>
  </xdr:twoCellAnchor>
  <xdr:twoCellAnchor>
    <xdr:from>
      <xdr:col>16</xdr:col>
      <xdr:colOff>171505</xdr:colOff>
      <xdr:row>28</xdr:row>
      <xdr:rowOff>100744</xdr:rowOff>
    </xdr:from>
    <xdr:to>
      <xdr:col>18</xdr:col>
      <xdr:colOff>372055</xdr:colOff>
      <xdr:row>30</xdr:row>
      <xdr:rowOff>61324</xdr:rowOff>
    </xdr:to>
    <xdr:sp macro="" textlink="'analysis '!BE7">
      <xdr:nvSpPr>
        <xdr:cNvPr id="71" name="TextBox 70">
          <a:extLst>
            <a:ext uri="{FF2B5EF4-FFF2-40B4-BE49-F238E27FC236}">
              <a16:creationId xmlns:a16="http://schemas.microsoft.com/office/drawing/2014/main" id="{00A6B08F-8F8E-4405-A237-AA1E8D284EC2}"/>
            </a:ext>
          </a:extLst>
        </xdr:cNvPr>
        <xdr:cNvSpPr txBox="1"/>
      </xdr:nvSpPr>
      <xdr:spPr>
        <a:xfrm>
          <a:off x="9681265" y="5221384"/>
          <a:ext cx="1419750" cy="32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D9687B-F5AA-4213-94DE-8AA470CC90B9}" type="TxLink">
            <a:rPr lang="en-US" sz="1200" b="1" i="0" u="none" strike="noStrike">
              <a:solidFill>
                <a:srgbClr val="5FD7CC"/>
              </a:solidFill>
              <a:latin typeface="Calibri"/>
              <a:ea typeface="Calibri"/>
              <a:cs typeface="Calibri"/>
            </a:rPr>
            <a:pPr algn="ctr"/>
            <a:t>PM</a:t>
          </a:fld>
          <a:endParaRPr lang="en-GB" sz="3600">
            <a:solidFill>
              <a:schemeClr val="bg1"/>
            </a:solidFill>
          </a:endParaRPr>
        </a:p>
      </xdr:txBody>
    </xdr:sp>
    <xdr:clientData/>
  </xdr:twoCellAnchor>
  <xdr:twoCellAnchor>
    <xdr:from>
      <xdr:col>14</xdr:col>
      <xdr:colOff>584582</xdr:colOff>
      <xdr:row>26</xdr:row>
      <xdr:rowOff>156306</xdr:rowOff>
    </xdr:from>
    <xdr:to>
      <xdr:col>17</xdr:col>
      <xdr:colOff>168526</xdr:colOff>
      <xdr:row>28</xdr:row>
      <xdr:rowOff>116886</xdr:rowOff>
    </xdr:to>
    <xdr:sp macro="" textlink="'analysis '!BF6">
      <xdr:nvSpPr>
        <xdr:cNvPr id="72" name="TextBox 71">
          <a:extLst>
            <a:ext uri="{FF2B5EF4-FFF2-40B4-BE49-F238E27FC236}">
              <a16:creationId xmlns:a16="http://schemas.microsoft.com/office/drawing/2014/main" id="{234960A5-DA1F-4121-A4FA-7A7DE0108C48}"/>
            </a:ext>
          </a:extLst>
        </xdr:cNvPr>
        <xdr:cNvSpPr txBox="1"/>
      </xdr:nvSpPr>
      <xdr:spPr>
        <a:xfrm>
          <a:off x="8875142" y="4911186"/>
          <a:ext cx="1412744" cy="32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4D6F63-E2DE-40C3-A045-464BBB6AE744}" type="TxLink">
            <a:rPr lang="en-US" sz="1800" b="1" i="0" u="none" strike="noStrike">
              <a:solidFill>
                <a:srgbClr val="5FD7CC"/>
              </a:solidFill>
              <a:latin typeface="Calibri"/>
              <a:ea typeface="Calibri"/>
              <a:cs typeface="Calibri"/>
            </a:rPr>
            <a:pPr algn="ctr"/>
            <a:t>35.4%</a:t>
          </a:fld>
          <a:endParaRPr lang="en-GB" sz="3600">
            <a:solidFill>
              <a:schemeClr val="bg1"/>
            </a:solidFill>
          </a:endParaRPr>
        </a:p>
      </xdr:txBody>
    </xdr:sp>
    <xdr:clientData/>
  </xdr:twoCellAnchor>
  <xdr:twoCellAnchor>
    <xdr:from>
      <xdr:col>14</xdr:col>
      <xdr:colOff>572199</xdr:colOff>
      <xdr:row>29</xdr:row>
      <xdr:rowOff>169641</xdr:rowOff>
    </xdr:from>
    <xdr:to>
      <xdr:col>17</xdr:col>
      <xdr:colOff>156143</xdr:colOff>
      <xdr:row>31</xdr:row>
      <xdr:rowOff>132126</xdr:rowOff>
    </xdr:to>
    <xdr:sp macro="" textlink="'analysis '!BF7">
      <xdr:nvSpPr>
        <xdr:cNvPr id="73" name="TextBox 72">
          <a:extLst>
            <a:ext uri="{FF2B5EF4-FFF2-40B4-BE49-F238E27FC236}">
              <a16:creationId xmlns:a16="http://schemas.microsoft.com/office/drawing/2014/main" id="{3A829797-0AE3-4521-89B0-066A141658FB}"/>
            </a:ext>
          </a:extLst>
        </xdr:cNvPr>
        <xdr:cNvSpPr txBox="1"/>
      </xdr:nvSpPr>
      <xdr:spPr>
        <a:xfrm>
          <a:off x="8862759" y="5473161"/>
          <a:ext cx="1412744" cy="328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A60C02-F857-42D4-A96F-AD926F6C8D89}" type="TxLink">
            <a:rPr lang="en-US" sz="1800" b="1" i="0" u="none" strike="noStrike">
              <a:solidFill>
                <a:srgbClr val="5FD7CC"/>
              </a:solidFill>
              <a:latin typeface="Calibri"/>
              <a:ea typeface="Calibri"/>
              <a:cs typeface="Calibri"/>
            </a:rPr>
            <a:pPr algn="ctr"/>
            <a:t>64.6%</a:t>
          </a:fld>
          <a:endParaRPr lang="en-GB" sz="3600">
            <a:solidFill>
              <a:schemeClr val="bg1"/>
            </a:solidFill>
          </a:endParaRPr>
        </a:p>
      </xdr:txBody>
    </xdr:sp>
    <xdr:clientData/>
  </xdr:twoCellAnchor>
  <xdr:twoCellAnchor>
    <xdr:from>
      <xdr:col>14</xdr:col>
      <xdr:colOff>58254</xdr:colOff>
      <xdr:row>24</xdr:row>
      <xdr:rowOff>7915</xdr:rowOff>
    </xdr:from>
    <xdr:to>
      <xdr:col>14</xdr:col>
      <xdr:colOff>230009</xdr:colOff>
      <xdr:row>24</xdr:row>
      <xdr:rowOff>180315</xdr:rowOff>
    </xdr:to>
    <xdr:sp macro="" textlink="">
      <xdr:nvSpPr>
        <xdr:cNvPr id="74" name="Oval 73">
          <a:extLst>
            <a:ext uri="{FF2B5EF4-FFF2-40B4-BE49-F238E27FC236}">
              <a16:creationId xmlns:a16="http://schemas.microsoft.com/office/drawing/2014/main" id="{2FE143C0-CBE1-4348-9439-61BAC9E9D15B}"/>
            </a:ext>
          </a:extLst>
        </xdr:cNvPr>
        <xdr:cNvSpPr/>
      </xdr:nvSpPr>
      <xdr:spPr>
        <a:xfrm>
          <a:off x="8348814" y="4397035"/>
          <a:ext cx="171755" cy="172400"/>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64767</xdr:colOff>
      <xdr:row>3</xdr:row>
      <xdr:rowOff>95186</xdr:rowOff>
    </xdr:from>
    <xdr:to>
      <xdr:col>14</xdr:col>
      <xdr:colOff>237420</xdr:colOff>
      <xdr:row>4</xdr:row>
      <xdr:rowOff>83655</xdr:rowOff>
    </xdr:to>
    <xdr:sp macro="" textlink="">
      <xdr:nvSpPr>
        <xdr:cNvPr id="75" name="Oval 74">
          <a:extLst>
            <a:ext uri="{FF2B5EF4-FFF2-40B4-BE49-F238E27FC236}">
              <a16:creationId xmlns:a16="http://schemas.microsoft.com/office/drawing/2014/main" id="{4C380807-109F-40EC-8A76-D81A75A29A4A}"/>
            </a:ext>
          </a:extLst>
        </xdr:cNvPr>
        <xdr:cNvSpPr/>
      </xdr:nvSpPr>
      <xdr:spPr>
        <a:xfrm>
          <a:off x="8355327" y="643826"/>
          <a:ext cx="172653" cy="171349"/>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225942</xdr:colOff>
      <xdr:row>3</xdr:row>
      <xdr:rowOff>14113</xdr:rowOff>
    </xdr:from>
    <xdr:to>
      <xdr:col>18</xdr:col>
      <xdr:colOff>400757</xdr:colOff>
      <xdr:row>4</xdr:row>
      <xdr:rowOff>172290</xdr:rowOff>
    </xdr:to>
    <xdr:sp macro="" textlink="">
      <xdr:nvSpPr>
        <xdr:cNvPr id="76" name="TextBox 75">
          <a:extLst>
            <a:ext uri="{FF2B5EF4-FFF2-40B4-BE49-F238E27FC236}">
              <a16:creationId xmlns:a16="http://schemas.microsoft.com/office/drawing/2014/main" id="{F352A7A9-F79C-4956-BD73-B1EB0CF65A56}"/>
            </a:ext>
          </a:extLst>
        </xdr:cNvPr>
        <xdr:cNvSpPr txBox="1"/>
      </xdr:nvSpPr>
      <xdr:spPr>
        <a:xfrm>
          <a:off x="8516502" y="562753"/>
          <a:ext cx="2613215" cy="341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Bus Utilisation</a:t>
          </a:r>
          <a:r>
            <a:rPr lang="en-GB" sz="1200" baseline="0">
              <a:solidFill>
                <a:schemeClr val="bg1"/>
              </a:solidFill>
            </a:rPr>
            <a:t> Rate </a:t>
          </a:r>
        </a:p>
      </xdr:txBody>
    </xdr:sp>
    <xdr:clientData/>
  </xdr:twoCellAnchor>
  <xdr:twoCellAnchor>
    <xdr:from>
      <xdr:col>14</xdr:col>
      <xdr:colOff>225942</xdr:colOff>
      <xdr:row>23</xdr:row>
      <xdr:rowOff>107899</xdr:rowOff>
    </xdr:from>
    <xdr:to>
      <xdr:col>18</xdr:col>
      <xdr:colOff>400757</xdr:colOff>
      <xdr:row>25</xdr:row>
      <xdr:rowOff>82145</xdr:rowOff>
    </xdr:to>
    <xdr:sp macro="" textlink="">
      <xdr:nvSpPr>
        <xdr:cNvPr id="77" name="TextBox 76">
          <a:extLst>
            <a:ext uri="{FF2B5EF4-FFF2-40B4-BE49-F238E27FC236}">
              <a16:creationId xmlns:a16="http://schemas.microsoft.com/office/drawing/2014/main" id="{C9FE9547-14CE-40F9-83C7-97C68ABB9889}"/>
            </a:ext>
          </a:extLst>
        </xdr:cNvPr>
        <xdr:cNvSpPr txBox="1"/>
      </xdr:nvSpPr>
      <xdr:spPr>
        <a:xfrm>
          <a:off x="8516502" y="4314139"/>
          <a:ext cx="2613215" cy="340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Total Riders Based On</a:t>
          </a:r>
          <a:r>
            <a:rPr lang="en-GB" sz="1200" baseline="0">
              <a:solidFill>
                <a:schemeClr val="bg1"/>
              </a:solidFill>
            </a:rPr>
            <a:t> Moment Of Trip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522160</xdr:colOff>
      <xdr:row>0</xdr:row>
      <xdr:rowOff>0</xdr:rowOff>
    </xdr:from>
    <xdr:to>
      <xdr:col>8</xdr:col>
      <xdr:colOff>562025</xdr:colOff>
      <xdr:row>33</xdr:row>
      <xdr:rowOff>44349</xdr:rowOff>
    </xdr:to>
    <xdr:sp macro="" textlink="">
      <xdr:nvSpPr>
        <xdr:cNvPr id="8" name="Arrow: Pentagon 7">
          <a:extLst>
            <a:ext uri="{FF2B5EF4-FFF2-40B4-BE49-F238E27FC236}">
              <a16:creationId xmlns:a16="http://schemas.microsoft.com/office/drawing/2014/main" id="{7F22D1D7-6896-4CD8-AF16-961E47525852}"/>
            </a:ext>
          </a:extLst>
        </xdr:cNvPr>
        <xdr:cNvSpPr/>
      </xdr:nvSpPr>
      <xdr:spPr>
        <a:xfrm flipH="1">
          <a:off x="890022" y="0"/>
          <a:ext cx="4331589" cy="6114073"/>
        </a:xfrm>
        <a:prstGeom prst="homePlate">
          <a:avLst>
            <a:gd name="adj" fmla="val 26127"/>
          </a:avLst>
        </a:prstGeom>
        <a:gradFill flip="none" rotWithShape="1">
          <a:gsLst>
            <a:gs pos="0">
              <a:schemeClr val="accent1"/>
            </a:gs>
            <a:gs pos="27000">
              <a:schemeClr val="tx1">
                <a:lumMod val="75000"/>
                <a:lumOff val="25000"/>
              </a:schemeClr>
            </a:gs>
            <a:gs pos="65000">
              <a:schemeClr val="accent4">
                <a:lumMod val="75000"/>
              </a:schemeClr>
            </a:gs>
            <a:gs pos="83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302902</xdr:colOff>
      <xdr:row>0</xdr:row>
      <xdr:rowOff>0</xdr:rowOff>
    </xdr:from>
    <xdr:to>
      <xdr:col>11</xdr:col>
      <xdr:colOff>354229</xdr:colOff>
      <xdr:row>33</xdr:row>
      <xdr:rowOff>44349</xdr:rowOff>
    </xdr:to>
    <xdr:sp macro="" textlink="">
      <xdr:nvSpPr>
        <xdr:cNvPr id="7" name="Arrow: Pentagon 6">
          <a:extLst>
            <a:ext uri="{FF2B5EF4-FFF2-40B4-BE49-F238E27FC236}">
              <a16:creationId xmlns:a16="http://schemas.microsoft.com/office/drawing/2014/main" id="{F86823FF-70F1-4F62-86FF-B295996B8393}"/>
            </a:ext>
          </a:extLst>
        </xdr:cNvPr>
        <xdr:cNvSpPr/>
      </xdr:nvSpPr>
      <xdr:spPr>
        <a:xfrm flipH="1">
          <a:off x="2501685" y="0"/>
          <a:ext cx="4324954" cy="6103626"/>
        </a:xfrm>
        <a:prstGeom prst="homePlate">
          <a:avLst>
            <a:gd name="adj" fmla="val 26127"/>
          </a:avLst>
        </a:prstGeom>
        <a:gradFill flip="none" rotWithShape="1">
          <a:gsLst>
            <a:gs pos="0">
              <a:schemeClr val="tx1">
                <a:lumMod val="95000"/>
                <a:lumOff val="5000"/>
              </a:schemeClr>
            </a:gs>
            <a:gs pos="27000">
              <a:schemeClr val="tx1">
                <a:lumMod val="75000"/>
                <a:lumOff val="25000"/>
              </a:schemeClr>
            </a:gs>
            <a:gs pos="56000">
              <a:schemeClr val="accent4">
                <a:lumMod val="75000"/>
              </a:schemeClr>
            </a:gs>
            <a:gs pos="42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108619</xdr:colOff>
      <xdr:row>0</xdr:row>
      <xdr:rowOff>0</xdr:rowOff>
    </xdr:from>
    <xdr:to>
      <xdr:col>14</xdr:col>
      <xdr:colOff>158773</xdr:colOff>
      <xdr:row>33</xdr:row>
      <xdr:rowOff>44349</xdr:rowOff>
    </xdr:to>
    <xdr:sp macro="" textlink="">
      <xdr:nvSpPr>
        <xdr:cNvPr id="6" name="Arrow: Pentagon 5">
          <a:extLst>
            <a:ext uri="{FF2B5EF4-FFF2-40B4-BE49-F238E27FC236}">
              <a16:creationId xmlns:a16="http://schemas.microsoft.com/office/drawing/2014/main" id="{ED3005DA-BEBD-4989-9A3F-4F69544D26F7}"/>
            </a:ext>
          </a:extLst>
        </xdr:cNvPr>
        <xdr:cNvSpPr/>
      </xdr:nvSpPr>
      <xdr:spPr>
        <a:xfrm flipH="1">
          <a:off x="4129076" y="0"/>
          <a:ext cx="4317354" cy="6031492"/>
        </a:xfrm>
        <a:prstGeom prst="homePlate">
          <a:avLst>
            <a:gd name="adj" fmla="val 26127"/>
          </a:avLst>
        </a:prstGeom>
        <a:gradFill flip="none" rotWithShape="1">
          <a:gsLst>
            <a:gs pos="0">
              <a:schemeClr val="accent1"/>
            </a:gs>
            <a:gs pos="27000">
              <a:schemeClr val="tx1">
                <a:lumMod val="75000"/>
                <a:lumOff val="25000"/>
              </a:schemeClr>
            </a:gs>
            <a:gs pos="65000">
              <a:schemeClr val="accent4">
                <a:lumMod val="75000"/>
              </a:schemeClr>
            </a:gs>
            <a:gs pos="83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532322</xdr:colOff>
      <xdr:row>0</xdr:row>
      <xdr:rowOff>0</xdr:rowOff>
    </xdr:from>
    <xdr:to>
      <xdr:col>16</xdr:col>
      <xdr:colOff>572185</xdr:colOff>
      <xdr:row>33</xdr:row>
      <xdr:rowOff>44349</xdr:rowOff>
    </xdr:to>
    <xdr:sp macro="" textlink="">
      <xdr:nvSpPr>
        <xdr:cNvPr id="4" name="Arrow: Pentagon 3">
          <a:extLst>
            <a:ext uri="{FF2B5EF4-FFF2-40B4-BE49-F238E27FC236}">
              <a16:creationId xmlns:a16="http://schemas.microsoft.com/office/drawing/2014/main" id="{3D252161-8CAF-4064-83EB-29910366DE32}"/>
            </a:ext>
          </a:extLst>
        </xdr:cNvPr>
        <xdr:cNvSpPr/>
      </xdr:nvSpPr>
      <xdr:spPr>
        <a:xfrm flipH="1">
          <a:off x="5805012" y="0"/>
          <a:ext cx="4331587" cy="6114073"/>
        </a:xfrm>
        <a:prstGeom prst="homePlate">
          <a:avLst>
            <a:gd name="adj" fmla="val 26127"/>
          </a:avLst>
        </a:prstGeom>
        <a:gradFill flip="none" rotWithShape="1">
          <a:gsLst>
            <a:gs pos="0">
              <a:schemeClr val="accent1">
                <a:lumMod val="10000"/>
                <a:alpha val="70000"/>
              </a:schemeClr>
            </a:gs>
            <a:gs pos="27000">
              <a:schemeClr val="tx1">
                <a:lumMod val="75000"/>
                <a:lumOff val="25000"/>
              </a:schemeClr>
            </a:gs>
            <a:gs pos="56000">
              <a:schemeClr val="accent4">
                <a:lumMod val="75000"/>
              </a:schemeClr>
            </a:gs>
            <a:gs pos="42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506866</xdr:colOff>
      <xdr:row>0</xdr:row>
      <xdr:rowOff>0</xdr:rowOff>
    </xdr:from>
    <xdr:to>
      <xdr:col>19</xdr:col>
      <xdr:colOff>549445</xdr:colOff>
      <xdr:row>33</xdr:row>
      <xdr:rowOff>44349</xdr:rowOff>
    </xdr:to>
    <xdr:sp macro="" textlink="">
      <xdr:nvSpPr>
        <xdr:cNvPr id="2" name="Arrow: Pentagon 1">
          <a:extLst>
            <a:ext uri="{FF2B5EF4-FFF2-40B4-BE49-F238E27FC236}">
              <a16:creationId xmlns:a16="http://schemas.microsoft.com/office/drawing/2014/main" id="{3CDC0328-00EF-0760-7CE5-F9F06E7FD947}"/>
            </a:ext>
          </a:extLst>
        </xdr:cNvPr>
        <xdr:cNvSpPr/>
      </xdr:nvSpPr>
      <xdr:spPr>
        <a:xfrm flipH="1">
          <a:off x="7618866" y="0"/>
          <a:ext cx="4334303" cy="6114073"/>
        </a:xfrm>
        <a:prstGeom prst="homePlate">
          <a:avLst>
            <a:gd name="adj" fmla="val 26127"/>
          </a:avLst>
        </a:prstGeom>
        <a:gradFill flip="none" rotWithShape="1">
          <a:gsLst>
            <a:gs pos="14000">
              <a:schemeClr val="tx2"/>
            </a:gs>
            <a:gs pos="35000">
              <a:schemeClr val="tx1">
                <a:lumMod val="75000"/>
                <a:lumOff val="25000"/>
              </a:schemeClr>
            </a:gs>
            <a:gs pos="56000">
              <a:schemeClr val="accent4">
                <a:lumMod val="75000"/>
              </a:schemeClr>
            </a:gs>
            <a:gs pos="76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132889</xdr:colOff>
      <xdr:row>1</xdr:row>
      <xdr:rowOff>16168</xdr:rowOff>
    </xdr:from>
    <xdr:to>
      <xdr:col>1</xdr:col>
      <xdr:colOff>217571</xdr:colOff>
      <xdr:row>33</xdr:row>
      <xdr:rowOff>47036</xdr:rowOff>
    </xdr:to>
    <xdr:sp macro="" textlink="">
      <xdr:nvSpPr>
        <xdr:cNvPr id="9" name="Rectangle: Rounded Corners 8">
          <a:extLst>
            <a:ext uri="{FF2B5EF4-FFF2-40B4-BE49-F238E27FC236}">
              <a16:creationId xmlns:a16="http://schemas.microsoft.com/office/drawing/2014/main" id="{3F838641-4E8C-4552-B1D5-F908260B30AD}"/>
            </a:ext>
          </a:extLst>
        </xdr:cNvPr>
        <xdr:cNvSpPr/>
      </xdr:nvSpPr>
      <xdr:spPr>
        <a:xfrm>
          <a:off x="132889" y="194909"/>
          <a:ext cx="451571" cy="5750571"/>
        </a:xfrm>
        <a:prstGeom prst="roundRect">
          <a:avLst/>
        </a:prstGeom>
        <a:solidFill>
          <a:schemeClr val="tx1">
            <a:lumMod val="65000"/>
            <a:lumOff val="35000"/>
          </a:schemeClr>
        </a:solidFill>
        <a:ln>
          <a:gradFill flip="none" rotWithShape="1">
            <a:gsLst>
              <a:gs pos="0">
                <a:schemeClr val="accent2">
                  <a:lumMod val="67000"/>
                  <a:alpha val="97000"/>
                </a:schemeClr>
              </a:gs>
              <a:gs pos="48000">
                <a:schemeClr val="accent2">
                  <a:lumMod val="97000"/>
                  <a:lumOff val="3000"/>
                </a:schemeClr>
              </a:gs>
              <a:gs pos="100000">
                <a:schemeClr val="accent2">
                  <a:lumMod val="60000"/>
                  <a:lumOff val="40000"/>
                </a:scheme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172504</xdr:colOff>
      <xdr:row>4</xdr:row>
      <xdr:rowOff>86426</xdr:rowOff>
    </xdr:from>
    <xdr:to>
      <xdr:col>12</xdr:col>
      <xdr:colOff>26152</xdr:colOff>
      <xdr:row>6</xdr:row>
      <xdr:rowOff>45960</xdr:rowOff>
    </xdr:to>
    <xdr:sp macro="" textlink="'analysis '!E4">
      <xdr:nvSpPr>
        <xdr:cNvPr id="20" name="TextBox 19">
          <a:extLst>
            <a:ext uri="{FF2B5EF4-FFF2-40B4-BE49-F238E27FC236}">
              <a16:creationId xmlns:a16="http://schemas.microsoft.com/office/drawing/2014/main" id="{0124699A-4E13-4B91-8FFA-B70F0B1CF1BF}"/>
            </a:ext>
          </a:extLst>
        </xdr:cNvPr>
        <xdr:cNvSpPr txBox="1"/>
      </xdr:nvSpPr>
      <xdr:spPr>
        <a:xfrm>
          <a:off x="6058297" y="822150"/>
          <a:ext cx="1079855" cy="327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3D4558-6AC1-496C-A3D3-AA320BB6594B}" type="TxLink">
            <a:rPr lang="en-US" sz="1100" b="0" i="0" u="none" strike="noStrike">
              <a:solidFill>
                <a:srgbClr val="000000"/>
              </a:solidFill>
              <a:latin typeface="Calibri"/>
              <a:ea typeface="Calibri"/>
              <a:cs typeface="Calibri"/>
            </a:rPr>
            <a:pPr marL="0" indent="0" algn="ctr"/>
            <a:t> </a:t>
          </a:fld>
          <a:endParaRPr lang="en-GB" sz="1800" b="0" i="0" u="none" strike="noStrike">
            <a:solidFill>
              <a:schemeClr val="bg1"/>
            </a:solidFill>
            <a:latin typeface="Calibri"/>
            <a:ea typeface="Calibri"/>
            <a:cs typeface="Calibri"/>
          </a:endParaRPr>
        </a:p>
      </xdr:txBody>
    </xdr:sp>
    <xdr:clientData/>
  </xdr:twoCellAnchor>
  <xdr:twoCellAnchor>
    <xdr:from>
      <xdr:col>1</xdr:col>
      <xdr:colOff>368257</xdr:colOff>
      <xdr:row>7</xdr:row>
      <xdr:rowOff>90419</xdr:rowOff>
    </xdr:from>
    <xdr:to>
      <xdr:col>9</xdr:col>
      <xdr:colOff>309185</xdr:colOff>
      <xdr:row>24</xdr:row>
      <xdr:rowOff>149487</xdr:rowOff>
    </xdr:to>
    <xdr:sp macro="" textlink="">
      <xdr:nvSpPr>
        <xdr:cNvPr id="26" name="Rectangle: Rounded Corners 25">
          <a:extLst>
            <a:ext uri="{FF2B5EF4-FFF2-40B4-BE49-F238E27FC236}">
              <a16:creationId xmlns:a16="http://schemas.microsoft.com/office/drawing/2014/main" id="{E3C7CCC0-3B33-A4D7-BBF3-F65511485AC7}"/>
            </a:ext>
          </a:extLst>
        </xdr:cNvPr>
        <xdr:cNvSpPr/>
      </xdr:nvSpPr>
      <xdr:spPr>
        <a:xfrm>
          <a:off x="736119" y="1377936"/>
          <a:ext cx="4845756" cy="3185896"/>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36282</xdr:colOff>
      <xdr:row>8</xdr:row>
      <xdr:rowOff>58557</xdr:rowOff>
    </xdr:from>
    <xdr:to>
      <xdr:col>9</xdr:col>
      <xdr:colOff>354036</xdr:colOff>
      <xdr:row>23</xdr:row>
      <xdr:rowOff>55013</xdr:rowOff>
    </xdr:to>
    <xdr:graphicFrame macro="">
      <xdr:nvGraphicFramePr>
        <xdr:cNvPr id="25" name="Chart 24">
          <a:extLst>
            <a:ext uri="{FF2B5EF4-FFF2-40B4-BE49-F238E27FC236}">
              <a16:creationId xmlns:a16="http://schemas.microsoft.com/office/drawing/2014/main" id="{964FEA36-75FD-4FB5-BE85-A9302D9D5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194486</xdr:colOff>
      <xdr:row>12</xdr:row>
      <xdr:rowOff>74757</xdr:rowOff>
    </xdr:from>
    <xdr:to>
      <xdr:col>9</xdr:col>
      <xdr:colOff>56077</xdr:colOff>
      <xdr:row>14</xdr:row>
      <xdr:rowOff>49001</xdr:rowOff>
    </xdr:to>
    <xdr:sp macro="" textlink="">
      <xdr:nvSpPr>
        <xdr:cNvPr id="28" name="TextBox 27">
          <a:extLst>
            <a:ext uri="{FF2B5EF4-FFF2-40B4-BE49-F238E27FC236}">
              <a16:creationId xmlns:a16="http://schemas.microsoft.com/office/drawing/2014/main" id="{40EEB4AA-C931-49AA-92F1-AE6203BDC705}"/>
            </a:ext>
          </a:extLst>
        </xdr:cNvPr>
        <xdr:cNvSpPr txBox="1"/>
      </xdr:nvSpPr>
      <xdr:spPr>
        <a:xfrm>
          <a:off x="3627865" y="2281929"/>
          <a:ext cx="1700902" cy="342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Peak Hours of Operation</a:t>
          </a:r>
        </a:p>
      </xdr:txBody>
    </xdr:sp>
    <xdr:clientData/>
  </xdr:twoCellAnchor>
  <xdr:twoCellAnchor>
    <xdr:from>
      <xdr:col>6</xdr:col>
      <xdr:colOff>49816</xdr:colOff>
      <xdr:row>19</xdr:row>
      <xdr:rowOff>145550</xdr:rowOff>
    </xdr:from>
    <xdr:to>
      <xdr:col>9</xdr:col>
      <xdr:colOff>205140</xdr:colOff>
      <xdr:row>21</xdr:row>
      <xdr:rowOff>119793</xdr:rowOff>
    </xdr:to>
    <xdr:sp macro="" textlink="">
      <xdr:nvSpPr>
        <xdr:cNvPr id="29" name="TextBox 28">
          <a:extLst>
            <a:ext uri="{FF2B5EF4-FFF2-40B4-BE49-F238E27FC236}">
              <a16:creationId xmlns:a16="http://schemas.microsoft.com/office/drawing/2014/main" id="{0E275AED-12F7-4971-B563-2F20D2D87C4E}"/>
            </a:ext>
          </a:extLst>
        </xdr:cNvPr>
        <xdr:cNvSpPr txBox="1"/>
      </xdr:nvSpPr>
      <xdr:spPr>
        <a:xfrm>
          <a:off x="3483195" y="3640240"/>
          <a:ext cx="1994635" cy="342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Off-Peak Hours of Operation</a:t>
          </a:r>
          <a:r>
            <a:rPr lang="en-GB" sz="1050" baseline="0">
              <a:solidFill>
                <a:schemeClr val="bg1"/>
              </a:solidFill>
            </a:rPr>
            <a:t> </a:t>
          </a:r>
          <a:endParaRPr lang="en-GB" sz="1050">
            <a:solidFill>
              <a:schemeClr val="bg1"/>
            </a:solidFill>
          </a:endParaRPr>
        </a:p>
      </xdr:txBody>
    </xdr:sp>
    <xdr:clientData/>
  </xdr:twoCellAnchor>
  <xdr:twoCellAnchor>
    <xdr:from>
      <xdr:col>6</xdr:col>
      <xdr:colOff>526479</xdr:colOff>
      <xdr:row>13</xdr:row>
      <xdr:rowOff>143210</xdr:rowOff>
    </xdr:from>
    <xdr:to>
      <xdr:col>8</xdr:col>
      <xdr:colOff>384034</xdr:colOff>
      <xdr:row>15</xdr:row>
      <xdr:rowOff>103385</xdr:rowOff>
    </xdr:to>
    <xdr:sp macro="" textlink="'analysis '!K6">
      <xdr:nvSpPr>
        <xdr:cNvPr id="30" name="TextBox 29">
          <a:extLst>
            <a:ext uri="{FF2B5EF4-FFF2-40B4-BE49-F238E27FC236}">
              <a16:creationId xmlns:a16="http://schemas.microsoft.com/office/drawing/2014/main" id="{BB332B84-5F23-4D4A-A8B1-F141F28DCC99}"/>
            </a:ext>
          </a:extLst>
        </xdr:cNvPr>
        <xdr:cNvSpPr txBox="1"/>
      </xdr:nvSpPr>
      <xdr:spPr>
        <a:xfrm>
          <a:off x="3959858" y="2534313"/>
          <a:ext cx="1083762" cy="328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F8706B-7DD5-4499-934B-6AB145A20B1E}" type="TxLink">
            <a:rPr lang="en-US" sz="1600" b="0" i="0" u="none" strike="noStrike">
              <a:solidFill>
                <a:schemeClr val="bg1"/>
              </a:solidFill>
              <a:latin typeface="Calibri"/>
              <a:ea typeface="Calibri"/>
              <a:cs typeface="Calibri"/>
            </a:rPr>
            <a:pPr algn="ctr"/>
            <a:t>8:57 PM</a:t>
          </a:fld>
          <a:endParaRPr lang="en-GB" sz="2800">
            <a:solidFill>
              <a:schemeClr val="bg1"/>
            </a:solidFill>
          </a:endParaRPr>
        </a:p>
      </xdr:txBody>
    </xdr:sp>
    <xdr:clientData/>
  </xdr:twoCellAnchor>
  <xdr:twoCellAnchor>
    <xdr:from>
      <xdr:col>6</xdr:col>
      <xdr:colOff>480122</xdr:colOff>
      <xdr:row>21</xdr:row>
      <xdr:rowOff>50683</xdr:rowOff>
    </xdr:from>
    <xdr:to>
      <xdr:col>8</xdr:col>
      <xdr:colOff>337677</xdr:colOff>
      <xdr:row>23</xdr:row>
      <xdr:rowOff>10217</xdr:rowOff>
    </xdr:to>
    <xdr:sp macro="" textlink="'analysis '!N6">
      <xdr:nvSpPr>
        <xdr:cNvPr id="31" name="TextBox 30">
          <a:extLst>
            <a:ext uri="{FF2B5EF4-FFF2-40B4-BE49-F238E27FC236}">
              <a16:creationId xmlns:a16="http://schemas.microsoft.com/office/drawing/2014/main" id="{5BFEEBC5-58CB-4B30-B1E5-F0633DB9201A}"/>
            </a:ext>
          </a:extLst>
        </xdr:cNvPr>
        <xdr:cNvSpPr txBox="1"/>
      </xdr:nvSpPr>
      <xdr:spPr>
        <a:xfrm>
          <a:off x="3913501" y="3913235"/>
          <a:ext cx="1083762" cy="327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73D84B-C6BB-4796-8F82-191F90E57931}" type="TxLink">
            <a:rPr lang="en-US" sz="1600" b="0" i="0" u="none" strike="noStrike">
              <a:solidFill>
                <a:schemeClr val="bg1"/>
              </a:solidFill>
              <a:latin typeface="Calibri"/>
              <a:ea typeface="Calibri"/>
              <a:cs typeface="Calibri"/>
            </a:rPr>
            <a:pPr algn="ctr"/>
            <a:t>7:50 PM</a:t>
          </a:fld>
          <a:endParaRPr lang="en-GB" sz="4000">
            <a:solidFill>
              <a:schemeClr val="bg1"/>
            </a:solidFill>
          </a:endParaRPr>
        </a:p>
      </xdr:txBody>
    </xdr:sp>
    <xdr:clientData/>
  </xdr:twoCellAnchor>
  <xdr:twoCellAnchor>
    <xdr:from>
      <xdr:col>1</xdr:col>
      <xdr:colOff>295794</xdr:colOff>
      <xdr:row>25</xdr:row>
      <xdr:rowOff>92473</xdr:rowOff>
    </xdr:from>
    <xdr:to>
      <xdr:col>9</xdr:col>
      <xdr:colOff>236722</xdr:colOff>
      <xdr:row>32</xdr:row>
      <xdr:rowOff>90715</xdr:rowOff>
    </xdr:to>
    <xdr:sp macro="" textlink="">
      <xdr:nvSpPr>
        <xdr:cNvPr id="32" name="Rectangle: Rounded Corners 31">
          <a:extLst>
            <a:ext uri="{FF2B5EF4-FFF2-40B4-BE49-F238E27FC236}">
              <a16:creationId xmlns:a16="http://schemas.microsoft.com/office/drawing/2014/main" id="{D7C7FD1D-5A1C-4994-902C-C6176002F794}"/>
            </a:ext>
          </a:extLst>
        </xdr:cNvPr>
        <xdr:cNvSpPr/>
      </xdr:nvSpPr>
      <xdr:spPr>
        <a:xfrm>
          <a:off x="663656" y="4690749"/>
          <a:ext cx="4845756" cy="1285759"/>
        </a:xfrm>
        <a:prstGeom prst="roundRect">
          <a:avLst>
            <a:gd name="adj" fmla="val 5680"/>
          </a:avLst>
        </a:prstGeom>
        <a:solidFill>
          <a:schemeClr val="tx1"/>
        </a:solidFill>
        <a:ln w="12700">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387673</xdr:colOff>
      <xdr:row>25</xdr:row>
      <xdr:rowOff>165046</xdr:rowOff>
    </xdr:from>
    <xdr:to>
      <xdr:col>5</xdr:col>
      <xdr:colOff>254625</xdr:colOff>
      <xdr:row>32</xdr:row>
      <xdr:rowOff>54430</xdr:rowOff>
    </xdr:to>
    <xdr:graphicFrame macro="">
      <xdr:nvGraphicFramePr>
        <xdr:cNvPr id="33" name="Chart 32">
          <a:extLst>
            <a:ext uri="{FF2B5EF4-FFF2-40B4-BE49-F238E27FC236}">
              <a16:creationId xmlns:a16="http://schemas.microsoft.com/office/drawing/2014/main" id="{3AD9A12A-4CFD-467A-A7C5-A390D2044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182390</xdr:colOff>
      <xdr:row>25</xdr:row>
      <xdr:rowOff>138428</xdr:rowOff>
    </xdr:from>
    <xdr:to>
      <xdr:col>5</xdr:col>
      <xdr:colOff>358689</xdr:colOff>
      <xdr:row>27</xdr:row>
      <xdr:rowOff>112673</xdr:rowOff>
    </xdr:to>
    <xdr:sp macro="" textlink="">
      <xdr:nvSpPr>
        <xdr:cNvPr id="3" name="TextBox 2">
          <a:extLst>
            <a:ext uri="{FF2B5EF4-FFF2-40B4-BE49-F238E27FC236}">
              <a16:creationId xmlns:a16="http://schemas.microsoft.com/office/drawing/2014/main" id="{C40BCE48-55AF-44E3-AA56-331C40CAA24B}"/>
            </a:ext>
          </a:extLst>
        </xdr:cNvPr>
        <xdr:cNvSpPr txBox="1"/>
      </xdr:nvSpPr>
      <xdr:spPr>
        <a:xfrm>
          <a:off x="550252" y="4736704"/>
          <a:ext cx="2628713" cy="342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Total</a:t>
          </a:r>
          <a:r>
            <a:rPr lang="en-GB" sz="1050" baseline="0">
              <a:solidFill>
                <a:schemeClr val="bg1"/>
              </a:solidFill>
            </a:rPr>
            <a:t> Riders Yearly Distribution</a:t>
          </a:r>
          <a:endParaRPr lang="en-GB" sz="1050">
            <a:solidFill>
              <a:schemeClr val="bg1"/>
            </a:solidFill>
          </a:endParaRPr>
        </a:p>
      </xdr:txBody>
    </xdr:sp>
    <xdr:clientData/>
  </xdr:twoCellAnchor>
  <xdr:twoCellAnchor>
    <xdr:from>
      <xdr:col>0</xdr:col>
      <xdr:colOff>0</xdr:colOff>
      <xdr:row>2</xdr:row>
      <xdr:rowOff>47794</xdr:rowOff>
    </xdr:from>
    <xdr:to>
      <xdr:col>20</xdr:col>
      <xdr:colOff>174172</xdr:colOff>
      <xdr:row>7</xdr:row>
      <xdr:rowOff>17555</xdr:rowOff>
    </xdr:to>
    <xdr:grpSp>
      <xdr:nvGrpSpPr>
        <xdr:cNvPr id="88" name="Group 87">
          <a:extLst>
            <a:ext uri="{FF2B5EF4-FFF2-40B4-BE49-F238E27FC236}">
              <a16:creationId xmlns:a16="http://schemas.microsoft.com/office/drawing/2014/main" id="{260F65FD-9E69-F30C-447D-1A8E88F1E650}"/>
            </a:ext>
          </a:extLst>
        </xdr:cNvPr>
        <xdr:cNvGrpSpPr/>
      </xdr:nvGrpSpPr>
      <xdr:grpSpPr>
        <a:xfrm>
          <a:off x="0" y="408012"/>
          <a:ext cx="12123717" cy="870307"/>
          <a:chOff x="14514" y="407458"/>
          <a:chExt cx="12122332" cy="884161"/>
        </a:xfrm>
      </xdr:grpSpPr>
      <xdr:sp macro="" textlink="">
        <xdr:nvSpPr>
          <xdr:cNvPr id="10" name="Rectangle: Rounded Corners 9">
            <a:extLst>
              <a:ext uri="{FF2B5EF4-FFF2-40B4-BE49-F238E27FC236}">
                <a16:creationId xmlns:a16="http://schemas.microsoft.com/office/drawing/2014/main" id="{8CA09D1A-9191-D484-45A6-CA35733780C0}"/>
              </a:ext>
            </a:extLst>
          </xdr:cNvPr>
          <xdr:cNvSpPr/>
        </xdr:nvSpPr>
        <xdr:spPr>
          <a:xfrm>
            <a:off x="734017" y="407458"/>
            <a:ext cx="10952886" cy="884161"/>
          </a:xfrm>
          <a:prstGeom prst="roundRect">
            <a:avLst/>
          </a:prstGeom>
          <a:solidFill>
            <a:schemeClr val="tx1"/>
          </a:solidFill>
          <a:ln w="12700">
            <a:gradFill flip="none" rotWithShape="1">
              <a:gsLst>
                <a:gs pos="0">
                  <a:schemeClr val="accent5">
                    <a:lumMod val="42000"/>
                    <a:lumOff val="58000"/>
                  </a:schemeClr>
                </a:gs>
                <a:gs pos="46000">
                  <a:schemeClr val="accent5">
                    <a:lumMod val="95000"/>
                    <a:lumOff val="5000"/>
                  </a:schemeClr>
                </a:gs>
                <a:gs pos="100000">
                  <a:schemeClr val="accent5">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grpSp>
        <xdr:nvGrpSpPr>
          <xdr:cNvPr id="85" name="Group 84">
            <a:extLst>
              <a:ext uri="{FF2B5EF4-FFF2-40B4-BE49-F238E27FC236}">
                <a16:creationId xmlns:a16="http://schemas.microsoft.com/office/drawing/2014/main" id="{6D6677F4-A4F4-A56C-D4C0-1BC820F1E028}"/>
              </a:ext>
            </a:extLst>
          </xdr:cNvPr>
          <xdr:cNvGrpSpPr/>
        </xdr:nvGrpSpPr>
        <xdr:grpSpPr>
          <a:xfrm>
            <a:off x="1090866" y="495535"/>
            <a:ext cx="6088892" cy="730915"/>
            <a:chOff x="1090866" y="495535"/>
            <a:chExt cx="6088892" cy="730915"/>
          </a:xfrm>
        </xdr:grpSpPr>
        <xdr:sp macro="" textlink="">
          <xdr:nvSpPr>
            <xdr:cNvPr id="11" name="TextBox 10">
              <a:extLst>
                <a:ext uri="{FF2B5EF4-FFF2-40B4-BE49-F238E27FC236}">
                  <a16:creationId xmlns:a16="http://schemas.microsoft.com/office/drawing/2014/main" id="{DA4CDF17-FD8B-E082-2A20-85236EBB415C}"/>
                </a:ext>
              </a:extLst>
            </xdr:cNvPr>
            <xdr:cNvSpPr txBox="1"/>
          </xdr:nvSpPr>
          <xdr:spPr>
            <a:xfrm>
              <a:off x="1100691" y="495535"/>
              <a:ext cx="1291772"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Total passengers</a:t>
              </a:r>
            </a:p>
          </xdr:txBody>
        </xdr:sp>
        <xdr:sp macro="" textlink="">
          <xdr:nvSpPr>
            <xdr:cNvPr id="12" name="TextBox 11">
              <a:extLst>
                <a:ext uri="{FF2B5EF4-FFF2-40B4-BE49-F238E27FC236}">
                  <a16:creationId xmlns:a16="http://schemas.microsoft.com/office/drawing/2014/main" id="{EEFC10B5-61D0-423F-A490-7AC756E58F85}"/>
                </a:ext>
              </a:extLst>
            </xdr:cNvPr>
            <xdr:cNvSpPr txBox="1"/>
          </xdr:nvSpPr>
          <xdr:spPr>
            <a:xfrm>
              <a:off x="5887986" y="495535"/>
              <a:ext cx="1291772"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Least</a:t>
              </a:r>
              <a:r>
                <a:rPr lang="en-GB" sz="1050" baseline="0">
                  <a:solidFill>
                    <a:schemeClr val="bg1"/>
                  </a:solidFill>
                </a:rPr>
                <a:t> busy Route </a:t>
              </a:r>
              <a:endParaRPr lang="en-GB" sz="1050">
                <a:solidFill>
                  <a:schemeClr val="bg1"/>
                </a:solidFill>
              </a:endParaRPr>
            </a:p>
          </xdr:txBody>
        </xdr:sp>
        <xdr:sp macro="" textlink="">
          <xdr:nvSpPr>
            <xdr:cNvPr id="13" name="TextBox 12">
              <a:extLst>
                <a:ext uri="{FF2B5EF4-FFF2-40B4-BE49-F238E27FC236}">
                  <a16:creationId xmlns:a16="http://schemas.microsoft.com/office/drawing/2014/main" id="{E96F7632-084C-4B45-9109-E79246E79AE5}"/>
                </a:ext>
              </a:extLst>
            </xdr:cNvPr>
            <xdr:cNvSpPr txBox="1"/>
          </xdr:nvSpPr>
          <xdr:spPr>
            <a:xfrm>
              <a:off x="4294917" y="495535"/>
              <a:ext cx="1291772"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Buisiest</a:t>
              </a:r>
              <a:r>
                <a:rPr lang="en-GB" sz="1050" baseline="0">
                  <a:solidFill>
                    <a:schemeClr val="bg1"/>
                  </a:solidFill>
                </a:rPr>
                <a:t> Route </a:t>
              </a:r>
              <a:endParaRPr lang="en-GB" sz="1050">
                <a:solidFill>
                  <a:schemeClr val="bg1"/>
                </a:solidFill>
              </a:endParaRPr>
            </a:p>
          </xdr:txBody>
        </xdr:sp>
        <xdr:sp macro="" textlink="">
          <xdr:nvSpPr>
            <xdr:cNvPr id="14" name="TextBox 13">
              <a:extLst>
                <a:ext uri="{FF2B5EF4-FFF2-40B4-BE49-F238E27FC236}">
                  <a16:creationId xmlns:a16="http://schemas.microsoft.com/office/drawing/2014/main" id="{F4990AC2-7DDA-4305-B08D-1A0EA109B81B}"/>
                </a:ext>
              </a:extLst>
            </xdr:cNvPr>
            <xdr:cNvSpPr txBox="1"/>
          </xdr:nvSpPr>
          <xdr:spPr>
            <a:xfrm>
              <a:off x="2699557" y="495535"/>
              <a:ext cx="1370516" cy="34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Avg Riders</a:t>
              </a:r>
              <a:r>
                <a:rPr lang="en-GB" sz="1050" baseline="0">
                  <a:solidFill>
                    <a:schemeClr val="bg1"/>
                  </a:solidFill>
                </a:rPr>
                <a:t> per Trip</a:t>
              </a:r>
              <a:endParaRPr lang="en-GB" sz="1050">
                <a:solidFill>
                  <a:schemeClr val="bg1"/>
                </a:solidFill>
              </a:endParaRPr>
            </a:p>
          </xdr:txBody>
        </xdr:sp>
        <xdr:sp macro="" textlink="'analysis '!B4">
          <xdr:nvSpPr>
            <xdr:cNvPr id="15" name="TextBox 14">
              <a:extLst>
                <a:ext uri="{FF2B5EF4-FFF2-40B4-BE49-F238E27FC236}">
                  <a16:creationId xmlns:a16="http://schemas.microsoft.com/office/drawing/2014/main" id="{36A0E644-4CDF-41A6-B41E-27A276D966CD}"/>
                </a:ext>
              </a:extLst>
            </xdr:cNvPr>
            <xdr:cNvSpPr txBox="1"/>
          </xdr:nvSpPr>
          <xdr:spPr>
            <a:xfrm>
              <a:off x="1090866" y="901156"/>
              <a:ext cx="1075335" cy="325294"/>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600">
                  <a:solidFill>
                    <a:schemeClr val="lt1"/>
                  </a:solidFill>
                  <a:latin typeface="+mn-lt"/>
                  <a:ea typeface="+mn-ea"/>
                  <a:cs typeface="+mn-cs"/>
                </a:rPr>
                <a:t>    </a:t>
              </a:r>
              <a:fld id="{E4E229C9-8D86-48C9-B3FB-597950EE23C9}" type="TxLink">
                <a:rPr lang="en-US" sz="1600">
                  <a:solidFill>
                    <a:schemeClr val="lt1"/>
                  </a:solidFill>
                  <a:latin typeface="+mn-lt"/>
                  <a:ea typeface="+mn-ea"/>
                  <a:cs typeface="+mn-cs"/>
                </a:rPr>
                <a:pPr marL="0" indent="0" algn="l"/>
                <a:t>6587</a:t>
              </a:fld>
              <a:endParaRPr lang="en-GB" sz="1600">
                <a:solidFill>
                  <a:schemeClr val="lt1"/>
                </a:solidFill>
                <a:latin typeface="+mn-lt"/>
                <a:ea typeface="+mn-ea"/>
                <a:cs typeface="+mn-cs"/>
              </a:endParaRPr>
            </a:p>
          </xdr:txBody>
        </xdr:sp>
        <xdr:sp macro="" textlink="'analysis '!C4">
          <xdr:nvSpPr>
            <xdr:cNvPr id="16" name="TextBox 15">
              <a:extLst>
                <a:ext uri="{FF2B5EF4-FFF2-40B4-BE49-F238E27FC236}">
                  <a16:creationId xmlns:a16="http://schemas.microsoft.com/office/drawing/2014/main" id="{6C73E782-1827-4808-A5B7-5720AB02A45A}"/>
                </a:ext>
              </a:extLst>
            </xdr:cNvPr>
            <xdr:cNvSpPr txBox="1"/>
          </xdr:nvSpPr>
          <xdr:spPr>
            <a:xfrm>
              <a:off x="2844019" y="890517"/>
              <a:ext cx="1076352" cy="32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534ED6-8C48-4A7E-B197-181E8833E720}" type="TxLink">
                <a:rPr lang="en-US" sz="1600" b="0" i="0" u="none" strike="noStrike">
                  <a:solidFill>
                    <a:schemeClr val="bg1"/>
                  </a:solidFill>
                  <a:latin typeface="Calibri"/>
                  <a:ea typeface="Calibri"/>
                  <a:cs typeface="Calibri"/>
                </a:rPr>
                <a:pPr marL="0" indent="0" algn="ctr"/>
                <a:t>33</a:t>
              </a:fld>
              <a:endParaRPr lang="en-GB" sz="1600" b="0" i="0" u="none" strike="noStrike">
                <a:solidFill>
                  <a:schemeClr val="bg1"/>
                </a:solidFill>
                <a:latin typeface="Calibri"/>
                <a:ea typeface="Calibri"/>
                <a:cs typeface="Calibri"/>
              </a:endParaRPr>
            </a:p>
          </xdr:txBody>
        </xdr:sp>
        <xdr:sp macro="" textlink="'analysis '!B11">
          <xdr:nvSpPr>
            <xdr:cNvPr id="19" name="TextBox 18">
              <a:extLst>
                <a:ext uri="{FF2B5EF4-FFF2-40B4-BE49-F238E27FC236}">
                  <a16:creationId xmlns:a16="http://schemas.microsoft.com/office/drawing/2014/main" id="{81A97707-43E4-4239-A5D3-00CD2EC38FE4}"/>
                </a:ext>
              </a:extLst>
            </xdr:cNvPr>
            <xdr:cNvSpPr txBox="1"/>
          </xdr:nvSpPr>
          <xdr:spPr>
            <a:xfrm>
              <a:off x="4432402" y="884470"/>
              <a:ext cx="1019754" cy="32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352AB5-9AEC-4DB3-B928-5D5E5539A093}" type="TxLink">
                <a:rPr lang="en-US" sz="1400" b="0" i="0" u="none" strike="noStrike">
                  <a:solidFill>
                    <a:schemeClr val="bg1"/>
                  </a:solidFill>
                  <a:latin typeface="Calibri"/>
                  <a:ea typeface="Calibri"/>
                  <a:cs typeface="Calibri"/>
                </a:rPr>
                <a:pPr marL="0" indent="0" algn="ctr"/>
                <a:t>East-West Express</a:t>
              </a:fld>
              <a:endParaRPr lang="en-GB" sz="2400" b="0" i="0" u="none" strike="noStrike">
                <a:solidFill>
                  <a:schemeClr val="bg1"/>
                </a:solidFill>
                <a:latin typeface="Calibri"/>
                <a:ea typeface="Calibri"/>
                <a:cs typeface="Calibri"/>
              </a:endParaRPr>
            </a:p>
          </xdr:txBody>
        </xdr:sp>
        <xdr:sp macro="" textlink="'analysis '!B16">
          <xdr:nvSpPr>
            <xdr:cNvPr id="21" name="TextBox 20">
              <a:extLst>
                <a:ext uri="{FF2B5EF4-FFF2-40B4-BE49-F238E27FC236}">
                  <a16:creationId xmlns:a16="http://schemas.microsoft.com/office/drawing/2014/main" id="{A9448F19-A783-4FD2-95C7-C19AA3684CAB}"/>
                </a:ext>
              </a:extLst>
            </xdr:cNvPr>
            <xdr:cNvSpPr txBox="1"/>
          </xdr:nvSpPr>
          <xdr:spPr>
            <a:xfrm>
              <a:off x="6006521" y="878422"/>
              <a:ext cx="1025550" cy="32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328C9A-E0FF-4D04-AF54-1EBB86DFAF26}" type="TxLink">
                <a:rPr lang="en-US" sz="1400" b="0" i="0" u="none" strike="noStrike">
                  <a:solidFill>
                    <a:schemeClr val="bg1"/>
                  </a:solidFill>
                  <a:latin typeface="Calibri"/>
                  <a:ea typeface="Calibri"/>
                  <a:cs typeface="Calibri"/>
                </a:rPr>
                <a:pPr marL="0" indent="0" algn="ctr"/>
                <a:t>South Line</a:t>
              </a:fld>
              <a:endParaRPr lang="en-GB" sz="3200" b="0" i="0" u="none" strike="noStrike">
                <a:solidFill>
                  <a:schemeClr val="bg1"/>
                </a:solidFill>
                <a:latin typeface="Calibri"/>
                <a:ea typeface="Calibri"/>
                <a:cs typeface="Calibri"/>
              </a:endParaRPr>
            </a:p>
          </xdr:txBody>
        </xdr:sp>
      </xdr:grpSp>
      <xdr:grpSp>
        <xdr:nvGrpSpPr>
          <xdr:cNvPr id="84" name="Group 83">
            <a:extLst>
              <a:ext uri="{FF2B5EF4-FFF2-40B4-BE49-F238E27FC236}">
                <a16:creationId xmlns:a16="http://schemas.microsoft.com/office/drawing/2014/main" id="{3320675D-3D57-F2B3-51A7-8EA8DE68DEB3}"/>
              </a:ext>
            </a:extLst>
          </xdr:cNvPr>
          <xdr:cNvGrpSpPr/>
        </xdr:nvGrpSpPr>
        <xdr:grpSpPr>
          <a:xfrm>
            <a:off x="14514" y="679268"/>
            <a:ext cx="12122332" cy="373255"/>
            <a:chOff x="14514" y="679268"/>
            <a:chExt cx="12122332" cy="373255"/>
          </a:xfrm>
        </xdr:grpSpPr>
        <xdr:sp macro="" textlink="">
          <xdr:nvSpPr>
            <xdr:cNvPr id="24" name="Minus Sign 23">
              <a:extLst>
                <a:ext uri="{FF2B5EF4-FFF2-40B4-BE49-F238E27FC236}">
                  <a16:creationId xmlns:a16="http://schemas.microsoft.com/office/drawing/2014/main" id="{0BEEBF97-1075-B832-F542-374671475B2C}"/>
                </a:ext>
              </a:extLst>
            </xdr:cNvPr>
            <xdr:cNvSpPr/>
          </xdr:nvSpPr>
          <xdr:spPr>
            <a:xfrm>
              <a:off x="14514" y="679268"/>
              <a:ext cx="12122332" cy="373255"/>
            </a:xfrm>
            <a:prstGeom prst="mathMinus">
              <a:avLst>
                <a:gd name="adj1" fmla="val 8135"/>
              </a:avLst>
            </a:prstGeom>
            <a:gradFill>
              <a:gsLst>
                <a:gs pos="0">
                  <a:schemeClr val="accent1"/>
                </a:gs>
                <a:gs pos="27000">
                  <a:schemeClr val="tx1">
                    <a:lumMod val="75000"/>
                    <a:lumOff val="25000"/>
                  </a:schemeClr>
                </a:gs>
                <a:gs pos="65000">
                  <a:schemeClr val="accent4">
                    <a:lumMod val="75000"/>
                  </a:schemeClr>
                </a:gs>
                <a:gs pos="0">
                  <a:schemeClr val="tx2">
                    <a:lumMod val="95000"/>
                    <a:lumOff val="5000"/>
                  </a:schemeClr>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Oval 16">
              <a:extLst>
                <a:ext uri="{FF2B5EF4-FFF2-40B4-BE49-F238E27FC236}">
                  <a16:creationId xmlns:a16="http://schemas.microsoft.com/office/drawing/2014/main" id="{CA6BCF8E-0496-88CC-017C-0FB290FE52A9}"/>
                </a:ext>
              </a:extLst>
            </xdr:cNvPr>
            <xdr:cNvSpPr/>
          </xdr:nvSpPr>
          <xdr:spPr>
            <a:xfrm>
              <a:off x="1517754" y="783179"/>
              <a:ext cx="140497" cy="143333"/>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Oval 17">
              <a:extLst>
                <a:ext uri="{FF2B5EF4-FFF2-40B4-BE49-F238E27FC236}">
                  <a16:creationId xmlns:a16="http://schemas.microsoft.com/office/drawing/2014/main" id="{4553AF32-0A7A-4C6F-8487-A90CFC3ABDCA}"/>
                </a:ext>
              </a:extLst>
            </xdr:cNvPr>
            <xdr:cNvSpPr/>
          </xdr:nvSpPr>
          <xdr:spPr>
            <a:xfrm>
              <a:off x="3298721" y="790966"/>
              <a:ext cx="140497" cy="143333"/>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2" name="Oval 21">
              <a:extLst>
                <a:ext uri="{FF2B5EF4-FFF2-40B4-BE49-F238E27FC236}">
                  <a16:creationId xmlns:a16="http://schemas.microsoft.com/office/drawing/2014/main" id="{93756181-537D-4929-9561-DBBC8BDDB45F}"/>
                </a:ext>
              </a:extLst>
            </xdr:cNvPr>
            <xdr:cNvSpPr/>
          </xdr:nvSpPr>
          <xdr:spPr>
            <a:xfrm>
              <a:off x="4833679" y="787628"/>
              <a:ext cx="145280" cy="143333"/>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3" name="Oval 22">
              <a:extLst>
                <a:ext uri="{FF2B5EF4-FFF2-40B4-BE49-F238E27FC236}">
                  <a16:creationId xmlns:a16="http://schemas.microsoft.com/office/drawing/2014/main" id="{7732A02D-43F3-4A1F-BC1D-7E16EB12790D}"/>
                </a:ext>
              </a:extLst>
            </xdr:cNvPr>
            <xdr:cNvSpPr/>
          </xdr:nvSpPr>
          <xdr:spPr>
            <a:xfrm>
              <a:off x="6412354" y="773168"/>
              <a:ext cx="140496" cy="143333"/>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grpSp>
    </xdr:grpSp>
    <xdr:clientData/>
  </xdr:twoCellAnchor>
  <xdr:twoCellAnchor>
    <xdr:from>
      <xdr:col>1</xdr:col>
      <xdr:colOff>453403</xdr:colOff>
      <xdr:row>26</xdr:row>
      <xdr:rowOff>62783</xdr:rowOff>
    </xdr:from>
    <xdr:to>
      <xdr:col>1</xdr:col>
      <xdr:colOff>597403</xdr:colOff>
      <xdr:row>27</xdr:row>
      <xdr:rowOff>23236</xdr:rowOff>
    </xdr:to>
    <xdr:sp macro="" textlink="">
      <xdr:nvSpPr>
        <xdr:cNvPr id="34" name="Oval 33">
          <a:extLst>
            <a:ext uri="{FF2B5EF4-FFF2-40B4-BE49-F238E27FC236}">
              <a16:creationId xmlns:a16="http://schemas.microsoft.com/office/drawing/2014/main" id="{362028C3-48B7-4D40-B843-56180D62CD99}"/>
            </a:ext>
          </a:extLst>
        </xdr:cNvPr>
        <xdr:cNvSpPr/>
      </xdr:nvSpPr>
      <xdr:spPr>
        <a:xfrm>
          <a:off x="821265" y="4844990"/>
          <a:ext cx="144000" cy="144384"/>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545732</xdr:colOff>
      <xdr:row>7</xdr:row>
      <xdr:rowOff>138551</xdr:rowOff>
    </xdr:from>
    <xdr:to>
      <xdr:col>7</xdr:col>
      <xdr:colOff>109696</xdr:colOff>
      <xdr:row>9</xdr:row>
      <xdr:rowOff>112796</xdr:rowOff>
    </xdr:to>
    <xdr:grpSp>
      <xdr:nvGrpSpPr>
        <xdr:cNvPr id="51" name="Group 50">
          <a:extLst>
            <a:ext uri="{FF2B5EF4-FFF2-40B4-BE49-F238E27FC236}">
              <a16:creationId xmlns:a16="http://schemas.microsoft.com/office/drawing/2014/main" id="{333AEE40-8689-7620-951C-B5E9275F9488}"/>
            </a:ext>
          </a:extLst>
        </xdr:cNvPr>
        <xdr:cNvGrpSpPr/>
      </xdr:nvGrpSpPr>
      <xdr:grpSpPr>
        <a:xfrm>
          <a:off x="912877" y="1399315"/>
          <a:ext cx="3221564" cy="334463"/>
          <a:chOff x="912078" y="1420763"/>
          <a:chExt cx="3212772" cy="340591"/>
        </a:xfrm>
      </xdr:grpSpPr>
      <xdr:sp macro="" textlink="">
        <xdr:nvSpPr>
          <xdr:cNvPr id="27" name="Oval 26">
            <a:extLst>
              <a:ext uri="{FF2B5EF4-FFF2-40B4-BE49-F238E27FC236}">
                <a16:creationId xmlns:a16="http://schemas.microsoft.com/office/drawing/2014/main" id="{A83EA9AC-E505-4B5B-909B-0FB91E3D2C68}"/>
              </a:ext>
            </a:extLst>
          </xdr:cNvPr>
          <xdr:cNvSpPr/>
        </xdr:nvSpPr>
        <xdr:spPr>
          <a:xfrm>
            <a:off x="912078" y="1520381"/>
            <a:ext cx="139031" cy="143626"/>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5" name="TextBox 34">
            <a:extLst>
              <a:ext uri="{FF2B5EF4-FFF2-40B4-BE49-F238E27FC236}">
                <a16:creationId xmlns:a16="http://schemas.microsoft.com/office/drawing/2014/main" id="{DCC4B753-CA47-403D-8485-187EB150E581}"/>
              </a:ext>
            </a:extLst>
          </xdr:cNvPr>
          <xdr:cNvSpPr txBox="1"/>
        </xdr:nvSpPr>
        <xdr:spPr>
          <a:xfrm>
            <a:off x="991311" y="1420763"/>
            <a:ext cx="3133539" cy="34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Bus Utilisation by Time Range </a:t>
            </a:r>
            <a:r>
              <a:rPr lang="en-GB" sz="900">
                <a:solidFill>
                  <a:schemeClr val="bg1"/>
                </a:solidFill>
              </a:rPr>
              <a:t>(Total</a:t>
            </a:r>
            <a:r>
              <a:rPr lang="en-GB" sz="900" baseline="0">
                <a:solidFill>
                  <a:schemeClr val="bg1"/>
                </a:solidFill>
              </a:rPr>
              <a:t> Passengers By Time)</a:t>
            </a:r>
            <a:endParaRPr lang="en-GB" sz="1050">
              <a:solidFill>
                <a:schemeClr val="bg1"/>
              </a:solidFill>
            </a:endParaRPr>
          </a:p>
        </xdr:txBody>
      </xdr:sp>
    </xdr:grpSp>
    <xdr:clientData/>
  </xdr:twoCellAnchor>
  <xdr:twoCellAnchor>
    <xdr:from>
      <xdr:col>7</xdr:col>
      <xdr:colOff>311188</xdr:colOff>
      <xdr:row>25</xdr:row>
      <xdr:rowOff>137316</xdr:rowOff>
    </xdr:from>
    <xdr:to>
      <xdr:col>9</xdr:col>
      <xdr:colOff>191144</xdr:colOff>
      <xdr:row>31</xdr:row>
      <xdr:rowOff>179306</xdr:rowOff>
    </xdr:to>
    <xdr:sp macro="" textlink="">
      <xdr:nvSpPr>
        <xdr:cNvPr id="36" name="Rectangle: Rounded Corners 35">
          <a:extLst>
            <a:ext uri="{FF2B5EF4-FFF2-40B4-BE49-F238E27FC236}">
              <a16:creationId xmlns:a16="http://schemas.microsoft.com/office/drawing/2014/main" id="{5C94AD79-C20D-397A-D0D1-CB8E29802790}"/>
            </a:ext>
          </a:extLst>
        </xdr:cNvPr>
        <xdr:cNvSpPr/>
      </xdr:nvSpPr>
      <xdr:spPr>
        <a:xfrm>
          <a:off x="4357671" y="4735592"/>
          <a:ext cx="1106163" cy="1145576"/>
        </a:xfrm>
        <a:prstGeom prst="roundRect">
          <a:avLst>
            <a:gd name="adj" fmla="val 9260"/>
          </a:avLst>
        </a:prstGeom>
        <a:gradFill flip="none" rotWithShape="1">
          <a:gsLst>
            <a:gs pos="23000">
              <a:srgbClr val="858585"/>
            </a:gs>
            <a:gs pos="57000">
              <a:srgbClr val="484848"/>
            </a:gs>
            <a:gs pos="97000">
              <a:schemeClr val="tx1"/>
            </a:gs>
            <a:gs pos="0">
              <a:schemeClr val="accent2">
                <a:lumMod val="60000"/>
                <a:lumOff val="4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77498</xdr:colOff>
      <xdr:row>26</xdr:row>
      <xdr:rowOff>76547</xdr:rowOff>
    </xdr:from>
    <xdr:to>
      <xdr:col>7</xdr:col>
      <xdr:colOff>150072</xdr:colOff>
      <xdr:row>28</xdr:row>
      <xdr:rowOff>50791</xdr:rowOff>
    </xdr:to>
    <xdr:sp macro="" textlink="">
      <xdr:nvSpPr>
        <xdr:cNvPr id="37" name="TextBox 36">
          <a:extLst>
            <a:ext uri="{FF2B5EF4-FFF2-40B4-BE49-F238E27FC236}">
              <a16:creationId xmlns:a16="http://schemas.microsoft.com/office/drawing/2014/main" id="{337FF24C-889E-421E-8DFA-005FE0398070}"/>
            </a:ext>
          </a:extLst>
        </xdr:cNvPr>
        <xdr:cNvSpPr txBox="1"/>
      </xdr:nvSpPr>
      <xdr:spPr>
        <a:xfrm>
          <a:off x="2897774" y="4858754"/>
          <a:ext cx="1298781" cy="342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solidFill>
            </a:rPr>
            <a:t>YoY</a:t>
          </a:r>
          <a:r>
            <a:rPr lang="en-GB" sz="1400" baseline="0">
              <a:solidFill>
                <a:schemeClr val="bg1"/>
              </a:solidFill>
            </a:rPr>
            <a:t> Change </a:t>
          </a:r>
        </a:p>
      </xdr:txBody>
    </xdr:sp>
    <xdr:clientData/>
  </xdr:twoCellAnchor>
  <xdr:twoCellAnchor>
    <xdr:from>
      <xdr:col>5</xdr:col>
      <xdr:colOff>149340</xdr:colOff>
      <xdr:row>27</xdr:row>
      <xdr:rowOff>182618</xdr:rowOff>
    </xdr:from>
    <xdr:to>
      <xdr:col>7</xdr:col>
      <xdr:colOff>9649</xdr:colOff>
      <xdr:row>29</xdr:row>
      <xdr:rowOff>137516</xdr:rowOff>
    </xdr:to>
    <xdr:sp macro="" textlink="'analysis '!R10">
      <xdr:nvSpPr>
        <xdr:cNvPr id="38" name="TextBox 37">
          <a:extLst>
            <a:ext uri="{FF2B5EF4-FFF2-40B4-BE49-F238E27FC236}">
              <a16:creationId xmlns:a16="http://schemas.microsoft.com/office/drawing/2014/main" id="{E5DDDB82-D4B3-4BFE-8CB2-14DA2C64A95C}"/>
            </a:ext>
          </a:extLst>
        </xdr:cNvPr>
        <xdr:cNvSpPr txBox="1"/>
      </xdr:nvSpPr>
      <xdr:spPr>
        <a:xfrm>
          <a:off x="2969616" y="5148756"/>
          <a:ext cx="1086516" cy="322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ED2E63-24D0-4FF9-BAB3-E1A7631CD70D}" type="TxLink">
            <a:rPr lang="en-US" sz="2000" b="0" i="0" u="none" strike="noStrike">
              <a:solidFill>
                <a:schemeClr val="bg1"/>
              </a:solidFill>
              <a:latin typeface="Calibri"/>
              <a:ea typeface="Calibri"/>
              <a:cs typeface="Calibri"/>
            </a:rPr>
            <a:pPr marL="0" indent="0" algn="ctr"/>
            <a:t>-83.5%</a:t>
          </a:fld>
          <a:endParaRPr lang="en-GB" sz="1600" b="0" i="0" u="none" strike="noStrike">
            <a:solidFill>
              <a:schemeClr val="bg1"/>
            </a:solidFill>
            <a:latin typeface="Calibri"/>
            <a:ea typeface="Calibri"/>
            <a:cs typeface="Calibri"/>
          </a:endParaRPr>
        </a:p>
      </xdr:txBody>
    </xdr:sp>
    <xdr:clientData/>
  </xdr:twoCellAnchor>
  <xdr:twoCellAnchor>
    <xdr:from>
      <xdr:col>5</xdr:col>
      <xdr:colOff>152328</xdr:colOff>
      <xdr:row>29</xdr:row>
      <xdr:rowOff>85412</xdr:rowOff>
    </xdr:from>
    <xdr:to>
      <xdr:col>7</xdr:col>
      <xdr:colOff>12637</xdr:colOff>
      <xdr:row>31</xdr:row>
      <xdr:rowOff>44946</xdr:rowOff>
    </xdr:to>
    <xdr:sp macro="" textlink="'analysis '!S10">
      <xdr:nvSpPr>
        <xdr:cNvPr id="39" name="TextBox 38">
          <a:extLst>
            <a:ext uri="{FF2B5EF4-FFF2-40B4-BE49-F238E27FC236}">
              <a16:creationId xmlns:a16="http://schemas.microsoft.com/office/drawing/2014/main" id="{A5B8347F-9691-4A71-9136-7430C43C6AF5}"/>
            </a:ext>
          </a:extLst>
        </xdr:cNvPr>
        <xdr:cNvSpPr txBox="1"/>
      </xdr:nvSpPr>
      <xdr:spPr>
        <a:xfrm>
          <a:off x="2972604" y="5419412"/>
          <a:ext cx="1086516" cy="327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D00588-E6AF-441C-B277-FE655F34F9B6}" type="TxLink">
            <a:rPr lang="en-US" sz="2400" b="0" i="0" u="none" strike="noStrike">
              <a:solidFill>
                <a:schemeClr val="bg1"/>
              </a:solidFill>
              <a:latin typeface="Calibri"/>
              <a:ea typeface="Calibri"/>
              <a:cs typeface="Calibri"/>
            </a:rPr>
            <a:pPr marL="0" indent="0" algn="ctr"/>
            <a:t>▼</a:t>
          </a:fld>
          <a:endParaRPr lang="en-GB" sz="3600" b="0" i="0" u="none" strike="noStrike">
            <a:solidFill>
              <a:schemeClr val="bg1"/>
            </a:solidFill>
            <a:latin typeface="Calibri"/>
            <a:ea typeface="Calibri"/>
            <a:cs typeface="Calibri"/>
          </a:endParaRPr>
        </a:p>
      </xdr:txBody>
    </xdr:sp>
    <xdr:clientData/>
  </xdr:twoCellAnchor>
  <xdr:twoCellAnchor>
    <xdr:from>
      <xdr:col>7</xdr:col>
      <xdr:colOff>320708</xdr:colOff>
      <xdr:row>27</xdr:row>
      <xdr:rowOff>16617</xdr:rowOff>
    </xdr:from>
    <xdr:to>
      <xdr:col>9</xdr:col>
      <xdr:colOff>206085</xdr:colOff>
      <xdr:row>31</xdr:row>
      <xdr:rowOff>152257</xdr:rowOff>
    </xdr:to>
    <xdr:sp macro="" textlink="'analysis '!T12">
      <xdr:nvSpPr>
        <xdr:cNvPr id="40" name="TextBox 39">
          <a:extLst>
            <a:ext uri="{FF2B5EF4-FFF2-40B4-BE49-F238E27FC236}">
              <a16:creationId xmlns:a16="http://schemas.microsoft.com/office/drawing/2014/main" id="{BC60C37B-78EE-4C2F-95BA-01477D149856}"/>
            </a:ext>
          </a:extLst>
        </xdr:cNvPr>
        <xdr:cNvSpPr txBox="1"/>
      </xdr:nvSpPr>
      <xdr:spPr>
        <a:xfrm>
          <a:off x="4367191" y="4982755"/>
          <a:ext cx="1111584" cy="87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5888EA-8F34-492F-A84C-1D66FDCA07E3}" type="TxLink">
            <a:rPr lang="en-US" sz="1050" b="1" i="0" u="none" strike="noStrike">
              <a:solidFill>
                <a:srgbClr val="FFFFFF"/>
              </a:solidFill>
              <a:latin typeface="Calibri"/>
              <a:ea typeface="Calibri"/>
              <a:cs typeface="Calibri"/>
            </a:rPr>
            <a:pPr marL="0" indent="0" algn="ctr"/>
            <a:t>YoY change suggests room for improvement</a:t>
          </a:fld>
          <a:endParaRPr lang="en-GB" sz="1600" b="1" i="0" u="none" strike="noStrike">
            <a:solidFill>
              <a:schemeClr val="bg1"/>
            </a:solidFill>
            <a:latin typeface="Calibri"/>
            <a:ea typeface="Calibri"/>
            <a:cs typeface="Calibri"/>
          </a:endParaRPr>
        </a:p>
      </xdr:txBody>
    </xdr:sp>
    <xdr:clientData/>
  </xdr:twoCellAnchor>
  <xdr:twoCellAnchor>
    <xdr:from>
      <xdr:col>8</xdr:col>
      <xdr:colOff>22317</xdr:colOff>
      <xdr:row>25</xdr:row>
      <xdr:rowOff>12296</xdr:rowOff>
    </xdr:from>
    <xdr:to>
      <xdr:col>8</xdr:col>
      <xdr:colOff>494352</xdr:colOff>
      <xdr:row>27</xdr:row>
      <xdr:rowOff>111305</xdr:rowOff>
    </xdr:to>
    <xdr:sp macro="" textlink="">
      <xdr:nvSpPr>
        <xdr:cNvPr id="41" name="Oval 40">
          <a:extLst>
            <a:ext uri="{FF2B5EF4-FFF2-40B4-BE49-F238E27FC236}">
              <a16:creationId xmlns:a16="http://schemas.microsoft.com/office/drawing/2014/main" id="{6F6AA2A7-187A-4038-AFE3-7E5C8CB18E72}"/>
            </a:ext>
          </a:extLst>
        </xdr:cNvPr>
        <xdr:cNvSpPr/>
      </xdr:nvSpPr>
      <xdr:spPr>
        <a:xfrm>
          <a:off x="4667809" y="4557220"/>
          <a:ext cx="472035" cy="462603"/>
        </a:xfrm>
        <a:prstGeom prst="ellipse">
          <a:avLst/>
        </a:prstGeom>
        <a:solidFill>
          <a:schemeClr val="tx1"/>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34262</xdr:colOff>
      <xdr:row>25</xdr:row>
      <xdr:rowOff>25256</xdr:rowOff>
    </xdr:from>
    <xdr:to>
      <xdr:col>8</xdr:col>
      <xdr:colOff>478530</xdr:colOff>
      <xdr:row>27</xdr:row>
      <xdr:rowOff>110421</xdr:rowOff>
    </xdr:to>
    <xdr:pic>
      <xdr:nvPicPr>
        <xdr:cNvPr id="43" name="Graphic 42" descr="Lightbulb">
          <a:extLst>
            <a:ext uri="{FF2B5EF4-FFF2-40B4-BE49-F238E27FC236}">
              <a16:creationId xmlns:a16="http://schemas.microsoft.com/office/drawing/2014/main" id="{4413C35F-B884-7F2A-2E68-71B3E8DCAD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3848" y="4623532"/>
          <a:ext cx="444268" cy="453027"/>
        </a:xfrm>
        <a:prstGeom prst="rect">
          <a:avLst/>
        </a:prstGeom>
      </xdr:spPr>
    </xdr:pic>
    <xdr:clientData/>
  </xdr:twoCellAnchor>
  <xdr:twoCellAnchor>
    <xdr:from>
      <xdr:col>9</xdr:col>
      <xdr:colOff>412753</xdr:colOff>
      <xdr:row>7</xdr:row>
      <xdr:rowOff>123665</xdr:rowOff>
    </xdr:from>
    <xdr:to>
      <xdr:col>13</xdr:col>
      <xdr:colOff>390346</xdr:colOff>
      <xdr:row>32</xdr:row>
      <xdr:rowOff>103393</xdr:rowOff>
    </xdr:to>
    <xdr:sp macro="" textlink="">
      <xdr:nvSpPr>
        <xdr:cNvPr id="42" name="Rectangle: Rounded Corners 41">
          <a:extLst>
            <a:ext uri="{FF2B5EF4-FFF2-40B4-BE49-F238E27FC236}">
              <a16:creationId xmlns:a16="http://schemas.microsoft.com/office/drawing/2014/main" id="{382BD03D-B498-406C-87B7-F88C5BCAD752}"/>
            </a:ext>
          </a:extLst>
        </xdr:cNvPr>
        <xdr:cNvSpPr/>
      </xdr:nvSpPr>
      <xdr:spPr>
        <a:xfrm>
          <a:off x="5685443" y="1411182"/>
          <a:ext cx="2430006" cy="4578004"/>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436670</xdr:colOff>
      <xdr:row>22</xdr:row>
      <xdr:rowOff>65396</xdr:rowOff>
    </xdr:from>
    <xdr:to>
      <xdr:col>13</xdr:col>
      <xdr:colOff>313975</xdr:colOff>
      <xdr:row>31</xdr:row>
      <xdr:rowOff>32414</xdr:rowOff>
    </xdr:to>
    <xdr:graphicFrame macro="">
      <xdr:nvGraphicFramePr>
        <xdr:cNvPr id="5" name="Chart 4">
          <a:extLst>
            <a:ext uri="{FF2B5EF4-FFF2-40B4-BE49-F238E27FC236}">
              <a16:creationId xmlns:a16="http://schemas.microsoft.com/office/drawing/2014/main" id="{3702F8F3-BFC9-4FFF-AEE3-454593B5B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469477</xdr:colOff>
      <xdr:row>18</xdr:row>
      <xdr:rowOff>134273</xdr:rowOff>
    </xdr:from>
    <xdr:to>
      <xdr:col>13</xdr:col>
      <xdr:colOff>272095</xdr:colOff>
      <xdr:row>25</xdr:row>
      <xdr:rowOff>27124</xdr:rowOff>
    </xdr:to>
    <xdr:sp macro="" textlink="'analysis '!AA20">
      <xdr:nvSpPr>
        <xdr:cNvPr id="44" name="TextBox 43">
          <a:extLst>
            <a:ext uri="{FF2B5EF4-FFF2-40B4-BE49-F238E27FC236}">
              <a16:creationId xmlns:a16="http://schemas.microsoft.com/office/drawing/2014/main" id="{273A4FEB-0D19-461C-8D9B-A1A232BE4290}"/>
            </a:ext>
          </a:extLst>
        </xdr:cNvPr>
        <xdr:cNvSpPr txBox="1"/>
      </xdr:nvSpPr>
      <xdr:spPr>
        <a:xfrm>
          <a:off x="5742167" y="3445032"/>
          <a:ext cx="2255031" cy="1180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04E7E8-15B6-4FD2-86F2-E356B6743DC0}" type="TxLink">
            <a:rPr lang="en-US" sz="900" b="0" i="0" u="none" strike="noStrike">
              <a:solidFill>
                <a:schemeClr val="bg1">
                  <a:lumMod val="75000"/>
                </a:schemeClr>
              </a:solidFill>
              <a:latin typeface="Calibri"/>
              <a:ea typeface="Calibri"/>
              <a:cs typeface="Calibri"/>
            </a:rPr>
            <a:pPr algn="ctr"/>
            <a:t>Focus On Highlighted Weekdays : They Exceeded The 941 Passengers Average And Account For 49.4% Of The Total Passengers </a:t>
          </a:fld>
          <a:endParaRPr lang="en-GB" sz="1050">
            <a:solidFill>
              <a:schemeClr val="bg1">
                <a:lumMod val="75000"/>
              </a:schemeClr>
            </a:solidFill>
          </a:endParaRPr>
        </a:p>
      </xdr:txBody>
    </xdr:sp>
    <xdr:clientData/>
  </xdr:twoCellAnchor>
  <xdr:twoCellAnchor>
    <xdr:from>
      <xdr:col>10</xdr:col>
      <xdr:colOff>39147</xdr:colOff>
      <xdr:row>18</xdr:row>
      <xdr:rowOff>25735</xdr:rowOff>
    </xdr:from>
    <xdr:to>
      <xdr:col>14</xdr:col>
      <xdr:colOff>213063</xdr:colOff>
      <xdr:row>19</xdr:row>
      <xdr:rowOff>183912</xdr:rowOff>
    </xdr:to>
    <xdr:sp macro="" textlink="">
      <xdr:nvSpPr>
        <xdr:cNvPr id="45" name="TextBox 44">
          <a:extLst>
            <a:ext uri="{FF2B5EF4-FFF2-40B4-BE49-F238E27FC236}">
              <a16:creationId xmlns:a16="http://schemas.microsoft.com/office/drawing/2014/main" id="{622842C9-2F86-436D-88E9-69488D6ADA0C}"/>
            </a:ext>
          </a:extLst>
        </xdr:cNvPr>
        <xdr:cNvSpPr txBox="1"/>
      </xdr:nvSpPr>
      <xdr:spPr>
        <a:xfrm>
          <a:off x="5924940" y="3336494"/>
          <a:ext cx="2626330" cy="342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Riders Weakday</a:t>
          </a:r>
          <a:r>
            <a:rPr lang="en-GB" sz="1200" baseline="0">
              <a:solidFill>
                <a:schemeClr val="bg1"/>
              </a:solidFill>
            </a:rPr>
            <a:t> Distribution</a:t>
          </a:r>
          <a:endParaRPr lang="en-GB" sz="1200">
            <a:solidFill>
              <a:schemeClr val="bg1"/>
            </a:solidFill>
          </a:endParaRPr>
        </a:p>
      </xdr:txBody>
    </xdr:sp>
    <xdr:clientData/>
  </xdr:twoCellAnchor>
  <xdr:twoCellAnchor>
    <xdr:from>
      <xdr:col>9</xdr:col>
      <xdr:colOff>501495</xdr:colOff>
      <xdr:row>18</xdr:row>
      <xdr:rowOff>133582</xdr:rowOff>
    </xdr:from>
    <xdr:to>
      <xdr:col>10</xdr:col>
      <xdr:colOff>60147</xdr:colOff>
      <xdr:row>19</xdr:row>
      <xdr:rowOff>122051</xdr:rowOff>
    </xdr:to>
    <xdr:sp macro="" textlink="">
      <xdr:nvSpPr>
        <xdr:cNvPr id="46" name="Oval 45">
          <a:extLst>
            <a:ext uri="{FF2B5EF4-FFF2-40B4-BE49-F238E27FC236}">
              <a16:creationId xmlns:a16="http://schemas.microsoft.com/office/drawing/2014/main" id="{31B4F13A-4790-4906-85A9-5BCE77A390D1}"/>
            </a:ext>
          </a:extLst>
        </xdr:cNvPr>
        <xdr:cNvSpPr/>
      </xdr:nvSpPr>
      <xdr:spPr>
        <a:xfrm>
          <a:off x="5774185" y="3444341"/>
          <a:ext cx="171755" cy="172400"/>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504875</xdr:colOff>
      <xdr:row>10</xdr:row>
      <xdr:rowOff>17927</xdr:rowOff>
    </xdr:from>
    <xdr:to>
      <xdr:col>13</xdr:col>
      <xdr:colOff>268282</xdr:colOff>
      <xdr:row>17</xdr:row>
      <xdr:rowOff>71037</xdr:rowOff>
    </xdr:to>
    <xdr:graphicFrame macro="">
      <xdr:nvGraphicFramePr>
        <xdr:cNvPr id="47" name="Chart 46">
          <a:extLst>
            <a:ext uri="{FF2B5EF4-FFF2-40B4-BE49-F238E27FC236}">
              <a16:creationId xmlns:a16="http://schemas.microsoft.com/office/drawing/2014/main" id="{71E0426B-0770-4FEF-94F2-7E3FD01E4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39147</xdr:colOff>
      <xdr:row>7</xdr:row>
      <xdr:rowOff>152816</xdr:rowOff>
    </xdr:from>
    <xdr:to>
      <xdr:col>14</xdr:col>
      <xdr:colOff>213063</xdr:colOff>
      <xdr:row>9</xdr:row>
      <xdr:rowOff>127062</xdr:rowOff>
    </xdr:to>
    <xdr:sp macro="" textlink="">
      <xdr:nvSpPr>
        <xdr:cNvPr id="48" name="TextBox 47">
          <a:extLst>
            <a:ext uri="{FF2B5EF4-FFF2-40B4-BE49-F238E27FC236}">
              <a16:creationId xmlns:a16="http://schemas.microsoft.com/office/drawing/2014/main" id="{9AD2E8F5-685C-4220-AE57-AA341BA99DD3}"/>
            </a:ext>
          </a:extLst>
        </xdr:cNvPr>
        <xdr:cNvSpPr txBox="1"/>
      </xdr:nvSpPr>
      <xdr:spPr>
        <a:xfrm>
          <a:off x="5924940" y="1440333"/>
          <a:ext cx="2626330" cy="342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Riders Monthly</a:t>
          </a:r>
          <a:r>
            <a:rPr lang="en-GB" sz="1200" baseline="0">
              <a:solidFill>
                <a:schemeClr val="bg1"/>
              </a:solidFill>
            </a:rPr>
            <a:t> Distribution</a:t>
          </a:r>
          <a:endParaRPr lang="en-GB" sz="1200">
            <a:solidFill>
              <a:schemeClr val="bg1"/>
            </a:solidFill>
          </a:endParaRPr>
        </a:p>
      </xdr:txBody>
    </xdr:sp>
    <xdr:clientData/>
  </xdr:twoCellAnchor>
  <xdr:twoCellAnchor>
    <xdr:from>
      <xdr:col>9</xdr:col>
      <xdr:colOff>501495</xdr:colOff>
      <xdr:row>8</xdr:row>
      <xdr:rowOff>74322</xdr:rowOff>
    </xdr:from>
    <xdr:to>
      <xdr:col>10</xdr:col>
      <xdr:colOff>60147</xdr:colOff>
      <xdr:row>9</xdr:row>
      <xdr:rowOff>62791</xdr:rowOff>
    </xdr:to>
    <xdr:sp macro="" textlink="">
      <xdr:nvSpPr>
        <xdr:cNvPr id="49" name="Oval 48">
          <a:extLst>
            <a:ext uri="{FF2B5EF4-FFF2-40B4-BE49-F238E27FC236}">
              <a16:creationId xmlns:a16="http://schemas.microsoft.com/office/drawing/2014/main" id="{F1CB5A6B-79EE-4505-AA14-46115E2FBC90}"/>
            </a:ext>
          </a:extLst>
        </xdr:cNvPr>
        <xdr:cNvSpPr/>
      </xdr:nvSpPr>
      <xdr:spPr>
        <a:xfrm>
          <a:off x="5774185" y="1545770"/>
          <a:ext cx="171755" cy="172400"/>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496988</xdr:colOff>
      <xdr:row>7</xdr:row>
      <xdr:rowOff>110785</xdr:rowOff>
    </xdr:from>
    <xdr:to>
      <xdr:col>19</xdr:col>
      <xdr:colOff>394015</xdr:colOff>
      <xdr:row>24</xdr:row>
      <xdr:rowOff>158150</xdr:rowOff>
    </xdr:to>
    <xdr:sp macro="" textlink="">
      <xdr:nvSpPr>
        <xdr:cNvPr id="53" name="Rectangle: Rounded Corners 52">
          <a:extLst>
            <a:ext uri="{FF2B5EF4-FFF2-40B4-BE49-F238E27FC236}">
              <a16:creationId xmlns:a16="http://schemas.microsoft.com/office/drawing/2014/main" id="{A7E22C02-CEF3-4657-AD2D-FC7656B79487}"/>
            </a:ext>
          </a:extLst>
        </xdr:cNvPr>
        <xdr:cNvSpPr/>
      </xdr:nvSpPr>
      <xdr:spPr>
        <a:xfrm>
          <a:off x="8196063" y="1368804"/>
          <a:ext cx="3563254" cy="3102554"/>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556030</xdr:colOff>
      <xdr:row>22</xdr:row>
      <xdr:rowOff>20677</xdr:rowOff>
    </xdr:from>
    <xdr:to>
      <xdr:col>20</xdr:col>
      <xdr:colOff>155959</xdr:colOff>
      <xdr:row>23</xdr:row>
      <xdr:rowOff>172558</xdr:rowOff>
    </xdr:to>
    <xdr:sp macro="" textlink="">
      <xdr:nvSpPr>
        <xdr:cNvPr id="50" name="Minus Sign 49">
          <a:extLst>
            <a:ext uri="{FF2B5EF4-FFF2-40B4-BE49-F238E27FC236}">
              <a16:creationId xmlns:a16="http://schemas.microsoft.com/office/drawing/2014/main" id="{9FC74E1B-0861-4335-BB01-0A1CDF5D02A7}"/>
            </a:ext>
          </a:extLst>
        </xdr:cNvPr>
        <xdr:cNvSpPr/>
      </xdr:nvSpPr>
      <xdr:spPr>
        <a:xfrm>
          <a:off x="7668030" y="4067160"/>
          <a:ext cx="4504757" cy="335812"/>
        </a:xfrm>
        <a:prstGeom prst="mathMinus">
          <a:avLst>
            <a:gd name="adj1" fmla="val 8135"/>
          </a:avLst>
        </a:prstGeom>
        <a:gradFill>
          <a:gsLst>
            <a:gs pos="29000">
              <a:schemeClr val="bg2">
                <a:alpha val="62000"/>
                <a:lumMod val="76000"/>
              </a:schemeClr>
            </a:gs>
            <a:gs pos="4000">
              <a:schemeClr val="tx1"/>
            </a:gs>
            <a:gs pos="54000">
              <a:schemeClr val="bg2">
                <a:lumMod val="50000"/>
              </a:schemeClr>
            </a:gs>
            <a:gs pos="97000">
              <a:schemeClr val="tx1"/>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332251</xdr:colOff>
      <xdr:row>0</xdr:row>
      <xdr:rowOff>58166</xdr:rowOff>
    </xdr:from>
    <xdr:to>
      <xdr:col>8</xdr:col>
      <xdr:colOff>137517</xdr:colOff>
      <xdr:row>1</xdr:row>
      <xdr:rowOff>167838</xdr:rowOff>
    </xdr:to>
    <xdr:sp macro="" textlink="">
      <xdr:nvSpPr>
        <xdr:cNvPr id="83" name="TextBox 82">
          <a:extLst>
            <a:ext uri="{FF2B5EF4-FFF2-40B4-BE49-F238E27FC236}">
              <a16:creationId xmlns:a16="http://schemas.microsoft.com/office/drawing/2014/main" id="{C29B5676-43A6-1915-DAF9-FF01342A1E5A}"/>
            </a:ext>
          </a:extLst>
        </xdr:cNvPr>
        <xdr:cNvSpPr txBox="1"/>
      </xdr:nvSpPr>
      <xdr:spPr>
        <a:xfrm>
          <a:off x="700113" y="58166"/>
          <a:ext cx="4096990" cy="293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Arial" panose="020B0604020202020204" pitchFamily="34" charset="0"/>
              <a:cs typeface="Arial" panose="020B0604020202020204" pitchFamily="34" charset="0"/>
            </a:rPr>
            <a:t>Transactio</a:t>
          </a:r>
          <a:r>
            <a:rPr lang="en-GB" sz="1600" b="1" baseline="0">
              <a:solidFill>
                <a:schemeClr val="bg1"/>
              </a:solidFill>
              <a:latin typeface="Arial" panose="020B0604020202020204" pitchFamily="34" charset="0"/>
              <a:cs typeface="Arial" panose="020B0604020202020204" pitchFamily="34" charset="0"/>
            </a:rPr>
            <a:t>n</a:t>
          </a:r>
          <a:r>
            <a:rPr lang="en-GB" sz="1600" b="1" baseline="0">
              <a:solidFill>
                <a:schemeClr val="bg1"/>
              </a:solidFill>
            </a:rPr>
            <a:t>  Dashboard </a:t>
          </a:r>
          <a:endParaRPr lang="en-GB" sz="1600" b="1">
            <a:solidFill>
              <a:schemeClr val="bg1"/>
            </a:solidFill>
          </a:endParaRPr>
        </a:p>
      </xdr:txBody>
    </xdr:sp>
    <xdr:clientData/>
  </xdr:twoCellAnchor>
  <xdr:twoCellAnchor>
    <xdr:from>
      <xdr:col>14</xdr:col>
      <xdr:colOff>215465</xdr:colOff>
      <xdr:row>2</xdr:row>
      <xdr:rowOff>108558</xdr:rowOff>
    </xdr:from>
    <xdr:to>
      <xdr:col>16</xdr:col>
      <xdr:colOff>437740</xdr:colOff>
      <xdr:row>6</xdr:row>
      <xdr:rowOff>135541</xdr:rowOff>
    </xdr:to>
    <xdr:grpSp>
      <xdr:nvGrpSpPr>
        <xdr:cNvPr id="96" name="Group 95">
          <a:extLst>
            <a:ext uri="{FF2B5EF4-FFF2-40B4-BE49-F238E27FC236}">
              <a16:creationId xmlns:a16="http://schemas.microsoft.com/office/drawing/2014/main" id="{98A90F04-6EE3-128C-6280-A1147B0B681C}"/>
            </a:ext>
          </a:extLst>
        </xdr:cNvPr>
        <xdr:cNvGrpSpPr/>
      </xdr:nvGrpSpPr>
      <xdr:grpSpPr>
        <a:xfrm>
          <a:off x="8507410" y="468776"/>
          <a:ext cx="1441475" cy="747420"/>
          <a:chOff x="9659052" y="448454"/>
          <a:chExt cx="1441577" cy="757881"/>
        </a:xfrm>
      </xdr:grpSpPr>
      <xdr:sp macro="" textlink="">
        <xdr:nvSpPr>
          <xdr:cNvPr id="89" name="TextBox 88">
            <a:extLst>
              <a:ext uri="{FF2B5EF4-FFF2-40B4-BE49-F238E27FC236}">
                <a16:creationId xmlns:a16="http://schemas.microsoft.com/office/drawing/2014/main" id="{4AC0824E-7104-479A-8E9F-4C5456B801B4}"/>
              </a:ext>
            </a:extLst>
          </xdr:cNvPr>
          <xdr:cNvSpPr txBox="1"/>
        </xdr:nvSpPr>
        <xdr:spPr>
          <a:xfrm>
            <a:off x="9659052" y="448454"/>
            <a:ext cx="1441577" cy="339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Average Bus Utilization</a:t>
            </a:r>
          </a:p>
        </xdr:txBody>
      </xdr:sp>
      <xdr:sp macro="" textlink="'analysis 2'!W8">
        <xdr:nvSpPr>
          <xdr:cNvPr id="92" name="TextBox 91">
            <a:extLst>
              <a:ext uri="{FF2B5EF4-FFF2-40B4-BE49-F238E27FC236}">
                <a16:creationId xmlns:a16="http://schemas.microsoft.com/office/drawing/2014/main" id="{29AE24EA-A029-44C0-BA51-63F6BF835711}"/>
              </a:ext>
            </a:extLst>
          </xdr:cNvPr>
          <xdr:cNvSpPr txBox="1"/>
        </xdr:nvSpPr>
        <xdr:spPr>
          <a:xfrm>
            <a:off x="9883711" y="881676"/>
            <a:ext cx="1023434" cy="32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62463C-E37C-4BEF-8BDC-C1ABDD0A6698}" type="TxLink">
              <a:rPr lang="en-US" sz="1400" b="0" i="0" u="none" strike="noStrike">
                <a:solidFill>
                  <a:schemeClr val="bg1"/>
                </a:solidFill>
                <a:latin typeface="Calibri"/>
                <a:ea typeface="Calibri"/>
                <a:cs typeface="Calibri"/>
              </a:rPr>
              <a:pPr marL="0" indent="0" algn="ctr"/>
              <a:t>79.8%</a:t>
            </a:fld>
            <a:endParaRPr lang="en-GB" sz="1400" b="0" i="0" u="none" strike="noStrike">
              <a:solidFill>
                <a:schemeClr val="bg1"/>
              </a:solidFill>
              <a:latin typeface="Calibri"/>
              <a:ea typeface="Calibri"/>
              <a:cs typeface="Calibri"/>
            </a:endParaRPr>
          </a:p>
        </xdr:txBody>
      </xdr:sp>
      <xdr:sp macro="" textlink="">
        <xdr:nvSpPr>
          <xdr:cNvPr id="95" name="Oval 94">
            <a:extLst>
              <a:ext uri="{FF2B5EF4-FFF2-40B4-BE49-F238E27FC236}">
                <a16:creationId xmlns:a16="http://schemas.microsoft.com/office/drawing/2014/main" id="{3BCB8DD6-D30F-4E5C-AC85-6E0BC5CBF837}"/>
              </a:ext>
            </a:extLst>
          </xdr:cNvPr>
          <xdr:cNvSpPr/>
        </xdr:nvSpPr>
        <xdr:spPr>
          <a:xfrm>
            <a:off x="10319667" y="797483"/>
            <a:ext cx="140664" cy="143046"/>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grpSp>
    <xdr:clientData/>
  </xdr:twoCellAnchor>
  <xdr:twoCellAnchor editAs="oneCell">
    <xdr:from>
      <xdr:col>13</xdr:col>
      <xdr:colOff>519327</xdr:colOff>
      <xdr:row>9</xdr:row>
      <xdr:rowOff>51254</xdr:rowOff>
    </xdr:from>
    <xdr:to>
      <xdr:col>19</xdr:col>
      <xdr:colOff>293688</xdr:colOff>
      <xdr:row>11</xdr:row>
      <xdr:rowOff>119062</xdr:rowOff>
    </xdr:to>
    <mc:AlternateContent xmlns:mc="http://schemas.openxmlformats.org/markup-compatibility/2006" xmlns:a14="http://schemas.microsoft.com/office/drawing/2010/main">
      <mc:Choice Requires="a14">
        <xdr:graphicFrame macro="">
          <xdr:nvGraphicFramePr>
            <xdr:cNvPr id="97" name="Year">
              <a:extLst>
                <a:ext uri="{FF2B5EF4-FFF2-40B4-BE49-F238E27FC236}">
                  <a16:creationId xmlns:a16="http://schemas.microsoft.com/office/drawing/2014/main" id="{1A3D43D4-C9B1-4542-A6D9-AB4F2BE9B4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08887" y="1701727"/>
              <a:ext cx="3435755" cy="434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507596</xdr:colOff>
      <xdr:row>7</xdr:row>
      <xdr:rowOff>142551</xdr:rowOff>
    </xdr:from>
    <xdr:to>
      <xdr:col>18</xdr:col>
      <xdr:colOff>70324</xdr:colOff>
      <xdr:row>9</xdr:row>
      <xdr:rowOff>116797</xdr:rowOff>
    </xdr:to>
    <xdr:sp macro="" textlink="">
      <xdr:nvSpPr>
        <xdr:cNvPr id="98" name="TextBox 97">
          <a:extLst>
            <a:ext uri="{FF2B5EF4-FFF2-40B4-BE49-F238E27FC236}">
              <a16:creationId xmlns:a16="http://schemas.microsoft.com/office/drawing/2014/main" id="{7DAA2644-C6D3-4A14-9A23-70BD366715F4}"/>
            </a:ext>
          </a:extLst>
        </xdr:cNvPr>
        <xdr:cNvSpPr txBox="1"/>
      </xdr:nvSpPr>
      <xdr:spPr>
        <a:xfrm>
          <a:off x="8175521" y="1417343"/>
          <a:ext cx="2605935" cy="33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Year</a:t>
          </a:r>
          <a:r>
            <a:rPr lang="en-GB" sz="1200" baseline="0">
              <a:solidFill>
                <a:schemeClr val="bg1"/>
              </a:solidFill>
            </a:rPr>
            <a:t> : </a:t>
          </a:r>
          <a:endParaRPr lang="en-GB" sz="1200">
            <a:solidFill>
              <a:schemeClr val="bg1"/>
            </a:solidFill>
          </a:endParaRPr>
        </a:p>
      </xdr:txBody>
    </xdr:sp>
    <xdr:clientData/>
  </xdr:twoCellAnchor>
  <xdr:twoCellAnchor>
    <xdr:from>
      <xdr:col>13</xdr:col>
      <xdr:colOff>507596</xdr:colOff>
      <xdr:row>11</xdr:row>
      <xdr:rowOff>80638</xdr:rowOff>
    </xdr:from>
    <xdr:to>
      <xdr:col>18</xdr:col>
      <xdr:colOff>70324</xdr:colOff>
      <xdr:row>13</xdr:row>
      <xdr:rowOff>54884</xdr:rowOff>
    </xdr:to>
    <xdr:sp macro="" textlink="">
      <xdr:nvSpPr>
        <xdr:cNvPr id="99" name="TextBox 98">
          <a:extLst>
            <a:ext uri="{FF2B5EF4-FFF2-40B4-BE49-F238E27FC236}">
              <a16:creationId xmlns:a16="http://schemas.microsoft.com/office/drawing/2014/main" id="{9DFFEC3E-8E15-417C-A5F0-D36734EE1389}"/>
            </a:ext>
          </a:extLst>
        </xdr:cNvPr>
        <xdr:cNvSpPr txBox="1"/>
      </xdr:nvSpPr>
      <xdr:spPr>
        <a:xfrm>
          <a:off x="8175521" y="2083883"/>
          <a:ext cx="2605935" cy="33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Month</a:t>
          </a:r>
          <a:r>
            <a:rPr lang="en-GB" sz="1200" baseline="0">
              <a:solidFill>
                <a:schemeClr val="bg1"/>
              </a:solidFill>
            </a:rPr>
            <a:t> : </a:t>
          </a:r>
          <a:endParaRPr lang="en-GB" sz="1200">
            <a:solidFill>
              <a:schemeClr val="bg1"/>
            </a:solidFill>
          </a:endParaRPr>
        </a:p>
      </xdr:txBody>
    </xdr:sp>
    <xdr:clientData/>
  </xdr:twoCellAnchor>
  <xdr:twoCellAnchor editAs="oneCell">
    <xdr:from>
      <xdr:col>13</xdr:col>
      <xdr:colOff>519327</xdr:colOff>
      <xdr:row>13</xdr:row>
      <xdr:rowOff>23472</xdr:rowOff>
    </xdr:from>
    <xdr:to>
      <xdr:col>19</xdr:col>
      <xdr:colOff>264433</xdr:colOff>
      <xdr:row>15</xdr:row>
      <xdr:rowOff>75406</xdr:rowOff>
    </xdr:to>
    <mc:AlternateContent xmlns:mc="http://schemas.openxmlformats.org/markup-compatibility/2006" xmlns:a14="http://schemas.microsoft.com/office/drawing/2010/main">
      <mc:Choice Requires="a14">
        <xdr:graphicFrame macro="">
          <xdr:nvGraphicFramePr>
            <xdr:cNvPr id="100" name="Month Name">
              <a:extLst>
                <a:ext uri="{FF2B5EF4-FFF2-40B4-BE49-F238E27FC236}">
                  <a16:creationId xmlns:a16="http://schemas.microsoft.com/office/drawing/2014/main" id="{58CA982F-0BFA-4495-9BC5-62D350AF628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208887" y="2407489"/>
              <a:ext cx="3406500" cy="4187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519327</xdr:colOff>
      <xdr:row>16</xdr:row>
      <xdr:rowOff>148447</xdr:rowOff>
    </xdr:from>
    <xdr:to>
      <xdr:col>19</xdr:col>
      <xdr:colOff>265327</xdr:colOff>
      <xdr:row>19</xdr:row>
      <xdr:rowOff>48884</xdr:rowOff>
    </xdr:to>
    <mc:AlternateContent xmlns:mc="http://schemas.openxmlformats.org/markup-compatibility/2006" xmlns:a14="http://schemas.microsoft.com/office/drawing/2010/main">
      <mc:Choice Requires="a14">
        <xdr:graphicFrame macro="">
          <xdr:nvGraphicFramePr>
            <xdr:cNvPr id="101" name="AM-PM">
              <a:extLst>
                <a:ext uri="{FF2B5EF4-FFF2-40B4-BE49-F238E27FC236}">
                  <a16:creationId xmlns:a16="http://schemas.microsoft.com/office/drawing/2014/main" id="{6FE4A3A4-301C-49E1-8755-AEF691EB588C}"/>
                </a:ext>
              </a:extLst>
            </xdr:cNvPr>
            <xdr:cNvGraphicFramePr/>
          </xdr:nvGraphicFramePr>
          <xdr:xfrm>
            <a:off x="0" y="0"/>
            <a:ext cx="0" cy="0"/>
          </xdr:xfrm>
          <a:graphic>
            <a:graphicData uri="http://schemas.microsoft.com/office/drawing/2010/slicer">
              <sle:slicer xmlns:sle="http://schemas.microsoft.com/office/drawing/2010/slicer" name="AM-PM"/>
            </a:graphicData>
          </a:graphic>
        </xdr:graphicFrame>
      </mc:Choice>
      <mc:Fallback xmlns="">
        <xdr:sp macro="" textlink="">
          <xdr:nvSpPr>
            <xdr:cNvPr id="0" name=""/>
            <xdr:cNvSpPr>
              <a:spLocks noTextEdit="1"/>
            </xdr:cNvSpPr>
          </xdr:nvSpPr>
          <xdr:spPr>
            <a:xfrm>
              <a:off x="8208887" y="3082621"/>
              <a:ext cx="3407394" cy="4505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507596</xdr:colOff>
      <xdr:row>15</xdr:row>
      <xdr:rowOff>52033</xdr:rowOff>
    </xdr:from>
    <xdr:to>
      <xdr:col>18</xdr:col>
      <xdr:colOff>70324</xdr:colOff>
      <xdr:row>17</xdr:row>
      <xdr:rowOff>26279</xdr:rowOff>
    </xdr:to>
    <xdr:sp macro="" textlink="">
      <xdr:nvSpPr>
        <xdr:cNvPr id="102" name="TextBox 101">
          <a:extLst>
            <a:ext uri="{FF2B5EF4-FFF2-40B4-BE49-F238E27FC236}">
              <a16:creationId xmlns:a16="http://schemas.microsoft.com/office/drawing/2014/main" id="{E76FABCB-5B2C-4403-89F1-9C0A2F307ED5}"/>
            </a:ext>
          </a:extLst>
        </xdr:cNvPr>
        <xdr:cNvSpPr txBox="1"/>
      </xdr:nvSpPr>
      <xdr:spPr>
        <a:xfrm>
          <a:off x="8175521" y="2783731"/>
          <a:ext cx="2605935" cy="33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AM/PM </a:t>
          </a:r>
          <a:r>
            <a:rPr lang="en-GB" sz="1200" baseline="0">
              <a:solidFill>
                <a:schemeClr val="bg1"/>
              </a:solidFill>
            </a:rPr>
            <a:t> : </a:t>
          </a:r>
          <a:endParaRPr lang="en-GB" sz="1200">
            <a:solidFill>
              <a:schemeClr val="bg1"/>
            </a:solidFill>
          </a:endParaRPr>
        </a:p>
      </xdr:txBody>
    </xdr:sp>
    <xdr:clientData/>
  </xdr:twoCellAnchor>
  <xdr:twoCellAnchor editAs="oneCell">
    <xdr:from>
      <xdr:col>13</xdr:col>
      <xdr:colOff>541414</xdr:colOff>
      <xdr:row>20</xdr:row>
      <xdr:rowOff>45380</xdr:rowOff>
    </xdr:from>
    <xdr:to>
      <xdr:col>19</xdr:col>
      <xdr:colOff>233430</xdr:colOff>
      <xdr:row>24</xdr:row>
      <xdr:rowOff>51260</xdr:rowOff>
    </xdr:to>
    <mc:AlternateContent xmlns:mc="http://schemas.openxmlformats.org/markup-compatibility/2006" xmlns:a14="http://schemas.microsoft.com/office/drawing/2010/main">
      <mc:Choice Requires="a14">
        <xdr:graphicFrame macro="">
          <xdr:nvGraphicFramePr>
            <xdr:cNvPr id="103" name="Day Name">
              <a:extLst>
                <a:ext uri="{FF2B5EF4-FFF2-40B4-BE49-F238E27FC236}">
                  <a16:creationId xmlns:a16="http://schemas.microsoft.com/office/drawing/2014/main" id="{4A910DA6-09AE-42BE-B0A3-FD273494AF24}"/>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8230974" y="3713098"/>
              <a:ext cx="3353410" cy="7394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507596</xdr:colOff>
      <xdr:row>18</xdr:row>
      <xdr:rowOff>128712</xdr:rowOff>
    </xdr:from>
    <xdr:to>
      <xdr:col>18</xdr:col>
      <xdr:colOff>70324</xdr:colOff>
      <xdr:row>20</xdr:row>
      <xdr:rowOff>102959</xdr:rowOff>
    </xdr:to>
    <xdr:sp macro="" textlink="">
      <xdr:nvSpPr>
        <xdr:cNvPr id="104" name="TextBox 103">
          <a:extLst>
            <a:ext uri="{FF2B5EF4-FFF2-40B4-BE49-F238E27FC236}">
              <a16:creationId xmlns:a16="http://schemas.microsoft.com/office/drawing/2014/main" id="{E294C127-8727-4B8B-A6EC-81BE9439FFF9}"/>
            </a:ext>
          </a:extLst>
        </xdr:cNvPr>
        <xdr:cNvSpPr txBox="1"/>
      </xdr:nvSpPr>
      <xdr:spPr>
        <a:xfrm>
          <a:off x="8175521" y="3406750"/>
          <a:ext cx="2605935" cy="33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Week</a:t>
          </a:r>
          <a:r>
            <a:rPr lang="en-GB" sz="1200" baseline="0">
              <a:solidFill>
                <a:schemeClr val="bg1"/>
              </a:solidFill>
            </a:rPr>
            <a:t> Day : </a:t>
          </a:r>
          <a:endParaRPr lang="en-GB" sz="1200">
            <a:solidFill>
              <a:schemeClr val="bg1"/>
            </a:solidFill>
          </a:endParaRPr>
        </a:p>
      </xdr:txBody>
    </xdr:sp>
    <xdr:clientData/>
  </xdr:twoCellAnchor>
  <xdr:twoCellAnchor>
    <xdr:from>
      <xdr:col>14</xdr:col>
      <xdr:colOff>226983</xdr:colOff>
      <xdr:row>26</xdr:row>
      <xdr:rowOff>25212</xdr:rowOff>
    </xdr:from>
    <xdr:to>
      <xdr:col>14</xdr:col>
      <xdr:colOff>355336</xdr:colOff>
      <xdr:row>26</xdr:row>
      <xdr:rowOff>156193</xdr:rowOff>
    </xdr:to>
    <xdr:sp macro="" textlink="">
      <xdr:nvSpPr>
        <xdr:cNvPr id="52" name="Oval 51">
          <a:extLst>
            <a:ext uri="{FF2B5EF4-FFF2-40B4-BE49-F238E27FC236}">
              <a16:creationId xmlns:a16="http://schemas.microsoft.com/office/drawing/2014/main" id="{60C816E1-8B1C-4D55-AA9A-C08397FF1C7E}"/>
            </a:ext>
          </a:extLst>
        </xdr:cNvPr>
        <xdr:cNvSpPr/>
      </xdr:nvSpPr>
      <xdr:spPr>
        <a:xfrm>
          <a:off x="8498434" y="4747243"/>
          <a:ext cx="128353" cy="130981"/>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498317</xdr:colOff>
      <xdr:row>25</xdr:row>
      <xdr:rowOff>54051</xdr:rowOff>
    </xdr:from>
    <xdr:to>
      <xdr:col>19</xdr:col>
      <xdr:colOff>409755</xdr:colOff>
      <xdr:row>32</xdr:row>
      <xdr:rowOff>52293</xdr:rowOff>
    </xdr:to>
    <xdr:sp macro="" textlink="">
      <xdr:nvSpPr>
        <xdr:cNvPr id="54" name="Rectangle: Rounded Corners 53">
          <a:extLst>
            <a:ext uri="{FF2B5EF4-FFF2-40B4-BE49-F238E27FC236}">
              <a16:creationId xmlns:a16="http://schemas.microsoft.com/office/drawing/2014/main" id="{02A58743-59BA-479F-B223-7C6B3CBA15F5}"/>
            </a:ext>
          </a:extLst>
        </xdr:cNvPr>
        <xdr:cNvSpPr/>
      </xdr:nvSpPr>
      <xdr:spPr>
        <a:xfrm>
          <a:off x="8197392" y="4546976"/>
          <a:ext cx="3577665" cy="1256260"/>
        </a:xfrm>
        <a:prstGeom prst="roundRect">
          <a:avLst>
            <a:gd name="adj" fmla="val 5680"/>
          </a:avLst>
        </a:prstGeom>
        <a:solidFill>
          <a:schemeClr val="tx1"/>
        </a:solidFill>
        <a:ln w="12700">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14</xdr:col>
      <xdr:colOff>114078</xdr:colOff>
      <xdr:row>25</xdr:row>
      <xdr:rowOff>124568</xdr:rowOff>
    </xdr:from>
    <xdr:to>
      <xdr:col>18</xdr:col>
      <xdr:colOff>312708</xdr:colOff>
      <xdr:row>31</xdr:row>
      <xdr:rowOff>111264</xdr:rowOff>
    </xdr:to>
    <xdr:grpSp>
      <xdr:nvGrpSpPr>
        <xdr:cNvPr id="106" name="Group 105">
          <a:extLst>
            <a:ext uri="{FF2B5EF4-FFF2-40B4-BE49-F238E27FC236}">
              <a16:creationId xmlns:a16="http://schemas.microsoft.com/office/drawing/2014/main" id="{FE4F55D0-83D8-3259-C450-7C4D6DEF53CD}"/>
            </a:ext>
          </a:extLst>
        </xdr:cNvPr>
        <xdr:cNvGrpSpPr/>
      </xdr:nvGrpSpPr>
      <xdr:grpSpPr>
        <a:xfrm>
          <a:off x="8406023" y="4627295"/>
          <a:ext cx="2637030" cy="1067351"/>
          <a:chOff x="8457709" y="4370786"/>
          <a:chExt cx="2604380" cy="1410079"/>
        </a:xfrm>
      </xdr:grpSpPr>
      <xdr:sp macro="" textlink="">
        <xdr:nvSpPr>
          <xdr:cNvPr id="71" name="Rectangle: Rounded Corners 70">
            <a:extLst>
              <a:ext uri="{FF2B5EF4-FFF2-40B4-BE49-F238E27FC236}">
                <a16:creationId xmlns:a16="http://schemas.microsoft.com/office/drawing/2014/main" id="{C8247992-054E-1464-3492-317E62576BB1}"/>
              </a:ext>
            </a:extLst>
          </xdr:cNvPr>
          <xdr:cNvSpPr/>
        </xdr:nvSpPr>
        <xdr:spPr>
          <a:xfrm>
            <a:off x="8603145" y="4762924"/>
            <a:ext cx="404366" cy="442898"/>
          </a:xfrm>
          <a:prstGeom prst="roundRect">
            <a:avLst/>
          </a:prstGeom>
          <a:solidFill>
            <a:srgbClr val="5FD7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2" name="Rectangle: Rounded Corners 71">
            <a:extLst>
              <a:ext uri="{FF2B5EF4-FFF2-40B4-BE49-F238E27FC236}">
                <a16:creationId xmlns:a16="http://schemas.microsoft.com/office/drawing/2014/main" id="{B21932D2-33B1-420B-AF36-597EA33B92A6}"/>
              </a:ext>
            </a:extLst>
          </xdr:cNvPr>
          <xdr:cNvSpPr/>
        </xdr:nvSpPr>
        <xdr:spPr>
          <a:xfrm>
            <a:off x="8602361" y="5311926"/>
            <a:ext cx="415826" cy="395763"/>
          </a:xfrm>
          <a:prstGeom prst="roundRect">
            <a:avLst/>
          </a:prstGeom>
          <a:solidFill>
            <a:srgbClr val="5FD7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68" name="Graphic 67" descr="Watch">
            <a:extLst>
              <a:ext uri="{FF2B5EF4-FFF2-40B4-BE49-F238E27FC236}">
                <a16:creationId xmlns:a16="http://schemas.microsoft.com/office/drawing/2014/main" id="{B01E06DA-6B79-81F2-BE0E-D152DC2D8D9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06357" y="4757750"/>
            <a:ext cx="396262" cy="453243"/>
          </a:xfrm>
          <a:prstGeom prst="rect">
            <a:avLst/>
          </a:prstGeom>
        </xdr:spPr>
      </xdr:pic>
      <xdr:pic>
        <xdr:nvPicPr>
          <xdr:cNvPr id="70" name="Graphic 69" descr="Alarm clock">
            <a:extLst>
              <a:ext uri="{FF2B5EF4-FFF2-40B4-BE49-F238E27FC236}">
                <a16:creationId xmlns:a16="http://schemas.microsoft.com/office/drawing/2014/main" id="{EF40292E-637B-5A0C-1081-142ABDD6FA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23306" y="5325524"/>
            <a:ext cx="400578" cy="407855"/>
          </a:xfrm>
          <a:prstGeom prst="rect">
            <a:avLst/>
          </a:prstGeom>
        </xdr:spPr>
      </xdr:pic>
      <xdr:sp macro="" textlink="">
        <xdr:nvSpPr>
          <xdr:cNvPr id="73" name="TextBox 72">
            <a:extLst>
              <a:ext uri="{FF2B5EF4-FFF2-40B4-BE49-F238E27FC236}">
                <a16:creationId xmlns:a16="http://schemas.microsoft.com/office/drawing/2014/main" id="{906BE10C-BAAB-4003-95CF-CB3638D8E232}"/>
              </a:ext>
            </a:extLst>
          </xdr:cNvPr>
          <xdr:cNvSpPr txBox="1"/>
        </xdr:nvSpPr>
        <xdr:spPr>
          <a:xfrm>
            <a:off x="9188326" y="4682214"/>
            <a:ext cx="1336369" cy="243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00">
                <a:solidFill>
                  <a:schemeClr val="bg1"/>
                </a:solidFill>
              </a:rPr>
              <a:t>Total Riders</a:t>
            </a:r>
            <a:r>
              <a:rPr lang="en-GB" sz="1000" baseline="0">
                <a:solidFill>
                  <a:schemeClr val="bg1"/>
                </a:solidFill>
              </a:rPr>
              <a:t> By </a:t>
            </a:r>
            <a:endParaRPr lang="en-GB" sz="1000">
              <a:solidFill>
                <a:schemeClr val="bg1"/>
              </a:solidFill>
            </a:endParaRPr>
          </a:p>
        </xdr:txBody>
      </xdr:sp>
      <xdr:sp macro="" textlink="">
        <xdr:nvSpPr>
          <xdr:cNvPr id="74" name="TextBox 73">
            <a:extLst>
              <a:ext uri="{FF2B5EF4-FFF2-40B4-BE49-F238E27FC236}">
                <a16:creationId xmlns:a16="http://schemas.microsoft.com/office/drawing/2014/main" id="{6A0C893F-0A72-42CA-A1FD-63A783E978F2}"/>
              </a:ext>
            </a:extLst>
          </xdr:cNvPr>
          <xdr:cNvSpPr txBox="1"/>
        </xdr:nvSpPr>
        <xdr:spPr>
          <a:xfrm>
            <a:off x="9169910" y="5248107"/>
            <a:ext cx="1336369" cy="243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00">
                <a:solidFill>
                  <a:schemeClr val="bg1"/>
                </a:solidFill>
              </a:rPr>
              <a:t>Total Riders</a:t>
            </a:r>
            <a:r>
              <a:rPr lang="en-GB" sz="1000" baseline="0">
                <a:solidFill>
                  <a:schemeClr val="bg1"/>
                </a:solidFill>
              </a:rPr>
              <a:t> By </a:t>
            </a:r>
            <a:endParaRPr lang="en-GB" sz="1000">
              <a:solidFill>
                <a:schemeClr val="bg1"/>
              </a:solidFill>
            </a:endParaRPr>
          </a:p>
        </xdr:txBody>
      </xdr:sp>
      <xdr:sp macro="" textlink="'analysis '!BE6">
        <xdr:nvSpPr>
          <xdr:cNvPr id="75" name="TextBox 74">
            <a:extLst>
              <a:ext uri="{FF2B5EF4-FFF2-40B4-BE49-F238E27FC236}">
                <a16:creationId xmlns:a16="http://schemas.microsoft.com/office/drawing/2014/main" id="{A30EF243-169D-48B6-A69C-6390870A18D8}"/>
              </a:ext>
            </a:extLst>
          </xdr:cNvPr>
          <xdr:cNvSpPr txBox="1"/>
        </xdr:nvSpPr>
        <xdr:spPr>
          <a:xfrm>
            <a:off x="9468232" y="4641573"/>
            <a:ext cx="1415333" cy="32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730A5-6DC4-43F7-8B07-60B2B7F97FD4}" type="TxLink">
              <a:rPr lang="en-US" sz="1000" b="1" i="0" u="none" strike="noStrike">
                <a:solidFill>
                  <a:srgbClr val="5FD7CC"/>
                </a:solidFill>
                <a:latin typeface="Calibri"/>
                <a:ea typeface="Calibri"/>
                <a:cs typeface="Calibri"/>
              </a:rPr>
              <a:pPr algn="ctr"/>
              <a:t>AM</a:t>
            </a:fld>
            <a:endParaRPr lang="en-GB" sz="2400">
              <a:solidFill>
                <a:schemeClr val="bg1"/>
              </a:solidFill>
            </a:endParaRPr>
          </a:p>
        </xdr:txBody>
      </xdr:sp>
      <xdr:sp macro="" textlink="'analysis '!BE7">
        <xdr:nvSpPr>
          <xdr:cNvPr id="76" name="TextBox 75">
            <a:extLst>
              <a:ext uri="{FF2B5EF4-FFF2-40B4-BE49-F238E27FC236}">
                <a16:creationId xmlns:a16="http://schemas.microsoft.com/office/drawing/2014/main" id="{C776C097-46A4-484B-88BD-B5F646D0782E}"/>
              </a:ext>
            </a:extLst>
          </xdr:cNvPr>
          <xdr:cNvSpPr txBox="1"/>
        </xdr:nvSpPr>
        <xdr:spPr>
          <a:xfrm>
            <a:off x="9449839" y="5210039"/>
            <a:ext cx="1415333" cy="32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D9687B-F5AA-4213-94DE-8AA470CC90B9}" type="TxLink">
              <a:rPr lang="en-US" sz="1000" b="1" i="0" u="none" strike="noStrike">
                <a:solidFill>
                  <a:srgbClr val="5FD7CC"/>
                </a:solidFill>
                <a:latin typeface="Calibri"/>
                <a:ea typeface="Calibri"/>
                <a:cs typeface="Calibri"/>
              </a:rPr>
              <a:pPr algn="ctr"/>
              <a:t>PM</a:t>
            </a:fld>
            <a:endParaRPr lang="en-GB" sz="2400">
              <a:solidFill>
                <a:schemeClr val="bg1"/>
              </a:solidFill>
            </a:endParaRPr>
          </a:p>
        </xdr:txBody>
      </xdr:sp>
      <xdr:sp macro="" textlink="'analysis '!BF6">
        <xdr:nvSpPr>
          <xdr:cNvPr id="77" name="TextBox 76">
            <a:extLst>
              <a:ext uri="{FF2B5EF4-FFF2-40B4-BE49-F238E27FC236}">
                <a16:creationId xmlns:a16="http://schemas.microsoft.com/office/drawing/2014/main" id="{BE8F237F-1B54-49DE-9D94-8B755D10BDC7}"/>
              </a:ext>
            </a:extLst>
          </xdr:cNvPr>
          <xdr:cNvSpPr txBox="1"/>
        </xdr:nvSpPr>
        <xdr:spPr>
          <a:xfrm>
            <a:off x="8845104" y="4893958"/>
            <a:ext cx="1406118" cy="32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4D6F63-E2DE-40C3-A045-464BBB6AE744}" type="TxLink">
              <a:rPr lang="en-US" sz="1400" b="1" i="0" u="none" strike="noStrike">
                <a:solidFill>
                  <a:srgbClr val="5FD7CC"/>
                </a:solidFill>
                <a:latin typeface="Calibri"/>
                <a:ea typeface="Calibri"/>
                <a:cs typeface="Calibri"/>
              </a:rPr>
              <a:pPr algn="ctr"/>
              <a:t>35.4%</a:t>
            </a:fld>
            <a:endParaRPr lang="en-GB" sz="2800">
              <a:solidFill>
                <a:schemeClr val="bg1"/>
              </a:solidFill>
            </a:endParaRPr>
          </a:p>
        </xdr:txBody>
      </xdr:sp>
      <xdr:sp macro="" textlink="'analysis '!BF7">
        <xdr:nvSpPr>
          <xdr:cNvPr id="78" name="TextBox 77">
            <a:extLst>
              <a:ext uri="{FF2B5EF4-FFF2-40B4-BE49-F238E27FC236}">
                <a16:creationId xmlns:a16="http://schemas.microsoft.com/office/drawing/2014/main" id="{B3B3EB6E-15C0-4FCF-92AF-C1008040797A}"/>
              </a:ext>
            </a:extLst>
          </xdr:cNvPr>
          <xdr:cNvSpPr txBox="1"/>
        </xdr:nvSpPr>
        <xdr:spPr>
          <a:xfrm>
            <a:off x="8832721" y="5453945"/>
            <a:ext cx="1406118" cy="32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A60C02-F857-42D4-A96F-AD926F6C8D89}" type="TxLink">
              <a:rPr lang="en-US" sz="1400" b="1" i="0" u="none" strike="noStrike">
                <a:solidFill>
                  <a:srgbClr val="5FD7CC"/>
                </a:solidFill>
                <a:latin typeface="Calibri"/>
                <a:ea typeface="Calibri"/>
                <a:cs typeface="Calibri"/>
              </a:rPr>
              <a:pPr algn="ctr"/>
              <a:t>64.6%</a:t>
            </a:fld>
            <a:endParaRPr lang="en-GB" sz="2800">
              <a:solidFill>
                <a:schemeClr val="bg1"/>
              </a:solidFill>
            </a:endParaRPr>
          </a:p>
        </xdr:txBody>
      </xdr:sp>
      <xdr:sp macro="" textlink="">
        <xdr:nvSpPr>
          <xdr:cNvPr id="82" name="TextBox 81">
            <a:extLst>
              <a:ext uri="{FF2B5EF4-FFF2-40B4-BE49-F238E27FC236}">
                <a16:creationId xmlns:a16="http://schemas.microsoft.com/office/drawing/2014/main" id="{9679AA4E-0286-455D-9FA2-688FFCBF8CA1}"/>
              </a:ext>
            </a:extLst>
          </xdr:cNvPr>
          <xdr:cNvSpPr txBox="1"/>
        </xdr:nvSpPr>
        <xdr:spPr>
          <a:xfrm>
            <a:off x="8457709" y="4370786"/>
            <a:ext cx="2604380" cy="338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000">
                <a:solidFill>
                  <a:schemeClr val="bg1"/>
                </a:solidFill>
              </a:rPr>
              <a:t>Total Riders Based On</a:t>
            </a:r>
            <a:r>
              <a:rPr lang="en-GB" sz="1000" baseline="0">
                <a:solidFill>
                  <a:schemeClr val="bg1"/>
                </a:solidFill>
              </a:rPr>
              <a:t> Moment Of Trip</a:t>
            </a:r>
          </a:p>
        </xdr:txBody>
      </xdr:sp>
    </xdr:grpSp>
    <xdr:clientData/>
  </xdr:twoCellAnchor>
  <xdr:twoCellAnchor>
    <xdr:from>
      <xdr:col>13</xdr:col>
      <xdr:colOff>569582</xdr:colOff>
      <xdr:row>26</xdr:row>
      <xdr:rowOff>204</xdr:rowOff>
    </xdr:from>
    <xdr:to>
      <xdr:col>14</xdr:col>
      <xdr:colOff>128233</xdr:colOff>
      <xdr:row>26</xdr:row>
      <xdr:rowOff>168390</xdr:rowOff>
    </xdr:to>
    <xdr:sp macro="" textlink="">
      <xdr:nvSpPr>
        <xdr:cNvPr id="55" name="Oval 54">
          <a:extLst>
            <a:ext uri="{FF2B5EF4-FFF2-40B4-BE49-F238E27FC236}">
              <a16:creationId xmlns:a16="http://schemas.microsoft.com/office/drawing/2014/main" id="{60617201-9BC2-4925-A7E0-EB3E7D99D337}"/>
            </a:ext>
          </a:extLst>
        </xdr:cNvPr>
        <xdr:cNvSpPr/>
      </xdr:nvSpPr>
      <xdr:spPr>
        <a:xfrm>
          <a:off x="8268657" y="4672846"/>
          <a:ext cx="169689" cy="168186"/>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262194</xdr:colOff>
      <xdr:row>2</xdr:row>
      <xdr:rowOff>146117</xdr:rowOff>
    </xdr:from>
    <xdr:to>
      <xdr:col>14</xdr:col>
      <xdr:colOff>335000</xdr:colOff>
      <xdr:row>4</xdr:row>
      <xdr:rowOff>120563</xdr:rowOff>
    </xdr:to>
    <xdr:sp macro="" textlink="">
      <xdr:nvSpPr>
        <xdr:cNvPr id="58" name="TextBox 57">
          <a:extLst>
            <a:ext uri="{FF2B5EF4-FFF2-40B4-BE49-F238E27FC236}">
              <a16:creationId xmlns:a16="http://schemas.microsoft.com/office/drawing/2014/main" id="{155B464A-4F7E-4D2D-9BFD-D492A3BAC98D}"/>
            </a:ext>
          </a:extLst>
        </xdr:cNvPr>
        <xdr:cNvSpPr txBox="1"/>
      </xdr:nvSpPr>
      <xdr:spPr>
        <a:xfrm>
          <a:off x="7300452" y="506633"/>
          <a:ext cx="1285451" cy="33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chemeClr val="bg1"/>
              </a:solidFill>
            </a:rPr>
            <a:t>Number Of Routes</a:t>
          </a:r>
        </a:p>
      </xdr:txBody>
    </xdr:sp>
    <xdr:clientData/>
  </xdr:twoCellAnchor>
  <xdr:twoCellAnchor>
    <xdr:from>
      <xdr:col>12</xdr:col>
      <xdr:colOff>380149</xdr:colOff>
      <xdr:row>4</xdr:row>
      <xdr:rowOff>162811</xdr:rowOff>
    </xdr:from>
    <xdr:to>
      <xdr:col>14</xdr:col>
      <xdr:colOff>188035</xdr:colOff>
      <xdr:row>6</xdr:row>
      <xdr:rowOff>122766</xdr:rowOff>
    </xdr:to>
    <xdr:sp macro="" textlink="'analysis 2'!B9">
      <xdr:nvSpPr>
        <xdr:cNvPr id="59" name="TextBox 58">
          <a:extLst>
            <a:ext uri="{FF2B5EF4-FFF2-40B4-BE49-F238E27FC236}">
              <a16:creationId xmlns:a16="http://schemas.microsoft.com/office/drawing/2014/main" id="{D24920AE-8D03-40BD-B2A6-C47A7DE2DD35}"/>
            </a:ext>
          </a:extLst>
        </xdr:cNvPr>
        <xdr:cNvSpPr txBox="1"/>
      </xdr:nvSpPr>
      <xdr:spPr>
        <a:xfrm>
          <a:off x="7418407" y="883843"/>
          <a:ext cx="1020531" cy="320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B2F4AD-FC74-4D22-8A40-5C8267A0ABE5}" type="TxLink">
            <a:rPr lang="en-US" sz="1600" b="0" i="0" u="none" strike="noStrike">
              <a:solidFill>
                <a:schemeClr val="bg2"/>
              </a:solidFill>
              <a:latin typeface="Calibri"/>
              <a:ea typeface="Calibri"/>
              <a:cs typeface="Calibri"/>
            </a:rPr>
            <a:pPr marL="0" indent="0" algn="ctr"/>
            <a:t>10</a:t>
          </a:fld>
          <a:endParaRPr lang="en-GB" sz="4400" b="0" i="0" u="none" strike="noStrike">
            <a:solidFill>
              <a:schemeClr val="bg2"/>
            </a:solidFill>
            <a:latin typeface="Calibri"/>
            <a:ea typeface="Calibri"/>
            <a:cs typeface="Calibri"/>
          </a:endParaRPr>
        </a:p>
      </xdr:txBody>
    </xdr:sp>
    <xdr:clientData/>
  </xdr:twoCellAnchor>
  <xdr:twoCellAnchor>
    <xdr:from>
      <xdr:col>13</xdr:col>
      <xdr:colOff>177673</xdr:colOff>
      <xdr:row>4</xdr:row>
      <xdr:rowOff>59118</xdr:rowOff>
    </xdr:from>
    <xdr:to>
      <xdr:col>13</xdr:col>
      <xdr:colOff>317481</xdr:colOff>
      <xdr:row>5</xdr:row>
      <xdr:rowOff>20068</xdr:rowOff>
    </xdr:to>
    <xdr:sp macro="" textlink="">
      <xdr:nvSpPr>
        <xdr:cNvPr id="60" name="Oval 59">
          <a:extLst>
            <a:ext uri="{FF2B5EF4-FFF2-40B4-BE49-F238E27FC236}">
              <a16:creationId xmlns:a16="http://schemas.microsoft.com/office/drawing/2014/main" id="{F03DBCDE-B432-49CA-86C1-B4F2917C389C}"/>
            </a:ext>
          </a:extLst>
        </xdr:cNvPr>
        <xdr:cNvSpPr/>
      </xdr:nvSpPr>
      <xdr:spPr>
        <a:xfrm>
          <a:off x="7822254" y="780150"/>
          <a:ext cx="139808" cy="141208"/>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151950</xdr:colOff>
      <xdr:row>3</xdr:row>
      <xdr:rowOff>6568</xdr:rowOff>
    </xdr:from>
    <xdr:to>
      <xdr:col>1</xdr:col>
      <xdr:colOff>228278</xdr:colOff>
      <xdr:row>45</xdr:row>
      <xdr:rowOff>155864</xdr:rowOff>
    </xdr:to>
    <xdr:sp macro="" textlink="">
      <xdr:nvSpPr>
        <xdr:cNvPr id="85" name="Rectangle: Rounded Corners 84">
          <a:extLst>
            <a:ext uri="{FF2B5EF4-FFF2-40B4-BE49-F238E27FC236}">
              <a16:creationId xmlns:a16="http://schemas.microsoft.com/office/drawing/2014/main" id="{F0BE378B-06B1-1F59-158C-BEA5FB44F06A}"/>
            </a:ext>
          </a:extLst>
        </xdr:cNvPr>
        <xdr:cNvSpPr/>
      </xdr:nvSpPr>
      <xdr:spPr>
        <a:xfrm>
          <a:off x="151950" y="552091"/>
          <a:ext cx="440010" cy="7786614"/>
        </a:xfrm>
        <a:prstGeom prst="roundRect">
          <a:avLst/>
        </a:prstGeom>
        <a:solidFill>
          <a:schemeClr val="tx1">
            <a:lumMod val="65000"/>
            <a:lumOff val="35000"/>
          </a:schemeClr>
        </a:solidFill>
        <a:ln>
          <a:gradFill flip="none" rotWithShape="1">
            <a:gsLst>
              <a:gs pos="0">
                <a:schemeClr val="accent2">
                  <a:lumMod val="67000"/>
                  <a:alpha val="97000"/>
                </a:schemeClr>
              </a:gs>
              <a:gs pos="48000">
                <a:schemeClr val="accent2">
                  <a:lumMod val="97000"/>
                  <a:lumOff val="3000"/>
                </a:schemeClr>
              </a:gs>
              <a:gs pos="100000">
                <a:schemeClr val="accent2">
                  <a:lumMod val="60000"/>
                  <a:lumOff val="40000"/>
                </a:schemeClr>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236051</xdr:colOff>
      <xdr:row>0</xdr:row>
      <xdr:rowOff>18584</xdr:rowOff>
    </xdr:from>
    <xdr:to>
      <xdr:col>28</xdr:col>
      <xdr:colOff>340799</xdr:colOff>
      <xdr:row>45</xdr:row>
      <xdr:rowOff>86590</xdr:rowOff>
    </xdr:to>
    <xdr:grpSp>
      <xdr:nvGrpSpPr>
        <xdr:cNvPr id="89" name="Group 88">
          <a:extLst>
            <a:ext uri="{FF2B5EF4-FFF2-40B4-BE49-F238E27FC236}">
              <a16:creationId xmlns:a16="http://schemas.microsoft.com/office/drawing/2014/main" id="{22B630CB-F767-D550-626A-616072450CC0}"/>
            </a:ext>
          </a:extLst>
        </xdr:cNvPr>
        <xdr:cNvGrpSpPr/>
      </xdr:nvGrpSpPr>
      <xdr:grpSpPr>
        <a:xfrm>
          <a:off x="1834134" y="18584"/>
          <a:ext cx="15450582" cy="8164256"/>
          <a:chOff x="1898842" y="38696"/>
          <a:chExt cx="10135995" cy="6021016"/>
        </a:xfrm>
      </xdr:grpSpPr>
      <xdr:sp macro="" textlink="">
        <xdr:nvSpPr>
          <xdr:cNvPr id="83" name="Arrow: Pentagon 82">
            <a:extLst>
              <a:ext uri="{FF2B5EF4-FFF2-40B4-BE49-F238E27FC236}">
                <a16:creationId xmlns:a16="http://schemas.microsoft.com/office/drawing/2014/main" id="{387770A1-370D-3803-E44C-FBDC8C9E218F}"/>
              </a:ext>
            </a:extLst>
          </xdr:cNvPr>
          <xdr:cNvSpPr/>
        </xdr:nvSpPr>
        <xdr:spPr>
          <a:xfrm flipH="1">
            <a:off x="1898842" y="61251"/>
            <a:ext cx="4304251" cy="5998461"/>
          </a:xfrm>
          <a:prstGeom prst="homePlate">
            <a:avLst>
              <a:gd name="adj" fmla="val 26127"/>
            </a:avLst>
          </a:prstGeom>
          <a:gradFill flip="none" rotWithShape="1">
            <a:gsLst>
              <a:gs pos="0">
                <a:schemeClr val="accent1"/>
              </a:gs>
              <a:gs pos="27000">
                <a:schemeClr val="tx1">
                  <a:lumMod val="75000"/>
                  <a:lumOff val="25000"/>
                </a:schemeClr>
              </a:gs>
              <a:gs pos="65000">
                <a:schemeClr val="accent4">
                  <a:lumMod val="75000"/>
                </a:schemeClr>
              </a:gs>
              <a:gs pos="83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4" name="Arrow: Pentagon 83">
            <a:extLst>
              <a:ext uri="{FF2B5EF4-FFF2-40B4-BE49-F238E27FC236}">
                <a16:creationId xmlns:a16="http://schemas.microsoft.com/office/drawing/2014/main" id="{B7D9B6C7-DC4D-CEDD-455C-7B2AAB0AA4F3}"/>
              </a:ext>
            </a:extLst>
          </xdr:cNvPr>
          <xdr:cNvSpPr/>
        </xdr:nvSpPr>
        <xdr:spPr>
          <a:xfrm flipH="1">
            <a:off x="3046493" y="38697"/>
            <a:ext cx="4315621" cy="5998461"/>
          </a:xfrm>
          <a:prstGeom prst="homePlate">
            <a:avLst>
              <a:gd name="adj" fmla="val 26127"/>
            </a:avLst>
          </a:prstGeom>
          <a:gradFill flip="none" rotWithShape="1">
            <a:gsLst>
              <a:gs pos="0">
                <a:schemeClr val="tx1">
                  <a:lumMod val="95000"/>
                  <a:lumOff val="5000"/>
                </a:schemeClr>
              </a:gs>
              <a:gs pos="27000">
                <a:schemeClr val="tx1">
                  <a:lumMod val="75000"/>
                  <a:lumOff val="25000"/>
                </a:schemeClr>
              </a:gs>
              <a:gs pos="56000">
                <a:schemeClr val="accent4">
                  <a:lumMod val="75000"/>
                </a:schemeClr>
              </a:gs>
              <a:gs pos="42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6" name="Arrow: Pentagon 85">
            <a:extLst>
              <a:ext uri="{FF2B5EF4-FFF2-40B4-BE49-F238E27FC236}">
                <a16:creationId xmlns:a16="http://schemas.microsoft.com/office/drawing/2014/main" id="{5646C4D2-B5CA-61F9-113F-0708A2F6CBA6}"/>
              </a:ext>
            </a:extLst>
          </xdr:cNvPr>
          <xdr:cNvSpPr/>
        </xdr:nvSpPr>
        <xdr:spPr>
          <a:xfrm flipH="1">
            <a:off x="4286057" y="38696"/>
            <a:ext cx="4313321" cy="5998461"/>
          </a:xfrm>
          <a:prstGeom prst="homePlate">
            <a:avLst>
              <a:gd name="adj" fmla="val 26127"/>
            </a:avLst>
          </a:prstGeom>
          <a:gradFill flip="none" rotWithShape="1">
            <a:gsLst>
              <a:gs pos="0">
                <a:schemeClr val="accent1"/>
              </a:gs>
              <a:gs pos="27000">
                <a:schemeClr val="tx1">
                  <a:lumMod val="75000"/>
                  <a:lumOff val="25000"/>
                </a:schemeClr>
              </a:gs>
              <a:gs pos="65000">
                <a:schemeClr val="accent4">
                  <a:lumMod val="75000"/>
                </a:schemeClr>
              </a:gs>
              <a:gs pos="83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7" name="Arrow: Pentagon 86">
            <a:extLst>
              <a:ext uri="{FF2B5EF4-FFF2-40B4-BE49-F238E27FC236}">
                <a16:creationId xmlns:a16="http://schemas.microsoft.com/office/drawing/2014/main" id="{C10F7AA5-1794-37B5-7F9C-0AC84CF95404}"/>
              </a:ext>
            </a:extLst>
          </xdr:cNvPr>
          <xdr:cNvSpPr/>
        </xdr:nvSpPr>
        <xdr:spPr>
          <a:xfrm flipH="1">
            <a:off x="5927425" y="38696"/>
            <a:ext cx="4303039" cy="5998461"/>
          </a:xfrm>
          <a:prstGeom prst="homePlate">
            <a:avLst>
              <a:gd name="adj" fmla="val 26127"/>
            </a:avLst>
          </a:prstGeom>
          <a:gradFill flip="none" rotWithShape="1">
            <a:gsLst>
              <a:gs pos="0">
                <a:schemeClr val="accent1">
                  <a:lumMod val="10000"/>
                  <a:alpha val="70000"/>
                </a:schemeClr>
              </a:gs>
              <a:gs pos="27000">
                <a:schemeClr val="tx1">
                  <a:lumMod val="75000"/>
                  <a:lumOff val="25000"/>
                </a:schemeClr>
              </a:gs>
              <a:gs pos="56000">
                <a:schemeClr val="accent4">
                  <a:lumMod val="75000"/>
                </a:schemeClr>
              </a:gs>
              <a:gs pos="42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8" name="Arrow: Pentagon 87">
            <a:extLst>
              <a:ext uri="{FF2B5EF4-FFF2-40B4-BE49-F238E27FC236}">
                <a16:creationId xmlns:a16="http://schemas.microsoft.com/office/drawing/2014/main" id="{87AC95D5-4386-29BF-D7F5-737087363732}"/>
              </a:ext>
            </a:extLst>
          </xdr:cNvPr>
          <xdr:cNvSpPr/>
        </xdr:nvSpPr>
        <xdr:spPr>
          <a:xfrm flipH="1">
            <a:off x="7729084" y="38696"/>
            <a:ext cx="4305753" cy="5998461"/>
          </a:xfrm>
          <a:prstGeom prst="homePlate">
            <a:avLst>
              <a:gd name="adj" fmla="val 26127"/>
            </a:avLst>
          </a:prstGeom>
          <a:gradFill flip="none" rotWithShape="1">
            <a:gsLst>
              <a:gs pos="14000">
                <a:schemeClr val="tx2"/>
              </a:gs>
              <a:gs pos="35000">
                <a:schemeClr val="tx1">
                  <a:lumMod val="75000"/>
                  <a:lumOff val="25000"/>
                </a:schemeClr>
              </a:gs>
              <a:gs pos="56000">
                <a:schemeClr val="accent4">
                  <a:lumMod val="75000"/>
                </a:schemeClr>
              </a:gs>
              <a:gs pos="76000">
                <a:schemeClr val="tx2">
                  <a:lumMod val="95000"/>
                  <a:lumOff val="5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xdr:col>
      <xdr:colOff>285750</xdr:colOff>
      <xdr:row>0</xdr:row>
      <xdr:rowOff>65942</xdr:rowOff>
    </xdr:from>
    <xdr:to>
      <xdr:col>8</xdr:col>
      <xdr:colOff>70180</xdr:colOff>
      <xdr:row>1</xdr:row>
      <xdr:rowOff>177330</xdr:rowOff>
    </xdr:to>
    <xdr:sp macro="" textlink="">
      <xdr:nvSpPr>
        <xdr:cNvPr id="90" name="TextBox 89">
          <a:extLst>
            <a:ext uri="{FF2B5EF4-FFF2-40B4-BE49-F238E27FC236}">
              <a16:creationId xmlns:a16="http://schemas.microsoft.com/office/drawing/2014/main" id="{EF1786D1-4C92-42C0-BFD3-3EB3A6CF4B98}"/>
            </a:ext>
          </a:extLst>
        </xdr:cNvPr>
        <xdr:cNvSpPr txBox="1"/>
      </xdr:nvSpPr>
      <xdr:spPr>
        <a:xfrm>
          <a:off x="652096" y="65942"/>
          <a:ext cx="4041372" cy="29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Arial" panose="020B0604020202020204" pitchFamily="34" charset="0"/>
              <a:cs typeface="Arial" panose="020B0604020202020204" pitchFamily="34" charset="0"/>
            </a:rPr>
            <a:t>Transactio</a:t>
          </a:r>
          <a:r>
            <a:rPr lang="en-GB" sz="1600" b="1" baseline="0">
              <a:solidFill>
                <a:schemeClr val="bg1"/>
              </a:solidFill>
              <a:latin typeface="Arial" panose="020B0604020202020204" pitchFamily="34" charset="0"/>
              <a:cs typeface="Arial" panose="020B0604020202020204" pitchFamily="34" charset="0"/>
            </a:rPr>
            <a:t>n</a:t>
          </a:r>
          <a:r>
            <a:rPr lang="en-GB" sz="1600" b="1" baseline="0">
              <a:solidFill>
                <a:schemeClr val="bg1"/>
              </a:solidFill>
            </a:rPr>
            <a:t>  Dashboard </a:t>
          </a:r>
          <a:endParaRPr lang="en-GB" sz="1600" b="1">
            <a:solidFill>
              <a:schemeClr val="bg1"/>
            </a:solidFill>
          </a:endParaRPr>
        </a:p>
      </xdr:txBody>
    </xdr:sp>
    <xdr:clientData/>
  </xdr:twoCellAnchor>
  <xdr:twoCellAnchor>
    <xdr:from>
      <xdr:col>1</xdr:col>
      <xdr:colOff>417456</xdr:colOff>
      <xdr:row>3</xdr:row>
      <xdr:rowOff>40520</xdr:rowOff>
    </xdr:from>
    <xdr:to>
      <xdr:col>9</xdr:col>
      <xdr:colOff>393475</xdr:colOff>
      <xdr:row>20</xdr:row>
      <xdr:rowOff>57643</xdr:rowOff>
    </xdr:to>
    <xdr:grpSp>
      <xdr:nvGrpSpPr>
        <xdr:cNvPr id="126" name="Group 125">
          <a:extLst>
            <a:ext uri="{FF2B5EF4-FFF2-40B4-BE49-F238E27FC236}">
              <a16:creationId xmlns:a16="http://schemas.microsoft.com/office/drawing/2014/main" id="{BF916DA7-3654-3ACC-0880-0CE453373C20}"/>
            </a:ext>
          </a:extLst>
        </xdr:cNvPr>
        <xdr:cNvGrpSpPr/>
      </xdr:nvGrpSpPr>
      <xdr:grpSpPr>
        <a:xfrm>
          <a:off x="787873" y="580270"/>
          <a:ext cx="4886685" cy="3075706"/>
          <a:chOff x="785210" y="674475"/>
          <a:chExt cx="4852819" cy="3126083"/>
        </a:xfrm>
      </xdr:grpSpPr>
      <xdr:grpSp>
        <xdr:nvGrpSpPr>
          <xdr:cNvPr id="122" name="Group 121">
            <a:extLst>
              <a:ext uri="{FF2B5EF4-FFF2-40B4-BE49-F238E27FC236}">
                <a16:creationId xmlns:a16="http://schemas.microsoft.com/office/drawing/2014/main" id="{71FBE389-1D37-F6B2-E35B-FCB79102DBF8}"/>
              </a:ext>
            </a:extLst>
          </xdr:cNvPr>
          <xdr:cNvGrpSpPr/>
        </xdr:nvGrpSpPr>
        <xdr:grpSpPr>
          <a:xfrm>
            <a:off x="785210" y="674475"/>
            <a:ext cx="4852819" cy="3126083"/>
            <a:chOff x="784286" y="680017"/>
            <a:chExt cx="4852819" cy="3157486"/>
          </a:xfrm>
        </xdr:grpSpPr>
        <xdr:grpSp>
          <xdr:nvGrpSpPr>
            <xdr:cNvPr id="119" name="Group 118">
              <a:extLst>
                <a:ext uri="{FF2B5EF4-FFF2-40B4-BE49-F238E27FC236}">
                  <a16:creationId xmlns:a16="http://schemas.microsoft.com/office/drawing/2014/main" id="{EDD43B8E-008B-6C39-0C14-9FA562B4B43E}"/>
                </a:ext>
              </a:extLst>
            </xdr:cNvPr>
            <xdr:cNvGrpSpPr/>
          </xdr:nvGrpSpPr>
          <xdr:grpSpPr>
            <a:xfrm>
              <a:off x="784286" y="680017"/>
              <a:ext cx="4852819" cy="3157486"/>
              <a:chOff x="784286" y="680017"/>
              <a:chExt cx="4852819" cy="3157486"/>
            </a:xfrm>
          </xdr:grpSpPr>
          <xdr:sp macro="" textlink="">
            <xdr:nvSpPr>
              <xdr:cNvPr id="111" name="Rectangle: Rounded Corners 110">
                <a:extLst>
                  <a:ext uri="{FF2B5EF4-FFF2-40B4-BE49-F238E27FC236}">
                    <a16:creationId xmlns:a16="http://schemas.microsoft.com/office/drawing/2014/main" id="{A4988C91-C5A3-4E12-A530-8CFE02BC12DB}"/>
                  </a:ext>
                </a:extLst>
              </xdr:cNvPr>
              <xdr:cNvSpPr/>
            </xdr:nvSpPr>
            <xdr:spPr>
              <a:xfrm>
                <a:off x="784286" y="680017"/>
                <a:ext cx="4852819" cy="3157486"/>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10" name="Chart 109">
                <a:extLst>
                  <a:ext uri="{FF2B5EF4-FFF2-40B4-BE49-F238E27FC236}">
                    <a16:creationId xmlns:a16="http://schemas.microsoft.com/office/drawing/2014/main" id="{53346403-6D24-4791-9EE7-CB44EE73B026}"/>
                  </a:ext>
                </a:extLst>
              </xdr:cNvPr>
              <xdr:cNvGraphicFramePr>
                <a:graphicFrameLocks/>
              </xdr:cNvGraphicFramePr>
            </xdr:nvGraphicFramePr>
            <xdr:xfrm>
              <a:off x="1005382" y="1030348"/>
              <a:ext cx="3373678" cy="2787687"/>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12" name="Group 111">
                <a:extLst>
                  <a:ext uri="{FF2B5EF4-FFF2-40B4-BE49-F238E27FC236}">
                    <a16:creationId xmlns:a16="http://schemas.microsoft.com/office/drawing/2014/main" id="{C49B66B3-CE8F-4310-88D0-E3A6840A5755}"/>
                  </a:ext>
                </a:extLst>
              </xdr:cNvPr>
              <xdr:cNvGrpSpPr/>
            </xdr:nvGrpSpPr>
            <xdr:grpSpPr>
              <a:xfrm>
                <a:off x="3258923" y="1645353"/>
                <a:ext cx="2302849" cy="1595231"/>
                <a:chOff x="2616237" y="1107862"/>
                <a:chExt cx="2297726" cy="1603962"/>
              </a:xfrm>
            </xdr:grpSpPr>
            <xdr:graphicFrame macro="">
              <xdr:nvGraphicFramePr>
                <xdr:cNvPr id="113" name="Chart 112">
                  <a:extLst>
                    <a:ext uri="{FF2B5EF4-FFF2-40B4-BE49-F238E27FC236}">
                      <a16:creationId xmlns:a16="http://schemas.microsoft.com/office/drawing/2014/main" id="{BDF549A4-6878-6CF2-A3A7-9795F5BAB5ED}"/>
                    </a:ext>
                  </a:extLst>
                </xdr:cNvPr>
                <xdr:cNvGraphicFramePr>
                  <a:graphicFrameLocks/>
                </xdr:cNvGraphicFramePr>
              </xdr:nvGraphicFramePr>
              <xdr:xfrm>
                <a:off x="2616237" y="1449971"/>
                <a:ext cx="1512460" cy="126185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14" name="TextBox 113">
                  <a:extLst>
                    <a:ext uri="{FF2B5EF4-FFF2-40B4-BE49-F238E27FC236}">
                      <a16:creationId xmlns:a16="http://schemas.microsoft.com/office/drawing/2014/main" id="{3D1D25C0-5282-7689-D33C-48FC2540B6B1}"/>
                    </a:ext>
                  </a:extLst>
                </xdr:cNvPr>
                <xdr:cNvSpPr txBox="1"/>
              </xdr:nvSpPr>
              <xdr:spPr>
                <a:xfrm>
                  <a:off x="3194123" y="1107862"/>
                  <a:ext cx="1401847" cy="396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baseline="0">
                      <a:solidFill>
                        <a:schemeClr val="bg2"/>
                      </a:solidFill>
                    </a:rPr>
                    <a:t>Passengers Rate Of The </a:t>
                  </a:r>
                  <a:r>
                    <a:rPr lang="en-GB" sz="900" b="1" baseline="0">
                      <a:solidFill>
                        <a:srgbClr val="8AE2DA"/>
                      </a:solidFill>
                    </a:rPr>
                    <a:t>Top-3</a:t>
                  </a:r>
                  <a:r>
                    <a:rPr lang="en-GB" sz="900" baseline="0">
                      <a:solidFill>
                        <a:schemeClr val="bg2"/>
                      </a:solidFill>
                    </a:rPr>
                    <a:t> Routes vs Others </a:t>
                  </a:r>
                  <a:endParaRPr lang="en-GB" sz="900">
                    <a:solidFill>
                      <a:schemeClr val="bg2"/>
                    </a:solidFill>
                  </a:endParaRPr>
                </a:p>
              </xdr:txBody>
            </xdr:sp>
            <xdr:sp macro="" textlink="">
              <xdr:nvSpPr>
                <xdr:cNvPr id="115" name="TextBox 114">
                  <a:extLst>
                    <a:ext uri="{FF2B5EF4-FFF2-40B4-BE49-F238E27FC236}">
                      <a16:creationId xmlns:a16="http://schemas.microsoft.com/office/drawing/2014/main" id="{120BD879-8C0D-CB29-C6B6-3757C7C1C139}"/>
                    </a:ext>
                  </a:extLst>
                </xdr:cNvPr>
                <xdr:cNvSpPr txBox="1"/>
              </xdr:nvSpPr>
              <xdr:spPr>
                <a:xfrm>
                  <a:off x="3984439" y="1483032"/>
                  <a:ext cx="766654" cy="29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b="1" baseline="0">
                      <a:solidFill>
                        <a:srgbClr val="8AE2DA"/>
                      </a:solidFill>
                    </a:rPr>
                    <a:t>Top-3</a:t>
                  </a:r>
                  <a:r>
                    <a:rPr lang="en-GB" sz="900" baseline="0">
                      <a:solidFill>
                        <a:srgbClr val="8AE2DA"/>
                      </a:solidFill>
                    </a:rPr>
                    <a:t> </a:t>
                  </a:r>
                  <a:endParaRPr lang="en-GB" sz="900">
                    <a:solidFill>
                      <a:srgbClr val="8AE2DA"/>
                    </a:solidFill>
                  </a:endParaRPr>
                </a:p>
              </xdr:txBody>
            </xdr:sp>
            <xdr:sp macro="" textlink="'analysis 2'!R16">
              <xdr:nvSpPr>
                <xdr:cNvPr id="116" name="TextBox 115">
                  <a:extLst>
                    <a:ext uri="{FF2B5EF4-FFF2-40B4-BE49-F238E27FC236}">
                      <a16:creationId xmlns:a16="http://schemas.microsoft.com/office/drawing/2014/main" id="{B0E53F2A-D13F-1F86-8D37-A4F95602382B}"/>
                    </a:ext>
                  </a:extLst>
                </xdr:cNvPr>
                <xdr:cNvSpPr txBox="1"/>
              </xdr:nvSpPr>
              <xdr:spPr>
                <a:xfrm>
                  <a:off x="3984439" y="1665622"/>
                  <a:ext cx="929524" cy="457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C85CE9A-A828-4AFE-B609-8C571021DDA5}" type="TxLink">
                    <a:rPr lang="en-US" sz="1800" b="0" i="0" u="none" strike="noStrike">
                      <a:solidFill>
                        <a:srgbClr val="8AE2DA"/>
                      </a:solidFill>
                      <a:latin typeface="Calibri"/>
                      <a:ea typeface="Calibri"/>
                      <a:cs typeface="Calibri"/>
                    </a:rPr>
                    <a:pPr marL="0" indent="0"/>
                    <a:t>50.8%</a:t>
                  </a:fld>
                  <a:endParaRPr lang="en-US" sz="1800" b="0" i="0" u="none" strike="noStrike">
                    <a:solidFill>
                      <a:srgbClr val="FC9000"/>
                    </a:solidFill>
                    <a:latin typeface="Calibri"/>
                    <a:ea typeface="Calibri"/>
                    <a:cs typeface="Calibri"/>
                  </a:endParaRPr>
                </a:p>
              </xdr:txBody>
            </xdr:sp>
            <xdr:sp macro="" textlink="">
              <xdr:nvSpPr>
                <xdr:cNvPr id="117" name="TextBox 116">
                  <a:extLst>
                    <a:ext uri="{FF2B5EF4-FFF2-40B4-BE49-F238E27FC236}">
                      <a16:creationId xmlns:a16="http://schemas.microsoft.com/office/drawing/2014/main" id="{B717AB28-FBE2-7C98-3248-41C6FE297254}"/>
                    </a:ext>
                  </a:extLst>
                </xdr:cNvPr>
                <xdr:cNvSpPr txBox="1"/>
              </xdr:nvSpPr>
              <xdr:spPr>
                <a:xfrm>
                  <a:off x="3984439" y="2005213"/>
                  <a:ext cx="766654" cy="29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b="1" baseline="0">
                      <a:solidFill>
                        <a:schemeClr val="bg1"/>
                      </a:solidFill>
                    </a:rPr>
                    <a:t>Others</a:t>
                  </a:r>
                </a:p>
              </xdr:txBody>
            </xdr:sp>
            <xdr:sp macro="" textlink="'analysis 2'!S16">
              <xdr:nvSpPr>
                <xdr:cNvPr id="118" name="TextBox 117">
                  <a:extLst>
                    <a:ext uri="{FF2B5EF4-FFF2-40B4-BE49-F238E27FC236}">
                      <a16:creationId xmlns:a16="http://schemas.microsoft.com/office/drawing/2014/main" id="{D07C07BA-6E95-5221-57C8-3908B40F3B55}"/>
                    </a:ext>
                  </a:extLst>
                </xdr:cNvPr>
                <xdr:cNvSpPr txBox="1"/>
              </xdr:nvSpPr>
              <xdr:spPr>
                <a:xfrm>
                  <a:off x="3984439" y="2187804"/>
                  <a:ext cx="893460" cy="457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3EADB38-D759-412A-BD78-37F03EA4425E}" type="TxLink">
                    <a:rPr lang="en-US" sz="1800" b="0" i="0" u="none" strike="noStrike">
                      <a:solidFill>
                        <a:srgbClr val="808080"/>
                      </a:solidFill>
                      <a:latin typeface="Calibri"/>
                      <a:ea typeface="Calibri"/>
                      <a:cs typeface="Calibri"/>
                    </a:rPr>
                    <a:pPr/>
                    <a:t>49.2%</a:t>
                  </a:fld>
                  <a:endParaRPr lang="en-GB" sz="900" b="1">
                    <a:solidFill>
                      <a:schemeClr val="bg1">
                        <a:lumMod val="75000"/>
                      </a:schemeClr>
                    </a:solidFill>
                  </a:endParaRPr>
                </a:p>
              </xdr:txBody>
            </xdr:sp>
          </xdr:grpSp>
        </xdr:grpSp>
        <xdr:pic>
          <xdr:nvPicPr>
            <xdr:cNvPr id="121" name="Picture 120">
              <a:extLst>
                <a:ext uri="{FF2B5EF4-FFF2-40B4-BE49-F238E27FC236}">
                  <a16:creationId xmlns:a16="http://schemas.microsoft.com/office/drawing/2014/main" id="{5E865E39-E25E-42E3-A6DD-ABAA778865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82291" y="2396836"/>
              <a:ext cx="414928" cy="417331"/>
            </a:xfrm>
            <a:prstGeom prst="rect">
              <a:avLst/>
            </a:prstGeom>
          </xdr:spPr>
        </xdr:pic>
      </xdr:grpSp>
      <xdr:grpSp>
        <xdr:nvGrpSpPr>
          <xdr:cNvPr id="123" name="Group 122">
            <a:extLst>
              <a:ext uri="{FF2B5EF4-FFF2-40B4-BE49-F238E27FC236}">
                <a16:creationId xmlns:a16="http://schemas.microsoft.com/office/drawing/2014/main" id="{2B8FF79F-8F53-48BB-95AE-B798B194D95B}"/>
              </a:ext>
            </a:extLst>
          </xdr:cNvPr>
          <xdr:cNvGrpSpPr/>
        </xdr:nvGrpSpPr>
        <xdr:grpSpPr>
          <a:xfrm>
            <a:off x="937610" y="684635"/>
            <a:ext cx="3273732" cy="340591"/>
            <a:chOff x="912078" y="1420763"/>
            <a:chExt cx="3273732" cy="340591"/>
          </a:xfrm>
        </xdr:grpSpPr>
        <xdr:sp macro="" textlink="">
          <xdr:nvSpPr>
            <xdr:cNvPr id="124" name="Oval 123">
              <a:extLst>
                <a:ext uri="{FF2B5EF4-FFF2-40B4-BE49-F238E27FC236}">
                  <a16:creationId xmlns:a16="http://schemas.microsoft.com/office/drawing/2014/main" id="{CBBBF740-8045-AFC5-3769-FC24FA71709E}"/>
                </a:ext>
              </a:extLst>
            </xdr:cNvPr>
            <xdr:cNvSpPr/>
          </xdr:nvSpPr>
          <xdr:spPr>
            <a:xfrm>
              <a:off x="912078" y="1520381"/>
              <a:ext cx="139031" cy="143626"/>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a:p>
          </xdr:txBody>
        </xdr:sp>
        <xdr:sp macro="" textlink="">
          <xdr:nvSpPr>
            <xdr:cNvPr id="125" name="TextBox 124">
              <a:extLst>
                <a:ext uri="{FF2B5EF4-FFF2-40B4-BE49-F238E27FC236}">
                  <a16:creationId xmlns:a16="http://schemas.microsoft.com/office/drawing/2014/main" id="{F7C3C415-30AD-B501-3A63-266C5BF79750}"/>
                </a:ext>
              </a:extLst>
            </xdr:cNvPr>
            <xdr:cNvSpPr txBox="1"/>
          </xdr:nvSpPr>
          <xdr:spPr>
            <a:xfrm>
              <a:off x="1052271" y="1420763"/>
              <a:ext cx="3133539" cy="34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900">
                  <a:solidFill>
                    <a:schemeClr val="bg1"/>
                  </a:solidFill>
                </a:rPr>
                <a:t>Passenger Traffic by Route ( Top 3</a:t>
              </a:r>
              <a:r>
                <a:rPr lang="en-GB" sz="900" baseline="0">
                  <a:solidFill>
                    <a:schemeClr val="bg1"/>
                  </a:solidFill>
                </a:rPr>
                <a:t> contribution )</a:t>
              </a:r>
              <a:endParaRPr lang="en-GB" sz="900">
                <a:solidFill>
                  <a:schemeClr val="bg1"/>
                </a:solidFill>
              </a:endParaRPr>
            </a:p>
          </xdr:txBody>
        </xdr:sp>
      </xdr:grpSp>
    </xdr:grpSp>
    <xdr:clientData/>
  </xdr:twoCellAnchor>
  <xdr:twoCellAnchor>
    <xdr:from>
      <xdr:col>9</xdr:col>
      <xdr:colOff>462330</xdr:colOff>
      <xdr:row>3</xdr:row>
      <xdr:rowOff>32531</xdr:rowOff>
    </xdr:from>
    <xdr:to>
      <xdr:col>15</xdr:col>
      <xdr:colOff>342265</xdr:colOff>
      <xdr:row>20</xdr:row>
      <xdr:rowOff>89503</xdr:rowOff>
    </xdr:to>
    <xdr:grpSp>
      <xdr:nvGrpSpPr>
        <xdr:cNvPr id="144" name="Group 143">
          <a:extLst>
            <a:ext uri="{FF2B5EF4-FFF2-40B4-BE49-F238E27FC236}">
              <a16:creationId xmlns:a16="http://schemas.microsoft.com/office/drawing/2014/main" id="{436344A5-8EAA-362B-7DD0-FB5994329BAD}"/>
            </a:ext>
          </a:extLst>
        </xdr:cNvPr>
        <xdr:cNvGrpSpPr/>
      </xdr:nvGrpSpPr>
      <xdr:grpSpPr>
        <a:xfrm>
          <a:off x="5743413" y="572281"/>
          <a:ext cx="3562935" cy="3115555"/>
          <a:chOff x="5711439" y="576841"/>
          <a:chExt cx="3554627" cy="3204673"/>
        </a:xfrm>
      </xdr:grpSpPr>
      <xdr:sp macro="" textlink="">
        <xdr:nvSpPr>
          <xdr:cNvPr id="127" name="Rectangle: Rounded Corners 126">
            <a:extLst>
              <a:ext uri="{FF2B5EF4-FFF2-40B4-BE49-F238E27FC236}">
                <a16:creationId xmlns:a16="http://schemas.microsoft.com/office/drawing/2014/main" id="{780690CC-8EE7-4229-9A8F-E424B32FEDBC}"/>
              </a:ext>
            </a:extLst>
          </xdr:cNvPr>
          <xdr:cNvSpPr/>
        </xdr:nvSpPr>
        <xdr:spPr>
          <a:xfrm>
            <a:off x="5711439" y="576841"/>
            <a:ext cx="3554627" cy="3204673"/>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28" name="Group 127">
            <a:extLst>
              <a:ext uri="{FF2B5EF4-FFF2-40B4-BE49-F238E27FC236}">
                <a16:creationId xmlns:a16="http://schemas.microsoft.com/office/drawing/2014/main" id="{A6198212-388E-4CD0-BE2A-25779BF844C2}"/>
              </a:ext>
            </a:extLst>
          </xdr:cNvPr>
          <xdr:cNvGrpSpPr/>
        </xdr:nvGrpSpPr>
        <xdr:grpSpPr>
          <a:xfrm>
            <a:off x="6039028" y="669424"/>
            <a:ext cx="2919813" cy="2962538"/>
            <a:chOff x="8314828" y="550401"/>
            <a:chExt cx="3275087" cy="3329097"/>
          </a:xfrm>
        </xdr:grpSpPr>
        <xdr:graphicFrame macro="">
          <xdr:nvGraphicFramePr>
            <xdr:cNvPr id="129" name="Chart 128">
              <a:extLst>
                <a:ext uri="{FF2B5EF4-FFF2-40B4-BE49-F238E27FC236}">
                  <a16:creationId xmlns:a16="http://schemas.microsoft.com/office/drawing/2014/main" id="{8904F395-97DA-AA9D-5D5A-C38CB951B6C3}"/>
                </a:ext>
              </a:extLst>
            </xdr:cNvPr>
            <xdr:cNvGraphicFramePr>
              <a:graphicFrameLocks/>
            </xdr:cNvGraphicFramePr>
          </xdr:nvGraphicFramePr>
          <xdr:xfrm>
            <a:off x="8314828" y="867563"/>
            <a:ext cx="1435258" cy="116854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0" name="Chart 129">
              <a:extLst>
                <a:ext uri="{FF2B5EF4-FFF2-40B4-BE49-F238E27FC236}">
                  <a16:creationId xmlns:a16="http://schemas.microsoft.com/office/drawing/2014/main" id="{92A45991-90FF-2BCA-3364-E8706B39C258}"/>
                </a:ext>
              </a:extLst>
            </xdr:cNvPr>
            <xdr:cNvGraphicFramePr>
              <a:graphicFrameLocks/>
            </xdr:cNvGraphicFramePr>
          </xdr:nvGraphicFramePr>
          <xdr:xfrm>
            <a:off x="10154657" y="867733"/>
            <a:ext cx="1435258" cy="116837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31" name="Chart 130">
              <a:extLst>
                <a:ext uri="{FF2B5EF4-FFF2-40B4-BE49-F238E27FC236}">
                  <a16:creationId xmlns:a16="http://schemas.microsoft.com/office/drawing/2014/main" id="{86A77F23-6DC3-0DED-D387-1205489B4F35}"/>
                </a:ext>
              </a:extLst>
            </xdr:cNvPr>
            <xdr:cNvGraphicFramePr>
              <a:graphicFrameLocks/>
            </xdr:cNvGraphicFramePr>
          </xdr:nvGraphicFramePr>
          <xdr:xfrm>
            <a:off x="9185970" y="2388329"/>
            <a:ext cx="1425655" cy="1147041"/>
          </xdr:xfrm>
          <a:graphic>
            <a:graphicData uri="http://schemas.openxmlformats.org/drawingml/2006/chart">
              <c:chart xmlns:c="http://schemas.openxmlformats.org/drawingml/2006/chart" xmlns:r="http://schemas.openxmlformats.org/officeDocument/2006/relationships" r:id="rId6"/>
            </a:graphicData>
          </a:graphic>
        </xdr:graphicFrame>
        <xdr:sp macro="" textlink="'analysis '!AV12">
          <xdr:nvSpPr>
            <xdr:cNvPr id="132" name="TextBox 131">
              <a:extLst>
                <a:ext uri="{FF2B5EF4-FFF2-40B4-BE49-F238E27FC236}">
                  <a16:creationId xmlns:a16="http://schemas.microsoft.com/office/drawing/2014/main" id="{7046A17F-E513-D4CF-6408-924F797271AF}"/>
                </a:ext>
              </a:extLst>
            </xdr:cNvPr>
            <xdr:cNvSpPr txBox="1"/>
          </xdr:nvSpPr>
          <xdr:spPr>
            <a:xfrm>
              <a:off x="8507080" y="1297714"/>
              <a:ext cx="1079047" cy="322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28E1B-7611-4C2B-A0F0-1389D866120A}" type="TxLink">
                <a:rPr lang="en-US" sz="2000" b="0" i="0" u="none" strike="noStrike">
                  <a:solidFill>
                    <a:srgbClr val="F8F8F8"/>
                  </a:solidFill>
                  <a:latin typeface="Calibri"/>
                  <a:ea typeface="Calibri"/>
                  <a:cs typeface="Calibri"/>
                </a:rPr>
                <a:pPr algn="ctr"/>
                <a:t>26%</a:t>
              </a:fld>
              <a:endParaRPr lang="en-GB" sz="2800">
                <a:solidFill>
                  <a:schemeClr val="bg1"/>
                </a:solidFill>
              </a:endParaRPr>
            </a:p>
          </xdr:txBody>
        </xdr:sp>
        <xdr:sp macro="" textlink="'analysis '!AV13">
          <xdr:nvSpPr>
            <xdr:cNvPr id="133" name="TextBox 132">
              <a:extLst>
                <a:ext uri="{FF2B5EF4-FFF2-40B4-BE49-F238E27FC236}">
                  <a16:creationId xmlns:a16="http://schemas.microsoft.com/office/drawing/2014/main" id="{B30C57D1-5E9D-1AEB-B995-32B8FE42BB55}"/>
                </a:ext>
              </a:extLst>
            </xdr:cNvPr>
            <xdr:cNvSpPr txBox="1"/>
          </xdr:nvSpPr>
          <xdr:spPr>
            <a:xfrm>
              <a:off x="10353141" y="1297799"/>
              <a:ext cx="1072960" cy="32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E725D3-5B1D-4143-8821-B574C25E91D2}" type="TxLink">
                <a:rPr lang="en-US" sz="2000" b="0" i="0" u="none" strike="noStrike">
                  <a:solidFill>
                    <a:srgbClr val="F8F8F8"/>
                  </a:solidFill>
                  <a:latin typeface="Calibri"/>
                  <a:ea typeface="Calibri"/>
                  <a:cs typeface="Calibri"/>
                </a:rPr>
                <a:pPr algn="ctr"/>
                <a:t>25%</a:t>
              </a:fld>
              <a:endParaRPr lang="en-GB" sz="2800">
                <a:solidFill>
                  <a:schemeClr val="bg1"/>
                </a:solidFill>
              </a:endParaRPr>
            </a:p>
          </xdr:txBody>
        </xdr:sp>
        <xdr:sp macro="" textlink="'analysis '!AV14">
          <xdr:nvSpPr>
            <xdr:cNvPr id="134" name="TextBox 133">
              <a:extLst>
                <a:ext uri="{FF2B5EF4-FFF2-40B4-BE49-F238E27FC236}">
                  <a16:creationId xmlns:a16="http://schemas.microsoft.com/office/drawing/2014/main" id="{DA20E15D-B5E0-E360-2D5D-9DF7885C52D2}"/>
                </a:ext>
              </a:extLst>
            </xdr:cNvPr>
            <xdr:cNvSpPr txBox="1"/>
          </xdr:nvSpPr>
          <xdr:spPr>
            <a:xfrm>
              <a:off x="9377609" y="2804909"/>
              <a:ext cx="1076755" cy="325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4E652A-69D0-4E57-A40C-2077E7549686}" type="TxLink">
                <a:rPr lang="en-US" sz="2000" b="0" i="0" u="none" strike="noStrike">
                  <a:solidFill>
                    <a:srgbClr val="F8F8F8"/>
                  </a:solidFill>
                  <a:latin typeface="Calibri"/>
                  <a:ea typeface="Calibri"/>
                  <a:cs typeface="Calibri"/>
                </a:rPr>
                <a:pPr algn="ctr"/>
                <a:t>49%</a:t>
              </a:fld>
              <a:endParaRPr lang="en-GB" sz="2800">
                <a:solidFill>
                  <a:schemeClr val="bg1"/>
                </a:solidFill>
              </a:endParaRPr>
            </a:p>
          </xdr:txBody>
        </xdr:sp>
        <xdr:sp macro="" textlink="">
          <xdr:nvSpPr>
            <xdr:cNvPr id="135" name="TextBox 134">
              <a:extLst>
                <a:ext uri="{FF2B5EF4-FFF2-40B4-BE49-F238E27FC236}">
                  <a16:creationId xmlns:a16="http://schemas.microsoft.com/office/drawing/2014/main" id="{132A00D4-9108-CE5C-F4EC-5FACEC44A30B}"/>
                </a:ext>
              </a:extLst>
            </xdr:cNvPr>
            <xdr:cNvSpPr txBox="1"/>
          </xdr:nvSpPr>
          <xdr:spPr>
            <a:xfrm>
              <a:off x="8445234" y="1870845"/>
              <a:ext cx="1289962" cy="337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rgbClr val="5FD7CC"/>
                  </a:solidFill>
                </a:rPr>
                <a:t>Over</a:t>
              </a:r>
              <a:r>
                <a:rPr lang="en-GB" sz="1200" b="1" baseline="0">
                  <a:solidFill>
                    <a:srgbClr val="5FD7CC"/>
                  </a:solidFill>
                </a:rPr>
                <a:t>-Utilised</a:t>
              </a:r>
              <a:endParaRPr lang="en-GB" sz="1200" b="1">
                <a:solidFill>
                  <a:srgbClr val="5FD7CC"/>
                </a:solidFill>
              </a:endParaRPr>
            </a:p>
          </xdr:txBody>
        </xdr:sp>
        <xdr:sp macro="" textlink="">
          <xdr:nvSpPr>
            <xdr:cNvPr id="136" name="TextBox 135">
              <a:extLst>
                <a:ext uri="{FF2B5EF4-FFF2-40B4-BE49-F238E27FC236}">
                  <a16:creationId xmlns:a16="http://schemas.microsoft.com/office/drawing/2014/main" id="{19860030-40DA-5FE4-B96C-B655BEAECF59}"/>
                </a:ext>
              </a:extLst>
            </xdr:cNvPr>
            <xdr:cNvSpPr txBox="1"/>
          </xdr:nvSpPr>
          <xdr:spPr>
            <a:xfrm>
              <a:off x="9269060" y="3357756"/>
              <a:ext cx="1291772" cy="337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rgbClr val="5FD7CC"/>
                  </a:solidFill>
                </a:rPr>
                <a:t>Well-Utilised</a:t>
              </a:r>
              <a:endParaRPr lang="en-GB" sz="1200" b="1">
                <a:solidFill>
                  <a:srgbClr val="5FD7CC"/>
                </a:solidFill>
              </a:endParaRPr>
            </a:p>
          </xdr:txBody>
        </xdr:sp>
        <xdr:sp macro="" textlink="">
          <xdr:nvSpPr>
            <xdr:cNvPr id="137" name="TextBox 136">
              <a:extLst>
                <a:ext uri="{FF2B5EF4-FFF2-40B4-BE49-F238E27FC236}">
                  <a16:creationId xmlns:a16="http://schemas.microsoft.com/office/drawing/2014/main" id="{414240F9-5B15-56A6-6734-1A265D21AE18}"/>
                </a:ext>
              </a:extLst>
            </xdr:cNvPr>
            <xdr:cNvSpPr txBox="1"/>
          </xdr:nvSpPr>
          <xdr:spPr>
            <a:xfrm>
              <a:off x="10235698" y="1870845"/>
              <a:ext cx="1291772" cy="337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rgbClr val="5FD7CC"/>
                  </a:solidFill>
                </a:rPr>
                <a:t>Under-Utilised</a:t>
              </a:r>
              <a:endParaRPr lang="en-GB" sz="1200" b="1">
                <a:solidFill>
                  <a:srgbClr val="5FD7CC"/>
                </a:solidFill>
              </a:endParaRPr>
            </a:p>
          </xdr:txBody>
        </xdr:sp>
        <xdr:sp macro="" textlink="'analysis '!AU6">
          <xdr:nvSpPr>
            <xdr:cNvPr id="138" name="TextBox 137">
              <a:extLst>
                <a:ext uri="{FF2B5EF4-FFF2-40B4-BE49-F238E27FC236}">
                  <a16:creationId xmlns:a16="http://schemas.microsoft.com/office/drawing/2014/main" id="{0B1AD0EE-4CF4-F47B-ADFB-47E428924905}"/>
                </a:ext>
              </a:extLst>
            </xdr:cNvPr>
            <xdr:cNvSpPr txBox="1"/>
          </xdr:nvSpPr>
          <xdr:spPr>
            <a:xfrm>
              <a:off x="8464979" y="2070022"/>
              <a:ext cx="1294619" cy="33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FE2044-DA77-41D0-A159-4A396D91E8BC}" type="TxLink">
                <a:rPr lang="en-US" sz="1200" b="0" i="0" u="none" strike="noStrike">
                  <a:solidFill>
                    <a:srgbClr val="F8F8F8"/>
                  </a:solidFill>
                  <a:latin typeface="Calibri"/>
                  <a:ea typeface="Calibri"/>
                  <a:cs typeface="Calibri"/>
                </a:rPr>
                <a:pPr algn="ctr"/>
                <a:t>20 Total Buses</a:t>
              </a:fld>
              <a:endParaRPr lang="en-GB" sz="1200" b="1">
                <a:solidFill>
                  <a:srgbClr val="5FD7CC"/>
                </a:solidFill>
              </a:endParaRPr>
            </a:p>
          </xdr:txBody>
        </xdr:sp>
        <xdr:sp macro="" textlink="'analysis '!AU8">
          <xdr:nvSpPr>
            <xdr:cNvPr id="139" name="TextBox 138">
              <a:extLst>
                <a:ext uri="{FF2B5EF4-FFF2-40B4-BE49-F238E27FC236}">
                  <a16:creationId xmlns:a16="http://schemas.microsoft.com/office/drawing/2014/main" id="{137D1BC9-75F7-F973-2476-C76E265A7363}"/>
                </a:ext>
              </a:extLst>
            </xdr:cNvPr>
            <xdr:cNvSpPr txBox="1"/>
          </xdr:nvSpPr>
          <xdr:spPr>
            <a:xfrm>
              <a:off x="9280226" y="3542397"/>
              <a:ext cx="1291772" cy="33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8E2F05-1977-498C-8F27-688357860F79}" type="TxLink">
                <a:rPr lang="en-US" sz="1200" b="0" i="0" u="none" strike="noStrike">
                  <a:solidFill>
                    <a:srgbClr val="F8F8F8"/>
                  </a:solidFill>
                  <a:latin typeface="Calibri"/>
                  <a:ea typeface="Calibri"/>
                  <a:cs typeface="Calibri"/>
                </a:rPr>
                <a:pPr algn="ctr"/>
                <a:t>38 Total Buses</a:t>
              </a:fld>
              <a:endParaRPr lang="en-GB" sz="1200" b="1">
                <a:solidFill>
                  <a:srgbClr val="5FD7CC"/>
                </a:solidFill>
              </a:endParaRPr>
            </a:p>
          </xdr:txBody>
        </xdr:sp>
        <xdr:sp macro="" textlink="'analysis '!AU7">
          <xdr:nvSpPr>
            <xdr:cNvPr id="140" name="TextBox 139">
              <a:extLst>
                <a:ext uri="{FF2B5EF4-FFF2-40B4-BE49-F238E27FC236}">
                  <a16:creationId xmlns:a16="http://schemas.microsoft.com/office/drawing/2014/main" id="{953F3009-0455-E8E9-648B-03535AEC1858}"/>
                </a:ext>
              </a:extLst>
            </xdr:cNvPr>
            <xdr:cNvSpPr txBox="1"/>
          </xdr:nvSpPr>
          <xdr:spPr>
            <a:xfrm>
              <a:off x="10255443" y="2076648"/>
              <a:ext cx="1291772" cy="33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1F4F06-BE41-4BE4-8A64-1CFA41BB7CD2}" type="TxLink">
                <a:rPr lang="en-US" sz="1200" b="0" i="0" u="none" strike="noStrike">
                  <a:solidFill>
                    <a:srgbClr val="F8F8F8"/>
                  </a:solidFill>
                  <a:latin typeface="Calibri"/>
                  <a:ea typeface="Calibri"/>
                  <a:cs typeface="Calibri"/>
                </a:rPr>
                <a:pPr algn="ctr"/>
                <a:t>19 Total Buses</a:t>
              </a:fld>
              <a:endParaRPr lang="en-GB" sz="1200" b="1">
                <a:solidFill>
                  <a:srgbClr val="5FD7CC"/>
                </a:solidFill>
              </a:endParaRPr>
            </a:p>
          </xdr:txBody>
        </xdr:sp>
        <xdr:sp macro="" textlink="">
          <xdr:nvSpPr>
            <xdr:cNvPr id="141" name="Oval 140">
              <a:extLst>
                <a:ext uri="{FF2B5EF4-FFF2-40B4-BE49-F238E27FC236}">
                  <a16:creationId xmlns:a16="http://schemas.microsoft.com/office/drawing/2014/main" id="{F51583A5-8C9C-1D35-30B0-B97E14B8D38A}"/>
                </a:ext>
              </a:extLst>
            </xdr:cNvPr>
            <xdr:cNvSpPr/>
          </xdr:nvSpPr>
          <xdr:spPr>
            <a:xfrm>
              <a:off x="8352424" y="639472"/>
              <a:ext cx="172653" cy="169897"/>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2" name="TextBox 141">
              <a:extLst>
                <a:ext uri="{FF2B5EF4-FFF2-40B4-BE49-F238E27FC236}">
                  <a16:creationId xmlns:a16="http://schemas.microsoft.com/office/drawing/2014/main" id="{7250E2F1-7E82-19AC-18F7-ED228159F7BB}"/>
                </a:ext>
              </a:extLst>
            </xdr:cNvPr>
            <xdr:cNvSpPr txBox="1"/>
          </xdr:nvSpPr>
          <xdr:spPr>
            <a:xfrm>
              <a:off x="8529214" y="550401"/>
              <a:ext cx="2613215" cy="33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a:solidFill>
                    <a:schemeClr val="bg1"/>
                  </a:solidFill>
                </a:rPr>
                <a:t>Bus Utilisation</a:t>
              </a:r>
              <a:r>
                <a:rPr lang="en-GB" sz="1200" baseline="0">
                  <a:solidFill>
                    <a:schemeClr val="bg1"/>
                  </a:solidFill>
                </a:rPr>
                <a:t> Rate </a:t>
              </a:r>
            </a:p>
          </xdr:txBody>
        </xdr:sp>
      </xdr:grpSp>
    </xdr:grpSp>
    <xdr:clientData/>
  </xdr:twoCellAnchor>
  <xdr:twoCellAnchor>
    <xdr:from>
      <xdr:col>1</xdr:col>
      <xdr:colOff>411891</xdr:colOff>
      <xdr:row>21</xdr:row>
      <xdr:rowOff>10297</xdr:rowOff>
    </xdr:from>
    <xdr:to>
      <xdr:col>14</xdr:col>
      <xdr:colOff>153940</xdr:colOff>
      <xdr:row>41</xdr:row>
      <xdr:rowOff>17318</xdr:rowOff>
    </xdr:to>
    <xdr:sp macro="" textlink="">
      <xdr:nvSpPr>
        <xdr:cNvPr id="94" name="Rectangle: Rounded Corners 93">
          <a:extLst>
            <a:ext uri="{FF2B5EF4-FFF2-40B4-BE49-F238E27FC236}">
              <a16:creationId xmlns:a16="http://schemas.microsoft.com/office/drawing/2014/main" id="{7051F1E0-1CDC-4B92-8AD7-CEB5F568520E}"/>
            </a:ext>
          </a:extLst>
        </xdr:cNvPr>
        <xdr:cNvSpPr/>
      </xdr:nvSpPr>
      <xdr:spPr>
        <a:xfrm>
          <a:off x="775573" y="3828956"/>
          <a:ext cx="7621822" cy="3643839"/>
        </a:xfrm>
        <a:prstGeom prst="roundRect">
          <a:avLst>
            <a:gd name="adj" fmla="val 5680"/>
          </a:avLst>
        </a:prstGeom>
        <a:solidFill>
          <a:schemeClr val="tx1"/>
        </a:solidFill>
        <a:ln w="12700">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21365</xdr:colOff>
      <xdr:row>22</xdr:row>
      <xdr:rowOff>168486</xdr:rowOff>
    </xdr:from>
    <xdr:to>
      <xdr:col>9</xdr:col>
      <xdr:colOff>519009</xdr:colOff>
      <xdr:row>38</xdr:row>
      <xdr:rowOff>19183</xdr:rowOff>
    </xdr:to>
    <xdr:graphicFrame macro="">
      <xdr:nvGraphicFramePr>
        <xdr:cNvPr id="2" name="Chart 1">
          <a:extLst>
            <a:ext uri="{FF2B5EF4-FFF2-40B4-BE49-F238E27FC236}">
              <a16:creationId xmlns:a16="http://schemas.microsoft.com/office/drawing/2014/main" id="{D47B1F3B-1D2E-4036-A9D4-111C028A2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482536</xdr:colOff>
      <xdr:row>24</xdr:row>
      <xdr:rowOff>169460</xdr:rowOff>
    </xdr:from>
    <xdr:to>
      <xdr:col>13</xdr:col>
      <xdr:colOff>416218</xdr:colOff>
      <xdr:row>28</xdr:row>
      <xdr:rowOff>84063</xdr:rowOff>
    </xdr:to>
    <xdr:grpSp>
      <xdr:nvGrpSpPr>
        <xdr:cNvPr id="98" name="Group 97">
          <a:extLst>
            <a:ext uri="{FF2B5EF4-FFF2-40B4-BE49-F238E27FC236}">
              <a16:creationId xmlns:a16="http://schemas.microsoft.com/office/drawing/2014/main" id="{F2B5B87A-6AC4-2289-96B4-D460E2538956}"/>
            </a:ext>
          </a:extLst>
        </xdr:cNvPr>
        <xdr:cNvGrpSpPr/>
      </xdr:nvGrpSpPr>
      <xdr:grpSpPr>
        <a:xfrm>
          <a:off x="5763619" y="4487460"/>
          <a:ext cx="2389016" cy="634270"/>
          <a:chOff x="5694872" y="4248401"/>
          <a:chExt cx="2366960" cy="657393"/>
        </a:xfrm>
      </xdr:grpSpPr>
      <xdr:sp macro="" textlink="">
        <xdr:nvSpPr>
          <xdr:cNvPr id="96" name="TextBox 95">
            <a:extLst>
              <a:ext uri="{FF2B5EF4-FFF2-40B4-BE49-F238E27FC236}">
                <a16:creationId xmlns:a16="http://schemas.microsoft.com/office/drawing/2014/main" id="{263C09AF-25A6-4843-8389-6CB090B1E3F8}"/>
              </a:ext>
            </a:extLst>
          </xdr:cNvPr>
          <xdr:cNvSpPr txBox="1"/>
        </xdr:nvSpPr>
        <xdr:spPr>
          <a:xfrm>
            <a:off x="5694872" y="4248401"/>
            <a:ext cx="2366960" cy="355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solidFill>
              </a:rPr>
              <a:t>Top</a:t>
            </a:r>
            <a:r>
              <a:rPr lang="en-GB" sz="1400" baseline="0">
                <a:solidFill>
                  <a:schemeClr val="bg1"/>
                </a:solidFill>
              </a:rPr>
              <a:t> </a:t>
            </a:r>
            <a:r>
              <a:rPr lang="en-GB" sz="1400" b="1" baseline="0">
                <a:solidFill>
                  <a:srgbClr val="C8AF9E"/>
                </a:solidFill>
              </a:rPr>
              <a:t>Well-Utilised</a:t>
            </a:r>
            <a:r>
              <a:rPr lang="en-GB" sz="1400" baseline="0">
                <a:solidFill>
                  <a:schemeClr val="bg1"/>
                </a:solidFill>
              </a:rPr>
              <a:t> Route :</a:t>
            </a:r>
          </a:p>
        </xdr:txBody>
      </xdr:sp>
      <xdr:sp macro="" textlink="'analysis 2'!AK9">
        <xdr:nvSpPr>
          <xdr:cNvPr id="97" name="TextBox 96">
            <a:extLst>
              <a:ext uri="{FF2B5EF4-FFF2-40B4-BE49-F238E27FC236}">
                <a16:creationId xmlns:a16="http://schemas.microsoft.com/office/drawing/2014/main" id="{4758CF57-46CB-4695-B40F-5F404DF07C2E}"/>
              </a:ext>
            </a:extLst>
          </xdr:cNvPr>
          <xdr:cNvSpPr txBox="1"/>
        </xdr:nvSpPr>
        <xdr:spPr>
          <a:xfrm>
            <a:off x="6057338" y="4615447"/>
            <a:ext cx="1594677" cy="290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A12CC6-4CCD-4DBC-A2C3-0BD6047950D4}" type="TxLink">
              <a:rPr lang="en-US" sz="2000" b="0" i="0" u="none" strike="noStrike">
                <a:solidFill>
                  <a:srgbClr val="C8AF9E"/>
                </a:solidFill>
                <a:latin typeface="Calibri"/>
                <a:ea typeface="Calibri"/>
                <a:cs typeface="Calibri"/>
              </a:rPr>
              <a:pPr algn="ctr"/>
              <a:t>Central Line</a:t>
            </a:fld>
            <a:endParaRPr lang="en-GB" sz="4800">
              <a:solidFill>
                <a:srgbClr val="C8AF9E"/>
              </a:solidFill>
            </a:endParaRPr>
          </a:p>
        </xdr:txBody>
      </xdr:sp>
    </xdr:grpSp>
    <xdr:clientData/>
  </xdr:twoCellAnchor>
  <xdr:twoCellAnchor>
    <xdr:from>
      <xdr:col>9</xdr:col>
      <xdr:colOff>460227</xdr:colOff>
      <xdr:row>34</xdr:row>
      <xdr:rowOff>76950</xdr:rowOff>
    </xdr:from>
    <xdr:to>
      <xdr:col>13</xdr:col>
      <xdr:colOff>393909</xdr:colOff>
      <xdr:row>37</xdr:row>
      <xdr:rowOff>138830</xdr:rowOff>
    </xdr:to>
    <xdr:grpSp>
      <xdr:nvGrpSpPr>
        <xdr:cNvPr id="99" name="Group 98">
          <a:extLst>
            <a:ext uri="{FF2B5EF4-FFF2-40B4-BE49-F238E27FC236}">
              <a16:creationId xmlns:a16="http://schemas.microsoft.com/office/drawing/2014/main" id="{0B640261-EDE4-476E-962C-D1CE397897AA}"/>
            </a:ext>
          </a:extLst>
        </xdr:cNvPr>
        <xdr:cNvGrpSpPr/>
      </xdr:nvGrpSpPr>
      <xdr:grpSpPr>
        <a:xfrm>
          <a:off x="5741310" y="6194117"/>
          <a:ext cx="2389016" cy="601630"/>
          <a:chOff x="5694872" y="4248401"/>
          <a:chExt cx="2366960" cy="618973"/>
        </a:xfrm>
      </xdr:grpSpPr>
      <xdr:sp macro="" textlink="">
        <xdr:nvSpPr>
          <xdr:cNvPr id="100" name="TextBox 99">
            <a:extLst>
              <a:ext uri="{FF2B5EF4-FFF2-40B4-BE49-F238E27FC236}">
                <a16:creationId xmlns:a16="http://schemas.microsoft.com/office/drawing/2014/main" id="{4EC2D4EE-4D2D-EAC7-DE66-C7C89B20459C}"/>
              </a:ext>
            </a:extLst>
          </xdr:cNvPr>
          <xdr:cNvSpPr txBox="1"/>
        </xdr:nvSpPr>
        <xdr:spPr>
          <a:xfrm>
            <a:off x="5694872" y="4248401"/>
            <a:ext cx="2366960" cy="355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solidFill>
                  <a:schemeClr val="bg1"/>
                </a:solidFill>
              </a:rPr>
              <a:t>Top</a:t>
            </a:r>
            <a:r>
              <a:rPr lang="en-GB" sz="1400" baseline="0">
                <a:solidFill>
                  <a:schemeClr val="bg1"/>
                </a:solidFill>
              </a:rPr>
              <a:t> </a:t>
            </a:r>
            <a:r>
              <a:rPr lang="en-GB" sz="1400" b="1" baseline="0">
                <a:solidFill>
                  <a:srgbClr val="9BFFFF"/>
                </a:solidFill>
              </a:rPr>
              <a:t>Over-Utilised</a:t>
            </a:r>
            <a:r>
              <a:rPr lang="en-GB" sz="1400" baseline="0">
                <a:solidFill>
                  <a:schemeClr val="bg1"/>
                </a:solidFill>
              </a:rPr>
              <a:t> Route :</a:t>
            </a:r>
          </a:p>
        </xdr:txBody>
      </xdr:sp>
      <xdr:sp macro="" textlink="'analysis 2'!AK18">
        <xdr:nvSpPr>
          <xdr:cNvPr id="101" name="TextBox 100">
            <a:extLst>
              <a:ext uri="{FF2B5EF4-FFF2-40B4-BE49-F238E27FC236}">
                <a16:creationId xmlns:a16="http://schemas.microsoft.com/office/drawing/2014/main" id="{75C2573F-5928-0377-B268-110D88DDC2E3}"/>
              </a:ext>
            </a:extLst>
          </xdr:cNvPr>
          <xdr:cNvSpPr txBox="1"/>
        </xdr:nvSpPr>
        <xdr:spPr>
          <a:xfrm>
            <a:off x="5814011" y="4577027"/>
            <a:ext cx="2140245" cy="290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44087E-314E-4483-8D14-3C412B675D2D}" type="TxLink">
              <a:rPr lang="en-US" sz="1800" b="0" i="0" u="none" strike="noStrike">
                <a:solidFill>
                  <a:srgbClr val="9BFFFF"/>
                </a:solidFill>
                <a:latin typeface="Calibri"/>
                <a:ea typeface="Calibri"/>
                <a:cs typeface="Calibri"/>
              </a:rPr>
              <a:pPr algn="ctr"/>
              <a:t>East-West Express</a:t>
            </a:fld>
            <a:endParaRPr lang="en-GB" sz="7200">
              <a:solidFill>
                <a:srgbClr val="9BFFFF"/>
              </a:solidFill>
            </a:endParaRPr>
          </a:p>
        </xdr:txBody>
      </xdr:sp>
    </xdr:grpSp>
    <xdr:clientData/>
  </xdr:twoCellAnchor>
  <xdr:twoCellAnchor>
    <xdr:from>
      <xdr:col>11</xdr:col>
      <xdr:colOff>28754</xdr:colOff>
      <xdr:row>21</xdr:row>
      <xdr:rowOff>115019</xdr:rowOff>
    </xdr:from>
    <xdr:to>
      <xdr:col>12</xdr:col>
      <xdr:colOff>186905</xdr:colOff>
      <xdr:row>25</xdr:row>
      <xdr:rowOff>137186</xdr:rowOff>
    </xdr:to>
    <xdr:pic>
      <xdr:nvPicPr>
        <xdr:cNvPr id="103" name="Graphic 102" descr="Bus">
          <a:extLst>
            <a:ext uri="{FF2B5EF4-FFF2-40B4-BE49-F238E27FC236}">
              <a16:creationId xmlns:a16="http://schemas.microsoft.com/office/drawing/2014/main" id="{40D4EE6B-E178-976B-E151-D8A12665C5F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53799" y="3933678"/>
          <a:ext cx="764288" cy="749531"/>
        </a:xfrm>
        <a:prstGeom prst="rect">
          <a:avLst/>
        </a:prstGeom>
      </xdr:spPr>
    </xdr:pic>
    <xdr:clientData/>
  </xdr:twoCellAnchor>
  <xdr:twoCellAnchor>
    <xdr:from>
      <xdr:col>14</xdr:col>
      <xdr:colOff>242454</xdr:colOff>
      <xdr:row>21</xdr:row>
      <xdr:rowOff>25975</xdr:rowOff>
    </xdr:from>
    <xdr:to>
      <xdr:col>24</xdr:col>
      <xdr:colOff>346363</xdr:colOff>
      <xdr:row>44</xdr:row>
      <xdr:rowOff>47624</xdr:rowOff>
    </xdr:to>
    <xdr:sp macro="" textlink="">
      <xdr:nvSpPr>
        <xdr:cNvPr id="108" name="Rectangle: Rounded Corners 107">
          <a:extLst>
            <a:ext uri="{FF2B5EF4-FFF2-40B4-BE49-F238E27FC236}">
              <a16:creationId xmlns:a16="http://schemas.microsoft.com/office/drawing/2014/main" id="{64F9240F-82F5-4E99-B176-AE2A89D48038}"/>
            </a:ext>
          </a:extLst>
        </xdr:cNvPr>
        <xdr:cNvSpPr/>
      </xdr:nvSpPr>
      <xdr:spPr>
        <a:xfrm>
          <a:off x="8449829" y="4026475"/>
          <a:ext cx="6136409" cy="4403149"/>
        </a:xfrm>
        <a:prstGeom prst="roundRect">
          <a:avLst>
            <a:gd name="adj" fmla="val 5680"/>
          </a:avLst>
        </a:prstGeom>
        <a:solidFill>
          <a:schemeClr val="tx1"/>
        </a:solidFill>
        <a:ln w="12700">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11</xdr:col>
      <xdr:colOff>65853</xdr:colOff>
      <xdr:row>30</xdr:row>
      <xdr:rowOff>84669</xdr:rowOff>
    </xdr:from>
    <xdr:to>
      <xdr:col>12</xdr:col>
      <xdr:colOff>159927</xdr:colOff>
      <xdr:row>34</xdr:row>
      <xdr:rowOff>75261</xdr:rowOff>
    </xdr:to>
    <xdr:pic>
      <xdr:nvPicPr>
        <xdr:cNvPr id="4" name="Picture 3">
          <a:extLst>
            <a:ext uri="{FF2B5EF4-FFF2-40B4-BE49-F238E27FC236}">
              <a16:creationId xmlns:a16="http://schemas.microsoft.com/office/drawing/2014/main" id="{B17295C3-B7F8-AB09-0529-289EC6AA51C4}"/>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6547557" y="5446891"/>
          <a:ext cx="705555" cy="705555"/>
        </a:xfrm>
        <a:prstGeom prst="rect">
          <a:avLst/>
        </a:prstGeom>
        <a:noFill/>
      </xdr:spPr>
    </xdr:pic>
    <xdr:clientData/>
  </xdr:twoCellAnchor>
  <xdr:twoCellAnchor>
    <xdr:from>
      <xdr:col>14</xdr:col>
      <xdr:colOff>538530</xdr:colOff>
      <xdr:row>22</xdr:row>
      <xdr:rowOff>25604</xdr:rowOff>
    </xdr:from>
    <xdr:to>
      <xdr:col>18</xdr:col>
      <xdr:colOff>418667</xdr:colOff>
      <xdr:row>23</xdr:row>
      <xdr:rowOff>139611</xdr:rowOff>
    </xdr:to>
    <xdr:sp macro="" textlink="">
      <xdr:nvSpPr>
        <xdr:cNvPr id="9" name="TextBox 8">
          <a:extLst>
            <a:ext uri="{FF2B5EF4-FFF2-40B4-BE49-F238E27FC236}">
              <a16:creationId xmlns:a16="http://schemas.microsoft.com/office/drawing/2014/main" id="{015789E4-5C2D-4E68-9F3E-DFE265D46775}"/>
            </a:ext>
          </a:extLst>
        </xdr:cNvPr>
        <xdr:cNvSpPr txBox="1"/>
      </xdr:nvSpPr>
      <xdr:spPr>
        <a:xfrm>
          <a:off x="8830475" y="3988004"/>
          <a:ext cx="2318537" cy="294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Bus Utilisation</a:t>
          </a:r>
          <a:r>
            <a:rPr lang="en-GB" sz="1400" baseline="0">
              <a:solidFill>
                <a:schemeClr val="bg1"/>
              </a:solidFill>
            </a:rPr>
            <a:t> By Weekday </a:t>
          </a:r>
        </a:p>
      </xdr:txBody>
    </xdr:sp>
    <xdr:clientData/>
  </xdr:twoCellAnchor>
  <xdr:twoCellAnchor>
    <xdr:from>
      <xdr:col>14</xdr:col>
      <xdr:colOff>393057</xdr:colOff>
      <xdr:row>22</xdr:row>
      <xdr:rowOff>129513</xdr:rowOff>
    </xdr:from>
    <xdr:to>
      <xdr:col>14</xdr:col>
      <xdr:colOff>546241</xdr:colOff>
      <xdr:row>23</xdr:row>
      <xdr:rowOff>96544</xdr:rowOff>
    </xdr:to>
    <xdr:sp macro="" textlink="">
      <xdr:nvSpPr>
        <xdr:cNvPr id="10" name="Oval 9">
          <a:extLst>
            <a:ext uri="{FF2B5EF4-FFF2-40B4-BE49-F238E27FC236}">
              <a16:creationId xmlns:a16="http://schemas.microsoft.com/office/drawing/2014/main" id="{0C9D2911-0DAC-4837-95B3-C46BEF5B9AC2}"/>
            </a:ext>
          </a:extLst>
        </xdr:cNvPr>
        <xdr:cNvSpPr/>
      </xdr:nvSpPr>
      <xdr:spPr>
        <a:xfrm>
          <a:off x="8685002" y="4091913"/>
          <a:ext cx="153184" cy="147140"/>
        </a:xfrm>
        <a:prstGeom prst="ellipse">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450811</xdr:colOff>
      <xdr:row>24</xdr:row>
      <xdr:rowOff>173422</xdr:rowOff>
    </xdr:from>
    <xdr:to>
      <xdr:col>24</xdr:col>
      <xdr:colOff>92222</xdr:colOff>
      <xdr:row>43</xdr:row>
      <xdr:rowOff>4904</xdr:rowOff>
    </xdr:to>
    <xdr:sp macro="" textlink="">
      <xdr:nvSpPr>
        <xdr:cNvPr id="11" name="Rectangle: Rounded Corners 10">
          <a:extLst>
            <a:ext uri="{FF2B5EF4-FFF2-40B4-BE49-F238E27FC236}">
              <a16:creationId xmlns:a16="http://schemas.microsoft.com/office/drawing/2014/main" id="{052DE14D-7DDE-4FA2-9A50-00CB20CB19CF}"/>
            </a:ext>
          </a:extLst>
        </xdr:cNvPr>
        <xdr:cNvSpPr/>
      </xdr:nvSpPr>
      <xdr:spPr>
        <a:xfrm>
          <a:off x="12975173" y="4648145"/>
          <a:ext cx="1465347" cy="3373972"/>
        </a:xfrm>
        <a:prstGeom prst="roundRect">
          <a:avLst>
            <a:gd name="adj" fmla="val 17005"/>
          </a:avLst>
        </a:prstGeom>
        <a:gradFill flip="none" rotWithShape="1">
          <a:gsLst>
            <a:gs pos="23000">
              <a:srgbClr val="858585"/>
            </a:gs>
            <a:gs pos="57000">
              <a:srgbClr val="484848"/>
            </a:gs>
            <a:gs pos="97000">
              <a:schemeClr val="tx1"/>
            </a:gs>
            <a:gs pos="0">
              <a:schemeClr val="accent2">
                <a:lumMod val="60000"/>
                <a:lumOff val="4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214700</xdr:colOff>
      <xdr:row>23</xdr:row>
      <xdr:rowOff>91015</xdr:rowOff>
    </xdr:from>
    <xdr:to>
      <xdr:col>23</xdr:col>
      <xdr:colOff>286871</xdr:colOff>
      <xdr:row>27</xdr:row>
      <xdr:rowOff>39633</xdr:rowOff>
    </xdr:to>
    <xdr:sp macro="" textlink="">
      <xdr:nvSpPr>
        <xdr:cNvPr id="12" name="Oval 11">
          <a:extLst>
            <a:ext uri="{FF2B5EF4-FFF2-40B4-BE49-F238E27FC236}">
              <a16:creationId xmlns:a16="http://schemas.microsoft.com/office/drawing/2014/main" id="{92AA893E-8278-4C6C-AC1D-BB8599157E96}"/>
            </a:ext>
          </a:extLst>
        </xdr:cNvPr>
        <xdr:cNvSpPr/>
      </xdr:nvSpPr>
      <xdr:spPr>
        <a:xfrm>
          <a:off x="13383853" y="4214780"/>
          <a:ext cx="681771" cy="665794"/>
        </a:xfrm>
        <a:prstGeom prst="ellipse">
          <a:avLst/>
        </a:prstGeom>
        <a:solidFill>
          <a:schemeClr val="tx1"/>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338083</xdr:colOff>
      <xdr:row>24</xdr:row>
      <xdr:rowOff>152919</xdr:rowOff>
    </xdr:from>
    <xdr:to>
      <xdr:col>21</xdr:col>
      <xdr:colOff>257401</xdr:colOff>
      <xdr:row>43</xdr:row>
      <xdr:rowOff>71221</xdr:rowOff>
    </xdr:to>
    <xdr:sp macro="" textlink="">
      <xdr:nvSpPr>
        <xdr:cNvPr id="13" name="Rectangle: Rounded Corners 12">
          <a:extLst>
            <a:ext uri="{FF2B5EF4-FFF2-40B4-BE49-F238E27FC236}">
              <a16:creationId xmlns:a16="http://schemas.microsoft.com/office/drawing/2014/main" id="{4B1EB8BC-D089-4D5B-80E1-4D432ABA9FA8}"/>
            </a:ext>
          </a:extLst>
        </xdr:cNvPr>
        <xdr:cNvSpPr/>
      </xdr:nvSpPr>
      <xdr:spPr>
        <a:xfrm>
          <a:off x="8606594" y="4627642"/>
          <a:ext cx="4175169" cy="3460792"/>
        </a:xfrm>
        <a:prstGeom prst="roundRect">
          <a:avLst>
            <a:gd name="adj" fmla="val 9260"/>
          </a:avLst>
        </a:prstGeom>
        <a:gradFill flip="none" rotWithShape="1">
          <a:gsLst>
            <a:gs pos="23000">
              <a:srgbClr val="858585"/>
            </a:gs>
            <a:gs pos="57000">
              <a:srgbClr val="484848"/>
            </a:gs>
            <a:gs pos="100000">
              <a:schemeClr val="tx1">
                <a:lumMod val="85000"/>
                <a:lumOff val="15000"/>
              </a:schemeClr>
            </a:gs>
            <a:gs pos="0">
              <a:schemeClr val="accent2">
                <a:lumMod val="60000"/>
                <a:lumOff val="4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14</xdr:col>
          <xdr:colOff>476246</xdr:colOff>
          <xdr:row>25</xdr:row>
          <xdr:rowOff>69271</xdr:rowOff>
        </xdr:from>
        <xdr:to>
          <xdr:col>20</xdr:col>
          <xdr:colOff>476249</xdr:colOff>
          <xdr:row>39</xdr:row>
          <xdr:rowOff>112566</xdr:rowOff>
        </xdr:to>
        <xdr:pic>
          <xdr:nvPicPr>
            <xdr:cNvPr id="152" name="Picture 151">
              <a:extLst>
                <a:ext uri="{FF2B5EF4-FFF2-40B4-BE49-F238E27FC236}">
                  <a16:creationId xmlns:a16="http://schemas.microsoft.com/office/drawing/2014/main" id="{0F489DB7-C462-27F5-DFF6-9EC9468B8BAE}"/>
                </a:ext>
              </a:extLst>
            </xdr:cNvPr>
            <xdr:cNvPicPr>
              <a:picLocks noChangeAspect="1" noChangeArrowheads="1"/>
              <a:extLst>
                <a:ext uri="{84589F7E-364E-4C9E-8A38-B11213B215E9}">
                  <a14:cameraTool cellRange="Sheet2!$D$10:$G$18" spid="_x0000_s1051"/>
                </a:ext>
              </a:extLst>
            </xdr:cNvPicPr>
          </xdr:nvPicPr>
          <xdr:blipFill>
            <a:blip xmlns:r="http://schemas.openxmlformats.org/officeDocument/2006/relationships" r:embed="rId11"/>
            <a:srcRect/>
            <a:stretch>
              <a:fillRect/>
            </a:stretch>
          </xdr:blipFill>
          <xdr:spPr bwMode="auto">
            <a:xfrm>
              <a:off x="8719701" y="4615294"/>
              <a:ext cx="3636821" cy="25890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462291</xdr:colOff>
      <xdr:row>40</xdr:row>
      <xdr:rowOff>130257</xdr:rowOff>
    </xdr:from>
    <xdr:to>
      <xdr:col>17</xdr:col>
      <xdr:colOff>498928</xdr:colOff>
      <xdr:row>41</xdr:row>
      <xdr:rowOff>95044</xdr:rowOff>
    </xdr:to>
    <xdr:sp macro="" textlink="">
      <xdr:nvSpPr>
        <xdr:cNvPr id="3" name="Rectangle: Rounded Corners 2">
          <a:extLst>
            <a:ext uri="{FF2B5EF4-FFF2-40B4-BE49-F238E27FC236}">
              <a16:creationId xmlns:a16="http://schemas.microsoft.com/office/drawing/2014/main" id="{7AAA8A13-4970-40F6-9A46-86F37F9AB357}"/>
            </a:ext>
          </a:extLst>
        </xdr:cNvPr>
        <xdr:cNvSpPr/>
      </xdr:nvSpPr>
      <xdr:spPr>
        <a:xfrm>
          <a:off x="9997478" y="7465016"/>
          <a:ext cx="647867" cy="148156"/>
        </a:xfrm>
        <a:prstGeom prst="roundRect">
          <a:avLst/>
        </a:prstGeom>
        <a:solidFill>
          <a:srgbClr val="5FD7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523363</xdr:colOff>
      <xdr:row>40</xdr:row>
      <xdr:rowOff>130255</xdr:rowOff>
    </xdr:from>
    <xdr:to>
      <xdr:col>19</xdr:col>
      <xdr:colOff>530762</xdr:colOff>
      <xdr:row>41</xdr:row>
      <xdr:rowOff>96094</xdr:rowOff>
    </xdr:to>
    <xdr:sp macro="" textlink="">
      <xdr:nvSpPr>
        <xdr:cNvPr id="5" name="Rectangle: Rounded Corners 4">
          <a:extLst>
            <a:ext uri="{FF2B5EF4-FFF2-40B4-BE49-F238E27FC236}">
              <a16:creationId xmlns:a16="http://schemas.microsoft.com/office/drawing/2014/main" id="{D11D1D9E-E9BE-4B3D-A34F-81E9E7573D2D}"/>
            </a:ext>
          </a:extLst>
        </xdr:cNvPr>
        <xdr:cNvSpPr/>
      </xdr:nvSpPr>
      <xdr:spPr>
        <a:xfrm>
          <a:off x="11281010" y="7465014"/>
          <a:ext cx="618629" cy="149208"/>
        </a:xfrm>
        <a:prstGeom prst="roundRect">
          <a:avLst/>
        </a:prstGeom>
        <a:solidFill>
          <a:srgbClr val="C8AF9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210359</xdr:colOff>
      <xdr:row>41</xdr:row>
      <xdr:rowOff>87521</xdr:rowOff>
    </xdr:from>
    <xdr:to>
      <xdr:col>18</xdr:col>
      <xdr:colOff>139629</xdr:colOff>
      <xdr:row>43</xdr:row>
      <xdr:rowOff>19017</xdr:rowOff>
    </xdr:to>
    <xdr:sp macro="" textlink="'analysis '!AU6">
      <xdr:nvSpPr>
        <xdr:cNvPr id="6" name="TextBox 5">
          <a:extLst>
            <a:ext uri="{FF2B5EF4-FFF2-40B4-BE49-F238E27FC236}">
              <a16:creationId xmlns:a16="http://schemas.microsoft.com/office/drawing/2014/main" id="{BF80AF3D-3007-4559-A2BB-6518989F89F4}"/>
            </a:ext>
          </a:extLst>
        </xdr:cNvPr>
        <xdr:cNvSpPr txBox="1"/>
      </xdr:nvSpPr>
      <xdr:spPr>
        <a:xfrm>
          <a:off x="9745546" y="7605649"/>
          <a:ext cx="1151730" cy="29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2"/>
              </a:solidFill>
            </a:rPr>
            <a:t>High</a:t>
          </a:r>
        </a:p>
      </xdr:txBody>
    </xdr:sp>
    <xdr:clientData/>
  </xdr:twoCellAnchor>
  <xdr:twoCellAnchor>
    <xdr:from>
      <xdr:col>18</xdr:col>
      <xdr:colOff>258083</xdr:colOff>
      <xdr:row>41</xdr:row>
      <xdr:rowOff>87521</xdr:rowOff>
    </xdr:from>
    <xdr:to>
      <xdr:col>20</xdr:col>
      <xdr:colOff>184812</xdr:colOff>
      <xdr:row>43</xdr:row>
      <xdr:rowOff>19017</xdr:rowOff>
    </xdr:to>
    <xdr:sp macro="" textlink="'analysis '!AU8">
      <xdr:nvSpPr>
        <xdr:cNvPr id="8" name="TextBox 7">
          <a:extLst>
            <a:ext uri="{FF2B5EF4-FFF2-40B4-BE49-F238E27FC236}">
              <a16:creationId xmlns:a16="http://schemas.microsoft.com/office/drawing/2014/main" id="{7188AD60-EB1D-4520-9C76-FAF692203C6F}"/>
            </a:ext>
          </a:extLst>
        </xdr:cNvPr>
        <xdr:cNvSpPr txBox="1"/>
      </xdr:nvSpPr>
      <xdr:spPr>
        <a:xfrm>
          <a:off x="11015730" y="7605649"/>
          <a:ext cx="1149189" cy="29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2"/>
              </a:solidFill>
              <a:latin typeface="Calibri"/>
              <a:ea typeface="Calibri"/>
              <a:cs typeface="Calibri"/>
            </a:rPr>
            <a:t>Low</a:t>
          </a:r>
          <a:endParaRPr lang="en-GB" sz="1200" b="1">
            <a:solidFill>
              <a:schemeClr val="bg2"/>
            </a:solidFill>
          </a:endParaRPr>
        </a:p>
      </xdr:txBody>
    </xdr:sp>
    <xdr:clientData/>
  </xdr:twoCellAnchor>
  <xdr:twoCellAnchor>
    <xdr:from>
      <xdr:col>21</xdr:col>
      <xdr:colOff>529272</xdr:colOff>
      <xdr:row>27</xdr:row>
      <xdr:rowOff>76494</xdr:rowOff>
    </xdr:from>
    <xdr:to>
      <xdr:col>23</xdr:col>
      <xdr:colOff>582421</xdr:colOff>
      <xdr:row>33</xdr:row>
      <xdr:rowOff>96982</xdr:rowOff>
    </xdr:to>
    <xdr:grpSp>
      <xdr:nvGrpSpPr>
        <xdr:cNvPr id="22" name="Group 21">
          <a:extLst>
            <a:ext uri="{FF2B5EF4-FFF2-40B4-BE49-F238E27FC236}">
              <a16:creationId xmlns:a16="http://schemas.microsoft.com/office/drawing/2014/main" id="{58ABB584-8987-ADC7-5AFD-A00EDA90134D}"/>
            </a:ext>
          </a:extLst>
        </xdr:cNvPr>
        <xdr:cNvGrpSpPr/>
      </xdr:nvGrpSpPr>
      <xdr:grpSpPr>
        <a:xfrm>
          <a:off x="13176355" y="4934244"/>
          <a:ext cx="1280816" cy="1099988"/>
          <a:chOff x="13102272" y="4960221"/>
          <a:chExt cx="1272349" cy="1163488"/>
        </a:xfrm>
      </xdr:grpSpPr>
      <xdr:sp macro="" textlink="">
        <xdr:nvSpPr>
          <xdr:cNvPr id="15" name="Rectangle: Rounded Corners 14">
            <a:extLst>
              <a:ext uri="{FF2B5EF4-FFF2-40B4-BE49-F238E27FC236}">
                <a16:creationId xmlns:a16="http://schemas.microsoft.com/office/drawing/2014/main" id="{FB7F8B69-0269-40C5-BE93-31E65CFC0492}"/>
              </a:ext>
            </a:extLst>
          </xdr:cNvPr>
          <xdr:cNvSpPr/>
        </xdr:nvSpPr>
        <xdr:spPr>
          <a:xfrm>
            <a:off x="13135095" y="4960221"/>
            <a:ext cx="1239526" cy="1163488"/>
          </a:xfrm>
          <a:prstGeom prst="roundRect">
            <a:avLst>
              <a:gd name="adj" fmla="val 15017"/>
            </a:avLst>
          </a:prstGeom>
          <a:solidFill>
            <a:schemeClr val="tx1"/>
          </a:solidFill>
          <a:ln>
            <a:noFill/>
          </a:ln>
          <a:effectLst>
            <a:outerShdw blurRad="5461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TextBox 15">
            <a:extLst>
              <a:ext uri="{FF2B5EF4-FFF2-40B4-BE49-F238E27FC236}">
                <a16:creationId xmlns:a16="http://schemas.microsoft.com/office/drawing/2014/main" id="{0EC7E23C-89B2-4F76-B6D0-5FCAE1442533}"/>
              </a:ext>
            </a:extLst>
          </xdr:cNvPr>
          <xdr:cNvSpPr txBox="1"/>
        </xdr:nvSpPr>
        <xdr:spPr>
          <a:xfrm>
            <a:off x="13159556" y="5061268"/>
            <a:ext cx="1113279" cy="4636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ln>
                  <a:noFill/>
                </a:ln>
                <a:solidFill>
                  <a:schemeClr val="bg2"/>
                </a:solidFill>
              </a:rPr>
              <a:t>Top </a:t>
            </a:r>
            <a:r>
              <a:rPr lang="en-GB" sz="1100" b="1">
                <a:ln>
                  <a:noFill/>
                </a:ln>
                <a:solidFill>
                  <a:srgbClr val="5FD7CC"/>
                </a:solidFill>
              </a:rPr>
              <a:t>Over</a:t>
            </a:r>
            <a:r>
              <a:rPr lang="en-GB" sz="1100" b="1">
                <a:ln>
                  <a:noFill/>
                </a:ln>
                <a:solidFill>
                  <a:schemeClr val="bg2"/>
                </a:solidFill>
              </a:rPr>
              <a:t> </a:t>
            </a:r>
            <a:r>
              <a:rPr lang="en-GB" sz="1100" b="1">
                <a:ln>
                  <a:noFill/>
                </a:ln>
                <a:solidFill>
                  <a:srgbClr val="5FD7CC"/>
                </a:solidFill>
              </a:rPr>
              <a:t>Utilised</a:t>
            </a:r>
            <a:r>
              <a:rPr lang="en-GB" sz="1100" b="1">
                <a:ln>
                  <a:noFill/>
                </a:ln>
                <a:solidFill>
                  <a:schemeClr val="bg2"/>
                </a:solidFill>
              </a:rPr>
              <a:t> Day: </a:t>
            </a:r>
          </a:p>
        </xdr:txBody>
      </xdr:sp>
      <xdr:sp macro="" textlink="'analysis 2'!AV20">
        <xdr:nvSpPr>
          <xdr:cNvPr id="17" name="TextBox 16">
            <a:extLst>
              <a:ext uri="{FF2B5EF4-FFF2-40B4-BE49-F238E27FC236}">
                <a16:creationId xmlns:a16="http://schemas.microsoft.com/office/drawing/2014/main" id="{358B622D-3361-4A15-952F-BECC733CCE7A}"/>
              </a:ext>
            </a:extLst>
          </xdr:cNvPr>
          <xdr:cNvSpPr txBox="1"/>
        </xdr:nvSpPr>
        <xdr:spPr>
          <a:xfrm>
            <a:off x="13102272" y="5592127"/>
            <a:ext cx="1256914" cy="19645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D446DA-B62D-4775-8636-5AE535EA11D1}" type="TxLink">
              <a:rPr lang="en-US" sz="1600" b="0" i="0" u="none" strike="noStrike">
                <a:ln>
                  <a:noFill/>
                </a:ln>
                <a:solidFill>
                  <a:srgbClr val="5FD7CC"/>
                </a:solidFill>
                <a:latin typeface="Calibri"/>
                <a:ea typeface="Calibri"/>
                <a:cs typeface="Calibri"/>
              </a:rPr>
              <a:pPr algn="ctr"/>
              <a:t>Monday</a:t>
            </a:fld>
            <a:endParaRPr lang="en-GB" sz="2800" b="1">
              <a:ln>
                <a:noFill/>
              </a:ln>
              <a:solidFill>
                <a:srgbClr val="5FD7CC"/>
              </a:solidFill>
            </a:endParaRPr>
          </a:p>
        </xdr:txBody>
      </xdr:sp>
    </xdr:grpSp>
    <xdr:clientData/>
  </xdr:twoCellAnchor>
  <xdr:twoCellAnchor>
    <xdr:from>
      <xdr:col>21</xdr:col>
      <xdr:colOff>539080</xdr:colOff>
      <xdr:row>34</xdr:row>
      <xdr:rowOff>60576</xdr:rowOff>
    </xdr:from>
    <xdr:to>
      <xdr:col>23</xdr:col>
      <xdr:colOff>559406</xdr:colOff>
      <xdr:row>40</xdr:row>
      <xdr:rowOff>143409</xdr:rowOff>
    </xdr:to>
    <xdr:sp macro="" textlink="">
      <xdr:nvSpPr>
        <xdr:cNvPr id="19" name="Rectangle: Rounded Corners 18">
          <a:extLst>
            <a:ext uri="{FF2B5EF4-FFF2-40B4-BE49-F238E27FC236}">
              <a16:creationId xmlns:a16="http://schemas.microsoft.com/office/drawing/2014/main" id="{FC87CECF-2952-439A-B2EE-AA1882552F02}"/>
            </a:ext>
          </a:extLst>
        </xdr:cNvPr>
        <xdr:cNvSpPr/>
      </xdr:nvSpPr>
      <xdr:spPr>
        <a:xfrm>
          <a:off x="13098225" y="6184285"/>
          <a:ext cx="1239526" cy="1163488"/>
        </a:xfrm>
        <a:prstGeom prst="roundRect">
          <a:avLst>
            <a:gd name="adj" fmla="val 15017"/>
          </a:avLst>
        </a:prstGeom>
        <a:solidFill>
          <a:schemeClr val="tx1"/>
        </a:solidFill>
        <a:ln>
          <a:noFill/>
        </a:ln>
        <a:effectLst>
          <a:outerShdw blurRad="5461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577395</xdr:colOff>
      <xdr:row>34</xdr:row>
      <xdr:rowOff>154696</xdr:rowOff>
    </xdr:from>
    <xdr:to>
      <xdr:col>23</xdr:col>
      <xdr:colOff>471474</xdr:colOff>
      <xdr:row>37</xdr:row>
      <xdr:rowOff>77969</xdr:rowOff>
    </xdr:to>
    <xdr:sp macro="" textlink="">
      <xdr:nvSpPr>
        <xdr:cNvPr id="20" name="TextBox 19">
          <a:extLst>
            <a:ext uri="{FF2B5EF4-FFF2-40B4-BE49-F238E27FC236}">
              <a16:creationId xmlns:a16="http://schemas.microsoft.com/office/drawing/2014/main" id="{20ADAF65-A41E-49F1-9709-E58049D36ACE}"/>
            </a:ext>
          </a:extLst>
        </xdr:cNvPr>
        <xdr:cNvSpPr txBox="1"/>
      </xdr:nvSpPr>
      <xdr:spPr>
        <a:xfrm>
          <a:off x="13136540" y="6278405"/>
          <a:ext cx="1113279" cy="4636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ln>
                <a:noFill/>
              </a:ln>
              <a:solidFill>
                <a:schemeClr val="bg2"/>
              </a:solidFill>
            </a:rPr>
            <a:t>Top </a:t>
          </a:r>
          <a:r>
            <a:rPr lang="en-GB" sz="1100" b="1">
              <a:ln>
                <a:noFill/>
              </a:ln>
              <a:solidFill>
                <a:srgbClr val="5FD7CC"/>
              </a:solidFill>
            </a:rPr>
            <a:t>Under</a:t>
          </a:r>
          <a:r>
            <a:rPr lang="en-GB" sz="1100" b="1">
              <a:ln>
                <a:noFill/>
              </a:ln>
              <a:solidFill>
                <a:schemeClr val="bg2"/>
              </a:solidFill>
            </a:rPr>
            <a:t> </a:t>
          </a:r>
          <a:r>
            <a:rPr lang="en-GB" sz="1100" b="1">
              <a:ln>
                <a:noFill/>
              </a:ln>
              <a:solidFill>
                <a:srgbClr val="5FD7CC"/>
              </a:solidFill>
            </a:rPr>
            <a:t>Utilised</a:t>
          </a:r>
          <a:r>
            <a:rPr lang="en-GB" sz="1100" b="1">
              <a:ln>
                <a:noFill/>
              </a:ln>
              <a:solidFill>
                <a:schemeClr val="bg2"/>
              </a:solidFill>
            </a:rPr>
            <a:t> Day: </a:t>
          </a:r>
        </a:p>
      </xdr:txBody>
    </xdr:sp>
    <xdr:clientData/>
  </xdr:twoCellAnchor>
  <xdr:twoCellAnchor>
    <xdr:from>
      <xdr:col>21</xdr:col>
      <xdr:colOff>518091</xdr:colOff>
      <xdr:row>38</xdr:row>
      <xdr:rowOff>27464</xdr:rowOff>
    </xdr:from>
    <xdr:to>
      <xdr:col>23</xdr:col>
      <xdr:colOff>555805</xdr:colOff>
      <xdr:row>39</xdr:row>
      <xdr:rowOff>43810</xdr:rowOff>
    </xdr:to>
    <xdr:sp macro="" textlink="'analysis 2'!AV23">
      <xdr:nvSpPr>
        <xdr:cNvPr id="21" name="TextBox 20">
          <a:extLst>
            <a:ext uri="{FF2B5EF4-FFF2-40B4-BE49-F238E27FC236}">
              <a16:creationId xmlns:a16="http://schemas.microsoft.com/office/drawing/2014/main" id="{4CBE7EBE-F6FB-4013-A70F-C1E86D934EB8}"/>
            </a:ext>
          </a:extLst>
        </xdr:cNvPr>
        <xdr:cNvSpPr txBox="1"/>
      </xdr:nvSpPr>
      <xdr:spPr>
        <a:xfrm>
          <a:off x="13054049" y="7065381"/>
          <a:ext cx="1254798" cy="20155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48FEE3-EAE1-4C7B-B60E-46DD33B84BE5}" type="TxLink">
            <a:rPr lang="en-US" sz="1600" b="0" i="0" u="none" strike="noStrike">
              <a:ln>
                <a:noFill/>
              </a:ln>
              <a:solidFill>
                <a:srgbClr val="5FD7CC"/>
              </a:solidFill>
              <a:latin typeface="Calibri"/>
              <a:ea typeface="Calibri"/>
              <a:cs typeface="Calibri"/>
            </a:rPr>
            <a:pPr algn="ctr"/>
            <a:t>Sunday</a:t>
          </a:fld>
          <a:endParaRPr lang="en-GB" sz="4000" b="1">
            <a:ln>
              <a:noFill/>
            </a:ln>
            <a:solidFill>
              <a:srgbClr val="5FD7CC"/>
            </a:solidFill>
          </a:endParaRPr>
        </a:p>
      </xdr:txBody>
    </xdr:sp>
    <xdr:clientData/>
  </xdr:twoCellAnchor>
  <xdr:twoCellAnchor>
    <xdr:from>
      <xdr:col>22</xdr:col>
      <xdr:colOff>52331</xdr:colOff>
      <xdr:row>31</xdr:row>
      <xdr:rowOff>167520</xdr:rowOff>
    </xdr:from>
    <xdr:to>
      <xdr:col>23</xdr:col>
      <xdr:colOff>539750</xdr:colOff>
      <xdr:row>33</xdr:row>
      <xdr:rowOff>37041</xdr:rowOff>
    </xdr:to>
    <xdr:sp macro="" textlink="'analysis 2'!AZ21">
      <xdr:nvSpPr>
        <xdr:cNvPr id="23" name="TextBox 22">
          <a:extLst>
            <a:ext uri="{FF2B5EF4-FFF2-40B4-BE49-F238E27FC236}">
              <a16:creationId xmlns:a16="http://schemas.microsoft.com/office/drawing/2014/main" id="{165CA205-29A1-40B3-8250-E11ED3774857}"/>
            </a:ext>
          </a:extLst>
        </xdr:cNvPr>
        <xdr:cNvSpPr txBox="1"/>
      </xdr:nvSpPr>
      <xdr:spPr>
        <a:xfrm>
          <a:off x="13196831" y="5908978"/>
          <a:ext cx="1095961" cy="239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33C25C9-3B1E-45FE-96AA-82812B0E15A2}" type="TxLink">
            <a:rPr lang="en-US" sz="700" b="0" i="0" u="none" strike="noStrike">
              <a:solidFill>
                <a:schemeClr val="bg2"/>
              </a:solidFill>
              <a:latin typeface="Calibri"/>
              <a:ea typeface="Calibri"/>
              <a:cs typeface="Calibri"/>
            </a:rPr>
            <a:pPr/>
            <a:t>Start Of The Weekdays</a:t>
          </a:fld>
          <a:endParaRPr lang="en-GB" sz="400">
            <a:solidFill>
              <a:schemeClr val="bg2"/>
            </a:solidFill>
          </a:endParaRPr>
        </a:p>
      </xdr:txBody>
    </xdr:sp>
    <xdr:clientData/>
  </xdr:twoCellAnchor>
  <xdr:twoCellAnchor>
    <xdr:from>
      <xdr:col>22</xdr:col>
      <xdr:colOff>3648</xdr:colOff>
      <xdr:row>39</xdr:row>
      <xdr:rowOff>60628</xdr:rowOff>
    </xdr:from>
    <xdr:to>
      <xdr:col>23</xdr:col>
      <xdr:colOff>491067</xdr:colOff>
      <xdr:row>40</xdr:row>
      <xdr:rowOff>115358</xdr:rowOff>
    </xdr:to>
    <xdr:sp macro="" textlink="'analysis 2'!AV24">
      <xdr:nvSpPr>
        <xdr:cNvPr id="24" name="TextBox 23">
          <a:extLst>
            <a:ext uri="{FF2B5EF4-FFF2-40B4-BE49-F238E27FC236}">
              <a16:creationId xmlns:a16="http://schemas.microsoft.com/office/drawing/2014/main" id="{AA917A6F-3344-4006-84EF-2C2B0F470D4A}"/>
            </a:ext>
          </a:extLst>
        </xdr:cNvPr>
        <xdr:cNvSpPr txBox="1"/>
      </xdr:nvSpPr>
      <xdr:spPr>
        <a:xfrm>
          <a:off x="13148148" y="7283753"/>
          <a:ext cx="1095961" cy="239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EF746F2-9154-42F4-9F90-FE318B5B43FF}" type="TxLink">
            <a:rPr lang="en-US" sz="800" b="0" i="0" u="none" strike="noStrike">
              <a:solidFill>
                <a:schemeClr val="bg2"/>
              </a:solidFill>
              <a:latin typeface="Calibri"/>
              <a:ea typeface="Calibri"/>
              <a:cs typeface="Calibri"/>
            </a:rPr>
            <a:pPr algn="ctr"/>
            <a:t>Weekend</a:t>
          </a:fld>
          <a:endParaRPr lang="en-GB" sz="100">
            <a:solidFill>
              <a:schemeClr val="bg2"/>
            </a:solidFill>
          </a:endParaRPr>
        </a:p>
      </xdr:txBody>
    </xdr:sp>
    <xdr:clientData/>
  </xdr:twoCellAnchor>
  <xdr:twoCellAnchor editAs="oneCell">
    <xdr:from>
      <xdr:col>1</xdr:col>
      <xdr:colOff>442450</xdr:colOff>
      <xdr:row>41</xdr:row>
      <xdr:rowOff>90128</xdr:rowOff>
    </xdr:from>
    <xdr:to>
      <xdr:col>14</xdr:col>
      <xdr:colOff>24858</xdr:colOff>
      <xdr:row>44</xdr:row>
      <xdr:rowOff>139290</xdr:rowOff>
    </xdr:to>
    <mc:AlternateContent xmlns:mc="http://schemas.openxmlformats.org/markup-compatibility/2006" xmlns:a14="http://schemas.microsoft.com/office/drawing/2010/main">
      <mc:Choice Requires="a14">
        <xdr:graphicFrame macro="">
          <xdr:nvGraphicFramePr>
            <xdr:cNvPr id="27" name="utilisation group">
              <a:extLst>
                <a:ext uri="{FF2B5EF4-FFF2-40B4-BE49-F238E27FC236}">
                  <a16:creationId xmlns:a16="http://schemas.microsoft.com/office/drawing/2014/main" id="{0574CA5E-D714-4B43-A675-1055B5061E4C}"/>
                </a:ext>
              </a:extLst>
            </xdr:cNvPr>
            <xdr:cNvGraphicFramePr/>
          </xdr:nvGraphicFramePr>
          <xdr:xfrm>
            <a:off x="0" y="0"/>
            <a:ext cx="0" cy="0"/>
          </xdr:xfrm>
          <a:graphic>
            <a:graphicData uri="http://schemas.microsoft.com/office/drawing/2010/slicer">
              <sle:slicer xmlns:sle="http://schemas.microsoft.com/office/drawing/2010/slicer" name="utilisation group"/>
            </a:graphicData>
          </a:graphic>
        </xdr:graphicFrame>
      </mc:Choice>
      <mc:Fallback xmlns="">
        <xdr:sp macro="" textlink="">
          <xdr:nvSpPr>
            <xdr:cNvPr id="0" name=""/>
            <xdr:cNvSpPr>
              <a:spLocks noTextEdit="1"/>
            </xdr:cNvSpPr>
          </xdr:nvSpPr>
          <xdr:spPr>
            <a:xfrm>
              <a:off x="809679" y="7618321"/>
              <a:ext cx="7459468" cy="6000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338864</xdr:colOff>
      <xdr:row>24</xdr:row>
      <xdr:rowOff>41694</xdr:rowOff>
    </xdr:from>
    <xdr:to>
      <xdr:col>23</xdr:col>
      <xdr:colOff>144945</xdr:colOff>
      <xdr:row>26</xdr:row>
      <xdr:rowOff>88056</xdr:rowOff>
    </xdr:to>
    <xdr:pic>
      <xdr:nvPicPr>
        <xdr:cNvPr id="28" name="Picture 27">
          <a:extLst>
            <a:ext uri="{FF2B5EF4-FFF2-40B4-BE49-F238E27FC236}">
              <a16:creationId xmlns:a16="http://schemas.microsoft.com/office/drawing/2014/main" id="{D5564CCA-4ECE-4F0D-9157-298E2999243E}"/>
            </a:ext>
          </a:extLst>
        </xdr:cNvPr>
        <xdr:cNvPicPr>
          <a:picLocks noChangeAspect="1"/>
        </xdr:cNvPicPr>
      </xdr:nvPicPr>
      <xdr:blipFill>
        <a:blip xmlns:r="http://schemas.openxmlformats.org/officeDocument/2006/relationships" r:embed="rId3" cstate="print">
          <a:biLevel thresh="75000"/>
          <a:extLst>
            <a:ext uri="{28A0092B-C50C-407E-A947-70E740481C1C}">
              <a14:useLocalDpi xmlns:a14="http://schemas.microsoft.com/office/drawing/2010/main" val="0"/>
            </a:ext>
          </a:extLst>
        </a:blip>
        <a:stretch>
          <a:fillRect/>
        </a:stretch>
      </xdr:blipFill>
      <xdr:spPr>
        <a:xfrm>
          <a:off x="13475315" y="4420511"/>
          <a:ext cx="414250" cy="411263"/>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0.23846</cdr:x>
      <cdr:y>0.18089</cdr:y>
    </cdr:from>
    <cdr:to>
      <cdr:x>0.75769</cdr:x>
      <cdr:y>0.80705</cdr:y>
    </cdr:to>
    <cdr:sp macro="" textlink="">
      <cdr:nvSpPr>
        <cdr:cNvPr id="2" name="Oval 1">
          <a:extLst xmlns:a="http://schemas.openxmlformats.org/drawingml/2006/main">
            <a:ext uri="{FF2B5EF4-FFF2-40B4-BE49-F238E27FC236}">
              <a16:creationId xmlns:a16="http://schemas.microsoft.com/office/drawing/2014/main" id="{E11F7ECC-E626-86C1-9C20-D18FC5B86C19}"/>
            </a:ext>
          </a:extLst>
        </cdr:cNvPr>
        <cdr:cNvSpPr/>
      </cdr:nvSpPr>
      <cdr:spPr>
        <a:xfrm xmlns:a="http://schemas.openxmlformats.org/drawingml/2006/main">
          <a:off x="360550" y="227373"/>
          <a:ext cx="785073" cy="787064"/>
        </a:xfrm>
        <a:prstGeom xmlns:a="http://schemas.openxmlformats.org/drawingml/2006/main" prst="ellipse">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912918518516" backgroundQuery="1" createdVersion="8" refreshedVersion="8" minRefreshableVersion="3" recordCount="0" supportSubquery="1" supportAdvancedDrill="1" xr:uid="{60DB4B5D-54F8-4B7F-8132-19E925A55ACA}">
  <cacheSource type="external" connectionId="7"/>
  <cacheFields count="6">
    <cacheField name="[Measures].[Total Riders]" caption="Total Riders" numFmtId="0" hierarchy="37" level="32767"/>
    <cacheField name="[Dim_routes].[RouteName].[RouteName]" caption="RouteName" numFmtId="0" hierarchy="18" level="1">
      <sharedItems count="1">
        <s v="East-West Express"/>
      </sharedItems>
    </cacheField>
    <cacheField name="[Facttable_ridership].[time group].[time group]" caption="time group" numFmtId="0" hierarchy="32" level="1">
      <sharedItems count="4">
        <s v="10:00 AM - 3:00 PM"/>
        <s v="3:00 PM - 8:00 PM"/>
        <s v="5:00 AM - 10:00 AM"/>
        <s v="8:00 PM - 1:00 AM"/>
      </sharedItems>
    </cacheField>
    <cacheField name="[Facttable_ridership].[Time 12H].[Time 12H]" caption="Time 12H" numFmtId="0" hierarchy="30" level="1">
      <sharedItems count="1">
        <s v="7:50 PM"/>
      </sharedItems>
    </cacheField>
    <cacheField name="[Dim_Date].[Day Name].[Day Name]" caption="Day Name" numFmtId="0" hierarchy="9" level="1">
      <sharedItems count="7">
        <s v="Mon"/>
        <s v="Tue"/>
        <s v="Wed"/>
        <s v="Thu"/>
        <s v="Fri"/>
        <s v="Sat"/>
        <s v="Sun"/>
      </sharedItems>
    </cacheField>
    <cacheField name="[Facttable_ridership].[AM-PM].[AM-PM]" caption="AM-PM" numFmtId="0" hierarchy="31" level="1">
      <sharedItems containsSemiMixedTypes="0" containsNonDate="0" containsString="0"/>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4"/>
      </fieldsUsage>
    </cacheHierarchy>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3"/>
      </fieldsUsage>
    </cacheHierarchy>
    <cacheHierarchy uniqueName="[Facttable_ridership].[AM-PM]" caption="AM-PM" attribute="1" defaultMemberUniqueName="[Facttable_ridership].[AM-PM].[All]" allUniqueName="[Facttable_ridership].[AM-PM].[All]" dimensionUniqueName="[Facttable_ridership]" displayFolder="" count="2" memberValueDatatype="130" unbalanced="0">
      <fieldsUsage count="2">
        <fieldUsage x="-1"/>
        <fieldUsage x="5"/>
      </fieldsUsage>
    </cacheHierarchy>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fieldsUsage count="2">
        <fieldUsage x="-1"/>
        <fieldUsage x="2"/>
      </fieldsUsage>
    </cacheHierarchy>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41203705" backgroundQuery="1" createdVersion="8" refreshedVersion="8" minRefreshableVersion="3" recordCount="0" supportSubquery="1" supportAdvancedDrill="1" xr:uid="{2A0D28CC-1DE8-4C59-BE7F-8A081E0B7DE6}">
  <cacheSource type="external" connectionId="7"/>
  <cacheFields count="2">
    <cacheField name="[Measures].[Total Riders]" caption="Total Riders" numFmtId="0" hierarchy="37" level="32767"/>
    <cacheField name="[Measures].[average num of riders]" caption="average num of riders" numFmtId="0" hierarchy="38" level="32767"/>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0" memberValueDatatype="130" unbalanced="0"/>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oneField="1">
      <fieldsUsage count="1">
        <fieldUsage x="1"/>
      </fieldsUsage>
    </cacheHierarchy>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35879632" backgroundQuery="1" createdVersion="8" refreshedVersion="8" minRefreshableVersion="3" recordCount="0" supportSubquery="1" supportAdvancedDrill="1" xr:uid="{3094946A-3A2E-4388-9E9F-7FEEB5612ADD}">
  <cacheSource type="external" connectionId="7"/>
  <cacheFields count="6">
    <cacheField name="[Measures].[Total Riders]" caption="Total Riders" numFmtId="0" hierarchy="37" level="32767"/>
    <cacheField name="[Dim_routes].[RouteName].[RouteName]" caption="RouteName" numFmtId="0" hierarchy="18" level="1">
      <sharedItems count="1">
        <s v="East-West Express"/>
      </sharedItems>
    </cacheField>
    <cacheField name="[Facttable_ridership].[time group].[time group]" caption="time group" numFmtId="0" hierarchy="32" level="1">
      <sharedItems count="4">
        <s v="10:00 AM - 3:00 PM"/>
        <s v="3:00 PM - 8:00 PM"/>
        <s v="5:00 AM - 10:00 AM"/>
        <s v="8:00 PM - 1:00 AM"/>
      </sharedItems>
    </cacheField>
    <cacheField name="[Facttable_ridership].[Time 12H].[Time 12H]" caption="Time 12H" numFmtId="0" hierarchy="30" level="1">
      <sharedItems count="1">
        <s v="7:50 PM"/>
      </sharedItems>
    </cacheField>
    <cacheField name="[Dim_Date].[Year].[Year]" caption="Year" numFmtId="0" hierarchy="6"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Dim_Date].[Year].&amp;[2023]"/>
            <x15:cachedUniqueName index="1" name="[Dim_Date].[Year].&amp;[2024]"/>
          </x15:cachedUniqueNames>
        </ext>
      </extLst>
    </cacheField>
    <cacheField name="Unsupported0" numFmtId="0" hierarchy="55" level="32767">
      <extLst>
        <ext xmlns:x14="http://schemas.microsoft.com/office/spreadsheetml/2009/9/main" uri="{63CAB8AC-B538-458d-9737-405883B0398D}">
          <x14:cacheField ignore="1"/>
        </ext>
      </extLst>
    </cacheField>
  </cacheFields>
  <cacheHierarchies count="56">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3"/>
      </fieldsUsage>
    </cacheHierarchy>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fieldsUsage count="2">
        <fieldUsage x="-1"/>
        <fieldUsage x="2"/>
      </fieldsUsage>
    </cacheHierarchy>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y uniqueName="Unsupported0" caption="Calculations" measure="1" count="0">
      <extLst>
        <ext xmlns:x14="http://schemas.microsoft.com/office/spreadsheetml/2009/9/main" uri="{8CF416AD-EC4C-4aba-99F5-12A058AE0983}">
          <x14:cacheHierarchy ignore="1"/>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44097222" backgroundQuery="1" createdVersion="8" refreshedVersion="8" minRefreshableVersion="3" recordCount="0" supportSubquery="1" supportAdvancedDrill="1" xr:uid="{75A63EC7-A687-49EA-837A-954CDDDF739E}">
  <cacheSource type="external" connectionId="7"/>
  <cacheFields count="2">
    <cacheField name="[Measures].[Total Riders]" caption="Total Riders" numFmtId="0" hierarchy="37" level="32767"/>
    <cacheField name="[Dim_routes].[RouteName].[RouteName]" caption="RouteName" numFmtId="0" hierarchy="18" level="1">
      <sharedItems count="1">
        <s v="East-West Express"/>
      </sharedItems>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29745374" backgroundQuery="1" createdVersion="8" refreshedVersion="8" minRefreshableVersion="3" recordCount="0" supportSubquery="1" supportAdvancedDrill="1" xr:uid="{A377A712-01CB-4D49-93C0-C891F1BD824E}">
  <cacheSource type="external" connectionId="7"/>
  <cacheFields count="4">
    <cacheField name="[Dim_routes].[RouteName].[RouteName]" caption="RouteName" numFmtId="0" hierarchy="18" level="1">
      <sharedItems count="1">
        <s v="East-West Express"/>
      </sharedItems>
    </cacheField>
    <cacheField name="[Facttable_ridership].[Time 12H].[Time 12H]" caption="Time 12H" numFmtId="0" hierarchy="30" level="1">
      <sharedItems count="1">
        <s v="7:50 PM"/>
      </sharedItems>
    </cacheField>
    <cacheField name="[Facttable_ridership].[AM-PM].[AM-PM]" caption="AM-PM" numFmtId="0" hierarchy="31" level="1">
      <sharedItems count="2">
        <s v="AM"/>
        <s v="PM"/>
      </sharedItems>
    </cacheField>
    <cacheField name="[Measures].[Total Riders]" caption="Total Riders" numFmtId="0" hierarchy="37" level="32767"/>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0"/>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1"/>
      </fieldsUsage>
    </cacheHierarchy>
    <cacheHierarchy uniqueName="[Facttable_ridership].[AM-PM]" caption="AM-PM" attribute="1" defaultMemberUniqueName="[Facttable_ridership].[AM-PM].[All]" allUniqueName="[Facttable_ridership].[AM-PM].[All]" dimensionUniqueName="[Facttable_ridership]" displayFolder="" count="2" memberValueDatatype="130" unbalanced="0">
      <fieldsUsage count="2">
        <fieldUsage x="-1"/>
        <fieldUsage x="2"/>
      </fieldsUsage>
    </cacheHierarchy>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3"/>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909145833335" backgroundQuery="1" createdVersion="8" refreshedVersion="8" minRefreshableVersion="3" recordCount="0" supportSubquery="1" supportAdvancedDrill="1" xr:uid="{506DA8E7-36AF-4A1A-A59F-3C68F40409CD}">
  <cacheSource type="external" connectionId="7"/>
  <cacheFields count="4">
    <cacheField name="[Measures].[Total Riders]" caption="Total Riders" numFmtId="0" hierarchy="37" level="32767"/>
    <cacheField name="[Dim_routes].[RouteName].[RouteName]" caption="RouteName" numFmtId="0" hierarchy="18" level="1">
      <sharedItems count="1">
        <s v="East-West Express"/>
      </sharedItems>
    </cacheField>
    <cacheField name="[Facttable_ridership].[time group].[time group]" caption="time group" numFmtId="0" hierarchy="32" level="1">
      <sharedItems count="4">
        <s v="10:00 AM - 3:00 PM"/>
        <s v="3:00 PM - 8:00 PM"/>
        <s v="5:00 AM - 10:00 AM"/>
        <s v="8:00 PM - 1:00 AM"/>
      </sharedItems>
    </cacheField>
    <cacheField name="[Dim_Date].[Month Name].[Month Name]" caption="Month Name" numFmtId="0" hierarchy="7" level="1">
      <sharedItems containsSemiMixedTypes="0" containsNonDate="0" containsString="0"/>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fieldsUsage count="2">
        <fieldUsage x="-1"/>
        <fieldUsage x="2"/>
      </fieldsUsage>
    </cacheHierarchy>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42476852" backgroundQuery="1" createdVersion="8" refreshedVersion="8" minRefreshableVersion="3" recordCount="0" supportSubquery="1" supportAdvancedDrill="1" xr:uid="{70181D4C-8BDD-45D9-AEDE-37F25A68CC19}">
  <cacheSource type="external" connectionId="7"/>
  <cacheFields count="2">
    <cacheField name="[Measures].[Total Riders]" caption="Total Riders" numFmtId="0" hierarchy="37" level="32767"/>
    <cacheField name="[Dim_routes].[RouteName].[RouteName]" caption="RouteName" numFmtId="0" hierarchy="18" level="1">
      <sharedItems count="1">
        <s v="South Line"/>
      </sharedItems>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38773149" backgroundQuery="1" createdVersion="8" refreshedVersion="8" minRefreshableVersion="3" recordCount="0" supportSubquery="1" supportAdvancedDrill="1" xr:uid="{6CCAC09C-2374-4CCF-BCD2-0C46EB9AFE54}">
  <cacheSource type="external" connectionId="7"/>
  <cacheFields count="4">
    <cacheField name="[Measures].[Total Riders]" caption="Total Riders" numFmtId="0" hierarchy="37" level="32767"/>
    <cacheField name="[Dim_routes].[RouteName].[RouteName]" caption="RouteName" numFmtId="0" hierarchy="18" level="1">
      <sharedItems count="1">
        <s v="East-West Express"/>
      </sharedItems>
    </cacheField>
    <cacheField name="[Facttable_ridership].[time group].[time group]" caption="time group" numFmtId="0" hierarchy="32" level="1">
      <sharedItems count="4">
        <s v="10:00 AM - 3:00 PM"/>
        <s v="3:00 PM - 8:00 PM"/>
        <s v="5:00 AM - 10:00 AM"/>
        <s v="8:00 PM - 1:00 AM"/>
      </sharedItems>
    </cacheField>
    <cacheField name="[Facttable_ridership].[Time 12H].[Time 12H]" caption="Time 12H" numFmtId="0" hierarchy="30" level="1">
      <sharedItems count="1">
        <s v="7:50 PM"/>
      </sharedItems>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3"/>
      </fieldsUsage>
    </cacheHierarchy>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fieldsUsage count="2">
        <fieldUsage x="-1"/>
        <fieldUsage x="2"/>
      </fieldsUsage>
    </cacheHierarchy>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37268518" backgroundQuery="1" createdVersion="8" refreshedVersion="8" minRefreshableVersion="3" recordCount="0" supportSubquery="1" supportAdvancedDrill="1" xr:uid="{88D97285-789C-4167-A1E6-EB36FE2628C6}">
  <cacheSource type="external" connectionId="7"/>
  <cacheFields count="4">
    <cacheField name="[Measures].[Total Riders]" caption="Total Riders" numFmtId="0" hierarchy="37" level="32767"/>
    <cacheField name="[Dim_routes].[RouteName].[RouteName]" caption="RouteName" numFmtId="0" hierarchy="18" level="1">
      <sharedItems count="1">
        <s v="East-West Express"/>
      </sharedItems>
    </cacheField>
    <cacheField name="[Facttable_ridership].[time group].[time group]" caption="time group" numFmtId="0" hierarchy="32" level="1">
      <sharedItems count="4">
        <s v="10:00 AM - 3:00 PM"/>
        <s v="3:00 PM - 8:00 PM"/>
        <s v="5:00 AM - 10:00 AM"/>
        <s v="8:00 PM - 1:00 AM"/>
      </sharedItems>
    </cacheField>
    <cacheField name="[Facttable_ridership].[Time 12H].[Time 12H]" caption="Time 12H" numFmtId="0" hierarchy="30" level="1">
      <sharedItems count="1">
        <s v="8:57 PM"/>
      </sharedItems>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3"/>
      </fieldsUsage>
    </cacheHierarchy>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fieldsUsage count="2">
        <fieldUsage x="-1"/>
        <fieldUsage x="2"/>
      </fieldsUsage>
    </cacheHierarchy>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32291668" backgroundQuery="1" createdVersion="8" refreshedVersion="8" minRefreshableVersion="3" recordCount="0" supportSubquery="1" supportAdvancedDrill="1" xr:uid="{2B38CF26-269C-48CB-A6A3-9A57CDD6FD62}">
  <cacheSource type="external" connectionId="7"/>
  <cacheFields count="5">
    <cacheField name="[Measures].[Total Riders]" caption="Total Riders" numFmtId="0" hierarchy="37" level="32767"/>
    <cacheField name="[Dim_routes].[RouteName].[RouteName]" caption="RouteName" numFmtId="0" hierarchy="18" level="1">
      <sharedItems count="1">
        <s v="East-West Express"/>
      </sharedItems>
    </cacheField>
    <cacheField name="[Facttable_ridership].[time group].[time group]" caption="time group" numFmtId="0" hierarchy="32" level="1">
      <sharedItems count="4">
        <s v="10:00 AM - 3:00 PM"/>
        <s v="3:00 PM - 8:00 PM"/>
        <s v="5:00 AM - 10:00 AM"/>
        <s v="8:00 PM - 1:00 AM"/>
      </sharedItems>
    </cacheField>
    <cacheField name="[Facttable_ridership].[Time 12H].[Time 12H]" caption="Time 12H" numFmtId="0" hierarchy="30" level="1">
      <sharedItems count="1">
        <s v="7:50 PM"/>
      </sharedItems>
    </cacheField>
    <cacheField name="[Dim_Date].[Month Name].[Month Name]" caption="Month Name" numFmtId="0" hierarchy="7" level="1">
      <sharedItems count="2">
        <s v="Jan"/>
        <s v="Dec"/>
      </sharedItems>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1"/>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3"/>
      </fieldsUsage>
    </cacheHierarchy>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fieldsUsage count="2">
        <fieldUsage x="-1"/>
        <fieldUsage x="2"/>
      </fieldsUsage>
    </cacheHierarchy>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0"/>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97327777777" backgroundQuery="1" createdVersion="8" refreshedVersion="8" minRefreshableVersion="3" recordCount="0" supportSubquery="1" supportAdvancedDrill="1" xr:uid="{CB4BDE55-C20F-4DE2-A9AA-F4570D3C4443}">
  <cacheSource type="external" connectionId="7"/>
  <cacheFields count="1">
    <cacheField name="[Measures].[Average of Utilisation percentage %]" caption="Average of Utilisation percentage %" numFmtId="0" hierarchy="51" level="32767"/>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0" memberValueDatatype="130" unbalanced="0"/>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841027893519" backgroundQuery="1" createdVersion="8" refreshedVersion="8" minRefreshableVersion="3" recordCount="0" supportSubquery="1" supportAdvancedDrill="1" xr:uid="{F59E93CD-ED31-4C4D-8981-1920A0818610}">
  <cacheSource type="external" connectionId="7"/>
  <cacheFields count="2">
    <cacheField name="[Measures].[Number Of  Routes]" caption="Number Of  Routes" numFmtId="0" hierarchy="40" level="32767"/>
    <cacheField name="[Measures].[average passengers per route]" caption="average passengers per route" numFmtId="0" hierarchy="41" level="32767"/>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0" memberValueDatatype="130" unbalanced="0"/>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0"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oneField="1">
      <fieldsUsage count="1">
        <fieldUsage x="0"/>
      </fieldsUsage>
    </cacheHierarchy>
    <cacheHierarchy uniqueName="[Measures].[average passengers per route]" caption="average passengers per route" measure="1" displayFolder="" measureGroup="Calculations" count="0" oneField="1">
      <fieldsUsage count="1">
        <fieldUsage x="1"/>
      </fieldsUsage>
    </cacheHierarchy>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1.396826273151" backgroundQuery="1" createdVersion="8" refreshedVersion="8" minRefreshableVersion="3" recordCount="0" supportSubquery="1" supportAdvancedDrill="1" xr:uid="{DD00444C-DE37-45E6-8308-9579C210B3C7}">
  <cacheSource type="external" connectionId="7"/>
  <cacheFields count="3">
    <cacheField name="[Dim_routes].[RouteName].[RouteName]" caption="RouteName" numFmtId="0" hierarchy="18" level="1">
      <sharedItems count="10">
        <s v="Airport Express"/>
        <s v="Beachfront Route"/>
        <s v="Central Line"/>
        <s v="City Shuttle"/>
        <s v="East-West Express"/>
        <s v="Market Line"/>
        <s v="North Circular"/>
        <s v="South Line"/>
        <s v="Suburban Line"/>
        <s v="University Line"/>
      </sharedItems>
    </cacheField>
    <cacheField name="[Facttable_ridership].[utilisation group].[utilisation group]" caption="utilisation group" numFmtId="0" hierarchy="35" level="1">
      <sharedItems count="3">
        <s v="over utilised"/>
        <s v="under utilised"/>
        <s v="well utilised"/>
      </sharedItems>
    </cacheField>
    <cacheField name="[Measures].[Count of utilisation group]" caption="Count of utilisation group" numFmtId="0" hierarchy="52" level="32767"/>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0"/>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2" memberValueDatatype="130" unbalanced="0">
      <fieldsUsage count="2">
        <fieldUsage x="-1"/>
        <fieldUsage x="1"/>
      </fieldsUsage>
    </cacheHierarchy>
    <cacheHierarchy uniqueName="[Measures].[Number Of Transactions]" caption="Number Of Transactions" measure="1" displayFolder="" measureGroup="Calculations" count="0"/>
    <cacheHierarchy uniqueName="[Measures].[Total Riders]" caption="Total Riders" measure="1" displayFolder="" measureGroup="Calculations" count="0"/>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1.415640046296" backgroundQuery="1" createdVersion="8" refreshedVersion="8" minRefreshableVersion="3" recordCount="0" supportSubquery="1" supportAdvancedDrill="1" xr:uid="{41635E8D-648E-4B60-9782-F0F72DDD5E5C}">
  <cacheSource type="external" connectionId="7"/>
  <cacheFields count="5">
    <cacheField name="[Dim_routes].[RouteName].[RouteName]" caption="RouteName" numFmtId="0" hierarchy="18" level="1">
      <sharedItems count="1">
        <s v="East-West Express"/>
      </sharedItems>
    </cacheField>
    <cacheField name="[Facttable_ridership].[Time 12H].[Time 12H]" caption="Time 12H" numFmtId="0" hierarchy="30" level="1">
      <sharedItems count="1">
        <s v="7:50 PM"/>
      </sharedItems>
    </cacheField>
    <cacheField name="[Facttable_ridership].[utilisation group].[utilisation group]" caption="utilisation group" numFmtId="0" hierarchy="35" level="1">
      <sharedItems count="3">
        <s v="over utilised"/>
        <s v="under utilised"/>
        <s v="well utilised"/>
      </sharedItems>
    </cacheField>
    <cacheField name="[Measures].[total bus]" caption="total bus" numFmtId="0" hierarchy="39" level="32767"/>
    <cacheField name="[Dim_Date].[Day Name].[Day Name]" caption="Day Name" numFmtId="0" hierarchy="9" level="1">
      <sharedItems containsSemiMixedTypes="0" containsNonDate="0" containsString="0"/>
    </cacheField>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4"/>
      </fieldsUsage>
    </cacheHierarchy>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0"/>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1"/>
      </fieldsUsage>
    </cacheHierarchy>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2" memberValueDatatype="130" unbalanced="0">
      <fieldsUsage count="2">
        <fieldUsage x="-1"/>
        <fieldUsage x="2"/>
      </fieldsUsage>
    </cacheHierarchy>
    <cacheHierarchy uniqueName="[Measures].[Number Of Transactions]" caption="Number Of Transactions" measure="1" displayFolder="" measureGroup="Calculations" count="0"/>
    <cacheHierarchy uniqueName="[Measures].[Total Riders]" caption="Total Riders" measure="1" displayFolder="" measureGroup="Calculations" count="0"/>
    <cacheHierarchy uniqueName="[Measures].[average num of riders]" caption="average num of riders" measure="1" displayFolder="" measureGroup="Calculations" count="0"/>
    <cacheHierarchy uniqueName="[Measures].[total bus]" caption="total bus" measure="1" displayFolder="" measureGroup="Dim_routes" count="0" oneField="1">
      <fieldsUsage count="1">
        <fieldUsage x="3"/>
      </fieldsUsage>
    </cacheHierarchy>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1.41586400463" backgroundQuery="1" createdVersion="8" refreshedVersion="8" minRefreshableVersion="3" recordCount="0" supportSubquery="1" supportAdvancedDrill="1" xr:uid="{8473E4FD-3182-4ED2-84DC-7E79918CC7A0}">
  <cacheSource type="external" connectionId="7"/>
  <cacheFields count="5">
    <cacheField name="[Dim_routes].[RouteName].[RouteName]" caption="RouteName" numFmtId="0" hierarchy="18" level="1">
      <sharedItems count="1">
        <s v="East-West Express"/>
      </sharedItems>
    </cacheField>
    <cacheField name="[Facttable_ridership].[Time 12H].[Time 12H]" caption="Time 12H" numFmtId="0" hierarchy="30" level="1">
      <sharedItems count="1">
        <s v="7:50 PM"/>
      </sharedItems>
    </cacheField>
    <cacheField name="[Dim_Date].[Day Name].[Day Name]" caption="Day Name" numFmtId="0" hierarchy="9" level="1">
      <sharedItems count="7">
        <s v="Mon"/>
        <s v="Tue"/>
        <s v="Wed"/>
        <s v="Thu"/>
        <s v="Fri"/>
        <s v="Sat"/>
        <s v="Sun"/>
      </sharedItems>
    </cacheField>
    <cacheField name="[Facttable_ridership].[utilisation group].[utilisation group]" caption="utilisation group" numFmtId="0" hierarchy="35" level="1">
      <sharedItems count="3">
        <s v="over utilised"/>
        <s v="under utilised"/>
        <s v="well utilised"/>
      </sharedItems>
    </cacheField>
    <cacheField name="[Measures].[Count of utilisation group]" caption="Count of utilisation group" numFmtId="0" hierarchy="52" level="32767"/>
  </cacheFields>
  <cacheHierarchies count="55">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2"/>
      </fieldsUsage>
    </cacheHierarchy>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2"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0"/>
      </fieldsUsage>
    </cacheHierarchy>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fieldsUsage count="2">
        <fieldUsage x="-1"/>
        <fieldUsage x="1"/>
      </fieldsUsage>
    </cacheHierarchy>
    <cacheHierarchy uniqueName="[Facttable_ridership].[AM-PM]" caption="AM-PM" attribute="1" defaultMemberUniqueName="[Facttable_ridership].[AM-PM].[All]" allUniqueName="[Facttable_ridership].[AM-PM].[All]" dimensionUniqueName="[Facttable_ridership]" displayFolder="" count="0"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2" memberValueDatatype="130" unbalanced="0">
      <fieldsUsage count="2">
        <fieldUsage x="-1"/>
        <fieldUsage x="3"/>
      </fieldsUsage>
    </cacheHierarchy>
    <cacheHierarchy uniqueName="[Measures].[Number Of Transactions]" caption="Number Of Transactions" measure="1" displayFolder="" measureGroup="Calculations" count="0"/>
    <cacheHierarchy uniqueName="[Measures].[Total Riders]" caption="Total Riders" measure="1" displayFolder="" measureGroup="Calculations" count="0"/>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1.73525208333" backgroundQuery="1" createdVersion="8" refreshedVersion="8" minRefreshableVersion="3" recordCount="0" supportSubquery="1" supportAdvancedDrill="1" xr:uid="{DED84572-C672-46AF-9506-0DAD2EE575A9}">
  <cacheSource type="external" connectionId="7"/>
  <cacheFields count="3">
    <cacheField name="[Dim_routes].[RouteName].[RouteName]" caption="RouteName" numFmtId="0" hierarchy="18" level="1">
      <sharedItems count="10">
        <s v="Airport Express"/>
        <s v="Beachfront Route"/>
        <s v="Central Line"/>
        <s v="City Shuttle"/>
        <s v="East-West Express"/>
        <s v="Market Line"/>
        <s v="North Circular"/>
        <s v="South Line"/>
        <s v="Suburban Line"/>
        <s v="University Line"/>
      </sharedItems>
    </cacheField>
    <cacheField name="[Measures].[Total Riders]" caption="Total Riders" numFmtId="0" hierarchy="37" level="32767"/>
    <cacheField name="[Facttable_ridership].[utilisation group].[utilisation group]" caption="utilisation group" numFmtId="0" hierarchy="35" level="1">
      <sharedItems containsSemiMixedTypes="0" containsNonDate="0" containsString="0"/>
    </cacheField>
  </cacheFields>
  <cacheHierarchies count="55">
    <cacheHierarchy uniqueName="[Calculations].[Calculations]" caption="Calculations" attribute="1" defaultMemberUniqueName="[Calculations].[Calculations].[All]" allUniqueName="[Calculations].[Calculations].[All]" dimensionUniqueName="[Calculations]" displayFolder="" count="2" memberValueDatatype="130" unbalanced="0"/>
    <cacheHierarchy uniqueName="[Dim_buses].[BusID]" caption="BusID" attribute="1" defaultMemberUniqueName="[Dim_buses].[BusID].[All]" allUniqueName="[Dim_buses].[BusID].[All]" dimensionUniqueName="[Dim_buses]" displayFolder="" count="2" memberValueDatatype="20" unbalanced="0"/>
    <cacheHierarchy uniqueName="[Dim_buses].[RouteID]" caption="RouteID" attribute="1" defaultMemberUniqueName="[Dim_buses].[RouteID].[All]" allUniqueName="[Dim_buses].[RouteID].[All]" dimensionUniqueName="[Dim_buses]" displayFolder="" count="2" memberValueDatatype="20" unbalanced="0"/>
    <cacheHierarchy uniqueName="[Dim_buses].[BusNumber]" caption="BusNumber" attribute="1" defaultMemberUniqueName="[Dim_buses].[BusNumber].[All]" allUniqueName="[Dim_buses].[BusNumber].[All]" dimensionUniqueName="[Dim_buses]" displayFolder="" count="2" memberValueDatatype="130" unbalanced="0"/>
    <cacheHierarchy uniqueName="[Dim_buses].[Capacity]" caption="Capacity" attribute="1" defaultMemberUniqueName="[Dim_buses].[Capacity].[All]" allUniqueName="[Dim_buses].[Capacity].[All]" dimensionUniqueName="[Dim_buses]"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week type]" caption="week type" attribute="1" defaultMemberUniqueName="[Dim_Date].[week type].[All]" allUniqueName="[Dim_Date].[week type].[All]" dimensionUniqueName="[Dim_Date]" displayFolder="" count="2" memberValueDatatype="130" unbalanced="0"/>
    <cacheHierarchy uniqueName="[Dim_Date].[Day of Week]" caption="Day of Week" attribute="1" defaultMemberUniqueName="[Dim_Date].[Day of Week].[All]" allUniqueName="[Dim_Date].[Day of Week].[All]" dimensionUniqueName="[Dim_Date]" displayFolder="" count="2" memberValueDatatype="20" unbalanced="0"/>
    <cacheHierarchy uniqueName="[Dim_demographics].[RiderID]" caption="RiderID" attribute="1" defaultMemberUniqueName="[Dim_demographics].[RiderID].[All]" allUniqueName="[Dim_demographics].[RiderID].[All]" dimensionUniqueName="[Dim_demographics]" displayFolder="" count="2" memberValueDatatype="20" unbalanced="0"/>
    <cacheHierarchy uniqueName="[Dim_demographics].[Age]" caption="Age" attribute="1" defaultMemberUniqueName="[Dim_demographics].[Age].[All]" allUniqueName="[Dim_demographics].[Age].[All]" dimensionUniqueName="[Dim_demographics]" displayFolder="" count="2" memberValueDatatype="20" unbalanced="0"/>
    <cacheHierarchy uniqueName="[Dim_demographics].[Gender]" caption="Gender" attribute="1" defaultMemberUniqueName="[Dim_demographics].[Gender].[All]" allUniqueName="[Dim_demographics].[Gender].[All]" dimensionUniqueName="[Dim_demographics]" displayFolder="" count="2" memberValueDatatype="130" unbalanced="0"/>
    <cacheHierarchy uniqueName="[Dim_demographics].[Occupation]" caption="Occupation" attribute="1" defaultMemberUniqueName="[Dim_demographics].[Occupation].[All]" allUniqueName="[Dim_demographics].[Occupation].[All]" dimensionUniqueName="[Dim_demographics]" displayFolder="" count="2" memberValueDatatype="130" unbalanced="0"/>
    <cacheHierarchy uniqueName="[Dim_demographics].[Age Group]" caption="Age Group" attribute="1" defaultMemberUniqueName="[Dim_demographics].[Age Group].[All]" allUniqueName="[Dim_demographics].[Age Group].[All]" dimensionUniqueName="[Dim_demographics]" displayFolder="" count="2" memberValueDatatype="130" unbalanced="0"/>
    <cacheHierarchy uniqueName="[Dim_routes].[RouteID]" caption="RouteID" attribute="1" defaultMemberUniqueName="[Dim_routes].[RouteID].[All]" allUniqueName="[Dim_routes].[RouteID].[All]" dimensionUniqueName="[Dim_routes]" displayFolder="" count="2" memberValueDatatype="20" unbalanced="0"/>
    <cacheHierarchy uniqueName="[Dim_routes].[RouteName]" caption="RouteName" attribute="1" defaultMemberUniqueName="[Dim_routes].[RouteName].[All]" allUniqueName="[Dim_routes].[RouteName].[All]" dimensionUniqueName="[Dim_routes]" displayFolder="" count="2" memberValueDatatype="130" unbalanced="0">
      <fieldsUsage count="2">
        <fieldUsage x="-1"/>
        <fieldUsage x="0"/>
      </fieldsUsage>
    </cacheHierarchy>
    <cacheHierarchy uniqueName="[Dim_routes].[StartLocation]" caption="StartLocation" attribute="1" defaultMemberUniqueName="[Dim_routes].[StartLocation].[All]" allUniqueName="[Dim_routes].[StartLocation].[All]" dimensionUniqueName="[Dim_routes]" displayFolder="" count="2" memberValueDatatype="130" unbalanced="0"/>
    <cacheHierarchy uniqueName="[Dim_routes].[EndLocation]" caption="EndLocation" attribute="1" defaultMemberUniqueName="[Dim_routes].[EndLocation].[All]" allUniqueName="[Dim_routes].[EndLocation].[All]" dimensionUniqueName="[Dim_routes]" displayFolder="" count="2" memberValueDatatype="130" unbalanced="0"/>
    <cacheHierarchy uniqueName="[Dim_routes].[TripFee]" caption="TripFee" attribute="1" defaultMemberUniqueName="[Dim_routes].[TripFee].[All]" allUniqueName="[Dim_routes].[TripFee].[All]" dimensionUniqueName="[Dim_routes]" displayFolder="" count="2" memberValueDatatype="20" unbalanced="0"/>
    <cacheHierarchy uniqueName="[Dim_routes].[TakeOffTime]" caption="TakeOffTime" attribute="1" time="1" defaultMemberUniqueName="[Dim_routes].[TakeOffTime].[All]" allUniqueName="[Dim_routes].[TakeOffTime].[All]" dimensionUniqueName="[Dim_routes]" displayFolder="" count="2" memberValueDatatype="7" unbalanced="0"/>
    <cacheHierarchy uniqueName="[Dim_routes].[ArrivalTime]" caption="ArrivalTime" attribute="1" time="1" defaultMemberUniqueName="[Dim_routes].[ArrivalTime].[All]" allUniqueName="[Dim_routes].[ArrivalTime].[All]" dimensionUniqueName="[Dim_routes]" displayFolder="" count="2" memberValueDatatype="7" unbalanced="0"/>
    <cacheHierarchy uniqueName="[Facttable_ridership].[RecordID]" caption="RecordID" attribute="1" defaultMemberUniqueName="[Facttable_ridership].[RecordID].[All]" allUniqueName="[Facttable_ridership].[RecordID].[All]" dimensionUniqueName="[Facttable_ridership]" displayFolder="" count="2" memberValueDatatype="20" unbalanced="0"/>
    <cacheHierarchy uniqueName="[Facttable_ridership].[BusID]" caption="BusID" attribute="1" defaultMemberUniqueName="[Facttable_ridership].[BusID].[All]" allUniqueName="[Facttable_ridership].[BusID].[All]" dimensionUniqueName="[Facttable_ridership]" displayFolder="" count="2" memberValueDatatype="20" unbalanced="0"/>
    <cacheHierarchy uniqueName="[Facttable_ridership].[Date]" caption="Date" attribute="1" time="1" defaultMemberUniqueName="[Facttable_ridership].[Date].[All]" allUniqueName="[Facttable_ridership].[Date].[All]" dimensionUniqueName="[Facttable_ridership]" displayFolder="" count="2" memberValueDatatype="7" unbalanced="0"/>
    <cacheHierarchy uniqueName="[Facttable_ridership].[Time]" caption="Time" attribute="1" time="1" defaultMemberUniqueName="[Facttable_ridership].[Time].[All]" allUniqueName="[Facttable_ridership].[Time].[All]" dimensionUniqueName="[Facttable_ridership]" displayFolder="" count="2"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2" memberValueDatatype="20" unbalanced="0"/>
    <cacheHierarchy uniqueName="[Facttable_ridership].[RiderID]" caption="RiderID" attribute="1" defaultMemberUniqueName="[Facttable_ridership].[RiderID].[All]" allUniqueName="[Facttable_ridership].[RiderID].[All]" dimensionUniqueName="[Facttable_ridership]" displayFolder="" count="2" memberValueDatatype="20" unbalanced="0"/>
    <cacheHierarchy uniqueName="[Facttable_ridership].[Time 12H]" caption="Time 12H" attribute="1" defaultMemberUniqueName="[Facttable_ridership].[Time 12H].[All]" allUniqueName="[Facttable_ridership].[Time 12H].[All]" dimensionUniqueName="[Facttable_ridership]" displayFolder="" count="2" memberValueDatatype="130" unbalanced="0"/>
    <cacheHierarchy uniqueName="[Facttable_ridership].[AM-PM]" caption="AM-PM" attribute="1" defaultMemberUniqueName="[Facttable_ridership].[AM-PM].[All]" allUniqueName="[Facttable_ridership].[AM-PM].[All]" dimensionUniqueName="[Facttable_ridership]" displayFolder="" count="2"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2"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2"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2"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2" memberValueDatatype="130" unbalanced="0">
      <fieldsUsage count="2">
        <fieldUsage x="-1"/>
        <fieldUsage x="2"/>
      </fieldsUsage>
    </cacheHierarchy>
    <cacheHierarchy uniqueName="[Measures].[Number Of Transactions]" caption="Number Of Transactions" measure="1" displayFolder="" measureGroup="Calculations" count="0"/>
    <cacheHierarchy uniqueName="[Measures].[Total Riders]" caption="Total Riders" measure="1" displayFolder="" measureGroup="Calculations" count="0" oneField="1">
      <fieldsUsage count="1">
        <fieldUsage x="1"/>
      </fieldsUsage>
    </cacheHierarchy>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Count of utilisation group]" caption="Count of utilisation group" measure="1" displayFolder="" measureGroup="Facttable_ridership" count="0" hidden="1">
      <extLst>
        <ext xmlns:x15="http://schemas.microsoft.com/office/spreadsheetml/2010/11/main" uri="{B97F6D7D-B522-45F9-BDA1-12C45D357490}">
          <x15:cacheHierarchy aggregatedColumn="35"/>
        </ext>
      </extLst>
    </cacheHierarchy>
    <cacheHierarchy uniqueName="[Measures].[Sum of BusID]" caption="Sum of BusID" measure="1" displayFolder="" measureGroup="Facttable_ridership" count="0" hidden="1">
      <extLst>
        <ext xmlns:x15="http://schemas.microsoft.com/office/spreadsheetml/2010/11/main" uri="{B97F6D7D-B522-45F9-BDA1-12C45D357490}">
          <x15:cacheHierarchy aggregatedColumn="25"/>
        </ext>
      </extLst>
    </cacheHierarchy>
    <cacheHierarchy uniqueName="[Measures].[Average of BusID]" caption="Average of BusID" measure="1" displayFolder="" measureGroup="Facttable_ridership" count="0" hidden="1">
      <extLst>
        <ext xmlns:x15="http://schemas.microsoft.com/office/spreadsheetml/2010/11/main" uri="{B97F6D7D-B522-45F9-BDA1-12C45D357490}">
          <x15:cacheHierarchy aggregatedColumn="25"/>
        </ext>
      </extLst>
    </cacheHierarchy>
  </cacheHierarchies>
  <kpis count="0"/>
  <dimensions count="7">
    <dimension name="Calculations" uniqueName="[Calculations]" caption="Calculations"/>
    <dimension name="Dim_buses" uniqueName="[Dim_buses]" caption="Dim_buses"/>
    <dimension name="Dim_Date" uniqueName="[Dim_Date]" caption="Dim_Date"/>
    <dimension name="Dim_demographics" uniqueName="[Dim_demographics]" caption="Dim_demographics"/>
    <dimension name="Dim_routes" uniqueName="[Dim_routes]" caption="Dim_routes"/>
    <dimension name="Facttable_ridership" uniqueName="[Facttable_ridership]" caption="Facttable_ridership"/>
    <dimension measure="1" name="Measures" uniqueName="[Measures]" caption="Measures"/>
  </dimensions>
  <measureGroups count="6">
    <measureGroup name="Calculations" caption="Calculations"/>
    <measureGroup name="Dim_buses" caption="Dim_buses"/>
    <measureGroup name="Dim_Date" caption="Dim_Date"/>
    <measureGroup name="Dim_demographics" caption="Dim_demographics"/>
    <measureGroup name="Dim_routes" caption="Dim_routes"/>
    <measureGroup name="Facttable_ridership" caption="Facttable_ridership"/>
  </measureGroups>
  <maps count="11">
    <map measureGroup="0" dimension="0"/>
    <map measureGroup="1" dimension="1"/>
    <map measureGroup="1" dimension="4"/>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0.901357060182" backgroundQuery="1" createdVersion="3" refreshedVersion="8" minRefreshableVersion="3" recordCount="0" supportSubquery="1" supportAdvancedDrill="1" xr:uid="{B92900AF-2271-477D-9D0A-4639293457DA}">
  <cacheSource type="external" connectionId="7">
    <extLst>
      <ext xmlns:x14="http://schemas.microsoft.com/office/spreadsheetml/2009/9/main" uri="{F057638F-6D5F-4e77-A914-E7F072B9BCA8}">
        <x14:sourceConnection name="ThisWorkbookDataModel"/>
      </ext>
    </extLst>
  </cacheSource>
  <cacheFields count="0"/>
  <cacheHierarchies count="52">
    <cacheHierarchy uniqueName="[Calculations].[Calculations]" caption="Calculations" attribute="1" defaultMemberUniqueName="[Calculations].[Calculations].[All]" allUniqueName="[Calculations].[Calculations].[All]" dimensionUniqueName="[Calculations]" displayFolder="" count="0" memberValueDatatype="130" unbalanced="0"/>
    <cacheHierarchy uniqueName="[Dim_buses].[BusID]" caption="BusID" attribute="1" defaultMemberUniqueName="[Dim_buses].[BusID].[All]" allUniqueName="[Dim_buses].[BusID].[All]" dimensionUniqueName="[Dim_buses]" displayFolder="" count="0" memberValueDatatype="20" unbalanced="0"/>
    <cacheHierarchy uniqueName="[Dim_buses].[RouteID]" caption="RouteID" attribute="1" defaultMemberUniqueName="[Dim_buses].[RouteID].[All]" allUniqueName="[Dim_buses].[RouteID].[All]" dimensionUniqueName="[Dim_buses]" displayFolder="" count="0" memberValueDatatype="20" unbalanced="0"/>
    <cacheHierarchy uniqueName="[Dim_buses].[BusNumber]" caption="BusNumber" attribute="1" defaultMemberUniqueName="[Dim_buses].[BusNumber].[All]" allUniqueName="[Dim_buses].[BusNumber].[All]" dimensionUniqueName="[Dim_buses]" displayFolder="" count="0" memberValueDatatype="130" unbalanced="0"/>
    <cacheHierarchy uniqueName="[Dim_buses].[Capacity]" caption="Capacity" attribute="1" defaultMemberUniqueName="[Dim_buses].[Capacity].[All]" allUniqueName="[Dim_buses].[Capacity].[All]" dimensionUniqueName="[Dim_buses]"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cacheHierarchy uniqueName="[Dim_Date].[week type]" caption="week type" attribute="1" defaultMemberUniqueName="[Dim_Date].[week type].[All]" allUniqueName="[Dim_Date].[week typ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2" memberValueDatatype="20" unbalanced="0"/>
    <cacheHierarchy uniqueName="[Dim_demographics].[RiderID]" caption="RiderID" attribute="1" defaultMemberUniqueName="[Dim_demographics].[RiderID].[All]" allUniqueName="[Dim_demographics].[RiderID].[All]" dimensionUniqueName="[Dim_demographics]" displayFolder="" count="0" memberValueDatatype="20" unbalanced="0"/>
    <cacheHierarchy uniqueName="[Dim_demographics].[Age]" caption="Age" attribute="1" defaultMemberUniqueName="[Dim_demographics].[Age].[All]" allUniqueName="[Dim_demographics].[Age].[All]" dimensionUniqueName="[Dim_demographics]" displayFolder="" count="0" memberValueDatatype="20" unbalanced="0"/>
    <cacheHierarchy uniqueName="[Dim_demographics].[Gender]" caption="Gender" attribute="1" defaultMemberUniqueName="[Dim_demographics].[Gender].[All]" allUniqueName="[Dim_demographics].[Gender].[All]" dimensionUniqueName="[Dim_demographics]" displayFolder="" count="0" memberValueDatatype="130" unbalanced="0"/>
    <cacheHierarchy uniqueName="[Dim_demographics].[Occupation]" caption="Occupation" attribute="1" defaultMemberUniqueName="[Dim_demographics].[Occupation].[All]" allUniqueName="[Dim_demographics].[Occupation].[All]" dimensionUniqueName="[Dim_demographics]" displayFolder="" count="0" memberValueDatatype="130" unbalanced="0"/>
    <cacheHierarchy uniqueName="[Dim_demographics].[Age Group]" caption="Age Group" attribute="1" defaultMemberUniqueName="[Dim_demographics].[Age Group].[All]" allUniqueName="[Dim_demographics].[Age Group].[All]" dimensionUniqueName="[Dim_demographics]" displayFolder="" count="0" memberValueDatatype="130" unbalanced="0"/>
    <cacheHierarchy uniqueName="[Dim_routes].[RouteID]" caption="RouteID" attribute="1" defaultMemberUniqueName="[Dim_routes].[RouteID].[All]" allUniqueName="[Dim_routes].[RouteID].[All]" dimensionUniqueName="[Dim_routes]" displayFolder="" count="0" memberValueDatatype="20" unbalanced="0"/>
    <cacheHierarchy uniqueName="[Dim_routes].[RouteName]" caption="RouteName" attribute="1" defaultMemberUniqueName="[Dim_routes].[RouteName].[All]" allUniqueName="[Dim_routes].[RouteName].[All]" dimensionUniqueName="[Dim_routes]" displayFolder="" count="0" memberValueDatatype="130" unbalanced="0"/>
    <cacheHierarchy uniqueName="[Dim_routes].[StartLocation]" caption="StartLocation" attribute="1" defaultMemberUniqueName="[Dim_routes].[StartLocation].[All]" allUniqueName="[Dim_routes].[StartLocation].[All]" dimensionUniqueName="[Dim_routes]" displayFolder="" count="0" memberValueDatatype="130" unbalanced="0"/>
    <cacheHierarchy uniqueName="[Dim_routes].[EndLocation]" caption="EndLocation" attribute="1" defaultMemberUniqueName="[Dim_routes].[EndLocation].[All]" allUniqueName="[Dim_routes].[EndLocation].[All]" dimensionUniqueName="[Dim_routes]" displayFolder="" count="0" memberValueDatatype="130" unbalanced="0"/>
    <cacheHierarchy uniqueName="[Dim_routes].[TripFee]" caption="TripFee" attribute="1" defaultMemberUniqueName="[Dim_routes].[TripFee].[All]" allUniqueName="[Dim_routes].[TripFee].[All]" dimensionUniqueName="[Dim_routes]" displayFolder="" count="0" memberValueDatatype="20" unbalanced="0"/>
    <cacheHierarchy uniqueName="[Dim_routes].[TakeOffTime]" caption="TakeOffTime" attribute="1" time="1" defaultMemberUniqueName="[Dim_routes].[TakeOffTime].[All]" allUniqueName="[Dim_routes].[TakeOffTime].[All]" dimensionUniqueName="[Dim_routes]" displayFolder="" count="0" memberValueDatatype="7" unbalanced="0"/>
    <cacheHierarchy uniqueName="[Dim_routes].[ArrivalTime]" caption="ArrivalTime" attribute="1" time="1" defaultMemberUniqueName="[Dim_routes].[ArrivalTime].[All]" allUniqueName="[Dim_routes].[ArrivalTime].[All]" dimensionUniqueName="[Dim_routes]" displayFolder="" count="0" memberValueDatatype="7" unbalanced="0"/>
    <cacheHierarchy uniqueName="[Facttable_ridership].[RecordID]" caption="RecordID" attribute="1" defaultMemberUniqueName="[Facttable_ridership].[RecordID].[All]" allUniqueName="[Facttable_ridership].[RecordID].[All]" dimensionUniqueName="[Facttable_ridership]" displayFolder="" count="0" memberValueDatatype="20" unbalanced="0"/>
    <cacheHierarchy uniqueName="[Facttable_ridership].[BusID]" caption="BusID" attribute="1" defaultMemberUniqueName="[Facttable_ridership].[BusID].[All]" allUniqueName="[Facttable_ridership].[BusID].[All]" dimensionUniqueName="[Facttable_ridership]" displayFolder="" count="0" memberValueDatatype="20" unbalanced="0"/>
    <cacheHierarchy uniqueName="[Facttable_ridership].[Date]" caption="Date" attribute="1" time="1" defaultMemberUniqueName="[Facttable_ridership].[Date].[All]" allUniqueName="[Facttable_ridership].[Date].[All]" dimensionUniqueName="[Facttable_ridership]" displayFolder="" count="0" memberValueDatatype="7" unbalanced="0"/>
    <cacheHierarchy uniqueName="[Facttable_ridership].[Time]" caption="Time" attribute="1" time="1" defaultMemberUniqueName="[Facttable_ridership].[Time].[All]" allUniqueName="[Facttable_ridership].[Time].[All]" dimensionUniqueName="[Facttable_ridership]" displayFolder="" count="0" memberValueDatatype="7" unbalanced="0"/>
    <cacheHierarchy uniqueName="[Facttable_ridership].[NumberOfRiders]" caption="NumberOfRiders" attribute="1" defaultMemberUniqueName="[Facttable_ridership].[NumberOfRiders].[All]" allUniqueName="[Facttable_ridership].[NumberOfRiders].[All]" dimensionUniqueName="[Facttable_ridership]" displayFolder="" count="0" memberValueDatatype="20" unbalanced="0"/>
    <cacheHierarchy uniqueName="[Facttable_ridership].[RiderID]" caption="RiderID" attribute="1" defaultMemberUniqueName="[Facttable_ridership].[RiderID].[All]" allUniqueName="[Facttable_ridership].[RiderID].[All]" dimensionUniqueName="[Facttable_ridership]" displayFolder="" count="0" memberValueDatatype="20" unbalanced="0"/>
    <cacheHierarchy uniqueName="[Facttable_ridership].[Time 12H]" caption="Time 12H" attribute="1" defaultMemberUniqueName="[Facttable_ridership].[Time 12H].[All]" allUniqueName="[Facttable_ridership].[Time 12H].[All]" dimensionUniqueName="[Facttable_ridership]" displayFolder="" count="0" memberValueDatatype="130" unbalanced="0"/>
    <cacheHierarchy uniqueName="[Facttable_ridership].[AM-PM]" caption="AM-PM" attribute="1" defaultMemberUniqueName="[Facttable_ridership].[AM-PM].[All]" allUniqueName="[Facttable_ridership].[AM-PM].[All]" dimensionUniqueName="[Facttable_ridership]" displayFolder="" count="2" memberValueDatatype="130" unbalanced="0"/>
    <cacheHierarchy uniqueName="[Facttable_ridership].[time group]" caption="time group" attribute="1" defaultMemberUniqueName="[Facttable_ridership].[time group].[All]" allUniqueName="[Facttable_ridership].[time group].[All]" dimensionUniqueName="[Facttable_ridership]" displayFolder="" count="0" memberValueDatatype="130" unbalanced="0"/>
    <cacheHierarchy uniqueName="[Facttable_ridership].[Dim_buses.Capacity]" caption="Dim_buses.Capacity" attribute="1" defaultMemberUniqueName="[Facttable_ridership].[Dim_buses.Capacity].[All]" allUniqueName="[Facttable_ridership].[Dim_buses.Capacity].[All]" dimensionUniqueName="[Facttable_ridership]" displayFolder="" count="0" memberValueDatatype="20" unbalanced="0"/>
    <cacheHierarchy uniqueName="[Facttable_ridership].[Utilisation percentage %]" caption="Utilisation percentage %" attribute="1" defaultMemberUniqueName="[Facttable_ridership].[Utilisation percentage %].[All]" allUniqueName="[Facttable_ridership].[Utilisation percentage %].[All]" dimensionUniqueName="[Facttable_ridership]" displayFolder="" count="0" memberValueDatatype="5" unbalanced="0"/>
    <cacheHierarchy uniqueName="[Facttable_ridership].[utilisation group]" caption="utilisation group" attribute="1" defaultMemberUniqueName="[Facttable_ridership].[utilisation group].[All]" allUniqueName="[Facttable_ridership].[utilisation group].[All]" dimensionUniqueName="[Facttable_ridership]" displayFolder="" count="2" memberValueDatatype="130" unbalanced="0"/>
    <cacheHierarchy uniqueName="[Measures].[Number Of Transactions]" caption="Number Of Transactions" measure="1" displayFolder="" measureGroup="Calculations" count="0"/>
    <cacheHierarchy uniqueName="[Measures].[Total Riders]" caption="Total Riders" measure="1" displayFolder="" measureGroup="Calculations" count="0"/>
    <cacheHierarchy uniqueName="[Measures].[average num of riders]" caption="average num of riders" measure="1" displayFolder="" measureGroup="Calculations" count="0"/>
    <cacheHierarchy uniqueName="[Measures].[total bus]" caption="total bus" measure="1" displayFolder="" measureGroup="Dim_routes" count="0"/>
    <cacheHierarchy uniqueName="[Measures].[Number Of  Routes]" caption="Number Of  Routes" measure="1" displayFolder="" measureGroup="Calculations" count="0"/>
    <cacheHierarchy uniqueName="[Measures].[average passengers per route]" caption="average passengers per route" measure="1" displayFolder="" measureGroup="Calculations" count="0"/>
    <cacheHierarchy uniqueName="[Measures].[__XL_Count Dim_routes]" caption="__XL_Count Dim_routes" measure="1" displayFolder="" measureGroup="Dim_routes" count="0" hidden="1"/>
    <cacheHierarchy uniqueName="[Measures].[__XL_Count Facttable_ridership]" caption="__XL_Count Facttable_ridership" measure="1" displayFolder="" measureGroup="Facttable_ridership" count="0" hidden="1"/>
    <cacheHierarchy uniqueName="[Measures].[__XL_Count Dim_buses]" caption="__XL_Count Dim_buses" measure="1" displayFolder="" measureGroup="Dim_buses" count="0" hidden="1"/>
    <cacheHierarchy uniqueName="[Measures].[__XL_Count Dim_demographics]" caption="__XL_Count Dim_demographics" measure="1" displayFolder="" measureGroup="Dim_demographics" count="0" hidden="1"/>
    <cacheHierarchy uniqueName="[Measures].[__XL_Count Dim_Date]" caption="__XL_Count Dim_Date" measure="1" displayFolder="" measureGroup="Dim_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Count of Age Group]" caption="Count of Age Group" measure="1" displayFolder="" measureGroup="Dim_demographics" count="0" hidden="1">
      <extLst>
        <ext xmlns:x15="http://schemas.microsoft.com/office/spreadsheetml/2010/11/main" uri="{B97F6D7D-B522-45F9-BDA1-12C45D357490}">
          <x15:cacheHierarchy aggregatedColumn="16"/>
        </ext>
      </extLst>
    </cacheHierarchy>
    <cacheHierarchy uniqueName="[Measures].[Sum of Utilisation percentage %]" caption="Sum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y uniqueName="[Measures].[Average of Utilisation percentage %]" caption="Average of Utilisation percentage %" measure="1" displayFolder="" measureGroup="Facttable_ridership"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34387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1E479-7B63-4BAC-8F89-0290EACE00DF}" name="PivotTable8" cacheId="44" applyNumberFormats="0" applyBorderFormats="0" applyFontFormats="0" applyPatternFormats="0" applyAlignmentFormats="0" applyWidthHeightFormats="1" dataCaption="Values" tag="7cec8014-4228-47d7-be6a-38093ec4cea3" updatedVersion="8" minRefreshableVersion="3" useAutoFormatting="1" subtotalHiddenItems="1" rowGrandTotals="0" colGrandTotals="0" itemPrintTitles="1" createdVersion="8" indent="0" compact="0" compactData="0" multipleFieldFilters="0" chartFormat="25">
  <location ref="X5:Y12" firstHeaderRow="1" firstDataRow="1" firstDataCol="1"/>
  <pivotFields count="6">
    <pivotField dataField="1" compact="0" outline="0" subtotalTop="0" showAll="0"/>
    <pivotField compact="0" allDrilled="1" outline="0" subtotalTop="0" showAll="0" measureFilter="1" dataSourceSort="1" defaultAttributeDrillState="1">
      <items count="2">
        <item x="0"/>
        <item t="default"/>
      </items>
    </pivotField>
    <pivotField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compact="0" allDrilled="1" outline="0" subtotalTop="0" showAll="0" measureFilter="1" dataSourceSort="1" defaultAttributeDrillState="1">
      <items count="2">
        <item x="0"/>
        <item t="default"/>
      </items>
    </pivotField>
    <pivotField axis="axisRow" compact="0" allDrilled="1" outline="0" subtotalTop="0" showAll="0" dataSourceSort="1" defaultAttributeDrillState="1">
      <items count="8">
        <item x="0"/>
        <item x="1"/>
        <item x="2"/>
        <item x="3"/>
        <item x="4"/>
        <item x="5"/>
        <item x="6"/>
        <item t="default"/>
      </items>
    </pivotField>
    <pivotField compact="0" allDrilled="1" outline="0" subtotalTop="0" showAll="0" dataSourceSort="1" defaultAttributeDrillState="1"/>
  </pivotFields>
  <rowFields count="1">
    <field x="4"/>
  </rowFields>
  <rowItems count="7">
    <i>
      <x/>
    </i>
    <i>
      <x v="1"/>
    </i>
    <i>
      <x v="2"/>
    </i>
    <i>
      <x v="3"/>
    </i>
    <i>
      <x v="4"/>
    </i>
    <i>
      <x v="5"/>
    </i>
    <i>
      <x v="6"/>
    </i>
  </rowItems>
  <colItems count="1">
    <i/>
  </colItems>
  <dataFields count="1">
    <dataField fld="0" subtotal="count" baseField="0" baseItem="0"/>
  </dataFields>
  <formats count="10">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outline="0" fieldPosition="0">
        <references count="1">
          <reference field="4" count="0"/>
        </references>
      </pivotArea>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outline="0" fieldPosition="0">
        <references count="1">
          <reference field="4" count="0"/>
        </references>
      </pivotArea>
    </format>
    <format dxfId="1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7">
      <autoFilter ref="A1">
        <filterColumn colId="0">
          <top10 val="1" filterVal="1"/>
        </filterColumn>
      </autoFilter>
    </filter>
    <filter fld="3" type="count" id="3" iMeasureHier="37">
      <autoFilter ref="A1">
        <filterColumn colId="0">
          <top10 top="0" val="1" filterVal="1"/>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23CD35-F358-430C-AF14-A1CAF83C8EC4}" name="PivotTable3" cacheId="47" applyNumberFormats="0" applyBorderFormats="0" applyFontFormats="0" applyPatternFormats="0" applyAlignmentFormats="0" applyWidthHeightFormats="1" dataCaption="Values" tag="82f97551-ea60-462d-8a15-778d56cc1e6f" updatedVersion="8" minRefreshableVersion="3" useAutoFormatting="1" rowGrandTotals="0" colGrandTotals="0" itemPrintTitles="1" createdVersion="8" indent="0" compact="0" compactData="0" multipleFieldFilters="0">
  <location ref="B10:C11" firstHeaderRow="1" firstDataRow="1" firstDataCol="1"/>
  <pivotFields count="2">
    <pivotField dataField="1" compact="0" outline="0" subtotalTop="0" showAll="0"/>
    <pivotField axis="axisRow" compact="0" allDrilled="1" outline="0" subtotalTop="0" showAll="0" measureFilter="1" dataSourceSort="1" defaultAttributeDrillState="1">
      <items count="2">
        <item x="0"/>
        <item t="default"/>
      </items>
    </pivotField>
  </pivotFields>
  <rowFields count="1">
    <field x="1"/>
  </rowFields>
  <rowItems count="1">
    <i>
      <x/>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7">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9FF81-4B06-4C02-A498-80DE0E062933}" name="PivotTable1" cacheId="49" applyNumberFormats="0" applyBorderFormats="0" applyFontFormats="0" applyPatternFormats="0" applyAlignmentFormats="0" applyWidthHeightFormats="1" dataCaption="Values" tag="f392deb5-cefb-494f-9598-1c7cd5ac8cb0" updatedVersion="8" minRefreshableVersion="3" useAutoFormatting="1" subtotalHiddenItems="1" rowGrandTotals="0" colGrandTotals="0" itemPrintTitles="1" createdVersion="8" indent="0" compact="0" compactData="0" multipleFieldFilters="0" chartFormat="18">
  <location ref="G5:H9" firstHeaderRow="1" firstDataRow="1" firstDataCol="1"/>
  <pivotFields count="4">
    <pivotField dataField="1" compact="0" outline="0" subtotalTop="0" showAll="0"/>
    <pivotField compact="0" allDrilled="1" outline="0" subtotalTop="0" showAll="0" measureFilter="1" dataSourceSort="1" defaultAttributeDrillState="1">
      <items count="2">
        <item x="0"/>
        <item t="default"/>
      </items>
    </pivotField>
    <pivotField axis="axisRow"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2"/>
  </rowFields>
  <rowItems count="4">
    <i>
      <x v="2"/>
    </i>
    <i>
      <x v="1"/>
    </i>
    <i>
      <x v="3"/>
    </i>
    <i>
      <x/>
    </i>
  </rowItems>
  <colItems count="1">
    <i/>
  </colItems>
  <dataFields count="1">
    <dataField fld="0" subtotal="count" baseField="0" baseItem="0"/>
  </dataFields>
  <chartFormats count="2">
    <chartFormat chart="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7">
      <autoFilter ref="A1">
        <filterColumn colId="0">
          <top10 val="1" filterVal="1"/>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2B1F59-CCE7-4E65-9EBD-AA933676B17B}" name="PivotTable10" cacheId="57" applyNumberFormats="0" applyBorderFormats="0" applyFontFormats="0" applyPatternFormats="0" applyAlignmentFormats="0" applyWidthHeightFormats="1" dataCaption="Values" tag="437e6e05-7fdf-49e7-845c-477c0db1eb7c" updatedVersion="8" minRefreshableVersion="3" useAutoFormatting="1" subtotalHiddenItems="1" rowGrandTotals="0" colGrandTotals="0" itemPrintTitles="1" createdVersion="8" indent="0" compact="0" compactData="0" multipleFieldFilters="0" chartFormat="25">
  <location ref="AR5:AS8" firstHeaderRow="1" firstDataRow="1" firstDataCol="1"/>
  <pivotFields count="5">
    <pivotField compact="0" allDrilled="1" outline="0" subtotalTop="0" showAll="0" measureFilter="1" dataSourceSort="1" defaultAttributeDrillState="1">
      <items count="2">
        <item x="0"/>
        <item t="default"/>
      </items>
    </pivotField>
    <pivotField compact="0" allDrilled="1" outline="0" subtotalTop="0" showAll="0" measureFilter="1" dataSourceSort="1" defaultAttributeDrillState="1">
      <items count="2">
        <item x="0"/>
        <item t="default"/>
      </items>
    </pivotField>
    <pivotField axis="axisRow" compact="0" allDrilled="1" outline="0" subtotalTop="0" showAll="0" dataSourceSort="1" defaultAttributeDrillState="1">
      <items count="4">
        <item x="0"/>
        <item x="1"/>
        <item x="2"/>
        <item t="default"/>
      </items>
    </pivotField>
    <pivotField dataField="1" compact="0" outline="0" subtotalTop="0" showAll="0"/>
    <pivotField compact="0" allDrilled="1" outline="0" subtotalTop="0" showAll="0" dataSourceSort="1" defaultAttributeDrillState="1"/>
  </pivotFields>
  <rowFields count="1">
    <field x="2"/>
  </rowFields>
  <rowItems count="3">
    <i>
      <x/>
    </i>
    <i>
      <x v="1"/>
    </i>
    <i>
      <x v="2"/>
    </i>
  </rowItems>
  <colItems count="1">
    <i/>
  </colItems>
  <dataFields count="1">
    <dataField fld="3" subtotal="count" baseField="0" baseItem="0"/>
  </dataFields>
  <formats count="6">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7">
      <autoFilter ref="A1">
        <filterColumn colId="0">
          <top10 val="1" filterVal="1"/>
        </filterColumn>
      </autoFilter>
    </filter>
    <filter fld="1" type="count" id="3" iMeasureHier="37">
      <autoFilter ref="A1">
        <filterColumn colId="0">
          <top10 top="0" val="1" filterVal="1"/>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F57490-3D04-45D1-A936-CE409B02DB0B}" name="PivotTable5" cacheId="52" applyNumberFormats="0" applyBorderFormats="0" applyFontFormats="0" applyPatternFormats="0" applyAlignmentFormats="0" applyWidthHeightFormats="1" dataCaption="Values" tag="b397cac0-263f-45a5-a5bb-9b65ab513774" updatedVersion="8" minRefreshableVersion="3" useAutoFormatting="1" subtotalHiddenItems="1" rowGrandTotals="0" colGrandTotals="0" itemPrintTitles="1" createdVersion="8" indent="0" compact="0" compactData="0" multipleFieldFilters="0" chartFormat="4">
  <location ref="K5:L6" firstHeaderRow="1" firstDataRow="1" firstDataCol="1"/>
  <pivotFields count="4">
    <pivotField dataField="1" compact="0" outline="0" subtotalTop="0" showAll="0"/>
    <pivotField compact="0" allDrilled="1" outline="0" subtotalTop="0" showAll="0" measureFilter="1" dataSourceSort="1" defaultAttributeDrillState="1">
      <items count="2">
        <item x="0"/>
        <item t="default"/>
      </items>
    </pivotField>
    <pivotField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compact="0" allDrilled="1" outline="0" subtotalTop="0" showAll="0" measureFilter="1" dataSourceSort="1" defaultAttributeDrillState="1">
      <items count="2">
        <item x="0"/>
        <item t="default"/>
      </items>
    </pivotField>
  </pivotFields>
  <rowFields count="1">
    <field x="3"/>
  </rowFields>
  <rowItems count="1">
    <i>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7">
      <autoFilter ref="A1">
        <filterColumn colId="0">
          <top10 val="1" filterVal="1"/>
        </filterColumn>
      </autoFilter>
    </filter>
    <filter fld="3" type="count" id="3" iMeasureHier="37">
      <autoFilter ref="A1">
        <filterColumn colId="0">
          <top10 val="1" filterVal="1"/>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946E5-198A-4E99-9B9B-64FD9A9BC474}" name="PivotTable7" cacheId="46" applyNumberFormats="0" applyBorderFormats="0" applyFontFormats="0" applyPatternFormats="0" applyAlignmentFormats="0" applyWidthHeightFormats="1" dataCaption="Values" tag="cc7c1cc1-5ebe-4cda-86c3-ed53d5cd20c8" updatedVersion="8" minRefreshableVersion="3" useAutoFormatting="1" rowGrandTotals="0" colGrandTotals="0" itemPrintTitles="1" createdVersion="8" indent="0" compact="0" compactData="0" multipleFieldFilters="0" chartFormat="12">
  <location ref="R5:T7" firstHeaderRow="0" firstDataRow="1" firstDataCol="1"/>
  <pivotFields count="6">
    <pivotField dataField="1" compact="0" outline="0" subtotalTop="0" showAll="0"/>
    <pivotField compact="0" allDrilled="1" outline="0" subtotalTop="0" showAll="0" measureFilter="1" dataSourceSort="1" defaultAttributeDrillState="1">
      <items count="2">
        <item x="0"/>
        <item t="default"/>
      </items>
    </pivotField>
    <pivotField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compact="0" allDrilled="1" outline="0" subtotalTop="0" showAll="0" measureFilter="1" dataSourceSort="1" defaultAttributeDrillState="1">
      <items count="2">
        <item x="0"/>
        <item t="default"/>
      </items>
    </pivotField>
    <pivotField axis="axisRow" compact="0" allDrilled="1" outline="0" subtotalTop="0" showAll="0" dataSourceSort="1" defaultAttributeDrillState="1">
      <items count="3">
        <item x="0"/>
        <item x="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4"/>
  </rowFields>
  <rowItems count="2">
    <i>
      <x/>
    </i>
    <i>
      <x v="1"/>
    </i>
  </rowItems>
  <colFields count="1">
    <field x="-2"/>
  </colFields>
  <colItems count="2">
    <i>
      <x/>
    </i>
    <i i="1">
      <x v="1"/>
    </i>
  </colItems>
  <dataFields count="2">
    <dataField fld="0" subtotal="count" baseField="0" baseItem="0"/>
    <dataField name="Total Riders2" fld="5" subtotal="count" showDataAs="percentDiff" baseField="4" baseItem="1048828" numFmtId="10">
      <extLst>
        <ext xmlns:x14="http://schemas.microsoft.com/office/spreadsheetml/2009/9/main" uri="{E15A36E0-9728-4e99-A89B-3F7291B0FE68}">
          <x14:dataField sourceField="0" uniqueName="[__Xl2].[Measures].[Total Riders]"/>
        </ext>
      </extLst>
    </dataField>
  </dataField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0"/>
          </reference>
        </references>
      </pivotArea>
    </chartFormat>
    <chartFormat chart="9" format="12"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1" type="count" id="1" iMeasureHier="37">
      <autoFilter ref="A1">
        <filterColumn colId="0">
          <top10 val="1" filterVal="1"/>
        </filterColumn>
      </autoFilter>
    </filter>
    <filter fld="3" type="count" id="3" iMeasureHier="37">
      <autoFilter ref="A1">
        <filterColumn colId="0">
          <top10 top="0" val="1" filterVal="1"/>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3FB862-0652-49D4-9683-E2AB48D523D1}" name="PivotTable6" cacheId="51" applyNumberFormats="0" applyBorderFormats="0" applyFontFormats="0" applyPatternFormats="0" applyAlignmentFormats="0" applyWidthHeightFormats="1" dataCaption="Values" tag="387d1723-c6a5-45e9-99b8-4332b50e5fd8" updatedVersion="8" minRefreshableVersion="3" useAutoFormatting="1" rowGrandTotals="0" colGrandTotals="0" itemPrintTitles="1" createdVersion="8" indent="0" compact="0" compactData="0" multipleFieldFilters="0" chartFormat="4">
  <location ref="N5:O6" firstHeaderRow="1" firstDataRow="1" firstDataCol="1"/>
  <pivotFields count="4">
    <pivotField dataField="1" compact="0" outline="0" subtotalTop="0" showAll="0"/>
    <pivotField compact="0" allDrilled="1" outline="0" subtotalTop="0" showAll="0" measureFilter="1" dataSourceSort="1" defaultAttributeDrillState="1">
      <items count="2">
        <item x="0"/>
        <item t="default"/>
      </items>
    </pivotField>
    <pivotField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compact="0" allDrilled="1" outline="0" subtotalTop="0" showAll="0" measureFilter="1" dataSourceSort="1" defaultAttributeDrillState="1">
      <items count="2">
        <item x="0"/>
        <item t="default"/>
      </items>
    </pivotField>
  </pivotFields>
  <rowFields count="1">
    <field x="3"/>
  </rowFields>
  <rowItems count="1">
    <i>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37">
      <autoFilter ref="A1">
        <filterColumn colId="0">
          <top10 top="0" val="1" filterVal="1"/>
        </filterColumn>
      </autoFilter>
    </filter>
    <filter fld="1" type="count" id="1" iMeasureHier="37">
      <autoFilter ref="A1">
        <filterColumn colId="0">
          <top10 val="1" filterVal="1"/>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Dim_routes]"/>
        <x15:activeTabTopLevelEntity name="[Dim_demographics]"/>
        <x15:activeTabTopLevelEntity name="[Facttable_ridership]"/>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529B2C-E4AE-4DF3-9F18-23A30546B2CA}" name="PivotTable9" cacheId="53" applyNumberFormats="0" applyBorderFormats="0" applyFontFormats="0" applyPatternFormats="0" applyAlignmentFormats="0" applyWidthHeightFormats="1" dataCaption="Values" tag="8d777a4b-2bbb-45f6-8265-0cd1a1b9afd3" updatedVersion="8" minRefreshableVersion="3" useAutoFormatting="1" subtotalHiddenItems="1" rowGrandTotals="0" colGrandTotals="0" itemPrintTitles="1" createdVersion="8" indent="0" compact="0" compactData="0" multipleFieldFilters="0" chartFormat="25">
  <location ref="AJ5:AK7" firstHeaderRow="1" firstDataRow="1" firstDataCol="1"/>
  <pivotFields count="5">
    <pivotField dataField="1" compact="0" outline="0" subtotalTop="0" showAll="0"/>
    <pivotField compact="0" allDrilled="1" outline="0" subtotalTop="0" showAll="0" measureFilter="1" dataSourceSort="1" defaultAttributeDrillState="1">
      <items count="2">
        <item x="0"/>
        <item t="default"/>
      </items>
    </pivotField>
    <pivotField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compact="0" allDrilled="1" outline="0" subtotalTop="0" showAll="0" measureFilter="1" dataSourceSort="1" defaultAttributeDrillState="1">
      <items count="2">
        <item x="0"/>
        <item t="default"/>
      </items>
    </pivotField>
    <pivotField axis="axisRow" compact="0" allDrilled="1" outline="0" subtotalTop="0" showAll="0" dataSourceSort="1" defaultAttributeDrillState="1">
      <items count="3">
        <item x="0"/>
        <item x="1"/>
        <item t="default"/>
      </items>
    </pivotField>
  </pivotFields>
  <rowFields count="1">
    <field x="4"/>
  </rowFields>
  <rowItems count="2">
    <i>
      <x/>
    </i>
    <i>
      <x v="1"/>
    </i>
  </rowItems>
  <colItems count="1">
    <i/>
  </colItems>
  <dataFields count="1">
    <dataField fld="0" subtotal="count" baseField="0" baseItem="0"/>
  </dataFields>
  <formats count="6">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7">
      <autoFilter ref="A1">
        <filterColumn colId="0">
          <top10 val="1" filterVal="1"/>
        </filterColumn>
      </autoFilter>
    </filter>
    <filter fld="3" type="count" id="3" iMeasureHier="37">
      <autoFilter ref="A1">
        <filterColumn colId="0">
          <top10 top="0" val="1" filterVal="1"/>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C6580A-B6B7-4572-8D15-C51ED6D6451B}" name="PivotTable11" cacheId="48" applyNumberFormats="0" applyBorderFormats="0" applyFontFormats="0" applyPatternFormats="0" applyAlignmentFormats="0" applyWidthHeightFormats="1" dataCaption="Values" tag="b4ec7663-8012-4676-81c5-fbdab48c019c" updatedVersion="8" minRefreshableVersion="3" useAutoFormatting="1" subtotalHiddenItems="1" rowGrandTotals="0" colGrandTotals="0" itemPrintTitles="1" createdVersion="8" indent="0" compact="0" compactData="0" multipleFieldFilters="0" chartFormat="25">
  <location ref="BB5:BC7" firstHeaderRow="1" firstDataRow="1" firstDataCol="1"/>
  <pivotFields count="4">
    <pivotField compact="0" allDrilled="1" outline="0" subtotalTop="0" showAll="0" measureFilter="1" dataSourceSort="1" defaultAttributeDrillState="1">
      <items count="2">
        <item x="0"/>
        <item t="default"/>
      </items>
    </pivotField>
    <pivotField compact="0" allDrilled="1" outline="0" subtotalTop="0" showAll="0" measureFilter="1" dataSourceSort="1" defaultAttributeDrillState="1">
      <items count="2">
        <item x="0"/>
        <item t="default"/>
      </items>
    </pivotField>
    <pivotField axis="axisRow" compact="0" allDrilled="1" outline="0" subtotalTop="0" showAll="0" dataSourceSort="1" defaultAttributeDrillState="1">
      <items count="3">
        <item x="0"/>
        <item x="1"/>
        <item t="default"/>
      </items>
    </pivotField>
    <pivotField dataField="1" compact="0" outline="0" subtotalTop="0" showAll="0"/>
  </pivotFields>
  <rowFields count="1">
    <field x="2"/>
  </rowFields>
  <rowItems count="2">
    <i>
      <x/>
    </i>
    <i>
      <x v="1"/>
    </i>
  </rowItems>
  <colItems count="1">
    <i/>
  </colItems>
  <dataFields count="1">
    <dataField fld="3" subtotal="count" showDataAs="percentOfTotal" baseField="0" baseItem="0" numFmtId="164"/>
  </dataFields>
  <formats count="8">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fieldPosition="0">
        <references count="1">
          <reference field="4294967294" count="1">
            <x v="0"/>
          </reference>
        </references>
      </pivotArea>
    </format>
    <format dxfId="34">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7">
      <autoFilter ref="A1">
        <filterColumn colId="0">
          <top10 val="1" filterVal="1"/>
        </filterColumn>
      </autoFilter>
    </filter>
    <filter fld="1" type="count" id="3" iMeasureHier="37">
      <autoFilter ref="A1">
        <filterColumn colId="0">
          <top10 top="0" val="1" filterVal="1"/>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85DF3F-A6F7-4AFB-80BC-63B300F89F63}" name="PivotTable4" cacheId="50" applyNumberFormats="0" applyBorderFormats="0" applyFontFormats="0" applyPatternFormats="0" applyAlignmentFormats="0" applyWidthHeightFormats="1" dataCaption="Values" tag="8c8bb2a3-bde6-4ef9-b991-80a4ae417773" updatedVersion="8" minRefreshableVersion="3" useAutoFormatting="1" rowGrandTotals="0" colGrandTotals="0" itemPrintTitles="1" createdVersion="8" indent="0" compact="0" compactData="0" multipleFieldFilters="0">
  <location ref="B15:C16" firstHeaderRow="1" firstDataRow="1" firstDataCol="1"/>
  <pivotFields count="2">
    <pivotField dataField="1" compact="0" outline="0" subtotalTop="0" showAll="0"/>
    <pivotField axis="axisRow" compact="0" allDrilled="1" outline="0" subtotalTop="0" showAll="0" measureFilter="1" dataSourceSort="1" defaultAttributeDrillState="1">
      <items count="2">
        <item x="0"/>
        <item t="default"/>
      </items>
    </pivotField>
  </pivotFields>
  <rowFields count="1">
    <field x="1"/>
  </rowFields>
  <rowItems count="1">
    <i>
      <x/>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7">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B9C53A-16C8-4F15-A77F-9379236D9F85}" name="PivotTable2" cacheId="45" applyNumberFormats="0" applyBorderFormats="0" applyFontFormats="0" applyPatternFormats="0" applyAlignmentFormats="0" applyWidthHeightFormats="1" dataCaption="Values" tag="d3468984-5a65-4de8-a463-6fa4e425fd4b" updatedVersion="8" minRefreshableVersion="3" useAutoFormatting="1" itemPrintTitles="1" createdVersion="8" indent="0" compact="0" compactData="0" multipleFieldFilters="0">
  <location ref="B3:C4" firstHeaderRow="0" firstDataRow="1" firstDataCol="0"/>
  <pivotFields count="2">
    <pivotField dataField="1" compact="0" outline="0" subtotalTop="0" showAll="0"/>
    <pivotField dataField="1" compact="0" outline="0" subtotalTop="0" showAll="0"/>
  </pivotFields>
  <rowItems count="1">
    <i/>
  </rowItems>
  <colFields count="1">
    <field x="-2"/>
  </colFields>
  <colItems count="2">
    <i>
      <x/>
    </i>
    <i i="1">
      <x v="1"/>
    </i>
  </colItems>
  <dataFields count="2">
    <dataField fld="0" subtotal="count" baseField="0" baseItem="0"/>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306D49-7240-4A32-81D2-C9F5D641D8B2}" name="PivotTable1" cacheId="55" applyNumberFormats="0" applyBorderFormats="0" applyFontFormats="0" applyPatternFormats="0" applyAlignmentFormats="0" applyWidthHeightFormats="1" dataCaption="Values" tag="9148aa00-1c3e-404a-8226-9d881d0f15b6" updatedVersion="8" minRefreshableVersion="3" useAutoFormatting="1" itemPrintTitles="1" createdVersion="8" indent="0" compact="0" compactData="0" multipleFieldFilters="0">
  <location ref="B6:C7" firstHeaderRow="0" firstDataRow="1" firstDataCol="0"/>
  <pivotFields count="2">
    <pivotField dataField="1" compact="0" outline="0" subtotalTop="0" showAll="0"/>
    <pivotField dataField="1" compact="0" outline="0" subtotalTop="0" showAll="0"/>
  </pivotFields>
  <rowItems count="1">
    <i/>
  </rowItems>
  <colFields count="1">
    <field x="-2"/>
  </colFields>
  <colItems count="2">
    <i>
      <x/>
    </i>
    <i i="1">
      <x v="1"/>
    </i>
  </colItems>
  <dataFields count="2">
    <dataField fld="0" subtotal="count" baseField="0" baseItem="0"/>
    <dataField fld="1" subtotal="count" baseField="0" baseItem="0" numFmtId="1"/>
  </dataFields>
  <formats count="2">
    <format dxfId="1">
      <pivotArea outline="0" fieldPosition="0">
        <references count="1">
          <reference field="4294967294" count="1" selected="0">
            <x v="1"/>
          </reference>
        </references>
      </pivotArea>
    </format>
    <format dxfId="0">
      <pivotArea outline="0" fieldPosition="0">
        <references count="1">
          <reference field="4294967294" count="1" selected="0">
            <x v="1"/>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1D707A-59EE-4540-8371-01F41B8FE27A}" name="PivotTable5" cacheId="58" applyNumberFormats="0" applyBorderFormats="0" applyFontFormats="0" applyPatternFormats="0" applyAlignmentFormats="0" applyWidthHeightFormats="1" dataCaption="Values" tag="437e6e05-7fdf-49e7-845c-477c0db1eb7c" updatedVersion="8" minRefreshableVersion="3" useAutoFormatting="1" subtotalHiddenItems="1" rowGrandTotals="0" colGrandTotals="0" itemPrintTitles="1" createdVersion="8" indent="0" compact="0" compactData="0" multipleFieldFilters="0" chartFormat="25">
  <location ref="AO8:AR16" firstHeaderRow="1" firstDataRow="2" firstDataCol="1"/>
  <pivotFields count="5">
    <pivotField compact="0" allDrilled="1" outline="0" subtotalTop="0" showAll="0" measureFilter="1" dataSourceSort="1" defaultAttributeDrillState="1">
      <items count="2">
        <item x="0"/>
        <item t="default"/>
      </items>
    </pivotField>
    <pivotField compact="0" allDrilled="1" outline="0" subtotalTop="0" showAll="0" measureFilter="1" dataSourceSort="1" defaultAttributeDrillState="1">
      <items count="2">
        <item x="0"/>
        <item t="default"/>
      </items>
    </pivotField>
    <pivotField axis="axisRow" compact="0" allDrilled="1" outline="0" subtotalTop="0" showAll="0" dataSourceSort="1" defaultAttributeDrillState="1">
      <items count="8">
        <item x="0"/>
        <item x="1"/>
        <item x="2"/>
        <item x="3"/>
        <item x="4"/>
        <item x="5"/>
        <item x="6"/>
        <item t="default"/>
      </items>
    </pivotField>
    <pivotField axis="axisCol" compact="0" allDrilled="1" outline="0" subtotalTop="0" showAll="0" dataSourceSort="1" defaultAttributeDrillState="1">
      <items count="4">
        <item x="0"/>
        <item x="1"/>
        <item x="2"/>
        <item t="default"/>
      </items>
    </pivotField>
    <pivotField dataField="1" compact="0" outline="0" subtotalTop="0" showAll="0"/>
  </pivotFields>
  <rowFields count="1">
    <field x="2"/>
  </rowFields>
  <rowItems count="7">
    <i>
      <x/>
    </i>
    <i>
      <x v="1"/>
    </i>
    <i>
      <x v="2"/>
    </i>
    <i>
      <x v="3"/>
    </i>
    <i>
      <x v="4"/>
    </i>
    <i>
      <x v="5"/>
    </i>
    <i>
      <x v="6"/>
    </i>
  </rowItems>
  <colFields count="1">
    <field x="3"/>
  </colFields>
  <colItems count="3">
    <i>
      <x/>
    </i>
    <i>
      <x v="1"/>
    </i>
    <i>
      <x v="2"/>
    </i>
  </colItems>
  <dataFields count="1">
    <dataField name="Count of utilisation group" fld="4" subtotal="count" baseField="0" baseItem="0"/>
  </dataFields>
  <formats count="6">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7">
      <autoFilter ref="A1">
        <filterColumn colId="0">
          <top10 val="1" filterVal="1"/>
        </filterColumn>
      </autoFilter>
    </filter>
    <filter fld="1" type="count" id="3" iMeasureHier="37">
      <autoFilter ref="A1">
        <filterColumn colId="0">
          <top10 top="0" val="1" filterVal="1"/>
        </filterColumn>
      </autoFilter>
    </filter>
  </filters>
  <rowHierarchiesUsage count="1">
    <rowHierarchyUsage hierarchyUsage="9"/>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Dim_demographics]"/>
        <x15:activeTabTopLevelEntity name="[Facttable_ridership]"/>
        <x15:activeTabTopLevelEntity name="[Dim_Date]"/>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EBC099-6EA2-4D57-ACC3-1521918F57B7}" name="PivotTable2" cacheId="56" applyNumberFormats="0" applyBorderFormats="0" applyFontFormats="0" applyPatternFormats="0" applyAlignmentFormats="0" applyWidthHeightFormats="1" dataCaption="Values" tag="c78a8676-7602-4a33-8858-1f7cc261d06f" updatedVersion="8" minRefreshableVersion="3" useAutoFormatting="1" rowGrandTotals="0" colGrandTotals="0" itemPrintTitles="1" createdVersion="8" indent="0" compact="0" compactData="0" multipleFieldFilters="0">
  <location ref="Y7:AB18" firstHeaderRow="1" firstDataRow="2" firstDataCol="1"/>
  <pivotFields count="3">
    <pivotField axis="axisRow" compact="0" allDrilled="1" outline="0" subtotalTop="0" showAll="0" dataSourceSort="1" defaultAttributeDrillState="1">
      <items count="11">
        <item x="0"/>
        <item x="1"/>
        <item x="2"/>
        <item x="3"/>
        <item x="4"/>
        <item x="5"/>
        <item x="6"/>
        <item x="7"/>
        <item x="8"/>
        <item x="9"/>
        <item t="default"/>
      </items>
    </pivotField>
    <pivotField axis="axisCol" compact="0" allDrilled="1" outline="0" subtotalTop="0" showAll="0" dataSourceSort="1" defaultAttributeDrillState="1">
      <items count="4">
        <item x="0"/>
        <item x="1"/>
        <item x="2"/>
        <item t="default"/>
      </items>
    </pivotField>
    <pivotField dataField="1" compact="0" outline="0" subtotalTop="0" showAll="0"/>
  </pivotFields>
  <rowFields count="1">
    <field x="0"/>
  </rowFields>
  <rowItems count="10">
    <i>
      <x/>
    </i>
    <i>
      <x v="1"/>
    </i>
    <i>
      <x v="2"/>
    </i>
    <i>
      <x v="3"/>
    </i>
    <i>
      <x v="4"/>
    </i>
    <i>
      <x v="5"/>
    </i>
    <i>
      <x v="6"/>
    </i>
    <i>
      <x v="7"/>
    </i>
    <i>
      <x v="8"/>
    </i>
    <i>
      <x v="9"/>
    </i>
  </rowItems>
  <colFields count="1">
    <field x="1"/>
  </colFields>
  <colItems count="3">
    <i>
      <x/>
    </i>
    <i>
      <x v="1"/>
    </i>
    <i>
      <x v="2"/>
    </i>
  </colItems>
  <dataFields count="1">
    <dataField name="Count of utilisation group" fld="2" subtotal="count" baseField="0" baseItem="0"/>
  </dataFields>
  <formats count="3">
    <format dxfId="10">
      <pivotArea outline="0" collapsedLevelsAreSubtotals="1" fieldPosition="0"/>
    </format>
    <format dxfId="9">
      <pivotArea outline="0" collapsedLevelsAreSubtotals="1" fieldPosition="0"/>
    </format>
    <format dxfId="8">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Facttable_ridership]"/>
      </x15:pivotTableUISettings>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88AE46-0D86-4092-AB5A-ED7024486B5B}" name="PivotTable13" cacheId="54" applyNumberFormats="0" applyBorderFormats="0" applyFontFormats="0" applyPatternFormats="0" applyAlignmentFormats="0" applyWidthHeightFormats="1" dataCaption="Values" tag="c78a8676-7602-4a33-8858-1f7cc261d06f" updatedVersion="8" minRefreshableVersion="3" useAutoFormatting="1" itemPrintTitles="1" createdVersion="8" indent="0" compact="0" compactData="0" multipleFieldFilters="0">
  <location ref="W7:W8" firstHeaderRow="1" firstDataRow="1" firstDataCol="0"/>
  <pivotFields count="1">
    <pivotField dataField="1" compact="0" outline="0" subtotalTop="0" showAll="0"/>
  </pivotFields>
  <rowItems count="1">
    <i/>
  </rowItems>
  <colItems count="1">
    <i/>
  </colItems>
  <dataFields count="1">
    <dataField name="Average of Utilisation percentage %" fld="0" subtotal="average" baseField="0" baseItem="0" numFmtId="164"/>
  </dataFields>
  <formats count="1">
    <format dxfId="11">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activeTabTopLevelEntity name="[Facttable_ridership]"/>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B640A2-410F-4F39-B993-4A8B060C3F96}" name="PivotTable4" cacheId="59" applyNumberFormats="0" applyBorderFormats="0" applyFontFormats="0" applyPatternFormats="0" applyAlignmentFormats="0" applyWidthHeightFormats="1" dataCaption="Values" tag="7cebb1aa-4ef8-49ec-988d-acd2d7446702" updatedVersion="8" minRefreshableVersion="3" useAutoFormatting="1" subtotalHiddenItems="1" rowGrandTotals="0" colGrandTotals="0" itemPrintTitles="1" createdVersion="8" indent="0" compact="0" compactData="0" multipleFieldFilters="0">
  <location ref="F6:G16" firstHeaderRow="1" firstDataRow="1" firstDataCol="1"/>
  <pivotFields count="3">
    <pivotField axis="axisRow" compact="0" allDrilled="1" outline="0" subtotalTop="0" showAll="0"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10">
    <i>
      <x v="7"/>
    </i>
    <i>
      <x v="6"/>
    </i>
    <i>
      <x v="1"/>
    </i>
    <i>
      <x v="3"/>
    </i>
    <i>
      <x v="5"/>
    </i>
    <i>
      <x v="8"/>
    </i>
    <i>
      <x v="9"/>
    </i>
    <i>
      <x/>
    </i>
    <i>
      <x v="2"/>
    </i>
    <i>
      <x v="4"/>
    </i>
  </rowItems>
  <colItems count="1">
    <i/>
  </colItems>
  <dataFields count="1">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im_route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B1EC7C-0973-488A-ACBE-ABF0724A1A9E}" sourceName="[Dim_Date].[Year]">
  <pivotTables>
    <pivotTable tabId="2" name="PivotTable1"/>
  </pivotTables>
  <data>
    <olap pivotCacheId="3438725">
      <levels count="2">
        <level uniqueName="[Dim_Date].[Year].[(All)]" sourceCaption="(All)" count="0"/>
        <level uniqueName="[Dim_Date].[Year].[Year]" sourceCaption="Year" count="2">
          <ranges>
            <range startItem="0">
              <i n="[Dim_Date].[Year].&amp;[2023]" c="2023"/>
              <i n="[Dim_Date].[Year].&amp;[2024]" c="2024"/>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D82ACCC-71EA-47E1-983D-045F799452C8}" sourceName="[Dim_Date].[Month Name]">
  <pivotTables>
    <pivotTable tabId="2" name="PivotTable1"/>
  </pivotTables>
  <data>
    <olap pivotCacheId="3438725">
      <levels count="2">
        <level uniqueName="[Dim_Date].[Month Name].[(All)]" sourceCaption="(All)" count="0"/>
        <level uniqueName="[Dim_Date].[Month Name].[Month Name]" sourceCaption="Month Name" count="2">
          <ranges>
            <range startItem="0">
              <i n="[Dim_Date].[Month Name].&amp;[Jan]" c="Jan"/>
              <i n="[Dim_Date].[Month Name].&amp;[Dec]" c="Dec"/>
            </range>
          </ranges>
        </level>
      </levels>
      <selections count="1">
        <selection n="[Dim_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_PM" xr10:uid="{7FE5AA60-29AF-49E9-990F-2F759B58C355}" sourceName="[Facttable_ridership].[AM-PM]">
  <pivotTables>
    <pivotTable tabId="2" name="PivotTable8"/>
  </pivotTables>
  <data>
    <olap pivotCacheId="3438725">
      <levels count="2">
        <level uniqueName="[Facttable_ridership].[AM-PM].[(All)]" sourceCaption="(All)" count="0"/>
        <level uniqueName="[Facttable_ridership].[AM-PM].[AM-PM]" sourceCaption="AM-PM" count="2">
          <ranges>
            <range startItem="0">
              <i n="[Facttable_ridership].[AM-PM].&amp;[AM]" c="AM"/>
              <i n="[Facttable_ridership].[AM-PM].&amp;[PM]" c="PM"/>
            </range>
          </ranges>
        </level>
      </levels>
      <selections count="1">
        <selection n="[Facttable_ridership].[AM-PM].[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57DE9CC-FAF0-471A-85C7-45E8528DD402}" sourceName="[Dim_Date].[Day Name]">
  <pivotTables>
    <pivotTable tabId="2" name="PivotTable10"/>
    <pivotTable tabId="6" name="PivotTable5"/>
  </pivotTables>
  <data>
    <olap pivotCacheId="3438725">
      <levels count="2">
        <level uniqueName="[Dim_Date].[Day Name].[(All)]" sourceCaption="(All)" count="0"/>
        <level uniqueName="[Dim_Date].[Day Name].[Day Name]" sourceCaption="Day Name" count="7">
          <ranges>
            <range startItem="0">
              <i n="[Dim_Date].[Day Name].&amp;[Mon]" c="Mon"/>
              <i n="[Dim_Date].[Day Name].&amp;[Tue]" c="Tue"/>
              <i n="[Dim_Date].[Day Name].&amp;[Wed]" c="Wed"/>
              <i n="[Dim_Date].[Day Name].&amp;[Thu]" c="Thu"/>
              <i n="[Dim_Date].[Day Name].&amp;[Fri]" c="Fri"/>
              <i n="[Dim_Date].[Day Name].&amp;[Sat]" c="Sat"/>
              <i n="[Dim_Date].[Day Name].&amp;[Sun]" c="Sun"/>
            </range>
          </ranges>
        </level>
      </levels>
      <selections count="1">
        <selection n="[Dim_Date].[Day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ilisation_group" xr10:uid="{EE06CEE7-F4A3-4618-B51F-12A16FCE70ED}" sourceName="[Facttable_ridership].[utilisation group]">
  <pivotTables>
    <pivotTable tabId="6" name="PivotTable4"/>
  </pivotTables>
  <data>
    <olap pivotCacheId="3438725">
      <levels count="2">
        <level uniqueName="[Facttable_ridership].[utilisation group].[(All)]" sourceCaption="(All)" count="0"/>
        <level uniqueName="[Facttable_ridership].[utilisation group].[utilisation group]" sourceCaption="utilisation group" count="3">
          <ranges>
            <range startItem="0">
              <i n="[Facttable_ridership].[utilisation group].&amp;[over utilised]" c="over utilised"/>
              <i n="[Facttable_ridership].[utilisation group].&amp;[under utilised]" c="under utilised"/>
              <i n="[Facttable_ridership].[utilisation group].&amp;[well utilised]" c="well utilised"/>
            </range>
          </ranges>
        </level>
      </levels>
      <selections count="1">
        <selection n="[Facttable_ridership].[utilisation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48FDAB-CCC4-4235-8FEC-A72AC4274250}" cache="Slicer_Year" caption="Year" columnCount="2" showCaption="0" level="1" style="SlicerStyleLight1 2" rowHeight="234950"/>
  <slicer name="Month Name" xr10:uid="{4E8097A3-20C3-4685-A2EB-68AA60C71813}" cache="Slicer_Month_Name" caption="Month Name" columnCount="2" showCaption="0" level="1" style="SlicerStyleLight1 2" rowHeight="234950"/>
  <slicer name="AM-PM" xr10:uid="{B26A4FFE-D3A3-4669-BE22-9516FB7793F2}" cache="Slicer_AM_PM" caption="AM-PM" columnCount="2" showCaption="0" level="1" style="SlicerStyleLight1 2" rowHeight="234950"/>
  <slicer name="Day Name" xr10:uid="{684A5931-FAB5-4575-A8FF-9D9097F38381}" cache="Slicer_Day_Name" caption="Day Name" columnCount="4" showCaption="0" level="1"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tilisation group" xr10:uid="{9D71C3BF-A5CD-4358-83B1-3513D2B4CE69}" cache="Slicer_utilisation_group" caption="utilisation group" columnCount="3" showCaption="0" level="1" style="SlicerStyleLight1 2" rowHeight="576000"/>
</slicers>
</file>

<file path=xl/theme/theme1.xml><?xml version="1.0" encoding="utf-8"?>
<a:theme xmlns:a="http://schemas.openxmlformats.org/drawingml/2006/main" name="Office Theme">
  <a:themeElements>
    <a:clrScheme name="Gre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B054-1143-42E9-8690-6BDD746A63CF}">
  <dimension ref="A1"/>
  <sheetViews>
    <sheetView zoomScale="129" workbookViewId="0">
      <selection activeCell="D15" sqref="D15"/>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8E4D-8843-4C8A-A7E7-FC696FCF560B}">
  <dimension ref="B3:BF20"/>
  <sheetViews>
    <sheetView topLeftCell="Y6" zoomScale="122" zoomScaleNormal="160" workbookViewId="0">
      <selection activeCell="Y16" sqref="Y16"/>
    </sheetView>
  </sheetViews>
  <sheetFormatPr defaultRowHeight="14.4" x14ac:dyDescent="0.3"/>
  <cols>
    <col min="2" max="2" width="16" bestFit="1" customWidth="1"/>
    <col min="3" max="3" width="11" bestFit="1" customWidth="1"/>
    <col min="4" max="4" width="21.77734375" bestFit="1" customWidth="1"/>
    <col min="5" max="5" width="3.21875" style="3" customWidth="1"/>
    <col min="7" max="7" width="17.44140625" bestFit="1" customWidth="1"/>
    <col min="8" max="8" width="10.77734375" bestFit="1" customWidth="1"/>
    <col min="9" max="9" width="5.33203125" style="3" customWidth="1"/>
    <col min="11" max="15" width="11" bestFit="1" customWidth="1"/>
    <col min="17" max="17" width="3.77734375" style="3" customWidth="1"/>
    <col min="18" max="18" width="6.88671875" bestFit="1" customWidth="1"/>
    <col min="19" max="19" width="11" bestFit="1" customWidth="1"/>
    <col min="20" max="20" width="12.109375" bestFit="1" customWidth="1"/>
    <col min="22" max="22" width="2.5546875" style="3" customWidth="1"/>
    <col min="23" max="24" width="11.88671875" bestFit="1" customWidth="1"/>
    <col min="25" max="25" width="10.77734375" bestFit="1" customWidth="1"/>
    <col min="26" max="26" width="11.88671875" bestFit="1" customWidth="1"/>
    <col min="34" max="34" width="3.88671875" style="3" customWidth="1"/>
    <col min="36" max="36" width="14.44140625" bestFit="1" customWidth="1"/>
    <col min="37" max="37" width="11" bestFit="1" customWidth="1"/>
    <col min="38" max="38" width="11.21875" bestFit="1" customWidth="1"/>
    <col min="39" max="39" width="11.77734375" bestFit="1" customWidth="1"/>
    <col min="40" max="40" width="10.6640625" bestFit="1" customWidth="1"/>
    <col min="42" max="42" width="3.44140625" style="3" customWidth="1"/>
    <col min="44" max="44" width="17" bestFit="1" customWidth="1"/>
    <col min="45" max="46" width="8.33203125" bestFit="1" customWidth="1"/>
    <col min="47" max="47" width="9.6640625" bestFit="1" customWidth="1"/>
    <col min="52" max="52" width="3.44140625" style="3" customWidth="1"/>
    <col min="54" max="54" width="9.77734375" bestFit="1" customWidth="1"/>
    <col min="55" max="55" width="11" bestFit="1" customWidth="1"/>
    <col min="56" max="56" width="11.109375" bestFit="1" customWidth="1"/>
  </cols>
  <sheetData>
    <row r="3" spans="2:58" x14ac:dyDescent="0.3">
      <c r="B3" t="s">
        <v>0</v>
      </c>
      <c r="C3" t="s">
        <v>1</v>
      </c>
    </row>
    <row r="4" spans="2:58" x14ac:dyDescent="0.3">
      <c r="B4" s="2">
        <v>6587</v>
      </c>
      <c r="C4" s="2">
        <v>32.935000000000002</v>
      </c>
    </row>
    <row r="5" spans="2:58" x14ac:dyDescent="0.3">
      <c r="G5" s="1" t="s">
        <v>9</v>
      </c>
      <c r="H5" t="s">
        <v>0</v>
      </c>
      <c r="K5" s="1" t="s">
        <v>6</v>
      </c>
      <c r="L5" t="s">
        <v>0</v>
      </c>
      <c r="N5" s="1" t="s">
        <v>6</v>
      </c>
      <c r="O5" t="s">
        <v>0</v>
      </c>
      <c r="R5" s="1" t="s">
        <v>15</v>
      </c>
      <c r="S5" t="s">
        <v>0</v>
      </c>
      <c r="T5" t="s">
        <v>16</v>
      </c>
      <c r="X5" s="10" t="s">
        <v>17</v>
      </c>
      <c r="Y5" s="11" t="s">
        <v>0</v>
      </c>
      <c r="AB5" t="str">
        <f>X5</f>
        <v>Day Name</v>
      </c>
      <c r="AC5" t="str">
        <f>Y5</f>
        <v>Total Riders</v>
      </c>
      <c r="AD5" s="11" t="s">
        <v>25</v>
      </c>
      <c r="AE5" s="11" t="s">
        <v>26</v>
      </c>
      <c r="AJ5" s="10" t="s">
        <v>28</v>
      </c>
      <c r="AK5" s="11" t="s">
        <v>0</v>
      </c>
      <c r="AM5" t="str">
        <f>AJ5</f>
        <v>Month Name</v>
      </c>
      <c r="AN5" t="str">
        <f>AK5</f>
        <v>Total Riders</v>
      </c>
      <c r="AR5" s="10" t="s">
        <v>31</v>
      </c>
      <c r="AS5" s="11" t="s">
        <v>35</v>
      </c>
      <c r="AU5" t="s">
        <v>36</v>
      </c>
      <c r="BB5" s="10" t="s">
        <v>37</v>
      </c>
      <c r="BC5" s="11" t="s">
        <v>0</v>
      </c>
    </row>
    <row r="6" spans="2:58" ht="18" x14ac:dyDescent="0.35">
      <c r="G6" t="s">
        <v>12</v>
      </c>
      <c r="H6" s="2">
        <v>1345</v>
      </c>
      <c r="K6" t="s">
        <v>8</v>
      </c>
      <c r="L6" s="2">
        <v>80</v>
      </c>
      <c r="N6" t="s">
        <v>7</v>
      </c>
      <c r="O6" s="2">
        <v>15</v>
      </c>
      <c r="R6">
        <v>2023</v>
      </c>
      <c r="S6" s="2">
        <v>5654</v>
      </c>
      <c r="T6" s="7"/>
      <c r="X6" s="11" t="s">
        <v>19</v>
      </c>
      <c r="Y6" s="12">
        <v>1085</v>
      </c>
      <c r="AB6" t="str">
        <f t="shared" ref="AB6:AB12" si="0">X6</f>
        <v>Mon</v>
      </c>
      <c r="AC6">
        <f t="shared" ref="AC6:AC12" si="1">Y6</f>
        <v>1085</v>
      </c>
      <c r="AD6" s="12">
        <f>AVERAGE($Y$6:$Y$12)</f>
        <v>941</v>
      </c>
      <c r="AE6" s="11">
        <f t="shared" ref="AE6:AE12" si="2">IF(Y6&gt;AD6,Y6,"")</f>
        <v>1085</v>
      </c>
      <c r="AJ6" s="11" t="s">
        <v>29</v>
      </c>
      <c r="AK6" s="12">
        <v>933</v>
      </c>
      <c r="AM6" t="str">
        <f t="shared" ref="AM6:AM7" si="3">AJ6</f>
        <v>Jan</v>
      </c>
      <c r="AN6">
        <f t="shared" ref="AN6:AN7" si="4">AK6</f>
        <v>933</v>
      </c>
      <c r="AR6" s="11" t="s">
        <v>32</v>
      </c>
      <c r="AS6" s="11">
        <v>20</v>
      </c>
      <c r="AU6" s="15" t="str">
        <f>AS6 &amp; " Total Buses"</f>
        <v>20 Total Buses</v>
      </c>
      <c r="BB6" s="11" t="s">
        <v>38</v>
      </c>
      <c r="BC6" s="8">
        <v>0.35387885228480342</v>
      </c>
      <c r="BE6" s="16" t="str">
        <f>BB6</f>
        <v>AM</v>
      </c>
      <c r="BF6" s="17">
        <f>BC6</f>
        <v>0.35387885228480342</v>
      </c>
    </row>
    <row r="7" spans="2:58" ht="18" x14ac:dyDescent="0.35">
      <c r="G7" t="s">
        <v>11</v>
      </c>
      <c r="H7" s="2">
        <v>1346</v>
      </c>
      <c r="R7">
        <v>2024</v>
      </c>
      <c r="S7" s="2">
        <v>933</v>
      </c>
      <c r="T7" s="7">
        <v>-0.83498408206579411</v>
      </c>
      <c r="X7" s="11" t="s">
        <v>21</v>
      </c>
      <c r="Y7" s="12">
        <v>983</v>
      </c>
      <c r="AB7" t="str">
        <f t="shared" si="0"/>
        <v>Tue</v>
      </c>
      <c r="AC7">
        <f t="shared" si="1"/>
        <v>983</v>
      </c>
      <c r="AD7" s="12">
        <f t="shared" ref="AD7:AD12" si="5">AVERAGE($Y$6:$Y$12)</f>
        <v>941</v>
      </c>
      <c r="AE7" s="11">
        <f t="shared" si="2"/>
        <v>983</v>
      </c>
      <c r="AJ7" s="11" t="s">
        <v>30</v>
      </c>
      <c r="AK7" s="12">
        <v>5654</v>
      </c>
      <c r="AM7" t="str">
        <f t="shared" si="3"/>
        <v>Dec</v>
      </c>
      <c r="AN7">
        <f t="shared" si="4"/>
        <v>5654</v>
      </c>
      <c r="AR7" s="11" t="s">
        <v>33</v>
      </c>
      <c r="AS7" s="11">
        <v>19</v>
      </c>
      <c r="AU7" s="15" t="str">
        <f t="shared" ref="AU7:AU8" si="6">AS7 &amp; " Total Buses"</f>
        <v>19 Total Buses</v>
      </c>
      <c r="BB7" s="11" t="s">
        <v>39</v>
      </c>
      <c r="BC7" s="8">
        <v>0.64612114771519658</v>
      </c>
      <c r="BE7" s="16" t="str">
        <f>BB7</f>
        <v>PM</v>
      </c>
      <c r="BF7" s="17">
        <f>BC7</f>
        <v>0.64612114771519658</v>
      </c>
    </row>
    <row r="8" spans="2:58" ht="15.6" x14ac:dyDescent="0.3">
      <c r="G8" t="s">
        <v>13</v>
      </c>
      <c r="H8" s="2">
        <v>1653</v>
      </c>
      <c r="X8" s="11" t="s">
        <v>22</v>
      </c>
      <c r="Y8" s="12">
        <v>887</v>
      </c>
      <c r="AB8" t="str">
        <f t="shared" si="0"/>
        <v>Wed</v>
      </c>
      <c r="AC8">
        <f t="shared" si="1"/>
        <v>887</v>
      </c>
      <c r="AD8" s="12">
        <f t="shared" si="5"/>
        <v>941</v>
      </c>
      <c r="AE8" s="11" t="str">
        <f t="shared" si="2"/>
        <v/>
      </c>
      <c r="AR8" s="11" t="s">
        <v>34</v>
      </c>
      <c r="AS8" s="11">
        <v>38</v>
      </c>
      <c r="AU8" s="15" t="str">
        <f t="shared" si="6"/>
        <v>38 Total Buses</v>
      </c>
    </row>
    <row r="9" spans="2:58" x14ac:dyDescent="0.3">
      <c r="G9" t="s">
        <v>10</v>
      </c>
      <c r="H9" s="2">
        <v>2243</v>
      </c>
      <c r="X9" s="11" t="s">
        <v>20</v>
      </c>
      <c r="Y9" s="12">
        <v>889</v>
      </c>
      <c r="AB9" t="str">
        <f t="shared" si="0"/>
        <v>Thu</v>
      </c>
      <c r="AC9">
        <f t="shared" si="1"/>
        <v>889</v>
      </c>
      <c r="AD9" s="12">
        <f t="shared" si="5"/>
        <v>941</v>
      </c>
      <c r="AE9" s="11" t="str">
        <f t="shared" si="2"/>
        <v/>
      </c>
    </row>
    <row r="10" spans="2:58" x14ac:dyDescent="0.3">
      <c r="B10" s="1" t="s">
        <v>2</v>
      </c>
      <c r="C10" t="s">
        <v>0</v>
      </c>
      <c r="R10" s="8">
        <f>(S7-S6)/S6</f>
        <v>-0.83498408206579411</v>
      </c>
      <c r="S10" t="str">
        <f>IF(R10&lt;0,"▼","▲")</f>
        <v>▼</v>
      </c>
      <c r="X10" s="11" t="s">
        <v>18</v>
      </c>
      <c r="Y10" s="12">
        <v>762</v>
      </c>
      <c r="AB10" t="str">
        <f t="shared" si="0"/>
        <v>Fri</v>
      </c>
      <c r="AC10">
        <f t="shared" si="1"/>
        <v>762</v>
      </c>
      <c r="AD10" s="12">
        <f t="shared" si="5"/>
        <v>941</v>
      </c>
      <c r="AE10" s="11" t="str">
        <f t="shared" si="2"/>
        <v/>
      </c>
    </row>
    <row r="11" spans="2:58" x14ac:dyDescent="0.3">
      <c r="B11" t="s">
        <v>3</v>
      </c>
      <c r="C11" s="2">
        <v>1322</v>
      </c>
      <c r="X11" s="11" t="s">
        <v>23</v>
      </c>
      <c r="Y11" s="12">
        <v>796</v>
      </c>
      <c r="AB11" t="str">
        <f t="shared" si="0"/>
        <v>Sat</v>
      </c>
      <c r="AC11">
        <f t="shared" si="1"/>
        <v>796</v>
      </c>
      <c r="AD11" s="12">
        <f t="shared" si="5"/>
        <v>941</v>
      </c>
      <c r="AE11" s="11" t="str">
        <f t="shared" si="2"/>
        <v/>
      </c>
      <c r="AR11" t="str">
        <f>AR5</f>
        <v>utilisation group</v>
      </c>
    </row>
    <row r="12" spans="2:58" ht="25.8" x14ac:dyDescent="0.5">
      <c r="T12" s="9" t="str">
        <f>IF(R10&lt;0,"YoY change suggests room for improvement","It is doing good")</f>
        <v>YoY change suggests room for improvement</v>
      </c>
      <c r="X12" s="11" t="s">
        <v>24</v>
      </c>
      <c r="Y12" s="12">
        <v>1185</v>
      </c>
      <c r="AB12" t="str">
        <f t="shared" si="0"/>
        <v>Sun</v>
      </c>
      <c r="AC12">
        <f t="shared" si="1"/>
        <v>1185</v>
      </c>
      <c r="AD12" s="12">
        <f t="shared" si="5"/>
        <v>941</v>
      </c>
      <c r="AE12" s="11">
        <f t="shared" si="2"/>
        <v>1185</v>
      </c>
      <c r="AR12" t="str">
        <f t="shared" ref="AR12:AR14" si="7">AR6</f>
        <v>over utilised</v>
      </c>
      <c r="AS12" s="13">
        <f>AS6/SUM($AS$6:$AS$8)</f>
        <v>0.25974025974025972</v>
      </c>
      <c r="AT12" s="13">
        <f>1-AS12</f>
        <v>0.74025974025974028</v>
      </c>
      <c r="AV12" s="14">
        <f>AS12</f>
        <v>0.25974025974025972</v>
      </c>
      <c r="AW12" s="14">
        <f>AT12</f>
        <v>0.74025974025974028</v>
      </c>
    </row>
    <row r="13" spans="2:58" ht="25.8" x14ac:dyDescent="0.5">
      <c r="AR13" t="str">
        <f t="shared" si="7"/>
        <v>under utilised</v>
      </c>
      <c r="AS13" s="13">
        <f>AS7/SUM($AS$6:$AS$8)</f>
        <v>0.24675324675324675</v>
      </c>
      <c r="AT13" s="13">
        <f t="shared" ref="AT13:AT14" si="8">1-AS13</f>
        <v>0.75324675324675328</v>
      </c>
      <c r="AV13" s="14">
        <f t="shared" ref="AV13:AV14" si="9">AS13</f>
        <v>0.24675324675324675</v>
      </c>
      <c r="AW13" s="14">
        <f t="shared" ref="AW13:AW14" si="10">AT13</f>
        <v>0.75324675324675328</v>
      </c>
    </row>
    <row r="14" spans="2:58" ht="25.8" x14ac:dyDescent="0.5">
      <c r="AR14" t="str">
        <f t="shared" si="7"/>
        <v>well utilised</v>
      </c>
      <c r="AS14" s="13">
        <f t="shared" ref="AS14" si="11">AS8/SUM($AS$6:$AS$8)</f>
        <v>0.4935064935064935</v>
      </c>
      <c r="AT14" s="13">
        <f t="shared" si="8"/>
        <v>0.50649350649350655</v>
      </c>
      <c r="AV14" s="14">
        <f t="shared" si="9"/>
        <v>0.4935064935064935</v>
      </c>
      <c r="AW14" s="14">
        <f t="shared" si="10"/>
        <v>0.50649350649350655</v>
      </c>
    </row>
    <row r="15" spans="2:58" x14ac:dyDescent="0.3">
      <c r="B15" s="1" t="s">
        <v>2</v>
      </c>
      <c r="C15" t="s">
        <v>0</v>
      </c>
      <c r="Y15" t="s">
        <v>27</v>
      </c>
      <c r="AG15" t="b">
        <f>ISNUMBER(AA17)</f>
        <v>0</v>
      </c>
    </row>
    <row r="16" spans="2:58" x14ac:dyDescent="0.3">
      <c r="B16" t="s">
        <v>4</v>
      </c>
      <c r="C16" s="2">
        <v>185</v>
      </c>
      <c r="Y16" s="8">
        <f>SUM(AE6:AE12)/SUM(AC6:AC12)</f>
        <v>0.4938515257325034</v>
      </c>
    </row>
    <row r="17" spans="27:27" x14ac:dyDescent="0.3">
      <c r="AA17" s="8" t="str">
        <f>"focus on highlighted weekdays : they exceeded the " &amp; 'analysis '!AD6 &amp; " passengers average and account for " &amp; TEXT('analysis '!Y16,"0.0%") &amp; " of the total passengers "</f>
        <v xml:space="preserve">focus on highlighted weekdays : they exceeded the 941 passengers average and account for 49.4% of the total passengers </v>
      </c>
    </row>
    <row r="20" spans="27:27" x14ac:dyDescent="0.3">
      <c r="AA20" t="str">
        <f>PROPER(AA17)</f>
        <v xml:space="preserve">Focus On Highlighted Weekdays : They Exceeded The 941 Passengers Average And Account For 49.4% Of The Total Passengers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5F88-CFB7-4D05-829A-36A02A993841}">
  <dimension ref="A6:G12"/>
  <sheetViews>
    <sheetView showGridLines="0" showRowColHeaders="0" zoomScale="89" zoomScaleNormal="92" workbookViewId="0">
      <selection activeCell="I40" sqref="I40"/>
    </sheetView>
  </sheetViews>
  <sheetFormatPr defaultRowHeight="14.4" x14ac:dyDescent="0.3"/>
  <cols>
    <col min="1" max="1" width="5.33203125" style="6" customWidth="1"/>
    <col min="2" max="16384" width="8.88671875" style="5"/>
  </cols>
  <sheetData>
    <row r="6" spans="3:7" s="5" customFormat="1" x14ac:dyDescent="0.3">
      <c r="G6" s="4"/>
    </row>
    <row r="11" spans="3:7" x14ac:dyDescent="0.3">
      <c r="D11" s="5" t="s">
        <v>5</v>
      </c>
    </row>
    <row r="12" spans="3:7" x14ac:dyDescent="0.3">
      <c r="C12" s="5" t="s">
        <v>14</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DFB2-A56E-4CB3-AF6C-FBBB3EDE0959}">
  <dimension ref="D10:G18"/>
  <sheetViews>
    <sheetView showGridLines="0" topLeftCell="A10" zoomScale="180" workbookViewId="0">
      <selection activeCell="J15" sqref="J15"/>
    </sheetView>
  </sheetViews>
  <sheetFormatPr defaultRowHeight="14.4" x14ac:dyDescent="0.3"/>
  <cols>
    <col min="5" max="5" width="8.88671875" customWidth="1"/>
  </cols>
  <sheetData>
    <row r="10" spans="4:7" x14ac:dyDescent="0.3">
      <c r="E10" s="23" t="s">
        <v>57</v>
      </c>
      <c r="F10" s="23" t="s">
        <v>58</v>
      </c>
      <c r="G10" s="23" t="s">
        <v>59</v>
      </c>
    </row>
    <row r="11" spans="4:7" x14ac:dyDescent="0.3">
      <c r="D11" s="21"/>
      <c r="E11" s="21"/>
      <c r="F11" s="21"/>
      <c r="G11" s="21"/>
    </row>
    <row r="12" spans="4:7" x14ac:dyDescent="0.3">
      <c r="D12" s="24" t="s">
        <v>19</v>
      </c>
      <c r="E12" s="22">
        <f>'analysis 2'!AZ10</f>
        <v>12</v>
      </c>
      <c r="F12" s="22">
        <f>'analysis 2'!BA10</f>
        <v>4</v>
      </c>
      <c r="G12" s="22">
        <f>'analysis 2'!BB10</f>
        <v>15</v>
      </c>
    </row>
    <row r="13" spans="4:7" x14ac:dyDescent="0.3">
      <c r="D13" s="24" t="s">
        <v>21</v>
      </c>
      <c r="E13" s="22">
        <f>'analysis 2'!AZ11</f>
        <v>4</v>
      </c>
      <c r="F13" s="22">
        <f>'analysis 2'!BA11</f>
        <v>5</v>
      </c>
      <c r="G13" s="22">
        <f>'analysis 2'!BB11</f>
        <v>20</v>
      </c>
    </row>
    <row r="14" spans="4:7" x14ac:dyDescent="0.3">
      <c r="D14" s="24" t="s">
        <v>22</v>
      </c>
      <c r="E14" s="22">
        <f>'analysis 2'!AZ12</f>
        <v>5</v>
      </c>
      <c r="F14" s="22">
        <f>'analysis 2'!BA12</f>
        <v>4</v>
      </c>
      <c r="G14" s="22">
        <f>'analysis 2'!BB12</f>
        <v>18</v>
      </c>
    </row>
    <row r="15" spans="4:7" x14ac:dyDescent="0.3">
      <c r="D15" s="24" t="s">
        <v>20</v>
      </c>
      <c r="E15" s="22">
        <f>'analysis 2'!AZ13</f>
        <v>5</v>
      </c>
      <c r="F15" s="22">
        <f>'analysis 2'!BA13</f>
        <v>7</v>
      </c>
      <c r="G15" s="22">
        <f>'analysis 2'!BB13</f>
        <v>17</v>
      </c>
    </row>
    <row r="16" spans="4:7" x14ac:dyDescent="0.3">
      <c r="D16" s="24" t="s">
        <v>18</v>
      </c>
      <c r="E16" s="22">
        <f>'analysis 2'!AZ14</f>
        <v>5</v>
      </c>
      <c r="F16" s="22">
        <f>'analysis 2'!BA14</f>
        <v>6</v>
      </c>
      <c r="G16" s="22">
        <f>'analysis 2'!BB14</f>
        <v>13</v>
      </c>
    </row>
    <row r="17" spans="4:7" x14ac:dyDescent="0.3">
      <c r="D17" s="24" t="s">
        <v>23</v>
      </c>
      <c r="E17" s="22">
        <f>'analysis 2'!AZ15</f>
        <v>9</v>
      </c>
      <c r="F17" s="22">
        <f>'analysis 2'!BA15</f>
        <v>4</v>
      </c>
      <c r="G17" s="22">
        <f>'analysis 2'!BB15</f>
        <v>10</v>
      </c>
    </row>
    <row r="18" spans="4:7" x14ac:dyDescent="0.3">
      <c r="D18" s="24" t="s">
        <v>24</v>
      </c>
      <c r="E18" s="22">
        <f>'analysis 2'!AZ16</f>
        <v>5</v>
      </c>
      <c r="F18" s="22">
        <f>'analysis 2'!BA16</f>
        <v>8</v>
      </c>
      <c r="G18" s="22">
        <f>'analysis 2'!BB16</f>
        <v>24</v>
      </c>
    </row>
  </sheetData>
  <conditionalFormatting sqref="E12:E18">
    <cfRule type="colorScale" priority="3">
      <colorScale>
        <cfvo type="min"/>
        <cfvo type="max"/>
        <color rgb="FFC8AF9E"/>
        <color rgb="FF8AE2DA"/>
      </colorScale>
    </cfRule>
  </conditionalFormatting>
  <conditionalFormatting sqref="E12:G18">
    <cfRule type="colorScale" priority="4">
      <colorScale>
        <cfvo type="min"/>
        <cfvo type="percentile" val="50"/>
        <cfvo type="max"/>
        <color theme="2" tint="-0.499984740745262"/>
        <color rgb="FFC8AF9E"/>
        <color rgb="FF9BFFFF"/>
      </colorScale>
    </cfRule>
  </conditionalFormatting>
  <conditionalFormatting sqref="F12:F18">
    <cfRule type="colorScale" priority="2">
      <colorScale>
        <cfvo type="min"/>
        <cfvo type="max"/>
        <color rgb="FFC8AF9E"/>
        <color rgb="FF8AE2DA"/>
      </colorScale>
    </cfRule>
  </conditionalFormatting>
  <conditionalFormatting sqref="G12:G18">
    <cfRule type="colorScale" priority="1">
      <colorScale>
        <cfvo type="min"/>
        <cfvo type="max"/>
        <color rgb="FFC8AF9E"/>
        <color rgb="FF8AE2DA"/>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6A46-4DC6-46B0-A21B-70F08DEA958C}">
  <dimension ref="B6:BB27"/>
  <sheetViews>
    <sheetView zoomScale="94" zoomScaleNormal="179" workbookViewId="0">
      <selection activeCell="B9" sqref="B9"/>
    </sheetView>
  </sheetViews>
  <sheetFormatPr defaultRowHeight="14.4" x14ac:dyDescent="0.3"/>
  <cols>
    <col min="2" max="2" width="10" bestFit="1" customWidth="1"/>
    <col min="3" max="3" width="16" bestFit="1" customWidth="1"/>
    <col min="4" max="4" width="11" bestFit="1" customWidth="1"/>
    <col min="5" max="5" width="5.6640625" style="3" customWidth="1"/>
    <col min="6" max="6" width="16.109375" bestFit="1" customWidth="1"/>
    <col min="7" max="7" width="11" bestFit="1" customWidth="1"/>
    <col min="8" max="8" width="26.44140625" bestFit="1" customWidth="1"/>
    <col min="9" max="9" width="16" bestFit="1" customWidth="1"/>
    <col min="10" max="10" width="10.6640625" bestFit="1" customWidth="1"/>
    <col min="18" max="19" width="9.77734375" bestFit="1" customWidth="1"/>
    <col min="21" max="21" width="3.33203125" style="3" customWidth="1"/>
    <col min="23" max="23" width="31.44140625" bestFit="1" customWidth="1"/>
    <col min="24" max="24" width="8.109375" style="3" customWidth="1"/>
    <col min="25" max="25" width="22.77734375" bestFit="1" customWidth="1"/>
    <col min="26" max="26" width="17" bestFit="1" customWidth="1"/>
    <col min="27" max="27" width="12.6640625" bestFit="1" customWidth="1"/>
    <col min="28" max="28" width="11.109375" bestFit="1" customWidth="1"/>
    <col min="29" max="29" width="10.77734375" bestFit="1" customWidth="1"/>
    <col min="30" max="31" width="31.77734375" bestFit="1" customWidth="1"/>
    <col min="32" max="32" width="36.6640625" bestFit="1" customWidth="1"/>
    <col min="33" max="33" width="17.109375" bestFit="1" customWidth="1"/>
    <col min="37" max="37" width="10.88671875" bestFit="1" customWidth="1"/>
    <col min="39" max="39" width="3.6640625" style="3" customWidth="1"/>
    <col min="41" max="41" width="23" bestFit="1" customWidth="1"/>
    <col min="42" max="42" width="17" bestFit="1" customWidth="1"/>
    <col min="43" max="43" width="12.77734375" bestFit="1" customWidth="1"/>
    <col min="44" max="44" width="11.21875" bestFit="1" customWidth="1"/>
    <col min="46" max="46" width="22" bestFit="1" customWidth="1"/>
    <col min="47" max="47" width="14.21875" bestFit="1" customWidth="1"/>
    <col min="48" max="48" width="12" bestFit="1" customWidth="1"/>
    <col min="49" max="49" width="10.5546875" bestFit="1" customWidth="1"/>
    <col min="51" max="51" width="22" bestFit="1" customWidth="1"/>
    <col min="52" max="52" width="14.21875" bestFit="1" customWidth="1"/>
    <col min="53" max="53" width="12" bestFit="1" customWidth="1"/>
    <col min="54" max="54" width="10.5546875" bestFit="1" customWidth="1"/>
  </cols>
  <sheetData>
    <row r="6" spans="2:54" x14ac:dyDescent="0.3">
      <c r="B6" t="s">
        <v>40</v>
      </c>
      <c r="C6" t="s">
        <v>41</v>
      </c>
      <c r="F6" s="1" t="s">
        <v>2</v>
      </c>
      <c r="G6" t="s">
        <v>0</v>
      </c>
      <c r="K6" t="str">
        <f t="shared" ref="K6:K16" si="0">F6</f>
        <v>RouteName</v>
      </c>
      <c r="L6" t="str">
        <f t="shared" ref="L6:L16" si="1">G6</f>
        <v>Total Riders</v>
      </c>
      <c r="M6" t="s">
        <v>50</v>
      </c>
    </row>
    <row r="7" spans="2:54" x14ac:dyDescent="0.3">
      <c r="B7">
        <v>10</v>
      </c>
      <c r="C7" s="12">
        <v>658.7</v>
      </c>
      <c r="F7" t="s">
        <v>4</v>
      </c>
      <c r="G7" s="2">
        <v>185</v>
      </c>
      <c r="K7" t="str">
        <f t="shared" si="0"/>
        <v>South Line</v>
      </c>
      <c r="L7">
        <f t="shared" si="1"/>
        <v>185</v>
      </c>
      <c r="M7" t="str">
        <f>IF(OR(L7=$Q$8,L7=$Q$9,L7=$Q$10),L7,"")</f>
        <v/>
      </c>
      <c r="W7" t="s">
        <v>52</v>
      </c>
      <c r="Y7" s="1" t="s">
        <v>53</v>
      </c>
      <c r="Z7" s="1" t="s">
        <v>31</v>
      </c>
      <c r="AD7" t="str">
        <f>Y7</f>
        <v>Count of utilisation group</v>
      </c>
      <c r="AE7" t="str">
        <f>Z7</f>
        <v>utilisation group</v>
      </c>
    </row>
    <row r="8" spans="2:54" x14ac:dyDescent="0.3">
      <c r="F8" t="s">
        <v>47</v>
      </c>
      <c r="G8" s="2">
        <v>206</v>
      </c>
      <c r="K8" t="str">
        <f t="shared" si="0"/>
        <v>North Circular</v>
      </c>
      <c r="L8">
        <f t="shared" si="1"/>
        <v>206</v>
      </c>
      <c r="M8" t="str">
        <f t="shared" ref="M8:M16" si="2">IF(OR(L8=$Q$8,L8=$Q$9,L8=$Q$10),L8,"")</f>
        <v/>
      </c>
      <c r="P8">
        <v>1</v>
      </c>
      <c r="Q8">
        <f>LARGE($L$7:$L$16,P8)</f>
        <v>1322</v>
      </c>
      <c r="W8" s="18">
        <v>0.79781666666666662</v>
      </c>
      <c r="Y8" s="1" t="s">
        <v>2</v>
      </c>
      <c r="Z8" t="s">
        <v>32</v>
      </c>
      <c r="AA8" t="s">
        <v>33</v>
      </c>
      <c r="AB8" t="s">
        <v>34</v>
      </c>
      <c r="AD8" t="str">
        <f t="shared" ref="AD8:AD18" si="3">Y8</f>
        <v>RouteName</v>
      </c>
      <c r="AE8" t="str">
        <f t="shared" ref="AE8:AG8" si="4">Z8</f>
        <v>over utilised</v>
      </c>
      <c r="AF8" t="str">
        <f t="shared" si="4"/>
        <v>under utilised</v>
      </c>
      <c r="AG8" t="str">
        <f t="shared" si="4"/>
        <v>well utilised</v>
      </c>
      <c r="AJ8" t="s">
        <v>55</v>
      </c>
      <c r="AO8" s="10" t="s">
        <v>53</v>
      </c>
      <c r="AP8" s="10" t="s">
        <v>31</v>
      </c>
      <c r="AQ8" s="11"/>
      <c r="AR8" s="11"/>
      <c r="AT8" t="str">
        <f>AO8</f>
        <v>Count of utilisation group</v>
      </c>
      <c r="AU8" t="str">
        <f>AP8</f>
        <v>utilisation group</v>
      </c>
      <c r="AV8">
        <f>AQ8</f>
        <v>0</v>
      </c>
      <c r="AW8">
        <f>AR8</f>
        <v>0</v>
      </c>
      <c r="AY8" t="str">
        <f>AT8</f>
        <v>Count of utilisation group</v>
      </c>
      <c r="AZ8" t="str">
        <f>AU8</f>
        <v>utilisation group</v>
      </c>
      <c r="BA8">
        <f>AV8</f>
        <v>0</v>
      </c>
      <c r="BB8">
        <f>AW8</f>
        <v>0</v>
      </c>
    </row>
    <row r="9" spans="2:54" x14ac:dyDescent="0.3">
      <c r="B9">
        <f>B7</f>
        <v>10</v>
      </c>
      <c r="F9" t="s">
        <v>43</v>
      </c>
      <c r="G9" s="2">
        <v>331</v>
      </c>
      <c r="K9" t="str">
        <f t="shared" si="0"/>
        <v>Beachfront Route</v>
      </c>
      <c r="L9">
        <f t="shared" si="1"/>
        <v>331</v>
      </c>
      <c r="M9" t="str">
        <f t="shared" si="2"/>
        <v/>
      </c>
      <c r="P9">
        <v>2</v>
      </c>
      <c r="Q9">
        <f t="shared" ref="Q9:Q10" si="5">LARGE($L$7:$L$16,P9)</f>
        <v>1271</v>
      </c>
      <c r="Y9" t="s">
        <v>42</v>
      </c>
      <c r="Z9" s="11">
        <v>4</v>
      </c>
      <c r="AA9" s="11">
        <v>6</v>
      </c>
      <c r="AB9" s="11">
        <v>15</v>
      </c>
      <c r="AD9" t="str">
        <f t="shared" si="3"/>
        <v>Airport Express</v>
      </c>
      <c r="AE9">
        <f t="shared" ref="AE9:AE18" si="6">Z9</f>
        <v>4</v>
      </c>
      <c r="AF9">
        <f t="shared" ref="AF9:AF18" si="7">AA9</f>
        <v>6</v>
      </c>
      <c r="AG9">
        <f t="shared" ref="AG9:AG18" si="8">AB9</f>
        <v>15</v>
      </c>
      <c r="AJ9">
        <f>MAX(AG9:AG18)</f>
        <v>26</v>
      </c>
      <c r="AK9" t="str">
        <f>INDEX(AD9:AD18,MATCH(AJ9,AG9:AG18,0))</f>
        <v>Central Line</v>
      </c>
      <c r="AO9" s="10" t="s">
        <v>17</v>
      </c>
      <c r="AP9" s="11" t="s">
        <v>32</v>
      </c>
      <c r="AQ9" s="11" t="s">
        <v>33</v>
      </c>
      <c r="AR9" s="11" t="s">
        <v>34</v>
      </c>
      <c r="AT9" t="str">
        <f t="shared" ref="AT9:AT16" si="9">AO9</f>
        <v>Day Name</v>
      </c>
      <c r="AU9" t="str">
        <f t="shared" ref="AU9:AU16" si="10">AP9</f>
        <v>over utilised</v>
      </c>
      <c r="AV9" t="str">
        <f t="shared" ref="AV9:AV16" si="11">AQ9</f>
        <v>under utilised</v>
      </c>
      <c r="AW9" t="str">
        <f t="shared" ref="AW9:AW16" si="12">AR9</f>
        <v>well utilised</v>
      </c>
      <c r="AY9" t="str">
        <f t="shared" ref="AY9:AY16" si="13">AT9</f>
        <v>Day Name</v>
      </c>
      <c r="AZ9" t="str">
        <f t="shared" ref="AZ9:AZ16" si="14">AU9</f>
        <v>over utilised</v>
      </c>
      <c r="BA9" t="str">
        <f t="shared" ref="BA9:BA16" si="15">AV9</f>
        <v>under utilised</v>
      </c>
      <c r="BB9" t="str">
        <f t="shared" ref="BB9:BB16" si="16">AW9</f>
        <v>well utilised</v>
      </c>
    </row>
    <row r="10" spans="2:54" x14ac:dyDescent="0.3">
      <c r="F10" t="s">
        <v>45</v>
      </c>
      <c r="G10" s="2">
        <v>509</v>
      </c>
      <c r="K10" t="str">
        <f t="shared" si="0"/>
        <v>City Shuttle</v>
      </c>
      <c r="L10">
        <f t="shared" si="1"/>
        <v>509</v>
      </c>
      <c r="M10" t="str">
        <f t="shared" si="2"/>
        <v/>
      </c>
      <c r="P10">
        <v>3</v>
      </c>
      <c r="Q10">
        <f t="shared" si="5"/>
        <v>754</v>
      </c>
      <c r="Y10" t="s">
        <v>43</v>
      </c>
      <c r="Z10" s="11"/>
      <c r="AA10" s="11">
        <v>5</v>
      </c>
      <c r="AB10" s="11">
        <v>6</v>
      </c>
      <c r="AD10" t="str">
        <f t="shared" si="3"/>
        <v>Beachfront Route</v>
      </c>
      <c r="AE10">
        <f t="shared" si="6"/>
        <v>0</v>
      </c>
      <c r="AF10">
        <f t="shared" si="7"/>
        <v>5</v>
      </c>
      <c r="AG10">
        <f t="shared" si="8"/>
        <v>6</v>
      </c>
      <c r="AO10" s="11" t="s">
        <v>19</v>
      </c>
      <c r="AP10" s="11">
        <v>12</v>
      </c>
      <c r="AQ10" s="11">
        <v>4</v>
      </c>
      <c r="AR10" s="11">
        <v>15</v>
      </c>
      <c r="AT10" t="str">
        <f t="shared" si="9"/>
        <v>Mon</v>
      </c>
      <c r="AU10">
        <f t="shared" si="10"/>
        <v>12</v>
      </c>
      <c r="AV10">
        <f t="shared" si="11"/>
        <v>4</v>
      </c>
      <c r="AW10">
        <f t="shared" si="12"/>
        <v>15</v>
      </c>
      <c r="AY10" t="str">
        <f t="shared" si="13"/>
        <v>Mon</v>
      </c>
      <c r="AZ10">
        <f t="shared" si="14"/>
        <v>12</v>
      </c>
      <c r="BA10">
        <f t="shared" si="15"/>
        <v>4</v>
      </c>
      <c r="BB10">
        <f t="shared" si="16"/>
        <v>15</v>
      </c>
    </row>
    <row r="11" spans="2:54" x14ac:dyDescent="0.3">
      <c r="F11" t="s">
        <v>46</v>
      </c>
      <c r="G11" s="2">
        <v>609</v>
      </c>
      <c r="K11" t="str">
        <f t="shared" si="0"/>
        <v>Market Line</v>
      </c>
      <c r="L11">
        <f t="shared" si="1"/>
        <v>609</v>
      </c>
      <c r="M11" t="str">
        <f t="shared" si="2"/>
        <v/>
      </c>
      <c r="Y11" t="s">
        <v>44</v>
      </c>
      <c r="Z11" s="11">
        <v>6</v>
      </c>
      <c r="AA11" s="11">
        <v>8</v>
      </c>
      <c r="AB11" s="11">
        <v>26</v>
      </c>
      <c r="AD11" t="str">
        <f t="shared" si="3"/>
        <v>Central Line</v>
      </c>
      <c r="AE11">
        <f t="shared" si="6"/>
        <v>6</v>
      </c>
      <c r="AF11">
        <f t="shared" si="7"/>
        <v>8</v>
      </c>
      <c r="AG11">
        <f t="shared" si="8"/>
        <v>26</v>
      </c>
      <c r="AO11" s="11" t="s">
        <v>21</v>
      </c>
      <c r="AP11" s="11">
        <v>4</v>
      </c>
      <c r="AQ11" s="11">
        <v>5</v>
      </c>
      <c r="AR11" s="11">
        <v>20</v>
      </c>
      <c r="AT11" t="str">
        <f t="shared" si="9"/>
        <v>Tue</v>
      </c>
      <c r="AU11">
        <f t="shared" si="10"/>
        <v>4</v>
      </c>
      <c r="AV11">
        <f t="shared" si="11"/>
        <v>5</v>
      </c>
      <c r="AW11">
        <f t="shared" si="12"/>
        <v>20</v>
      </c>
      <c r="AY11" t="str">
        <f t="shared" si="13"/>
        <v>Tue</v>
      </c>
      <c r="AZ11">
        <f t="shared" si="14"/>
        <v>4</v>
      </c>
      <c r="BA11">
        <f t="shared" si="15"/>
        <v>5</v>
      </c>
      <c r="BB11">
        <f t="shared" si="16"/>
        <v>20</v>
      </c>
    </row>
    <row r="12" spans="2:54" x14ac:dyDescent="0.3">
      <c r="F12" t="s">
        <v>48</v>
      </c>
      <c r="G12" s="2">
        <v>659</v>
      </c>
      <c r="K12" t="str">
        <f t="shared" si="0"/>
        <v>Suburban Line</v>
      </c>
      <c r="L12">
        <f t="shared" si="1"/>
        <v>659</v>
      </c>
      <c r="M12" t="str">
        <f t="shared" si="2"/>
        <v/>
      </c>
      <c r="Y12" t="s">
        <v>45</v>
      </c>
      <c r="Z12" s="11">
        <v>3</v>
      </c>
      <c r="AA12" s="11">
        <v>4</v>
      </c>
      <c r="AB12" s="11">
        <v>9</v>
      </c>
      <c r="AD12" t="str">
        <f t="shared" si="3"/>
        <v>City Shuttle</v>
      </c>
      <c r="AE12">
        <f t="shared" si="6"/>
        <v>3</v>
      </c>
      <c r="AF12">
        <f t="shared" si="7"/>
        <v>4</v>
      </c>
      <c r="AG12">
        <f t="shared" si="8"/>
        <v>9</v>
      </c>
      <c r="AO12" s="11" t="s">
        <v>22</v>
      </c>
      <c r="AP12" s="11">
        <v>5</v>
      </c>
      <c r="AQ12" s="11">
        <v>4</v>
      </c>
      <c r="AR12" s="11">
        <v>18</v>
      </c>
      <c r="AT12" t="str">
        <f t="shared" si="9"/>
        <v>Wed</v>
      </c>
      <c r="AU12">
        <f t="shared" si="10"/>
        <v>5</v>
      </c>
      <c r="AV12">
        <f t="shared" si="11"/>
        <v>4</v>
      </c>
      <c r="AW12">
        <f t="shared" si="12"/>
        <v>18</v>
      </c>
      <c r="AY12" t="str">
        <f t="shared" si="13"/>
        <v>Wed</v>
      </c>
      <c r="AZ12">
        <f t="shared" si="14"/>
        <v>5</v>
      </c>
      <c r="BA12">
        <f t="shared" si="15"/>
        <v>4</v>
      </c>
      <c r="BB12">
        <f t="shared" si="16"/>
        <v>18</v>
      </c>
    </row>
    <row r="13" spans="2:54" x14ac:dyDescent="0.3">
      <c r="F13" t="s">
        <v>49</v>
      </c>
      <c r="G13" s="2">
        <v>741</v>
      </c>
      <c r="K13" t="str">
        <f t="shared" si="0"/>
        <v>University Line</v>
      </c>
      <c r="L13">
        <f t="shared" si="1"/>
        <v>741</v>
      </c>
      <c r="M13" t="str">
        <f t="shared" si="2"/>
        <v/>
      </c>
      <c r="Y13" t="s">
        <v>3</v>
      </c>
      <c r="Z13" s="11">
        <v>15</v>
      </c>
      <c r="AA13" s="11">
        <v>4</v>
      </c>
      <c r="AB13" s="11">
        <v>19</v>
      </c>
      <c r="AD13" t="str">
        <f t="shared" si="3"/>
        <v>East-West Express</v>
      </c>
      <c r="AE13">
        <f t="shared" si="6"/>
        <v>15</v>
      </c>
      <c r="AF13">
        <f t="shared" si="7"/>
        <v>4</v>
      </c>
      <c r="AG13">
        <f t="shared" si="8"/>
        <v>19</v>
      </c>
      <c r="AJ13" t="s">
        <v>54</v>
      </c>
      <c r="AO13" s="11" t="s">
        <v>20</v>
      </c>
      <c r="AP13" s="11">
        <v>5</v>
      </c>
      <c r="AQ13" s="11">
        <v>7</v>
      </c>
      <c r="AR13" s="11">
        <v>17</v>
      </c>
      <c r="AT13" t="str">
        <f t="shared" si="9"/>
        <v>Thu</v>
      </c>
      <c r="AU13">
        <f t="shared" si="10"/>
        <v>5</v>
      </c>
      <c r="AV13">
        <f t="shared" si="11"/>
        <v>7</v>
      </c>
      <c r="AW13">
        <f t="shared" si="12"/>
        <v>17</v>
      </c>
      <c r="AY13" t="str">
        <f t="shared" si="13"/>
        <v>Thu</v>
      </c>
      <c r="AZ13">
        <f t="shared" si="14"/>
        <v>5</v>
      </c>
      <c r="BA13">
        <f t="shared" si="15"/>
        <v>7</v>
      </c>
      <c r="BB13">
        <f t="shared" si="16"/>
        <v>17</v>
      </c>
    </row>
    <row r="14" spans="2:54" x14ac:dyDescent="0.3">
      <c r="F14" t="s">
        <v>42</v>
      </c>
      <c r="G14" s="2">
        <v>754</v>
      </c>
      <c r="K14" t="str">
        <f t="shared" si="0"/>
        <v>Airport Express</v>
      </c>
      <c r="L14">
        <f t="shared" si="1"/>
        <v>754</v>
      </c>
      <c r="M14">
        <f t="shared" si="2"/>
        <v>754</v>
      </c>
      <c r="Y14" t="s">
        <v>46</v>
      </c>
      <c r="Z14" s="11">
        <v>7</v>
      </c>
      <c r="AA14" s="11"/>
      <c r="AB14" s="11">
        <v>10</v>
      </c>
      <c r="AD14" t="str">
        <f t="shared" si="3"/>
        <v>Market Line</v>
      </c>
      <c r="AE14">
        <f t="shared" si="6"/>
        <v>7</v>
      </c>
      <c r="AF14">
        <f t="shared" si="7"/>
        <v>0</v>
      </c>
      <c r="AG14">
        <f t="shared" si="8"/>
        <v>10</v>
      </c>
      <c r="AJ14">
        <f>MAX(AF9:AF18)</f>
        <v>8</v>
      </c>
      <c r="AK14" t="str">
        <f>INDEX(AD9:AD18,MATCH(AJ14,AF9:AF18,0))</f>
        <v>Central Line</v>
      </c>
      <c r="AO14" s="11" t="s">
        <v>18</v>
      </c>
      <c r="AP14" s="11">
        <v>5</v>
      </c>
      <c r="AQ14" s="11">
        <v>6</v>
      </c>
      <c r="AR14" s="11">
        <v>13</v>
      </c>
      <c r="AT14" t="str">
        <f t="shared" si="9"/>
        <v>Fri</v>
      </c>
      <c r="AU14">
        <f t="shared" si="10"/>
        <v>5</v>
      </c>
      <c r="AV14">
        <f t="shared" si="11"/>
        <v>6</v>
      </c>
      <c r="AW14">
        <f t="shared" si="12"/>
        <v>13</v>
      </c>
      <c r="AY14" t="str">
        <f t="shared" si="13"/>
        <v>Fri</v>
      </c>
      <c r="AZ14">
        <f t="shared" si="14"/>
        <v>5</v>
      </c>
      <c r="BA14">
        <f t="shared" si="15"/>
        <v>6</v>
      </c>
      <c r="BB14">
        <f t="shared" si="16"/>
        <v>13</v>
      </c>
    </row>
    <row r="15" spans="2:54" x14ac:dyDescent="0.3">
      <c r="F15" t="s">
        <v>44</v>
      </c>
      <c r="G15" s="2">
        <v>1271</v>
      </c>
      <c r="K15" t="str">
        <f t="shared" si="0"/>
        <v>Central Line</v>
      </c>
      <c r="L15">
        <f t="shared" si="1"/>
        <v>1271</v>
      </c>
      <c r="M15">
        <f t="shared" si="2"/>
        <v>1271</v>
      </c>
      <c r="O15" t="s">
        <v>27</v>
      </c>
      <c r="P15" t="s">
        <v>51</v>
      </c>
      <c r="Y15" t="s">
        <v>47</v>
      </c>
      <c r="Z15" s="11">
        <v>1</v>
      </c>
      <c r="AA15" s="11">
        <v>2</v>
      </c>
      <c r="AB15" s="11">
        <v>3</v>
      </c>
      <c r="AD15" t="str">
        <f t="shared" si="3"/>
        <v>North Circular</v>
      </c>
      <c r="AE15">
        <f t="shared" si="6"/>
        <v>1</v>
      </c>
      <c r="AF15">
        <f t="shared" si="7"/>
        <v>2</v>
      </c>
      <c r="AG15">
        <f t="shared" si="8"/>
        <v>3</v>
      </c>
      <c r="AO15" s="11" t="s">
        <v>23</v>
      </c>
      <c r="AP15" s="11">
        <v>9</v>
      </c>
      <c r="AQ15" s="11">
        <v>4</v>
      </c>
      <c r="AR15" s="11">
        <v>10</v>
      </c>
      <c r="AT15" t="str">
        <f t="shared" si="9"/>
        <v>Sat</v>
      </c>
      <c r="AU15">
        <f t="shared" si="10"/>
        <v>9</v>
      </c>
      <c r="AV15">
        <f t="shared" si="11"/>
        <v>4</v>
      </c>
      <c r="AW15">
        <f t="shared" si="12"/>
        <v>10</v>
      </c>
      <c r="AY15" t="str">
        <f t="shared" si="13"/>
        <v>Sat</v>
      </c>
      <c r="AZ15">
        <f t="shared" si="14"/>
        <v>9</v>
      </c>
      <c r="BA15">
        <f t="shared" si="15"/>
        <v>4</v>
      </c>
      <c r="BB15">
        <f t="shared" si="16"/>
        <v>10</v>
      </c>
    </row>
    <row r="16" spans="2:54" ht="23.4" x14ac:dyDescent="0.45">
      <c r="F16" t="s">
        <v>3</v>
      </c>
      <c r="G16" s="2">
        <v>1322</v>
      </c>
      <c r="K16" t="str">
        <f t="shared" si="0"/>
        <v>East-West Express</v>
      </c>
      <c r="L16">
        <f t="shared" si="1"/>
        <v>1322</v>
      </c>
      <c r="M16">
        <f t="shared" si="2"/>
        <v>1322</v>
      </c>
      <c r="O16" s="8">
        <f>SUM(M7:M16)/SUM(L7:L16)</f>
        <v>0.50812205860027326</v>
      </c>
      <c r="P16" s="18">
        <f>1-O16</f>
        <v>0.49187794139972674</v>
      </c>
      <c r="R16" s="19">
        <f>O16</f>
        <v>0.50812205860027326</v>
      </c>
      <c r="S16" s="20">
        <f>P16</f>
        <v>0.49187794139972674</v>
      </c>
      <c r="Y16" t="s">
        <v>4</v>
      </c>
      <c r="Z16" s="11"/>
      <c r="AA16" s="11">
        <v>1</v>
      </c>
      <c r="AB16" s="11">
        <v>5</v>
      </c>
      <c r="AD16" t="str">
        <f t="shared" si="3"/>
        <v>South Line</v>
      </c>
      <c r="AE16">
        <f t="shared" si="6"/>
        <v>0</v>
      </c>
      <c r="AF16">
        <f t="shared" si="7"/>
        <v>1</v>
      </c>
      <c r="AG16">
        <f t="shared" si="8"/>
        <v>5</v>
      </c>
      <c r="AO16" s="11" t="s">
        <v>24</v>
      </c>
      <c r="AP16" s="11">
        <v>5</v>
      </c>
      <c r="AQ16" s="11">
        <v>8</v>
      </c>
      <c r="AR16" s="11">
        <v>24</v>
      </c>
      <c r="AT16" t="str">
        <f t="shared" si="9"/>
        <v>Sun</v>
      </c>
      <c r="AU16">
        <f t="shared" si="10"/>
        <v>5</v>
      </c>
      <c r="AV16">
        <f t="shared" si="11"/>
        <v>8</v>
      </c>
      <c r="AW16">
        <f t="shared" si="12"/>
        <v>24</v>
      </c>
      <c r="AY16" t="str">
        <f t="shared" si="13"/>
        <v>Sun</v>
      </c>
      <c r="AZ16">
        <f t="shared" si="14"/>
        <v>5</v>
      </c>
      <c r="BA16">
        <f t="shared" si="15"/>
        <v>8</v>
      </c>
      <c r="BB16">
        <f t="shared" si="16"/>
        <v>24</v>
      </c>
    </row>
    <row r="17" spans="25:52" x14ac:dyDescent="0.3">
      <c r="Y17" t="s">
        <v>48</v>
      </c>
      <c r="Z17" s="11">
        <v>7</v>
      </c>
      <c r="AA17" s="11">
        <v>4</v>
      </c>
      <c r="AB17" s="11">
        <v>8</v>
      </c>
      <c r="AD17" t="str">
        <f t="shared" si="3"/>
        <v>Suburban Line</v>
      </c>
      <c r="AE17">
        <f t="shared" si="6"/>
        <v>7</v>
      </c>
      <c r="AF17">
        <f t="shared" si="7"/>
        <v>4</v>
      </c>
      <c r="AG17">
        <f t="shared" si="8"/>
        <v>8</v>
      </c>
      <c r="AJ17" t="s">
        <v>56</v>
      </c>
    </row>
    <row r="18" spans="25:52" x14ac:dyDescent="0.3">
      <c r="Y18" t="s">
        <v>49</v>
      </c>
      <c r="Z18" s="11">
        <v>2</v>
      </c>
      <c r="AA18" s="11">
        <v>4</v>
      </c>
      <c r="AB18" s="11">
        <v>16</v>
      </c>
      <c r="AD18" t="str">
        <f t="shared" si="3"/>
        <v>University Line</v>
      </c>
      <c r="AE18">
        <f t="shared" si="6"/>
        <v>2</v>
      </c>
      <c r="AF18">
        <f t="shared" si="7"/>
        <v>4</v>
      </c>
      <c r="AG18">
        <f t="shared" si="8"/>
        <v>16</v>
      </c>
      <c r="AJ18">
        <f>MAX(AE9:AE18)</f>
        <v>15</v>
      </c>
      <c r="AK18" t="str">
        <f>INDEX(AD9:AD18,MATCH(AJ18,AE9:AE18,0))</f>
        <v>East-West Express</v>
      </c>
    </row>
    <row r="19" spans="25:52" x14ac:dyDescent="0.3">
      <c r="AT19" t="s">
        <v>56</v>
      </c>
    </row>
    <row r="20" spans="25:52" x14ac:dyDescent="0.3">
      <c r="AT20">
        <f>MAX(AU10:AU16)</f>
        <v>12</v>
      </c>
      <c r="AU20" t="str">
        <f>INDEX(AT10:AT16,MATCH(AT20,AU10:AU16,0))</f>
        <v>Mon</v>
      </c>
      <c r="AV20" t="str">
        <f>INDEX(AY21:AY27,MATCH(AU20,AX21:AX27,0))</f>
        <v>Monday</v>
      </c>
      <c r="AX20" s="23" t="s">
        <v>60</v>
      </c>
      <c r="AY20" s="23" t="s">
        <v>61</v>
      </c>
    </row>
    <row r="21" spans="25:52" x14ac:dyDescent="0.3">
      <c r="AV21" t="str">
        <f>INDEX(AZ21:AZ27,MATCH(AV20,AY21:AY27,0))</f>
        <v>Start Of The Weekdays</v>
      </c>
      <c r="AX21" s="25" t="s">
        <v>19</v>
      </c>
      <c r="AY21" s="25" t="s">
        <v>62</v>
      </c>
      <c r="AZ21" t="str">
        <f>PROPER("start of the weekdays")</f>
        <v>Start Of The Weekdays</v>
      </c>
    </row>
    <row r="22" spans="25:52" x14ac:dyDescent="0.3">
      <c r="AT22" t="s">
        <v>54</v>
      </c>
      <c r="AX22" s="25" t="s">
        <v>21</v>
      </c>
      <c r="AY22" s="25" t="s">
        <v>63</v>
      </c>
      <c r="AZ22" t="str">
        <f>""</f>
        <v/>
      </c>
    </row>
    <row r="23" spans="25:52" x14ac:dyDescent="0.3">
      <c r="AT23">
        <f>MAX(AV10:AV16)</f>
        <v>8</v>
      </c>
      <c r="AU23" t="str">
        <f>INDEX(AT10:AT16,MATCH(AT23,AV10:AV16,0))</f>
        <v>Sun</v>
      </c>
      <c r="AV23" t="str">
        <f>INDEX(AY21:AY27,MATCH(AU23,AX21:AX27,0))</f>
        <v>Sunday</v>
      </c>
      <c r="AX23" s="25" t="s">
        <v>22</v>
      </c>
      <c r="AY23" s="25" t="s">
        <v>64</v>
      </c>
      <c r="AZ23" t="str">
        <f>""</f>
        <v/>
      </c>
    </row>
    <row r="24" spans="25:52" x14ac:dyDescent="0.3">
      <c r="AV24" t="str">
        <f>INDEX(AZ21:AZ27,MATCH(AV23,AY21:AY27,0))</f>
        <v>Weekend</v>
      </c>
      <c r="AX24" s="25" t="s">
        <v>20</v>
      </c>
      <c r="AY24" s="25" t="s">
        <v>65</v>
      </c>
      <c r="AZ24" t="str">
        <f>""</f>
        <v/>
      </c>
    </row>
    <row r="25" spans="25:52" x14ac:dyDescent="0.3">
      <c r="AX25" s="25" t="s">
        <v>18</v>
      </c>
      <c r="AY25" s="25" t="s">
        <v>66</v>
      </c>
      <c r="AZ25" t="str">
        <f>PROPER("End Of the Weekdays")</f>
        <v>End Of The Weekdays</v>
      </c>
    </row>
    <row r="26" spans="25:52" x14ac:dyDescent="0.3">
      <c r="AX26" s="25" t="s">
        <v>23</v>
      </c>
      <c r="AY26" s="25" t="s">
        <v>67</v>
      </c>
      <c r="AZ26" t="s">
        <v>69</v>
      </c>
    </row>
    <row r="27" spans="25:52" x14ac:dyDescent="0.3">
      <c r="AX27" s="25" t="s">
        <v>24</v>
      </c>
      <c r="AY27" s="25" t="s">
        <v>68</v>
      </c>
      <c r="AZ27" t="s">
        <v>69</v>
      </c>
    </row>
  </sheetData>
  <conditionalFormatting sqref="AZ10:AZ16">
    <cfRule type="colorScale" priority="4">
      <colorScale>
        <cfvo type="min"/>
        <cfvo type="percentile" val="50"/>
        <cfvo type="max"/>
        <color rgb="FF63BE7B"/>
        <color rgb="FFFFEB84"/>
        <color rgb="FFF8696B"/>
      </colorScale>
    </cfRule>
  </conditionalFormatting>
  <conditionalFormatting sqref="BA10:BA16">
    <cfRule type="colorScale" priority="3">
      <colorScale>
        <cfvo type="min"/>
        <cfvo type="percentile" val="50"/>
        <cfvo type="max"/>
        <color rgb="FF63BE7B"/>
        <color rgb="FFFFEB84"/>
        <color rgb="FFF8696B"/>
      </colorScale>
    </cfRule>
  </conditionalFormatting>
  <conditionalFormatting sqref="BB10:BB16">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5218-3939-4D1E-B95D-E83F794676A2}">
  <dimension ref="A6:G12"/>
  <sheetViews>
    <sheetView showGridLines="0" showRowColHeaders="0" topLeftCell="A6" zoomScale="110" zoomScaleNormal="175" workbookViewId="0">
      <selection activeCell="V24" sqref="V24"/>
    </sheetView>
  </sheetViews>
  <sheetFormatPr defaultRowHeight="14.4" x14ac:dyDescent="0.3"/>
  <cols>
    <col min="1" max="1" width="5.33203125" style="6" customWidth="1"/>
    <col min="2" max="16384" width="8.88671875" style="5"/>
  </cols>
  <sheetData>
    <row r="6" spans="3:7" s="5" customFormat="1" x14ac:dyDescent="0.3">
      <c r="G6" s="4"/>
    </row>
    <row r="11" spans="3:7" x14ac:dyDescent="0.3">
      <c r="D11" s="5" t="s">
        <v>5</v>
      </c>
    </row>
    <row r="12" spans="3:7" x14ac:dyDescent="0.3">
      <c r="C12" s="5" t="s">
        <v>14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B029-8B70-4E26-8243-086B28A5C526}">
  <dimension ref="A6:G12"/>
  <sheetViews>
    <sheetView showRowColHeaders="0" tabSelected="1" zoomScale="72" zoomScaleNormal="213" workbookViewId="0">
      <selection activeCell="N47" sqref="N47"/>
    </sheetView>
  </sheetViews>
  <sheetFormatPr defaultRowHeight="14.4" x14ac:dyDescent="0.3"/>
  <cols>
    <col min="1" max="1" width="5.33203125" style="6" customWidth="1"/>
    <col min="2" max="16384" width="8.88671875" style="5"/>
  </cols>
  <sheetData>
    <row r="6" spans="3:7" s="5" customFormat="1" x14ac:dyDescent="0.3">
      <c r="G6" s="4"/>
    </row>
    <row r="11" spans="3:7" x14ac:dyDescent="0.3">
      <c r="D11" s="5" t="s">
        <v>5</v>
      </c>
    </row>
    <row r="12" spans="3:7" x14ac:dyDescent="0.3">
      <c r="C12" s="5" t="s">
        <v>14</v>
      </c>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0C473BB7-C4F1-4F7A-AFCB-19E1BFDCEC28}">
  <ds:schemaRefs/>
</ds:datastoreItem>
</file>

<file path=customXml/itemProps2.xml><?xml version="1.0" encoding="utf-8"?>
<ds:datastoreItem xmlns:ds="http://schemas.openxmlformats.org/officeDocument/2006/customXml" ds:itemID="{7CD8C9DD-F1B1-461C-9AC1-18C763CAA826}">
  <ds:schemaRefs/>
</ds:datastoreItem>
</file>

<file path=customXml/itemProps3.xml><?xml version="1.0" encoding="utf-8"?>
<ds:datastoreItem xmlns:ds="http://schemas.openxmlformats.org/officeDocument/2006/customXml" ds:itemID="{59D3F065-5976-4B88-BE08-BA8EFD5E002A}">
  <ds:schemaRefs/>
</ds:datastoreItem>
</file>

<file path=customXml/itemProps4.xml><?xml version="1.0" encoding="utf-8"?>
<ds:datastoreItem xmlns:ds="http://schemas.openxmlformats.org/officeDocument/2006/customXml" ds:itemID="{CAF33014-9A79-4D7F-83B1-4DD3B081D98B}">
  <ds:schemaRefs/>
</ds:datastoreItem>
</file>

<file path=customXml/itemProps5.xml><?xml version="1.0" encoding="utf-8"?>
<ds:datastoreItem xmlns:ds="http://schemas.openxmlformats.org/officeDocument/2006/customXml" ds:itemID="{BC5ADE1E-79E7-4A79-8D1E-E78998FF5854}">
  <ds:schemaRefs/>
</ds:datastoreItem>
</file>

<file path=customXml/itemProps6.xml><?xml version="1.0" encoding="utf-8"?>
<ds:datastoreItem xmlns:ds="http://schemas.openxmlformats.org/officeDocument/2006/customXml" ds:itemID="{15FD8B8D-C1B2-40EE-A6CA-7ED913659959}">
  <ds:schemaRefs/>
</ds:datastoreItem>
</file>

<file path=customXml/itemProps7.xml><?xml version="1.0" encoding="utf-8"?>
<ds:datastoreItem xmlns:ds="http://schemas.openxmlformats.org/officeDocument/2006/customXml" ds:itemID="{60ECFCF0-B543-4924-B359-6672CA5771FF}">
  <ds:schemaRefs/>
</ds:datastoreItem>
</file>

<file path=customXml/itemProps8.xml><?xml version="1.0" encoding="utf-8"?>
<ds:datastoreItem xmlns:ds="http://schemas.openxmlformats.org/officeDocument/2006/customXml" ds:itemID="{2751DAE2-ABD5-48F2-97B6-BFF8CDD57CCE}">
  <ds:schemaRefs/>
</ds:datastoreItem>
</file>

<file path=customXml/itemProps9.xml><?xml version="1.0" encoding="utf-8"?>
<ds:datastoreItem xmlns:ds="http://schemas.openxmlformats.org/officeDocument/2006/customXml" ds:itemID="{7DBA36A6-031A-44C0-BC1E-829DC5D51403}">
  <ds:schemaRefs/>
</ds:datastoreItem>
</file>

<file path=customXml/itemProps10.xml><?xml version="1.0" encoding="utf-8"?>
<ds:datastoreItem xmlns:ds="http://schemas.openxmlformats.org/officeDocument/2006/customXml" ds:itemID="{F7D670B6-8719-4615-9582-1462BBC37211}">
  <ds:schemaRefs/>
</ds:datastoreItem>
</file>

<file path=customXml/itemProps11.xml><?xml version="1.0" encoding="utf-8"?>
<ds:datastoreItem xmlns:ds="http://schemas.openxmlformats.org/officeDocument/2006/customXml" ds:itemID="{71DE0E0E-9C93-440D-B5B2-96454347CA86}">
  <ds:schemaRefs/>
</ds:datastoreItem>
</file>

<file path=customXml/itemProps12.xml><?xml version="1.0" encoding="utf-8"?>
<ds:datastoreItem xmlns:ds="http://schemas.openxmlformats.org/officeDocument/2006/customXml" ds:itemID="{12A8838B-5429-4DFC-A68B-0C16E89BD587}">
  <ds:schemaRefs/>
</ds:datastoreItem>
</file>

<file path=customXml/itemProps13.xml><?xml version="1.0" encoding="utf-8"?>
<ds:datastoreItem xmlns:ds="http://schemas.openxmlformats.org/officeDocument/2006/customXml" ds:itemID="{D9C998E9-C4B1-4E95-9ABC-83354C5A5EB6}">
  <ds:schemaRefs>
    <ds:schemaRef ds:uri="http://schemas.microsoft.com/DataMashup"/>
  </ds:schemaRefs>
</ds:datastoreItem>
</file>

<file path=customXml/itemProps14.xml><?xml version="1.0" encoding="utf-8"?>
<ds:datastoreItem xmlns:ds="http://schemas.openxmlformats.org/officeDocument/2006/customXml" ds:itemID="{B232853D-5C5F-41DD-81FF-041F201902C8}">
  <ds:schemaRefs/>
</ds:datastoreItem>
</file>

<file path=customXml/itemProps15.xml><?xml version="1.0" encoding="utf-8"?>
<ds:datastoreItem xmlns:ds="http://schemas.openxmlformats.org/officeDocument/2006/customXml" ds:itemID="{80BD9130-2572-4229-86B0-244B600B3FEE}">
  <ds:schemaRefs/>
</ds:datastoreItem>
</file>

<file path=customXml/itemProps16.xml><?xml version="1.0" encoding="utf-8"?>
<ds:datastoreItem xmlns:ds="http://schemas.openxmlformats.org/officeDocument/2006/customXml" ds:itemID="{31C4C2BE-2C88-4936-9910-BD341F99B55E}">
  <ds:schemaRefs/>
</ds:datastoreItem>
</file>

<file path=customXml/itemProps17.xml><?xml version="1.0" encoding="utf-8"?>
<ds:datastoreItem xmlns:ds="http://schemas.openxmlformats.org/officeDocument/2006/customXml" ds:itemID="{1DC3E7BD-CE93-4779-BFD8-E636D0B545BC}">
  <ds:schemaRefs/>
</ds:datastoreItem>
</file>

<file path=customXml/itemProps18.xml><?xml version="1.0" encoding="utf-8"?>
<ds:datastoreItem xmlns:ds="http://schemas.openxmlformats.org/officeDocument/2006/customXml" ds:itemID="{E55C39B0-E567-40F7-B46C-1686CBD2FF77}">
  <ds:schemaRefs/>
</ds:datastoreItem>
</file>

<file path=customXml/itemProps19.xml><?xml version="1.0" encoding="utf-8"?>
<ds:datastoreItem xmlns:ds="http://schemas.openxmlformats.org/officeDocument/2006/customXml" ds:itemID="{C2AF39AD-59C0-43DA-80AC-9462FDC26275}">
  <ds:schemaRefs/>
</ds:datastoreItem>
</file>

<file path=customXml/itemProps20.xml><?xml version="1.0" encoding="utf-8"?>
<ds:datastoreItem xmlns:ds="http://schemas.openxmlformats.org/officeDocument/2006/customXml" ds:itemID="{1A27DA35-29B8-4F5D-8359-11F6A936673D}">
  <ds:schemaRefs/>
</ds:datastoreItem>
</file>

<file path=customXml/itemProps21.xml><?xml version="1.0" encoding="utf-8"?>
<ds:datastoreItem xmlns:ds="http://schemas.openxmlformats.org/officeDocument/2006/customXml" ds:itemID="{DD49146B-4392-4E88-B2D0-3E44CBB5FCFF}">
  <ds:schemaRefs/>
</ds:datastoreItem>
</file>

<file path=customXml/itemProps22.xml><?xml version="1.0" encoding="utf-8"?>
<ds:datastoreItem xmlns:ds="http://schemas.openxmlformats.org/officeDocument/2006/customXml" ds:itemID="{DAC2020A-108B-4D8F-93A4-9D017FF58908}">
  <ds:schemaRefs/>
</ds:datastoreItem>
</file>

<file path=customXml/itemProps23.xml><?xml version="1.0" encoding="utf-8"?>
<ds:datastoreItem xmlns:ds="http://schemas.openxmlformats.org/officeDocument/2006/customXml" ds:itemID="{4154812C-6224-45CB-B9B6-FE1D0E1D8903}">
  <ds:schemaRefs/>
</ds:datastoreItem>
</file>

<file path=customXml/itemProps24.xml><?xml version="1.0" encoding="utf-8"?>
<ds:datastoreItem xmlns:ds="http://schemas.openxmlformats.org/officeDocument/2006/customXml" ds:itemID="{932F2E70-8D83-40AD-9F71-9A1A686E715B}">
  <ds:schemaRefs/>
</ds:datastoreItem>
</file>

<file path=customXml/itemProps25.xml><?xml version="1.0" encoding="utf-8"?>
<ds:datastoreItem xmlns:ds="http://schemas.openxmlformats.org/officeDocument/2006/customXml" ds:itemID="{540B72AF-5659-4FB5-B94B-2A62C823B7E9}">
  <ds:schemaRefs/>
</ds:datastoreItem>
</file>

<file path=customXml/itemProps26.xml><?xml version="1.0" encoding="utf-8"?>
<ds:datastoreItem xmlns:ds="http://schemas.openxmlformats.org/officeDocument/2006/customXml" ds:itemID="{45AA5FED-2BD6-428E-91C0-73F605E3AFCF}">
  <ds:schemaRefs/>
</ds:datastoreItem>
</file>

<file path=customXml/itemProps27.xml><?xml version="1.0" encoding="utf-8"?>
<ds:datastoreItem xmlns:ds="http://schemas.openxmlformats.org/officeDocument/2006/customXml" ds:itemID="{852EC6B8-AB66-4244-86A4-ECEF0B0762CD}">
  <ds:schemaRefs/>
</ds:datastoreItem>
</file>

<file path=customXml/itemProps28.xml><?xml version="1.0" encoding="utf-8"?>
<ds:datastoreItem xmlns:ds="http://schemas.openxmlformats.org/officeDocument/2006/customXml" ds:itemID="{8CF1C613-6D23-49E6-AB66-150186BA4C7D}">
  <ds:schemaRefs/>
</ds:datastoreItem>
</file>

<file path=customXml/itemProps29.xml><?xml version="1.0" encoding="utf-8"?>
<ds:datastoreItem xmlns:ds="http://schemas.openxmlformats.org/officeDocument/2006/customXml" ds:itemID="{0A6B5202-A3BB-4EF5-A763-F688C09AF379}">
  <ds:schemaRefs/>
</ds:datastoreItem>
</file>

<file path=customXml/itemProps30.xml><?xml version="1.0" encoding="utf-8"?>
<ds:datastoreItem xmlns:ds="http://schemas.openxmlformats.org/officeDocument/2006/customXml" ds:itemID="{7768375C-DE57-412E-AD01-DBF300365E39}">
  <ds:schemaRefs/>
</ds:datastoreItem>
</file>

<file path=customXml/itemProps31.xml><?xml version="1.0" encoding="utf-8"?>
<ds:datastoreItem xmlns:ds="http://schemas.openxmlformats.org/officeDocument/2006/customXml" ds:itemID="{14255671-A912-4FCE-8486-DD9560F7A6D5}">
  <ds:schemaRefs/>
</ds:datastoreItem>
</file>

<file path=customXml/itemProps32.xml><?xml version="1.0" encoding="utf-8"?>
<ds:datastoreItem xmlns:ds="http://schemas.openxmlformats.org/officeDocument/2006/customXml" ds:itemID="{0206BD31-75B0-45B4-8C45-B7F6A6998887}">
  <ds:schemaRefs/>
</ds:datastoreItem>
</file>

<file path=customXml/itemProps33.xml><?xml version="1.0" encoding="utf-8"?>
<ds:datastoreItem xmlns:ds="http://schemas.openxmlformats.org/officeDocument/2006/customXml" ds:itemID="{02875D3F-D8BE-4B6D-BB64-0FD591BA3AC8}">
  <ds:schemaRefs/>
</ds:datastoreItem>
</file>

<file path=customXml/itemProps34.xml><?xml version="1.0" encoding="utf-8"?>
<ds:datastoreItem xmlns:ds="http://schemas.openxmlformats.org/officeDocument/2006/customXml" ds:itemID="{E505EC5F-F295-4DC6-A392-898E837D9796}">
  <ds:schemaRefs/>
</ds:datastoreItem>
</file>

<file path=customXml/itemProps35.xml><?xml version="1.0" encoding="utf-8"?>
<ds:datastoreItem xmlns:ds="http://schemas.openxmlformats.org/officeDocument/2006/customXml" ds:itemID="{5FDFECA4-4513-42B3-8639-71675839889B}">
  <ds:schemaRefs/>
</ds:datastoreItem>
</file>

<file path=customXml/itemProps36.xml><?xml version="1.0" encoding="utf-8"?>
<ds:datastoreItem xmlns:ds="http://schemas.openxmlformats.org/officeDocument/2006/customXml" ds:itemID="{1B6C3904-654E-4323-9DEA-FE450BBF8B97}">
  <ds:schemaRefs/>
</ds:datastoreItem>
</file>

<file path=customXml/itemProps37.xml><?xml version="1.0" encoding="utf-8"?>
<ds:datastoreItem xmlns:ds="http://schemas.openxmlformats.org/officeDocument/2006/customXml" ds:itemID="{B1D4CA33-A0E4-4A1D-A76B-C61AB497C812}">
  <ds:schemaRefs/>
</ds:datastoreItem>
</file>

<file path=customXml/itemProps38.xml><?xml version="1.0" encoding="utf-8"?>
<ds:datastoreItem xmlns:ds="http://schemas.openxmlformats.org/officeDocument/2006/customXml" ds:itemID="{C0E625CC-2C53-4CE5-9CBE-8F2B8C20A5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model </vt:lpstr>
      <vt:lpstr>analysis </vt:lpstr>
      <vt:lpstr>Dashboard (2)</vt:lpstr>
      <vt:lpstr>Sheet2</vt:lpstr>
      <vt:lpstr>analysis 2</vt:lpstr>
      <vt:lpstr>Dashboard</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 Belgueroui</dc:creator>
  <cp:lastModifiedBy>Dua Belgueroui</cp:lastModifiedBy>
  <dcterms:created xsi:type="dcterms:W3CDTF">2026-08-02T11:35:23Z</dcterms:created>
  <dcterms:modified xsi:type="dcterms:W3CDTF">2026-09-03T14:47:21Z</dcterms:modified>
</cp:coreProperties>
</file>