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PC-MOH\Desktop\Projects\Data Science\Ds (Data Analysis)\Data analysis - مشروع شركة ملابس صرية\"/>
    </mc:Choice>
  </mc:AlternateContent>
  <xr:revisionPtr revIDLastSave="0" documentId="13_ncr:1_{EB5182D8-4A09-45E4-B959-AD9FC23308AE}" xr6:coauthVersionLast="47" xr6:coauthVersionMax="47" xr10:uidLastSave="{00000000-0000-0000-0000-000000000000}"/>
  <bookViews>
    <workbookView xWindow="-108" yWindow="-108" windowWidth="21336" windowHeight="11376" activeTab="3" xr2:uid="{00000000-000D-0000-FFFF-FFFF00000000}"/>
  </bookViews>
  <sheets>
    <sheet name="Data Source" sheetId="1" r:id="rId1"/>
    <sheet name="Table1" sheetId="3" r:id="rId2"/>
    <sheet name="Table1_1" sheetId="4" r:id="rId3"/>
    <sheet name="Sheet1" sheetId="5" r:id="rId4"/>
    <sheet name="GPT cache" sheetId="2" state="veryHidden" r:id="rId5"/>
  </sheets>
  <definedNames>
    <definedName name="_xlnm._FilterDatabase" localSheetId="0" hidden="1">'Data Source'!$D$1:$G$1</definedName>
    <definedName name="ExternalData_1" localSheetId="1" hidden="1">Table1!$A$1:$H$104</definedName>
    <definedName name="ExternalData_2" localSheetId="2" hidden="1">Table1_1!$A$1:$H$104</definedName>
  </definedNames>
  <calcPr calcId="191029"/>
  <pivotCaches>
    <pivotCache cacheId="0" r:id="rId6"/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9" i="4" l="1"/>
  <c r="J85" i="4"/>
  <c r="J34" i="4"/>
  <c r="J35" i="4"/>
  <c r="J99" i="4"/>
  <c r="J90" i="4"/>
  <c r="J67" i="4"/>
  <c r="J11" i="4"/>
  <c r="J12" i="4"/>
  <c r="J13" i="4"/>
  <c r="J14" i="4"/>
  <c r="J104" i="4"/>
  <c r="J80" i="4"/>
  <c r="J60" i="4"/>
  <c r="J51" i="4"/>
  <c r="J91" i="4"/>
  <c r="J75" i="4"/>
  <c r="J15" i="4"/>
  <c r="J92" i="4"/>
  <c r="J100" i="4"/>
  <c r="J16" i="4"/>
  <c r="J61" i="4"/>
  <c r="J86" i="4"/>
  <c r="J40" i="4"/>
  <c r="J41" i="4"/>
  <c r="J97" i="4"/>
  <c r="J76" i="4"/>
  <c r="J68" i="4"/>
  <c r="J42" i="4"/>
  <c r="J43" i="4"/>
  <c r="J44" i="4"/>
  <c r="J81" i="4"/>
  <c r="J71" i="4"/>
  <c r="J69" i="4"/>
  <c r="J93" i="4"/>
  <c r="J36" i="4"/>
  <c r="J37" i="4"/>
  <c r="J2" i="4"/>
  <c r="J82" i="4"/>
  <c r="J63" i="4"/>
  <c r="J17" i="4"/>
  <c r="J18" i="4"/>
  <c r="J52" i="4"/>
  <c r="J72" i="4"/>
  <c r="J19" i="4"/>
  <c r="J20" i="4"/>
  <c r="J45" i="4"/>
  <c r="J56" i="4"/>
  <c r="J79" i="4"/>
  <c r="J28" i="4"/>
  <c r="J29" i="4"/>
  <c r="J94" i="4"/>
  <c r="J3" i="4"/>
  <c r="J21" i="4"/>
  <c r="J53" i="4"/>
  <c r="J64" i="4"/>
  <c r="J46" i="4"/>
  <c r="J62" i="4"/>
  <c r="J47" i="4"/>
  <c r="J73" i="4"/>
  <c r="J87" i="4"/>
  <c r="J77" i="4"/>
  <c r="J48" i="4"/>
  <c r="J101" i="4"/>
  <c r="J95" i="4"/>
  <c r="J98" i="4"/>
  <c r="J70" i="4"/>
  <c r="J83" i="4"/>
  <c r="J74" i="4"/>
  <c r="J54" i="4"/>
  <c r="J49" i="4"/>
  <c r="J50" i="4"/>
  <c r="J57" i="4"/>
  <c r="J30" i="4"/>
  <c r="J31" i="4"/>
  <c r="J88" i="4"/>
  <c r="J65" i="4"/>
  <c r="J22" i="4"/>
  <c r="J23" i="4"/>
  <c r="J24" i="4"/>
  <c r="J4" i="4"/>
  <c r="J25" i="4"/>
  <c r="J5" i="4"/>
  <c r="J6" i="4"/>
  <c r="J96" i="4"/>
  <c r="J78" i="4"/>
  <c r="J32" i="4"/>
  <c r="J33" i="4"/>
  <c r="J58" i="4"/>
  <c r="J26" i="4"/>
  <c r="J7" i="4"/>
  <c r="J27" i="4"/>
  <c r="J102" i="4"/>
  <c r="J84" i="4"/>
  <c r="J66" i="4"/>
  <c r="J8" i="4"/>
  <c r="J9" i="4"/>
  <c r="J103" i="4"/>
  <c r="J89" i="4"/>
  <c r="J38" i="4"/>
  <c r="J39" i="4"/>
  <c r="J10" i="4"/>
  <c r="J55" i="4"/>
  <c r="N5" i="4"/>
  <c r="I55" i="4"/>
  <c r="I59" i="4"/>
  <c r="I85" i="4"/>
  <c r="I34" i="4"/>
  <c r="I35" i="4"/>
  <c r="I99" i="4"/>
  <c r="I90" i="4"/>
  <c r="I67" i="4"/>
  <c r="I11" i="4"/>
  <c r="I12" i="4"/>
  <c r="I13" i="4"/>
  <c r="I14" i="4"/>
  <c r="I104" i="4"/>
  <c r="I80" i="4"/>
  <c r="I60" i="4"/>
  <c r="I51" i="4"/>
  <c r="I91" i="4"/>
  <c r="I75" i="4"/>
  <c r="I15" i="4"/>
  <c r="I92" i="4"/>
  <c r="I100" i="4"/>
  <c r="I16" i="4"/>
  <c r="I61" i="4"/>
  <c r="I86" i="4"/>
  <c r="I40" i="4"/>
  <c r="I41" i="4"/>
  <c r="I97" i="4"/>
  <c r="I76" i="4"/>
  <c r="I68" i="4"/>
  <c r="I42" i="4"/>
  <c r="I43" i="4"/>
  <c r="I44" i="4"/>
  <c r="I81" i="4"/>
  <c r="I71" i="4"/>
  <c r="I69" i="4"/>
  <c r="I93" i="4"/>
  <c r="I36" i="4"/>
  <c r="I37" i="4"/>
  <c r="I2" i="4"/>
  <c r="I82" i="4"/>
  <c r="I63" i="4"/>
  <c r="I17" i="4"/>
  <c r="I18" i="4"/>
  <c r="I52" i="4"/>
  <c r="I72" i="4"/>
  <c r="I19" i="4"/>
  <c r="I20" i="4"/>
  <c r="I45" i="4"/>
  <c r="I56" i="4"/>
  <c r="I79" i="4"/>
  <c r="I28" i="4"/>
  <c r="I29" i="4"/>
  <c r="I94" i="4"/>
  <c r="I3" i="4"/>
  <c r="I21" i="4"/>
  <c r="I53" i="4"/>
  <c r="I64" i="4"/>
  <c r="I46" i="4"/>
  <c r="I62" i="4"/>
  <c r="I47" i="4"/>
  <c r="I73" i="4"/>
  <c r="I87" i="4"/>
  <c r="I77" i="4"/>
  <c r="I48" i="4"/>
  <c r="I101" i="4"/>
  <c r="I95" i="4"/>
  <c r="I98" i="4"/>
  <c r="I70" i="4"/>
  <c r="I83" i="4"/>
  <c r="I74" i="4"/>
  <c r="I54" i="4"/>
  <c r="I49" i="4"/>
  <c r="I50" i="4"/>
  <c r="I57" i="4"/>
  <c r="I30" i="4"/>
  <c r="I31" i="4"/>
  <c r="I88" i="4"/>
  <c r="I65" i="4"/>
  <c r="I22" i="4"/>
  <c r="I23" i="4"/>
  <c r="I24" i="4"/>
  <c r="I4" i="4"/>
  <c r="I25" i="4"/>
  <c r="I5" i="4"/>
  <c r="I6" i="4"/>
  <c r="I96" i="4"/>
  <c r="I78" i="4"/>
  <c r="I32" i="4"/>
  <c r="I33" i="4"/>
  <c r="I58" i="4"/>
  <c r="I26" i="4"/>
  <c r="I7" i="4"/>
  <c r="I27" i="4"/>
  <c r="I102" i="4"/>
  <c r="I84" i="4"/>
  <c r="I66" i="4"/>
  <c r="I8" i="4"/>
  <c r="I9" i="4"/>
  <c r="I103" i="4"/>
  <c r="I89" i="4"/>
  <c r="I38" i="4"/>
  <c r="I39" i="4"/>
  <c r="I10" i="4"/>
  <c r="O22" i="4"/>
  <c r="O21" i="4"/>
  <c r="O20" i="4"/>
  <c r="O19" i="4"/>
  <c r="O18" i="4"/>
  <c r="O17" i="4"/>
  <c r="O16" i="4"/>
  <c r="O15" i="4"/>
  <c r="N22" i="4"/>
  <c r="N21" i="4"/>
  <c r="N20" i="4"/>
  <c r="N19" i="4"/>
  <c r="N18" i="4"/>
  <c r="N17" i="4"/>
  <c r="N16" i="4"/>
  <c r="N15" i="4"/>
  <c r="M21" i="4"/>
  <c r="M19" i="4"/>
  <c r="M22" i="4"/>
  <c r="M20" i="4"/>
  <c r="M18" i="4"/>
  <c r="M17" i="4"/>
  <c r="M16" i="4"/>
  <c r="M15" i="4"/>
  <c r="O5" i="4" l="1"/>
  <c r="P5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C10935-5C7D-4E97-A83E-BDCD6D5B7443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928A91F9-4E00-4917-B25F-D01598860B80}" keepAlive="1" name="Query - Table1_1" description="Connection to the 'Table1_1' query in the workbook." type="5" refreshedVersion="8" background="1" saveData="1">
    <dbPr connection="Provider=Microsoft.Mashup.OleDb.1;Data Source=$Workbook$;Location=Table1_1;Extended Properties=&quot;&quot;" command="SELECT * FROM [Table1_1]"/>
  </connection>
</connections>
</file>

<file path=xl/sharedStrings.xml><?xml version="1.0" encoding="utf-8"?>
<sst xmlns="http://schemas.openxmlformats.org/spreadsheetml/2006/main" count="984" uniqueCount="281">
  <si>
    <t>الكمية</t>
  </si>
  <si>
    <t>السعر</t>
  </si>
  <si>
    <t>الصنف</t>
  </si>
  <si>
    <t>الباركود</t>
  </si>
  <si>
    <t>التاريخ</t>
  </si>
  <si>
    <t>بوكس cn لونج 4 --</t>
  </si>
  <si>
    <t>بدوي قطن حريمي سادة --</t>
  </si>
  <si>
    <t>بنشو مفتوح --</t>
  </si>
  <si>
    <t>بوكس مطبوع 6 --</t>
  </si>
  <si>
    <t>استر رجالي ممطط 7 --</t>
  </si>
  <si>
    <t>فوطة 30*30 --</t>
  </si>
  <si>
    <t>بوكس بارني 6 --</t>
  </si>
  <si>
    <t>شراب بني سوكيت --</t>
  </si>
  <si>
    <t>بكيني برو 6 --</t>
  </si>
  <si>
    <t>بنشو مقفول --</t>
  </si>
  <si>
    <t>طقم تكة رجالي 7 --</t>
  </si>
  <si>
    <t>بيجاما رجالي شتوي XXL --</t>
  </si>
  <si>
    <t>بوكس برو 6 --</t>
  </si>
  <si>
    <t>كم 5 استرتش ابيض 6 --</t>
  </si>
  <si>
    <t>بيجاما اطفالي روسو 1-2 --</t>
  </si>
  <si>
    <t>بوكس ميزان 6 --</t>
  </si>
  <si>
    <t>كونون باتي 13-14 --</t>
  </si>
  <si>
    <t>نصف كم 5 استرتش الوان 7 --</t>
  </si>
  <si>
    <t>شراب قفاه بحري --</t>
  </si>
  <si>
    <t>نوتة قطن --</t>
  </si>
  <si>
    <t>حمالة رجالي استرتش ابيض 4 --</t>
  </si>
  <si>
    <t>شراب سوكيت --</t>
  </si>
  <si>
    <t>تي شيرت رجالي</t>
  </si>
  <si>
    <t>بنطلون جينز</t>
  </si>
  <si>
    <t>شراب رياضي</t>
  </si>
  <si>
    <t>بدلة رسمية</t>
  </si>
  <si>
    <t>قبعة شتوية</t>
  </si>
  <si>
    <t>وشاح حريري</t>
  </si>
  <si>
    <t>قفازات جلدية</t>
  </si>
  <si>
    <t>حذاء رسمي</t>
  </si>
  <si>
    <t>قميص صيفي</t>
  </si>
  <si>
    <t>تي شيرت رياضي</t>
  </si>
  <si>
    <t>جاكيت شتوي</t>
  </si>
  <si>
    <t>شراب قطني</t>
  </si>
  <si>
    <t>قميص رجالي</t>
  </si>
  <si>
    <t>تي شيرت صيفي</t>
  </si>
  <si>
    <t>حذاء رياضي</t>
  </si>
  <si>
    <t>شورت صيفي</t>
  </si>
  <si>
    <t>معطف شتوي</t>
  </si>
  <si>
    <t>وشاح صوفي</t>
  </si>
  <si>
    <t>طقم رياضي</t>
  </si>
  <si>
    <t>قبعة صيفية</t>
  </si>
  <si>
    <t>جاكيت جلد</t>
  </si>
  <si>
    <t>بلوفر شتوي</t>
  </si>
  <si>
    <t>معطف فاخر</t>
  </si>
  <si>
    <t>قميص كتان</t>
  </si>
  <si>
    <t>بدلة كلاسيكية</t>
  </si>
  <si>
    <t>تي شيرت أطفال</t>
  </si>
  <si>
    <t>جاكيت نسائي</t>
  </si>
  <si>
    <t>وشاح خفيف</t>
  </si>
  <si>
    <t>معطف جلدي</t>
  </si>
  <si>
    <t>شراب حراري</t>
  </si>
  <si>
    <t>كنزة قطنية</t>
  </si>
  <si>
    <t>بنطلون كلاسيك</t>
  </si>
  <si>
    <t>جاكيت رياضي</t>
  </si>
  <si>
    <t>وشاح أطفال</t>
  </si>
  <si>
    <t>قبعة صوفية</t>
  </si>
  <si>
    <t>قميص رسمي</t>
  </si>
  <si>
    <t>جاكيت جلد أسود</t>
  </si>
  <si>
    <t>شراب قطن</t>
  </si>
  <si>
    <t>بلوفر رجالي</t>
  </si>
  <si>
    <t>تي شيرت نسائي</t>
  </si>
  <si>
    <t>شورت رجالي</t>
  </si>
  <si>
    <t>رقم الإذن (الفاتورة)</t>
  </si>
  <si>
    <t>الإجمالي</t>
  </si>
  <si>
    <t>الصنف.1</t>
  </si>
  <si>
    <t>مقاسات.1</t>
  </si>
  <si>
    <t/>
  </si>
  <si>
    <t>418</t>
  </si>
  <si>
    <t>32</t>
  </si>
  <si>
    <t>506</t>
  </si>
  <si>
    <t>15</t>
  </si>
  <si>
    <t>428</t>
  </si>
  <si>
    <t>42</t>
  </si>
  <si>
    <t>406</t>
  </si>
  <si>
    <t>20</t>
  </si>
  <si>
    <t>524</t>
  </si>
  <si>
    <t>33</t>
  </si>
  <si>
    <t>434</t>
  </si>
  <si>
    <t>48</t>
  </si>
  <si>
    <t>512</t>
  </si>
  <si>
    <t>21</t>
  </si>
  <si>
    <t>219</t>
  </si>
  <si>
    <t>26</t>
  </si>
  <si>
    <t xml:space="preserve">نصف كم </t>
  </si>
  <si>
    <t>669</t>
  </si>
  <si>
    <t>27</t>
  </si>
  <si>
    <t>529</t>
  </si>
  <si>
    <t>38</t>
  </si>
  <si>
    <t>423</t>
  </si>
  <si>
    <t>37</t>
  </si>
  <si>
    <t>504</t>
  </si>
  <si>
    <t>13</t>
  </si>
  <si>
    <t>417</t>
  </si>
  <si>
    <t>31</t>
  </si>
  <si>
    <t>429</t>
  </si>
  <si>
    <t>43</t>
  </si>
  <si>
    <t>520</t>
  </si>
  <si>
    <t>29</t>
  </si>
  <si>
    <t>475</t>
  </si>
  <si>
    <t>25</t>
  </si>
  <si>
    <t>431</t>
  </si>
  <si>
    <t>45</t>
  </si>
  <si>
    <t>526</t>
  </si>
  <si>
    <t>35</t>
  </si>
  <si>
    <t xml:space="preserve">كم </t>
  </si>
  <si>
    <t>625</t>
  </si>
  <si>
    <t>23</t>
  </si>
  <si>
    <t>505</t>
  </si>
  <si>
    <t>14</t>
  </si>
  <si>
    <t>424</t>
  </si>
  <si>
    <t>409</t>
  </si>
  <si>
    <t>436</t>
  </si>
  <si>
    <t>50</t>
  </si>
  <si>
    <t>523</t>
  </si>
  <si>
    <t>515</t>
  </si>
  <si>
    <t>24</t>
  </si>
  <si>
    <t>413</t>
  </si>
  <si>
    <t>407</t>
  </si>
  <si>
    <t>420</t>
  </si>
  <si>
    <t>34</t>
  </si>
  <si>
    <t>517</t>
  </si>
  <si>
    <t>514</t>
  </si>
  <si>
    <t>435</t>
  </si>
  <si>
    <t>49</t>
  </si>
  <si>
    <t>405</t>
  </si>
  <si>
    <t>19</t>
  </si>
  <si>
    <t>291</t>
  </si>
  <si>
    <t>7</t>
  </si>
  <si>
    <t>419</t>
  </si>
  <si>
    <t>509</t>
  </si>
  <si>
    <t>18</t>
  </si>
  <si>
    <t xml:space="preserve">طقم تكة رجالي </t>
  </si>
  <si>
    <t xml:space="preserve">7 </t>
  </si>
  <si>
    <t>374</t>
  </si>
  <si>
    <t>22</t>
  </si>
  <si>
    <t>373</t>
  </si>
  <si>
    <t>416</t>
  </si>
  <si>
    <t>30</t>
  </si>
  <si>
    <t>518</t>
  </si>
  <si>
    <t xml:space="preserve">شراب قفاه بحري </t>
  </si>
  <si>
    <t>461</t>
  </si>
  <si>
    <t>467</t>
  </si>
  <si>
    <t>412</t>
  </si>
  <si>
    <t>503</t>
  </si>
  <si>
    <t>12</t>
  </si>
  <si>
    <t xml:space="preserve">شراب سوكيت </t>
  </si>
  <si>
    <t>403</t>
  </si>
  <si>
    <t>17</t>
  </si>
  <si>
    <t>430</t>
  </si>
  <si>
    <t>44</t>
  </si>
  <si>
    <t xml:space="preserve">شراب بني سوكيت </t>
  </si>
  <si>
    <t>463</t>
  </si>
  <si>
    <t xml:space="preserve">حمالة رجالي استرتش ابيض </t>
  </si>
  <si>
    <t xml:space="preserve">4 </t>
  </si>
  <si>
    <t>696</t>
  </si>
  <si>
    <t>415</t>
  </si>
  <si>
    <t>511</t>
  </si>
  <si>
    <t>408</t>
  </si>
  <si>
    <t>507</t>
  </si>
  <si>
    <t>16</t>
  </si>
  <si>
    <t>519</t>
  </si>
  <si>
    <t>28</t>
  </si>
  <si>
    <t>427</t>
  </si>
  <si>
    <t>41</t>
  </si>
  <si>
    <t>521</t>
  </si>
  <si>
    <t>411</t>
  </si>
  <si>
    <t>527</t>
  </si>
  <si>
    <t>36</t>
  </si>
  <si>
    <t>433</t>
  </si>
  <si>
    <t>47</t>
  </si>
  <si>
    <t>437</t>
  </si>
  <si>
    <t>51</t>
  </si>
  <si>
    <t>513</t>
  </si>
  <si>
    <t>421</t>
  </si>
  <si>
    <t>516</t>
  </si>
  <si>
    <t>414</t>
  </si>
  <si>
    <t>410</t>
  </si>
  <si>
    <t>501</t>
  </si>
  <si>
    <t>10</t>
  </si>
  <si>
    <t>401</t>
  </si>
  <si>
    <t>426</t>
  </si>
  <si>
    <t>40</t>
  </si>
  <si>
    <t>510</t>
  </si>
  <si>
    <t xml:space="preserve">بيجاما رجالي شتوي XXL </t>
  </si>
  <si>
    <t>307</t>
  </si>
  <si>
    <t xml:space="preserve">بيجاما اطفالي روسو </t>
  </si>
  <si>
    <t>723</t>
  </si>
  <si>
    <t xml:space="preserve">بوكس ميزان </t>
  </si>
  <si>
    <t xml:space="preserve">6 </t>
  </si>
  <si>
    <t xml:space="preserve">بوكس مطبوع </t>
  </si>
  <si>
    <t>324</t>
  </si>
  <si>
    <t>6</t>
  </si>
  <si>
    <t xml:space="preserve">بوكس برو </t>
  </si>
  <si>
    <t>540</t>
  </si>
  <si>
    <t xml:space="preserve">بوكس بارني </t>
  </si>
  <si>
    <t>546</t>
  </si>
  <si>
    <t xml:space="preserve">بوكس cn لونج </t>
  </si>
  <si>
    <t>432</t>
  </si>
  <si>
    <t>46</t>
  </si>
  <si>
    <t>522</t>
  </si>
  <si>
    <t>402</t>
  </si>
  <si>
    <t>502</t>
  </si>
  <si>
    <t>11</t>
  </si>
  <si>
    <t xml:space="preserve">بنشو مقفول </t>
  </si>
  <si>
    <t>302</t>
  </si>
  <si>
    <t xml:space="preserve">بنشو مفتوح </t>
  </si>
  <si>
    <t>301</t>
  </si>
  <si>
    <t>528</t>
  </si>
  <si>
    <t>422</t>
  </si>
  <si>
    <t>508</t>
  </si>
  <si>
    <t xml:space="preserve">بكيني برو </t>
  </si>
  <si>
    <t>573</t>
  </si>
  <si>
    <t>9</t>
  </si>
  <si>
    <t xml:space="preserve">بدوي قطن حريمي سادة </t>
  </si>
  <si>
    <t>525</t>
  </si>
  <si>
    <t>425</t>
  </si>
  <si>
    <t>39</t>
  </si>
  <si>
    <t>404</t>
  </si>
  <si>
    <t xml:space="preserve">استر رجالي ممطط </t>
  </si>
  <si>
    <t>353</t>
  </si>
  <si>
    <t>5 استرتش الوان 7 --</t>
  </si>
  <si>
    <t>13-14 --</t>
  </si>
  <si>
    <t>5 استرتش ابيض 6 --</t>
  </si>
  <si>
    <t>30*30 --</t>
  </si>
  <si>
    <t>1-2 --</t>
  </si>
  <si>
    <t>وشاح صوفيxxl</t>
  </si>
  <si>
    <t>نوتة قطن cc</t>
  </si>
  <si>
    <t>معطف شتوي xx</t>
  </si>
  <si>
    <t>كنزة قطنية xl</t>
  </si>
  <si>
    <t>شورت رجالي xll</t>
  </si>
  <si>
    <t xml:space="preserve">معطف شتوي </t>
  </si>
  <si>
    <t xml:space="preserve">كنزة قطنية </t>
  </si>
  <si>
    <t xml:space="preserve">شورت رجالي </t>
  </si>
  <si>
    <t xml:space="preserve">بيجاما رجالي شتوي  </t>
  </si>
  <si>
    <t>كونون بات</t>
  </si>
  <si>
    <t>معطف جلدي l</t>
  </si>
  <si>
    <t>فوطة</t>
  </si>
  <si>
    <t>طقم رياضي xxx</t>
  </si>
  <si>
    <t xml:space="preserve">معطف جلدي </t>
  </si>
  <si>
    <t xml:space="preserve">طقم رياضي </t>
  </si>
  <si>
    <t xml:space="preserve">xxl	</t>
  </si>
  <si>
    <t xml:space="preserve">	</t>
  </si>
  <si>
    <t xml:space="preserve">cc	</t>
  </si>
  <si>
    <t xml:space="preserve">	5 استرتش الوان 7 --</t>
  </si>
  <si>
    <t xml:space="preserve">xx	</t>
  </si>
  <si>
    <t xml:space="preserve">l	</t>
  </si>
  <si>
    <t xml:space="preserve">	13-14 --</t>
  </si>
  <si>
    <t xml:space="preserve">xl	</t>
  </si>
  <si>
    <t xml:space="preserve">	5 استرتش ابيض 6 --</t>
  </si>
  <si>
    <t xml:space="preserve">	30*30 --</t>
  </si>
  <si>
    <t xml:space="preserve">xxx	</t>
  </si>
  <si>
    <t xml:space="preserve">	7 </t>
  </si>
  <si>
    <t xml:space="preserve">xll	</t>
  </si>
  <si>
    <t xml:space="preserve">	4 </t>
  </si>
  <si>
    <t xml:space="preserve">XXL	</t>
  </si>
  <si>
    <t xml:space="preserve">	1-2 --</t>
  </si>
  <si>
    <t xml:space="preserve">	6 </t>
  </si>
  <si>
    <t xml:space="preserve">cn	4 </t>
  </si>
  <si>
    <t>المقاس</t>
  </si>
  <si>
    <t>count</t>
  </si>
  <si>
    <t>max</t>
  </si>
  <si>
    <t>mean</t>
  </si>
  <si>
    <t>std</t>
  </si>
  <si>
    <t>min</t>
  </si>
  <si>
    <t>median</t>
  </si>
  <si>
    <t>المرتجعات</t>
  </si>
  <si>
    <t>إجمالي المرتجعات</t>
  </si>
  <si>
    <t>إجمالي المبيعات</t>
  </si>
  <si>
    <t>النوع</t>
  </si>
  <si>
    <t>Row Labels</t>
  </si>
  <si>
    <t>Grand Total</t>
  </si>
  <si>
    <t>Sum of الإجمالي</t>
  </si>
  <si>
    <t>2024</t>
  </si>
  <si>
    <t>2025</t>
  </si>
  <si>
    <t>Sum of الكمية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</si>
</sst>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49" fontId="1" fillId="0" borderId="2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9" fontId="0" fillId="0" borderId="1" xfId="0" applyNumberFormat="1" applyBorder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1" fontId="0" fillId="0" borderId="1" xfId="0" applyNumberFormat="1" applyBorder="1"/>
    <xf numFmtId="0" fontId="0" fillId="3" borderId="0" xfId="0" applyFill="1" applyAlignment="1">
      <alignment horizontal="center" vertical="center"/>
    </xf>
    <xf numFmtId="9" fontId="0" fillId="0" borderId="1" xfId="1" applyFont="1" applyBorder="1"/>
    <xf numFmtId="0" fontId="0" fillId="0" borderId="0" xfId="0" pivotButton="1"/>
    <xf numFmtId="0" fontId="0" fillId="0" borderId="0" xfId="0" applyNumberFormat="1"/>
  </cellXfs>
  <cellStyles count="2">
    <cellStyle name="Normal" xfId="0" builtinId="0"/>
    <cellStyle name="Percent" xfId="1" builtinId="5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"/>
    </dxf>
    <dxf>
      <numFmt numFmtId="19" formatCode="dd/mm/yy"/>
    </dxf>
    <dxf>
      <alignment horizontal="center" vertical="center" textRotation="0" wrapText="0" indent="0" justifyLastLine="0" shrinkToFit="0" readingOrder="0"/>
    </dxf>
    <dxf>
      <numFmt numFmtId="19" formatCode="dd/mm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\/mm\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[clothes-edited.xlsx]Sheet1!PivotTable1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Sheet1!$B$4:$B$6</c:f>
              <c:strCache>
                <c:ptCount val="2"/>
                <c:pt idx="0">
                  <c:v>2024</c:v>
                </c:pt>
                <c:pt idx="1">
                  <c:v>2025</c:v>
                </c:pt>
              </c:strCache>
            </c:strRef>
          </c:cat>
          <c:val>
            <c:numRef>
              <c:f>Sheet1!$C$4:$C$6</c:f>
              <c:numCache>
                <c:formatCode>General</c:formatCode>
                <c:ptCount val="2"/>
                <c:pt idx="0">
                  <c:v>36645</c:v>
                </c:pt>
                <c:pt idx="1">
                  <c:v>16176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A-462D-B401-4C3037C1F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569839"/>
        <c:axId val="940558799"/>
      </c:lineChart>
      <c:catAx>
        <c:axId val="94056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558799"/>
        <c:crosses val="autoZero"/>
        <c:auto val="1"/>
        <c:lblAlgn val="ctr"/>
        <c:lblOffset val="100"/>
        <c:noMultiLvlLbl val="0"/>
      </c:catAx>
      <c:valAx>
        <c:axId val="94055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56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[clothes-edited.xlsx]Sheet1!PivotTable2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Sheet1!$B$20:$B$65</c:f>
              <c:strCache>
                <c:ptCount val="45"/>
                <c:pt idx="0">
                  <c:v>18</c:v>
                </c:pt>
                <c:pt idx="1">
                  <c:v>23</c:v>
                </c:pt>
                <c:pt idx="2">
                  <c:v>22</c:v>
                </c:pt>
                <c:pt idx="3">
                  <c:v>20</c:v>
                </c:pt>
                <c:pt idx="4">
                  <c:v>38</c:v>
                </c:pt>
                <c:pt idx="5">
                  <c:v>29</c:v>
                </c:pt>
                <c:pt idx="6">
                  <c:v>37</c:v>
                </c:pt>
                <c:pt idx="7">
                  <c:v>30</c:v>
                </c:pt>
                <c:pt idx="8">
                  <c:v>28</c:v>
                </c:pt>
                <c:pt idx="9">
                  <c:v>21</c:v>
                </c:pt>
                <c:pt idx="10">
                  <c:v>16</c:v>
                </c:pt>
                <c:pt idx="11">
                  <c:v>31</c:v>
                </c:pt>
                <c:pt idx="12">
                  <c:v>27</c:v>
                </c:pt>
                <c:pt idx="13">
                  <c:v>41</c:v>
                </c:pt>
                <c:pt idx="14">
                  <c:v>13</c:v>
                </c:pt>
                <c:pt idx="15">
                  <c:v>33</c:v>
                </c:pt>
                <c:pt idx="16">
                  <c:v>34</c:v>
                </c:pt>
                <c:pt idx="17">
                  <c:v>39</c:v>
                </c:pt>
                <c:pt idx="18">
                  <c:v>24</c:v>
                </c:pt>
                <c:pt idx="19">
                  <c:v>35</c:v>
                </c:pt>
                <c:pt idx="20">
                  <c:v>25</c:v>
                </c:pt>
                <c:pt idx="21">
                  <c:v>46</c:v>
                </c:pt>
                <c:pt idx="22">
                  <c:v>36</c:v>
                </c:pt>
                <c:pt idx="23">
                  <c:v>19</c:v>
                </c:pt>
                <c:pt idx="24">
                  <c:v>26</c:v>
                </c:pt>
                <c:pt idx="25">
                  <c:v>15</c:v>
                </c:pt>
                <c:pt idx="26">
                  <c:v>43</c:v>
                </c:pt>
                <c:pt idx="27">
                  <c:v>11</c:v>
                </c:pt>
                <c:pt idx="28">
                  <c:v>51</c:v>
                </c:pt>
                <c:pt idx="29">
                  <c:v>32</c:v>
                </c:pt>
                <c:pt idx="30">
                  <c:v>47</c:v>
                </c:pt>
                <c:pt idx="31">
                  <c:v>10</c:v>
                </c:pt>
                <c:pt idx="32">
                  <c:v>44</c:v>
                </c:pt>
                <c:pt idx="33">
                  <c:v>17</c:v>
                </c:pt>
                <c:pt idx="34">
                  <c:v>50</c:v>
                </c:pt>
                <c:pt idx="35">
                  <c:v>45</c:v>
                </c:pt>
                <c:pt idx="36">
                  <c:v>7</c:v>
                </c:pt>
                <c:pt idx="37">
                  <c:v>48</c:v>
                </c:pt>
                <c:pt idx="38">
                  <c:v>40</c:v>
                </c:pt>
                <c:pt idx="39">
                  <c:v>9</c:v>
                </c:pt>
                <c:pt idx="40">
                  <c:v>14</c:v>
                </c:pt>
                <c:pt idx="41">
                  <c:v>12</c:v>
                </c:pt>
                <c:pt idx="42">
                  <c:v>49</c:v>
                </c:pt>
                <c:pt idx="43">
                  <c:v>6</c:v>
                </c:pt>
                <c:pt idx="44">
                  <c:v>42</c:v>
                </c:pt>
              </c:strCache>
            </c:strRef>
          </c:cat>
          <c:val>
            <c:numRef>
              <c:f>Sheet1!$C$20:$C$65</c:f>
              <c:numCache>
                <c:formatCode>General</c:formatCode>
                <c:ptCount val="45"/>
                <c:pt idx="0">
                  <c:v>3650</c:v>
                </c:pt>
                <c:pt idx="1">
                  <c:v>3370</c:v>
                </c:pt>
                <c:pt idx="2">
                  <c:v>3140</c:v>
                </c:pt>
                <c:pt idx="3">
                  <c:v>2640</c:v>
                </c:pt>
                <c:pt idx="4">
                  <c:v>2620</c:v>
                </c:pt>
                <c:pt idx="5">
                  <c:v>2607</c:v>
                </c:pt>
                <c:pt idx="6">
                  <c:v>2560</c:v>
                </c:pt>
                <c:pt idx="7">
                  <c:v>2304</c:v>
                </c:pt>
                <c:pt idx="8">
                  <c:v>2150</c:v>
                </c:pt>
                <c:pt idx="9">
                  <c:v>2075</c:v>
                </c:pt>
                <c:pt idx="10">
                  <c:v>2040</c:v>
                </c:pt>
                <c:pt idx="11">
                  <c:v>1950</c:v>
                </c:pt>
                <c:pt idx="12">
                  <c:v>1935</c:v>
                </c:pt>
                <c:pt idx="13">
                  <c:v>1890</c:v>
                </c:pt>
                <c:pt idx="14">
                  <c:v>1700</c:v>
                </c:pt>
                <c:pt idx="15">
                  <c:v>1646</c:v>
                </c:pt>
                <c:pt idx="16">
                  <c:v>1590</c:v>
                </c:pt>
                <c:pt idx="17">
                  <c:v>1440</c:v>
                </c:pt>
                <c:pt idx="18">
                  <c:v>1420</c:v>
                </c:pt>
                <c:pt idx="19">
                  <c:v>1400</c:v>
                </c:pt>
                <c:pt idx="20">
                  <c:v>1385</c:v>
                </c:pt>
                <c:pt idx="21">
                  <c:v>1250</c:v>
                </c:pt>
                <c:pt idx="22">
                  <c:v>1240</c:v>
                </c:pt>
                <c:pt idx="23">
                  <c:v>1220</c:v>
                </c:pt>
                <c:pt idx="24">
                  <c:v>1037</c:v>
                </c:pt>
                <c:pt idx="25">
                  <c:v>1025</c:v>
                </c:pt>
                <c:pt idx="26">
                  <c:v>980</c:v>
                </c:pt>
                <c:pt idx="27">
                  <c:v>936</c:v>
                </c:pt>
                <c:pt idx="28">
                  <c:v>890</c:v>
                </c:pt>
                <c:pt idx="29">
                  <c:v>860</c:v>
                </c:pt>
                <c:pt idx="30">
                  <c:v>780</c:v>
                </c:pt>
                <c:pt idx="31">
                  <c:v>740</c:v>
                </c:pt>
                <c:pt idx="32">
                  <c:v>660</c:v>
                </c:pt>
                <c:pt idx="33">
                  <c:v>658</c:v>
                </c:pt>
                <c:pt idx="34">
                  <c:v>640</c:v>
                </c:pt>
                <c:pt idx="35">
                  <c:v>470</c:v>
                </c:pt>
                <c:pt idx="36">
                  <c:v>445</c:v>
                </c:pt>
                <c:pt idx="37">
                  <c:v>395</c:v>
                </c:pt>
                <c:pt idx="38">
                  <c:v>325</c:v>
                </c:pt>
                <c:pt idx="39">
                  <c:v>324</c:v>
                </c:pt>
                <c:pt idx="40">
                  <c:v>310</c:v>
                </c:pt>
                <c:pt idx="41">
                  <c:v>250</c:v>
                </c:pt>
                <c:pt idx="42">
                  <c:v>240</c:v>
                </c:pt>
                <c:pt idx="43">
                  <c:v>204</c:v>
                </c:pt>
                <c:pt idx="4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B-4A12-BB09-FDF8CDE7E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676303"/>
        <c:axId val="230710319"/>
      </c:barChart>
      <c:catAx>
        <c:axId val="23067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10319"/>
        <c:crosses val="autoZero"/>
        <c:auto val="1"/>
        <c:lblAlgn val="ctr"/>
        <c:lblOffset val="100"/>
        <c:noMultiLvlLbl val="0"/>
      </c:catAx>
      <c:valAx>
        <c:axId val="23071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67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[clothes-edited.xlsx]Sheet1!PivotTable3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Sheet1!$C$70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Sheet1!$B$71:$B$139</c:f>
              <c:strCache>
                <c:ptCount val="68"/>
                <c:pt idx="0">
                  <c:v>وشاح أطفال</c:v>
                </c:pt>
                <c:pt idx="1">
                  <c:v>بنطلون كلاسيك</c:v>
                </c:pt>
                <c:pt idx="2">
                  <c:v>قبعة شتوية</c:v>
                </c:pt>
                <c:pt idx="3">
                  <c:v>تي شيرت أطفال</c:v>
                </c:pt>
                <c:pt idx="4">
                  <c:v>تي شيرت رجالي</c:v>
                </c:pt>
                <c:pt idx="5">
                  <c:v>حذاء رياضي</c:v>
                </c:pt>
                <c:pt idx="6">
                  <c:v>بدلة كلاسيكية</c:v>
                </c:pt>
                <c:pt idx="7">
                  <c:v>بلوفر شتوي</c:v>
                </c:pt>
                <c:pt idx="8">
                  <c:v>قميص رجالي</c:v>
                </c:pt>
                <c:pt idx="9">
                  <c:v>وشاح حريري</c:v>
                </c:pt>
                <c:pt idx="10">
                  <c:v>جاكيت رياضي</c:v>
                </c:pt>
                <c:pt idx="11">
                  <c:v>بنطلون جينز</c:v>
                </c:pt>
                <c:pt idx="12">
                  <c:v>جاكيت شتوي</c:v>
                </c:pt>
                <c:pt idx="13">
                  <c:v>شراب حراري</c:v>
                </c:pt>
                <c:pt idx="14">
                  <c:v>تي شيرت رياضي</c:v>
                </c:pt>
                <c:pt idx="15">
                  <c:v>حمالة رجالي استرتش ابيض </c:v>
                </c:pt>
                <c:pt idx="16">
                  <c:v>قبعة صيفية</c:v>
                </c:pt>
                <c:pt idx="17">
                  <c:v>معطف فاخر</c:v>
                </c:pt>
                <c:pt idx="18">
                  <c:v>جاكيت نسائي</c:v>
                </c:pt>
                <c:pt idx="19">
                  <c:v>قبعة صوفية</c:v>
                </c:pt>
                <c:pt idx="20">
                  <c:v>جاكيت جلد</c:v>
                </c:pt>
                <c:pt idx="21">
                  <c:v>شراب قطني</c:v>
                </c:pt>
                <c:pt idx="22">
                  <c:v>وشاح صوفي</c:v>
                </c:pt>
                <c:pt idx="23">
                  <c:v>شراب قطن</c:v>
                </c:pt>
                <c:pt idx="24">
                  <c:v>شورت رجالي xll</c:v>
                </c:pt>
                <c:pt idx="25">
                  <c:v>قميص كتان</c:v>
                </c:pt>
                <c:pt idx="26">
                  <c:v>قفازات جلدية</c:v>
                </c:pt>
                <c:pt idx="27">
                  <c:v>قميص صيفي</c:v>
                </c:pt>
                <c:pt idx="28">
                  <c:v>قميص رسمي</c:v>
                </c:pt>
                <c:pt idx="29">
                  <c:v>بدلة رسمية</c:v>
                </c:pt>
                <c:pt idx="30">
                  <c:v>بكيني برو </c:v>
                </c:pt>
                <c:pt idx="31">
                  <c:v>شورت صيفي</c:v>
                </c:pt>
                <c:pt idx="32">
                  <c:v>وشاح خفيف</c:v>
                </c:pt>
                <c:pt idx="33">
                  <c:v>حذاء رسمي</c:v>
                </c:pt>
                <c:pt idx="34">
                  <c:v>طقم رياضي xxx</c:v>
                </c:pt>
                <c:pt idx="35">
                  <c:v>طقم رياضي</c:v>
                </c:pt>
                <c:pt idx="36">
                  <c:v>بوكس برو </c:v>
                </c:pt>
                <c:pt idx="37">
                  <c:v>نصف كم </c:v>
                </c:pt>
                <c:pt idx="38">
                  <c:v>شراب قفاه بحري </c:v>
                </c:pt>
                <c:pt idx="39">
                  <c:v>شراب سوكيت </c:v>
                </c:pt>
                <c:pt idx="40">
                  <c:v>بلوفر رجالي</c:v>
                </c:pt>
                <c:pt idx="41">
                  <c:v>شراب رياضي</c:v>
                </c:pt>
                <c:pt idx="42">
                  <c:v>بوكس بارني </c:v>
                </c:pt>
                <c:pt idx="43">
                  <c:v>طقم تكة رجالي </c:v>
                </c:pt>
                <c:pt idx="44">
                  <c:v>بنشو مفتوح </c:v>
                </c:pt>
                <c:pt idx="45">
                  <c:v>معطف شتوي xx</c:v>
                </c:pt>
                <c:pt idx="46">
                  <c:v>وشاح صوفيxxl</c:v>
                </c:pt>
                <c:pt idx="47">
                  <c:v>جاكيت جلد أسود</c:v>
                </c:pt>
                <c:pt idx="48">
                  <c:v>بوكس cn لونج </c:v>
                </c:pt>
                <c:pt idx="49">
                  <c:v>تي شيرت نسائي</c:v>
                </c:pt>
                <c:pt idx="50">
                  <c:v>كنزة قطنية xl</c:v>
                </c:pt>
                <c:pt idx="51">
                  <c:v>تي شيرت صيفي</c:v>
                </c:pt>
                <c:pt idx="52">
                  <c:v>شراب بني سوكيت </c:v>
                </c:pt>
                <c:pt idx="53">
                  <c:v>معطف جلدي l</c:v>
                </c:pt>
                <c:pt idx="54">
                  <c:v>كنزة قطنية</c:v>
                </c:pt>
                <c:pt idx="55">
                  <c:v>معطف جلدي</c:v>
                </c:pt>
                <c:pt idx="56">
                  <c:v>كم </c:v>
                </c:pt>
                <c:pt idx="57">
                  <c:v>بدوي قطن حريمي سادة </c:v>
                </c:pt>
                <c:pt idx="58">
                  <c:v>كونون بات</c:v>
                </c:pt>
                <c:pt idx="59">
                  <c:v>معطف شتوي</c:v>
                </c:pt>
                <c:pt idx="60">
                  <c:v>فوطة</c:v>
                </c:pt>
                <c:pt idx="61">
                  <c:v>بيجاما رجالي شتوي XXL </c:v>
                </c:pt>
                <c:pt idx="62">
                  <c:v>بنشو مقفول </c:v>
                </c:pt>
                <c:pt idx="63">
                  <c:v>بيجاما اطفالي روسو </c:v>
                </c:pt>
                <c:pt idx="64">
                  <c:v>استر رجالي ممطط </c:v>
                </c:pt>
                <c:pt idx="65">
                  <c:v>بوكس ميزان </c:v>
                </c:pt>
                <c:pt idx="66">
                  <c:v>نوتة قطن cc</c:v>
                </c:pt>
                <c:pt idx="67">
                  <c:v>بوكس مطبوع </c:v>
                </c:pt>
              </c:strCache>
            </c:strRef>
          </c:cat>
          <c:val>
            <c:numRef>
              <c:f>Sheet1!$C$71:$C$139</c:f>
              <c:numCache>
                <c:formatCode>General</c:formatCode>
                <c:ptCount val="68"/>
                <c:pt idx="0">
                  <c:v>15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1-479A-A509-EBF9163A396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74586687"/>
        <c:axId val="1074570367"/>
      </c:barChart>
      <c:catAx>
        <c:axId val="1074586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70367"/>
        <c:crosses val="autoZero"/>
        <c:auto val="1"/>
        <c:lblAlgn val="ctr"/>
        <c:lblOffset val="100"/>
        <c:noMultiLvlLbl val="0"/>
      </c:catAx>
      <c:valAx>
        <c:axId val="107457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DZ"/>
                  <a:t>الكمية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8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87630</xdr:rowOff>
    </xdr:from>
    <xdr:to>
      <xdr:col>19</xdr:col>
      <xdr:colOff>274320</xdr:colOff>
      <xdr:row>15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476F6-236F-9038-8DCB-A764BD62C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60960</xdr:colOff>
      <xdr:row>18</xdr:row>
      <xdr:rowOff>34290</xdr:rowOff>
    </xdr:from>
    <xdr:to>
      <xdr:col>25</xdr:col>
      <xdr:colOff>190500</xdr:colOff>
      <xdr:row>35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E4491B-026D-46C1-3248-9A79A0A53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259080</xdr:colOff>
      <xdr:row>69</xdr:row>
      <xdr:rowOff>121920</xdr:rowOff>
    </xdr:from>
    <xdr:to>
      <xdr:col>11</xdr:col>
      <xdr:colOff>1066800</xdr:colOff>
      <xdr:row>106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22A4CC-1784-187A-3C62-A050483ED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-MOH" refreshedDate="45891.91025335648" createdVersion="8" refreshedVersion="8" minRefreshableVersion="3" recordCount="103" xr:uid="{E9138AD2-5CEF-44F2-AF0F-DFF6AE8288FF}">
  <cacheSource type="worksheet">
    <worksheetSource name="Table1_2"/>
  </cacheSource>
  <cacheFields count="13">
    <cacheField name="التاريخ" numFmtId="14">
      <sharedItems containsSemiMixedTypes="0" containsNonDate="0" containsDate="1" containsString="0" minDate="2024-02-14T00:00:00" maxDate="2025-03-09T00:00:00" count="20">
        <d v="2024-02-14T00:00:00"/>
        <d v="2024-02-15T00:00:00"/>
        <d v="2024-02-20T00:00:00"/>
        <d v="2024-02-21T00:00:00"/>
        <d v="2024-02-22T00:00:00"/>
        <d v="2024-02-23T00:00:00"/>
        <d v="2024-02-24T00:00:00"/>
        <d v="2024-03-01T00:00:00"/>
        <d v="2024-03-02T00:00:00"/>
        <d v="2024-03-03T00:00:00"/>
        <d v="2024-03-04T00:00:00"/>
        <d v="2024-03-05T00:00:00"/>
        <d v="2024-03-06T00:00:00"/>
        <d v="2025-02-15T00:00:00"/>
        <d v="2025-02-24T00:00:00"/>
        <d v="2025-02-25T00:00:00"/>
        <d v="2025-02-26T00:00:00"/>
        <d v="2025-02-27T00:00:00"/>
        <d v="2025-03-07T00:00:00"/>
        <d v="2025-03-08T00:00:00"/>
      </sharedItems>
      <fieldGroup par="12"/>
    </cacheField>
    <cacheField name="رقم الإذن (الفاتورة)" numFmtId="0">
      <sharedItems containsSemiMixedTypes="0" containsString="0" containsNumber="1" containsInteger="1" minValue="6" maxValue="51"/>
    </cacheField>
    <cacheField name="الباركود" numFmtId="0">
      <sharedItems/>
    </cacheField>
    <cacheField name="المقاس" numFmtId="0">
      <sharedItems/>
    </cacheField>
    <cacheField name="الصنف" numFmtId="0">
      <sharedItems count="67">
        <s v="فوطة"/>
        <s v="شراب بني سوكيت "/>
        <s v="بوكس مطبوع "/>
        <s v="بوكس بارني "/>
        <s v="بوكس cn لونج "/>
        <s v="بنشو مفتوح "/>
        <s v="بكيني برو "/>
        <s v="بدوي قطن حريمي سادة "/>
        <s v="استر رجالي ممطط "/>
        <s v="نوتة قطن cc"/>
        <s v="نصف كم "/>
        <s v="كونون بات"/>
        <s v="كم "/>
        <s v="طقم تكة رجالي "/>
        <s v="شراب قفاه بحري "/>
        <s v="حمالة رجالي استرتش ابيض "/>
        <s v="بيجاما رجالي شتوي  "/>
        <s v="بيجاما اطفالي روسو "/>
        <s v="بوكس ميزان "/>
        <s v="بوكس برو "/>
        <s v="بنشو مقفول "/>
        <s v="شراب رياضي"/>
        <s v="تي شيرت رجالي"/>
        <s v="بنطلون جينز"/>
        <s v="وشاح حريري"/>
        <s v="قبعة شتوية"/>
        <s v="بدلة رسمية"/>
        <s v="قميص صيفي"/>
        <s v="قميص رجالي"/>
        <s v="قفازات جلدية"/>
        <s v="شراب قطني"/>
        <s v="حذاء رسمي"/>
        <s v="جاكيت شتوي"/>
        <s v="تي شيرت رياضي"/>
        <s v="معطف شتوي"/>
        <s v="شورت صيفي"/>
        <s v="حذاء رياضي"/>
        <s v="تي شيرت صيفي"/>
        <s v="وشاح صوفي"/>
        <s v="شراب قطن"/>
        <s v="معطف شتوي "/>
        <s v="قميص كتان"/>
        <s v="طقم رياضي"/>
        <s v="تي شيرت أطفال"/>
        <s v="بلوفر رجالي"/>
        <s v="وشاح أطفال"/>
        <s v="قبعة صوفية"/>
        <s v="جاكيت جلد"/>
        <s v="قبعة صيفية"/>
        <s v="شورت رجالي "/>
        <s v="جاكيت نسائي"/>
        <s v="تي شيرت نسائي"/>
        <s v="معطف جلدي "/>
        <s v="قميص رسمي"/>
        <s v="بنطلون كلاسيك"/>
        <s v="شراب سوكيت "/>
        <s v="معطف فاخر"/>
        <s v="طقم رياضي "/>
        <s v="بلوفر شتوي"/>
        <s v="وشاح خفيف"/>
        <s v="بدلة كلاسيكية"/>
        <s v="معطف جلدي"/>
        <s v="كنزة قطنية "/>
        <s v="شراب حراري"/>
        <s v="جاكيت رياضي"/>
        <s v="جاكيت جلد أسود"/>
        <s v="كنزة قطنية"/>
      </sharedItems>
    </cacheField>
    <cacheField name="السعر" numFmtId="0">
      <sharedItems containsSemiMixedTypes="0" containsString="0" containsNumber="1" containsInteger="1" minValue="-700" maxValue="1100" count="52">
        <n v="53"/>
        <n v="66"/>
        <n v="99"/>
        <n v="130"/>
        <n v="145"/>
        <n v="720"/>
        <n v="108"/>
        <n v="216"/>
        <n v="105"/>
        <n v="198"/>
        <n v="185"/>
        <n v="-185"/>
        <n v="135"/>
        <n v="225"/>
        <n v="525"/>
        <n v="67"/>
        <n v="97"/>
        <n v="149"/>
        <n v="1100"/>
        <n v="460"/>
        <n v="150"/>
        <n v="360"/>
        <n v="180"/>
        <n v="50"/>
        <n v="650"/>
        <n v="155"/>
        <n v="175"/>
        <n v="60"/>
        <n v="25"/>
        <n v="600"/>
        <n v="330"/>
        <n v="-700"/>
        <n v="160"/>
        <n v="390"/>
        <n v="110"/>
        <n v="-490"/>
        <n v="350"/>
        <n v="230"/>
        <n v="79"/>
        <n v="260"/>
        <n v="445"/>
        <n v="630"/>
        <n v="490"/>
        <n v="320"/>
        <n v="310"/>
        <n v="250"/>
        <n v="115"/>
        <n v="65"/>
        <n v="235"/>
        <n v="80"/>
        <n v="-79"/>
        <n v="700"/>
      </sharedItems>
    </cacheField>
    <cacheField name="الكمية" numFmtId="0">
      <sharedItems containsSemiMixedTypes="0" containsString="0" containsNumber="1" containsInteger="1" minValue="1" maxValue="6"/>
    </cacheField>
    <cacheField name="الإجمالي" numFmtId="0">
      <sharedItems containsSemiMixedTypes="0" containsString="0" containsNumber="1" containsInteger="1" minValue="-2100" maxValue="2100"/>
    </cacheField>
    <cacheField name="المرتجعات" numFmtId="0">
      <sharedItems containsSemiMixedTypes="0" containsString="0" containsNumber="1" containsInteger="1" minValue="0" maxValue="2100"/>
    </cacheField>
    <cacheField name="النوع" numFmtId="0">
      <sharedItems count="2">
        <s v="غير محدد"/>
        <s v="ملابس خارجية"/>
      </sharedItems>
    </cacheField>
    <cacheField name="Months (التاريخ)" numFmtId="0" databaseField="0">
      <fieldGroup base="0">
        <rangePr groupBy="months" startDate="2024-02-14T00:00:00" endDate="2025-03-09T00:00:00"/>
        <groupItems count="14">
          <s v="&lt;14-02-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9-03-25"/>
        </groupItems>
      </fieldGroup>
    </cacheField>
    <cacheField name="Quarters (التاريخ)" numFmtId="0" databaseField="0">
      <fieldGroup base="0">
        <rangePr groupBy="quarters" startDate="2024-02-14T00:00:00" endDate="2025-03-09T00:00:00"/>
        <groupItems count="6">
          <s v="&lt;14-02-24"/>
          <s v="Qtr1"/>
          <s v="Qtr2"/>
          <s v="Qtr3"/>
          <s v="Qtr4"/>
          <s v="&gt;09-03-25"/>
        </groupItems>
      </fieldGroup>
    </cacheField>
    <cacheField name="Years (التاريخ)" numFmtId="0" databaseField="0">
      <fieldGroup base="0">
        <rangePr groupBy="years" startDate="2024-02-14T00:00:00" endDate="2025-03-09T00:00:00"/>
        <groupItems count="4">
          <s v="&lt;14-02-24"/>
          <s v="2024"/>
          <s v="2025"/>
          <s v="&gt;09-03-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-MOH" refreshedDate="45891.91974409722" createdVersion="8" refreshedVersion="8" minRefreshableVersion="3" recordCount="103" xr:uid="{F84C7035-C724-4C57-A0E9-CB1561082739}">
  <cacheSource type="worksheet">
    <worksheetSource name="Table1_1"/>
  </cacheSource>
  <cacheFields count="11">
    <cacheField name="الإجمالي" numFmtId="0">
      <sharedItems containsSemiMixedTypes="0" containsString="0" containsNumber="1" containsInteger="1" minValue="53" maxValue="2100" count="52">
        <n v="220"/>
        <n v="125"/>
        <n v="150"/>
        <n v="540"/>
        <n v="395"/>
        <n v="198"/>
        <n v="185"/>
        <n v="2100"/>
        <n v="980"/>
        <n v="700"/>
        <n v="135"/>
        <n v="470"/>
        <n v="450"/>
        <n v="310"/>
        <n v="520"/>
        <n v="640"/>
        <n v="875"/>
        <n v="120"/>
        <n v="240"/>
        <n v="250"/>
        <n v="53"/>
        <n v="1050"/>
        <n v="525"/>
        <n v="480"/>
        <n v="67"/>
        <n v="194"/>
        <n v="201"/>
        <n v="99"/>
        <n v="660"/>
        <n v="132"/>
        <n v="894"/>
        <n v="1560"/>
        <n v="600"/>
        <n v="1890"/>
        <n v="930"/>
        <n v="990"/>
        <n v="780"/>
        <n v="890"/>
        <n v="260"/>
        <n v="325"/>
        <n v="720"/>
        <n v="1100"/>
        <n v="460"/>
        <n v="130"/>
        <n v="390"/>
        <n v="290"/>
        <n v="1250"/>
        <n v="324"/>
        <n v="216"/>
        <n v="1440"/>
        <n v="1300"/>
        <n v="105"/>
      </sharedItems>
    </cacheField>
    <cacheField name="الكمية" numFmtId="0">
      <sharedItems containsSemiMixedTypes="0" containsString="0" containsNumber="1" containsInteger="1" minValue="1" maxValue="6" count="6">
        <n v="2"/>
        <n v="5"/>
        <n v="3"/>
        <n v="1"/>
        <n v="6"/>
        <n v="4"/>
      </sharedItems>
    </cacheField>
    <cacheField name="السعر" numFmtId="0">
      <sharedItems containsSemiMixedTypes="0" containsString="0" containsNumber="1" containsInteger="1" minValue="25" maxValue="1100"/>
    </cacheField>
    <cacheField name="الصنف.1" numFmtId="0">
      <sharedItems count="68">
        <s v="وشاح صوفيxxl"/>
        <s v="وشاح صوفي"/>
        <s v="وشاح خفيف"/>
        <s v="وشاح حريري"/>
        <s v="وشاح أطفال"/>
        <s v="نوتة قطن cc"/>
        <s v="نصف كم "/>
        <s v="معطف فاخر"/>
        <s v="معطف شتوي xx"/>
        <s v="معطف شتوي"/>
        <s v="معطف جلدي"/>
        <s v="معطف جلدي l"/>
        <s v="كونون بات"/>
        <s v="كنزة قطنية xl"/>
        <s v="كنزة قطنية"/>
        <s v="كم "/>
        <s v="قميص كتان"/>
        <s v="قميص صيفي"/>
        <s v="قميص رسمي"/>
        <s v="قميص رجالي"/>
        <s v="قفازات جلدية"/>
        <s v="قبعة صيفية"/>
        <s v="قبعة صوفية"/>
        <s v="قبعة شتوية"/>
        <s v="فوطة"/>
        <s v="طقم رياضي xxx"/>
        <s v="طقم رياضي"/>
        <s v="طقم تكة رجالي "/>
        <s v="شورت صيفي"/>
        <s v="شورت رجالي xll"/>
        <s v="شراب قفاه بحري "/>
        <s v="شراب قطني"/>
        <s v="شراب قطن"/>
        <s v="شراب سوكيت "/>
        <s v="شراب رياضي"/>
        <s v="شراب حراري"/>
        <s v="شراب بني سوكيت "/>
        <s v="حمالة رجالي استرتش ابيض "/>
        <s v="حذاء رياضي"/>
        <s v="حذاء رسمي"/>
        <s v="جاكيت نسائي"/>
        <s v="جاكيت شتوي"/>
        <s v="جاكيت رياضي"/>
        <s v="جاكيت جلد أسود"/>
        <s v="جاكيت جلد"/>
        <s v="تي شيرت نسائي"/>
        <s v="تي شيرت صيفي"/>
        <s v="تي شيرت رياضي"/>
        <s v="تي شيرت رجالي"/>
        <s v="تي شيرت أطفال"/>
        <s v="بيجاما رجالي شتوي XXL "/>
        <s v="بيجاما اطفالي روسو "/>
        <s v="بوكس ميزان "/>
        <s v="بوكس مطبوع "/>
        <s v="بوكس برو "/>
        <s v="بوكس بارني "/>
        <s v="بوكس cn لونج "/>
        <s v="بنطلون كلاسيك"/>
        <s v="بنطلون جينز"/>
        <s v="بنشو مقفول "/>
        <s v="بنشو مفتوح "/>
        <s v="بلوفر شتوي"/>
        <s v="بلوفر رجالي"/>
        <s v="بكيني برو "/>
        <s v="بدوي قطن حريمي سادة "/>
        <s v="بدلة كلاسيكية"/>
        <s v="بدلة رسمية"/>
        <s v="استر رجالي ممطط "/>
      </sharedItems>
    </cacheField>
    <cacheField name="مقاسات.1" numFmtId="0">
      <sharedItems/>
    </cacheField>
    <cacheField name="الباركود" numFmtId="0">
      <sharedItems/>
    </cacheField>
    <cacheField name="رقم الإذن (الفاتورة)" numFmtId="0">
      <sharedItems count="45">
        <s v="32"/>
        <s v="15"/>
        <s v="42"/>
        <s v="20"/>
        <s v="33"/>
        <s v="48"/>
        <s v="21"/>
        <s v="26"/>
        <s v="27"/>
        <s v="38"/>
        <s v="37"/>
        <s v="13"/>
        <s v="31"/>
        <s v="43"/>
        <s v="29"/>
        <s v="25"/>
        <s v="45"/>
        <s v="35"/>
        <s v="23"/>
        <s v="14"/>
        <s v="50"/>
        <s v="24"/>
        <s v="34"/>
        <s v="49"/>
        <s v="19"/>
        <s v="7"/>
        <s v="18"/>
        <s v="22"/>
        <s v="30"/>
        <s v="12"/>
        <s v="17"/>
        <s v="44"/>
        <s v="16"/>
        <s v="28"/>
        <s v="41"/>
        <s v="36"/>
        <s v="47"/>
        <s v="51"/>
        <s v="10"/>
        <s v="40"/>
        <s v="6"/>
        <s v="46"/>
        <s v="11"/>
        <s v="9"/>
        <s v="39"/>
      </sharedItems>
    </cacheField>
    <cacheField name="التاريخ" numFmtId="14">
      <sharedItems containsSemiMixedTypes="0" containsNonDate="0" containsDate="1" containsString="0" minDate="2024-02-14T00:00:00" maxDate="2025-03-09T00:00:00" count="20">
        <d v="2024-02-24T00:00:00"/>
        <d v="2024-03-02T00:00:00"/>
        <d v="2025-02-25T00:00:00"/>
        <d v="2024-02-21T00:00:00"/>
        <d v="2025-03-07T00:00:00"/>
        <d v="2025-02-26T00:00:00"/>
        <d v="2024-03-04T00:00:00"/>
        <d v="2024-02-15T00:00:00"/>
        <d v="2025-03-08T00:00:00"/>
        <d v="2025-02-24T00:00:00"/>
        <d v="2024-02-23T00:00:00"/>
        <d v="2024-03-06T00:00:00"/>
        <d v="2024-02-22T00:00:00"/>
        <d v="2025-02-27T00:00:00"/>
        <d v="2024-03-05T00:00:00"/>
        <d v="2024-02-14T00:00:00"/>
        <d v="2024-03-03T00:00:00"/>
        <d v="2024-03-01T00:00:00"/>
        <d v="2025-02-15T00:00:00"/>
        <d v="2024-02-20T00:00:00"/>
      </sharedItems>
      <fieldGroup par="10"/>
    </cacheField>
    <cacheField name="Months (التاريخ)" numFmtId="0" databaseField="0">
      <fieldGroup base="7">
        <rangePr groupBy="months" startDate="2024-02-14T00:00:00" endDate="2025-03-09T00:00:00"/>
        <groupItems count="14">
          <s v="&lt;14-02-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9-03-25"/>
        </groupItems>
      </fieldGroup>
    </cacheField>
    <cacheField name="Quarters (التاريخ)" numFmtId="0" databaseField="0">
      <fieldGroup base="7">
        <rangePr groupBy="quarters" startDate="2024-02-14T00:00:00" endDate="2025-03-09T00:00:00"/>
        <groupItems count="6">
          <s v="&lt;14-02-24"/>
          <s v="Qtr1"/>
          <s v="Qtr2"/>
          <s v="Qtr3"/>
          <s v="Qtr4"/>
          <s v="&gt;09-03-25"/>
        </groupItems>
      </fieldGroup>
    </cacheField>
    <cacheField name="Years (التاريخ)" numFmtId="0" databaseField="0">
      <fieldGroup base="7">
        <rangePr groupBy="years" startDate="2024-02-14T00:00:00" endDate="2025-03-09T00:00:00"/>
        <groupItems count="4">
          <s v="&lt;14-02-24"/>
          <s v="2024"/>
          <s v="2025"/>
          <s v="&gt;09-03-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x v="0"/>
    <n v="7"/>
    <s v="291"/>
    <s v="_x0009_30*30 --"/>
    <x v="0"/>
    <x v="0"/>
    <n v="1"/>
    <n v="53"/>
    <n v="0"/>
    <x v="0"/>
  </r>
  <r>
    <x v="0"/>
    <n v="7"/>
    <s v="463"/>
    <s v="_x0009_"/>
    <x v="1"/>
    <x v="1"/>
    <n v="2"/>
    <n v="132"/>
    <n v="0"/>
    <x v="0"/>
  </r>
  <r>
    <x v="0"/>
    <n v="6"/>
    <s v="324"/>
    <s v="_x0009_6 "/>
    <x v="2"/>
    <x v="2"/>
    <n v="1"/>
    <n v="99"/>
    <n v="0"/>
    <x v="0"/>
  </r>
  <r>
    <x v="0"/>
    <n v="7"/>
    <s v="546"/>
    <s v="_x0009_6 "/>
    <x v="3"/>
    <x v="3"/>
    <n v="2"/>
    <n v="260"/>
    <n v="0"/>
    <x v="0"/>
  </r>
  <r>
    <x v="0"/>
    <n v="10"/>
    <s v="524"/>
    <s v="cn_x0009_4 "/>
    <x v="4"/>
    <x v="4"/>
    <n v="2"/>
    <n v="290"/>
    <n v="0"/>
    <x v="0"/>
  </r>
  <r>
    <x v="0"/>
    <n v="13"/>
    <s v="302"/>
    <s v="_x0009_"/>
    <x v="5"/>
    <x v="5"/>
    <n v="1"/>
    <n v="720"/>
    <n v="0"/>
    <x v="0"/>
  </r>
  <r>
    <x v="0"/>
    <n v="9"/>
    <s v="573"/>
    <s v="_x0009_6 "/>
    <x v="6"/>
    <x v="6"/>
    <n v="3"/>
    <n v="324"/>
    <n v="0"/>
    <x v="0"/>
  </r>
  <r>
    <x v="0"/>
    <n v="11"/>
    <s v="427"/>
    <s v="_x0009_"/>
    <x v="7"/>
    <x v="7"/>
    <n v="1"/>
    <n v="216"/>
    <n v="0"/>
    <x v="0"/>
  </r>
  <r>
    <x v="0"/>
    <n v="6"/>
    <s v="353"/>
    <s v="_x0009_7 "/>
    <x v="8"/>
    <x v="8"/>
    <n v="1"/>
    <n v="105"/>
    <n v="0"/>
    <x v="0"/>
  </r>
  <r>
    <x v="1"/>
    <n v="26"/>
    <s v="219"/>
    <s v="cc_x0009_"/>
    <x v="9"/>
    <x v="9"/>
    <n v="1"/>
    <n v="198"/>
    <n v="0"/>
    <x v="0"/>
  </r>
  <r>
    <x v="1"/>
    <n v="26"/>
    <s v="669"/>
    <s v="_x0009_5 استرتش الوان 7 --"/>
    <x v="10"/>
    <x v="10"/>
    <n v="1"/>
    <n v="185"/>
    <n v="0"/>
    <x v="0"/>
  </r>
  <r>
    <x v="1"/>
    <n v="26"/>
    <s v="669"/>
    <s v="_x0009_5 استرتش الوان 7 --"/>
    <x v="10"/>
    <x v="10"/>
    <n v="1"/>
    <n v="185"/>
    <n v="0"/>
    <x v="0"/>
  </r>
  <r>
    <x v="1"/>
    <n v="27"/>
    <s v="669"/>
    <s v="_x0009_5 استرتش الوان 7 --"/>
    <x v="10"/>
    <x v="11"/>
    <n v="1"/>
    <n v="-185"/>
    <n v="185"/>
    <x v="0"/>
  </r>
  <r>
    <x v="1"/>
    <n v="25"/>
    <s v="475"/>
    <s v="_x0009_13-14 --"/>
    <x v="11"/>
    <x v="12"/>
    <n v="1"/>
    <n v="135"/>
    <n v="0"/>
    <x v="0"/>
  </r>
  <r>
    <x v="1"/>
    <n v="23"/>
    <s v="625"/>
    <s v="_x0009_5 استرتش ابيض 6 --"/>
    <x v="12"/>
    <x v="13"/>
    <n v="2"/>
    <n v="450"/>
    <n v="0"/>
    <x v="0"/>
  </r>
  <r>
    <x v="1"/>
    <n v="22"/>
    <s v="374"/>
    <s v="_x0009_7 "/>
    <x v="13"/>
    <x v="14"/>
    <n v="1"/>
    <n v="525"/>
    <n v="0"/>
    <x v="0"/>
  </r>
  <r>
    <x v="1"/>
    <n v="22"/>
    <s v="373"/>
    <s v="_x0009_7 "/>
    <x v="13"/>
    <x v="14"/>
    <n v="1"/>
    <n v="525"/>
    <n v="0"/>
    <x v="0"/>
  </r>
  <r>
    <x v="1"/>
    <n v="29"/>
    <s v="461"/>
    <s v="_x0009_"/>
    <x v="14"/>
    <x v="15"/>
    <n v="1"/>
    <n v="67"/>
    <n v="0"/>
    <x v="0"/>
  </r>
  <r>
    <x v="1"/>
    <n v="26"/>
    <s v="467"/>
    <s v="_x0009_"/>
    <x v="14"/>
    <x v="16"/>
    <n v="2"/>
    <n v="194"/>
    <n v="0"/>
    <x v="0"/>
  </r>
  <r>
    <x v="1"/>
    <n v="30"/>
    <s v="696"/>
    <s v="_x0009_4 "/>
    <x v="15"/>
    <x v="17"/>
    <n v="6"/>
    <n v="894"/>
    <n v="0"/>
    <x v="0"/>
  </r>
  <r>
    <x v="1"/>
    <n v="23"/>
    <s v="307"/>
    <s v="XXL_x0009_"/>
    <x v="16"/>
    <x v="18"/>
    <n v="1"/>
    <n v="1100"/>
    <n v="0"/>
    <x v="0"/>
  </r>
  <r>
    <x v="1"/>
    <n v="23"/>
    <s v="723"/>
    <s v="_x0009_1-2 --"/>
    <x v="17"/>
    <x v="19"/>
    <n v="1"/>
    <n v="460"/>
    <n v="0"/>
    <x v="0"/>
  </r>
  <r>
    <x v="1"/>
    <n v="23"/>
    <s v="513"/>
    <s v="_x0009_6 "/>
    <x v="18"/>
    <x v="3"/>
    <n v="1"/>
    <n v="130"/>
    <n v="0"/>
    <x v="0"/>
  </r>
  <r>
    <x v="1"/>
    <n v="23"/>
    <s v="540"/>
    <s v="_x0009_6 "/>
    <x v="19"/>
    <x v="3"/>
    <n v="3"/>
    <n v="390"/>
    <n v="0"/>
    <x v="0"/>
  </r>
  <r>
    <x v="1"/>
    <n v="21"/>
    <s v="302"/>
    <s v="_x0009_"/>
    <x v="20"/>
    <x v="5"/>
    <n v="1"/>
    <n v="720"/>
    <n v="0"/>
    <x v="0"/>
  </r>
  <r>
    <x v="1"/>
    <n v="21"/>
    <s v="301"/>
    <s v="_x0009_"/>
    <x v="5"/>
    <x v="5"/>
    <n v="1"/>
    <n v="720"/>
    <n v="0"/>
    <x v="0"/>
  </r>
  <r>
    <x v="2"/>
    <n v="17"/>
    <s v="403"/>
    <s v="_x0009_"/>
    <x v="21"/>
    <x v="2"/>
    <n v="1"/>
    <n v="99"/>
    <n v="0"/>
    <x v="0"/>
  </r>
  <r>
    <x v="2"/>
    <n v="17"/>
    <s v="403"/>
    <s v="_x0009_"/>
    <x v="21"/>
    <x v="2"/>
    <n v="1"/>
    <n v="99"/>
    <n v="0"/>
    <x v="0"/>
  </r>
  <r>
    <x v="2"/>
    <n v="15"/>
    <s v="401"/>
    <s v="_x0009_"/>
    <x v="22"/>
    <x v="20"/>
    <n v="3"/>
    <n v="450"/>
    <n v="0"/>
    <x v="0"/>
  </r>
  <r>
    <x v="2"/>
    <n v="15"/>
    <s v="401"/>
    <s v="_x0009_"/>
    <x v="22"/>
    <x v="20"/>
    <n v="3"/>
    <n v="450"/>
    <n v="0"/>
    <x v="0"/>
  </r>
  <r>
    <x v="2"/>
    <n v="16"/>
    <s v="402"/>
    <s v="_x0009_"/>
    <x v="23"/>
    <x v="21"/>
    <n v="2"/>
    <n v="720"/>
    <n v="0"/>
    <x v="1"/>
  </r>
  <r>
    <x v="2"/>
    <n v="16"/>
    <s v="402"/>
    <s v="_x0009_"/>
    <x v="23"/>
    <x v="21"/>
    <n v="2"/>
    <n v="720"/>
    <n v="0"/>
    <x v="1"/>
  </r>
  <r>
    <x v="3"/>
    <n v="20"/>
    <s v="406"/>
    <s v="_x0009_"/>
    <x v="24"/>
    <x v="22"/>
    <n v="3"/>
    <n v="540"/>
    <n v="0"/>
    <x v="1"/>
  </r>
  <r>
    <x v="3"/>
    <n v="20"/>
    <s v="406"/>
    <s v="_x0009_"/>
    <x v="24"/>
    <x v="22"/>
    <n v="3"/>
    <n v="540"/>
    <n v="0"/>
    <x v="1"/>
  </r>
  <r>
    <x v="3"/>
    <n v="19"/>
    <s v="405"/>
    <s v="_x0009_"/>
    <x v="25"/>
    <x v="23"/>
    <n v="5"/>
    <n v="250"/>
    <n v="0"/>
    <x v="0"/>
  </r>
  <r>
    <x v="3"/>
    <n v="19"/>
    <s v="405"/>
    <s v="_x0009_"/>
    <x v="25"/>
    <x v="23"/>
    <n v="5"/>
    <n v="250"/>
    <n v="0"/>
    <x v="0"/>
  </r>
  <r>
    <x v="3"/>
    <n v="18"/>
    <s v="404"/>
    <s v="_x0009_"/>
    <x v="26"/>
    <x v="24"/>
    <n v="2"/>
    <n v="1300"/>
    <n v="0"/>
    <x v="0"/>
  </r>
  <r>
    <x v="3"/>
    <n v="18"/>
    <s v="404"/>
    <s v="_x0009_"/>
    <x v="26"/>
    <x v="24"/>
    <n v="2"/>
    <n v="1300"/>
    <n v="0"/>
    <x v="0"/>
  </r>
  <r>
    <x v="4"/>
    <n v="23"/>
    <s v="409"/>
    <s v="_x0009_"/>
    <x v="27"/>
    <x v="25"/>
    <n v="2"/>
    <n v="310"/>
    <n v="0"/>
    <x v="1"/>
  </r>
  <r>
    <x v="4"/>
    <n v="23"/>
    <s v="409"/>
    <s v="_x0009_"/>
    <x v="27"/>
    <x v="25"/>
    <n v="2"/>
    <n v="310"/>
    <n v="0"/>
    <x v="1"/>
  </r>
  <r>
    <x v="4"/>
    <n v="27"/>
    <s v="413"/>
    <s v="_x0009_"/>
    <x v="28"/>
    <x v="26"/>
    <n v="5"/>
    <n v="875"/>
    <n v="0"/>
    <x v="1"/>
  </r>
  <r>
    <x v="4"/>
    <n v="21"/>
    <s v="407"/>
    <s v="_x0009_"/>
    <x v="29"/>
    <x v="27"/>
    <n v="2"/>
    <n v="120"/>
    <n v="0"/>
    <x v="0"/>
  </r>
  <r>
    <x v="4"/>
    <n v="21"/>
    <s v="407"/>
    <s v="_x0009_"/>
    <x v="29"/>
    <x v="27"/>
    <n v="2"/>
    <n v="120"/>
    <n v="0"/>
    <x v="0"/>
  </r>
  <r>
    <x v="4"/>
    <n v="26"/>
    <s v="412"/>
    <s v="_x0009_"/>
    <x v="30"/>
    <x v="28"/>
    <n v="5"/>
    <n v="125"/>
    <n v="0"/>
    <x v="0"/>
  </r>
  <r>
    <x v="4"/>
    <n v="22"/>
    <s v="408"/>
    <s v="_x0009_"/>
    <x v="31"/>
    <x v="29"/>
    <n v="1"/>
    <n v="600"/>
    <n v="0"/>
    <x v="0"/>
  </r>
  <r>
    <x v="4"/>
    <n v="22"/>
    <s v="408"/>
    <s v="_x0009_"/>
    <x v="31"/>
    <x v="29"/>
    <n v="1"/>
    <n v="600"/>
    <n v="0"/>
    <x v="0"/>
  </r>
  <r>
    <x v="4"/>
    <n v="25"/>
    <s v="411"/>
    <s v="_x0009_"/>
    <x v="32"/>
    <x v="30"/>
    <n v="3"/>
    <n v="990"/>
    <n v="0"/>
    <x v="1"/>
  </r>
  <r>
    <x v="4"/>
    <n v="24"/>
    <s v="410"/>
    <s v="_x0009_"/>
    <x v="33"/>
    <x v="20"/>
    <n v="3"/>
    <n v="450"/>
    <n v="0"/>
    <x v="0"/>
  </r>
  <r>
    <x v="4"/>
    <n v="24"/>
    <s v="410"/>
    <s v="_x0009_"/>
    <x v="33"/>
    <x v="20"/>
    <n v="3"/>
    <n v="450"/>
    <n v="0"/>
    <x v="0"/>
  </r>
  <r>
    <x v="5"/>
    <n v="31"/>
    <s v="417"/>
    <s v="_x0009_"/>
    <x v="34"/>
    <x v="31"/>
    <n v="1"/>
    <n v="-700"/>
    <n v="700"/>
    <x v="0"/>
  </r>
  <r>
    <x v="5"/>
    <n v="30"/>
    <s v="416"/>
    <s v="_x0009_"/>
    <x v="35"/>
    <x v="32"/>
    <n v="3"/>
    <n v="480"/>
    <n v="0"/>
    <x v="0"/>
  </r>
  <r>
    <x v="5"/>
    <n v="29"/>
    <s v="415"/>
    <s v="_x0009_"/>
    <x v="36"/>
    <x v="33"/>
    <n v="4"/>
    <n v="1560"/>
    <n v="0"/>
    <x v="0"/>
  </r>
  <r>
    <x v="5"/>
    <n v="28"/>
    <s v="414"/>
    <s v="_x0009_"/>
    <x v="37"/>
    <x v="3"/>
    <n v="2"/>
    <n v="260"/>
    <n v="0"/>
    <x v="0"/>
  </r>
  <r>
    <x v="6"/>
    <n v="32"/>
    <s v="418"/>
    <s v="XXL_x0009_"/>
    <x v="38"/>
    <x v="34"/>
    <n v="2"/>
    <n v="220"/>
    <n v="0"/>
    <x v="1"/>
  </r>
  <r>
    <x v="7"/>
    <n v="12"/>
    <s v="503"/>
    <s v="_x0009_"/>
    <x v="39"/>
    <x v="23"/>
    <n v="5"/>
    <n v="250"/>
    <n v="0"/>
    <x v="0"/>
  </r>
  <r>
    <x v="7"/>
    <n v="10"/>
    <s v="501"/>
    <s v="_x0009_"/>
    <x v="22"/>
    <x v="20"/>
    <n v="3"/>
    <n v="450"/>
    <n v="0"/>
    <x v="0"/>
  </r>
  <r>
    <x v="7"/>
    <n v="11"/>
    <s v="502"/>
    <s v="_x0009_"/>
    <x v="23"/>
    <x v="21"/>
    <n v="2"/>
    <n v="720"/>
    <n v="0"/>
    <x v="1"/>
  </r>
  <r>
    <x v="8"/>
    <n v="15"/>
    <s v="506"/>
    <s v="_x0009_"/>
    <x v="38"/>
    <x v="28"/>
    <n v="5"/>
    <n v="125"/>
    <n v="0"/>
    <x v="1"/>
  </r>
  <r>
    <x v="8"/>
    <n v="13"/>
    <s v="504"/>
    <s v="xx_x0009_"/>
    <x v="40"/>
    <x v="35"/>
    <n v="2"/>
    <n v="-980"/>
    <n v="980"/>
    <x v="0"/>
  </r>
  <r>
    <x v="8"/>
    <n v="14"/>
    <s v="505"/>
    <s v="_x0009_"/>
    <x v="41"/>
    <x v="25"/>
    <n v="2"/>
    <n v="310"/>
    <n v="0"/>
    <x v="1"/>
  </r>
  <r>
    <x v="8"/>
    <n v="16"/>
    <s v="507"/>
    <s v="_x0009_"/>
    <x v="31"/>
    <x v="29"/>
    <n v="1"/>
    <n v="600"/>
    <n v="0"/>
    <x v="0"/>
  </r>
  <r>
    <x v="9"/>
    <n v="18"/>
    <s v="509"/>
    <s v="_x0009_"/>
    <x v="42"/>
    <x v="36"/>
    <n v="3"/>
    <n v="1050"/>
    <n v="0"/>
    <x v="0"/>
  </r>
  <r>
    <x v="9"/>
    <n v="20"/>
    <s v="511"/>
    <s v="_x0009_"/>
    <x v="36"/>
    <x v="33"/>
    <n v="4"/>
    <n v="1560"/>
    <n v="0"/>
    <x v="0"/>
  </r>
  <r>
    <x v="9"/>
    <n v="19"/>
    <s v="510"/>
    <s v="_x0009_"/>
    <x v="43"/>
    <x v="22"/>
    <n v="4"/>
    <n v="720"/>
    <n v="0"/>
    <x v="0"/>
  </r>
  <r>
    <x v="9"/>
    <n v="17"/>
    <s v="508"/>
    <s v="_x0009_"/>
    <x v="44"/>
    <x v="37"/>
    <n v="2"/>
    <n v="460"/>
    <n v="0"/>
    <x v="1"/>
  </r>
  <r>
    <x v="10"/>
    <n v="21"/>
    <s v="512"/>
    <s v="_x0009_"/>
    <x v="45"/>
    <x v="38"/>
    <n v="5"/>
    <n v="395"/>
    <n v="0"/>
    <x v="1"/>
  </r>
  <r>
    <x v="10"/>
    <n v="24"/>
    <s v="515"/>
    <s v="_x0009_"/>
    <x v="28"/>
    <x v="39"/>
    <n v="2"/>
    <n v="520"/>
    <n v="0"/>
    <x v="1"/>
  </r>
  <r>
    <x v="10"/>
    <n v="23"/>
    <s v="514"/>
    <s v="_x0009_"/>
    <x v="46"/>
    <x v="34"/>
    <n v="2"/>
    <n v="220"/>
    <n v="0"/>
    <x v="0"/>
  </r>
  <r>
    <x v="10"/>
    <n v="22"/>
    <s v="513"/>
    <s v="_x0009_"/>
    <x v="47"/>
    <x v="40"/>
    <n v="2"/>
    <n v="890"/>
    <n v="0"/>
    <x v="1"/>
  </r>
  <r>
    <x v="11"/>
    <n v="26"/>
    <s v="517"/>
    <s v="_x0009_"/>
    <x v="48"/>
    <x v="23"/>
    <n v="3"/>
    <n v="150"/>
    <n v="0"/>
    <x v="0"/>
  </r>
  <r>
    <x v="11"/>
    <n v="27"/>
    <s v="518"/>
    <s v="xll_x0009_"/>
    <x v="49"/>
    <x v="26"/>
    <n v="5"/>
    <n v="875"/>
    <n v="0"/>
    <x v="0"/>
  </r>
  <r>
    <x v="11"/>
    <n v="28"/>
    <s v="519"/>
    <s v="_x0009_"/>
    <x v="50"/>
    <x v="41"/>
    <n v="3"/>
    <n v="1890"/>
    <n v="0"/>
    <x v="1"/>
  </r>
  <r>
    <x v="11"/>
    <n v="25"/>
    <s v="516"/>
    <s v="_x0009_"/>
    <x v="51"/>
    <x v="3"/>
    <n v="2"/>
    <n v="260"/>
    <n v="0"/>
    <x v="0"/>
  </r>
  <r>
    <x v="12"/>
    <n v="29"/>
    <s v="520"/>
    <s v="l_x0009_"/>
    <x v="52"/>
    <x v="42"/>
    <n v="2"/>
    <n v="980"/>
    <n v="0"/>
    <x v="0"/>
  </r>
  <r>
    <x v="12"/>
    <n v="32"/>
    <s v="523"/>
    <s v="_x0009_"/>
    <x v="53"/>
    <x v="43"/>
    <n v="2"/>
    <n v="640"/>
    <n v="0"/>
    <x v="1"/>
  </r>
  <r>
    <x v="12"/>
    <n v="30"/>
    <s v="521"/>
    <s v="_x0009_"/>
    <x v="32"/>
    <x v="44"/>
    <n v="3"/>
    <n v="930"/>
    <n v="0"/>
    <x v="1"/>
  </r>
  <r>
    <x v="12"/>
    <n v="31"/>
    <s v="522"/>
    <s v="_x0009_"/>
    <x v="54"/>
    <x v="45"/>
    <n v="5"/>
    <n v="1250"/>
    <n v="0"/>
    <x v="1"/>
  </r>
  <r>
    <x v="13"/>
    <n v="33"/>
    <s v="461"/>
    <s v="_x0009_"/>
    <x v="55"/>
    <x v="15"/>
    <n v="3"/>
    <n v="201"/>
    <n v="0"/>
    <x v="0"/>
  </r>
  <r>
    <x v="14"/>
    <n v="37"/>
    <s v="423"/>
    <s v="_x0009_"/>
    <x v="56"/>
    <x v="31"/>
    <n v="3"/>
    <n v="-2100"/>
    <n v="2100"/>
    <x v="0"/>
  </r>
  <r>
    <x v="14"/>
    <n v="34"/>
    <s v="420"/>
    <s v="_x0009_"/>
    <x v="48"/>
    <x v="23"/>
    <n v="3"/>
    <n v="150"/>
    <n v="0"/>
    <x v="0"/>
  </r>
  <r>
    <x v="14"/>
    <n v="33"/>
    <s v="419"/>
    <s v="xxx_x0009_"/>
    <x v="57"/>
    <x v="36"/>
    <n v="3"/>
    <n v="1050"/>
    <n v="0"/>
    <x v="0"/>
  </r>
  <r>
    <x v="14"/>
    <n v="35"/>
    <s v="421"/>
    <s v="_x0009_"/>
    <x v="47"/>
    <x v="44"/>
    <n v="3"/>
    <n v="930"/>
    <n v="0"/>
    <x v="1"/>
  </r>
  <r>
    <x v="14"/>
    <n v="36"/>
    <s v="422"/>
    <s v="_x0009_"/>
    <x v="58"/>
    <x v="46"/>
    <n v="4"/>
    <n v="460"/>
    <n v="0"/>
    <x v="1"/>
  </r>
  <r>
    <x v="15"/>
    <n v="42"/>
    <s v="428"/>
    <s v="_x0009_"/>
    <x v="59"/>
    <x v="23"/>
    <n v="3"/>
    <n v="150"/>
    <n v="0"/>
    <x v="1"/>
  </r>
  <r>
    <x v="15"/>
    <n v="38"/>
    <s v="424"/>
    <s v="_x0009_"/>
    <x v="41"/>
    <x v="39"/>
    <n v="2"/>
    <n v="520"/>
    <n v="0"/>
    <x v="1"/>
  </r>
  <r>
    <x v="15"/>
    <n v="41"/>
    <s v="427"/>
    <s v="_x0009_"/>
    <x v="50"/>
    <x v="41"/>
    <n v="3"/>
    <n v="1890"/>
    <n v="0"/>
    <x v="1"/>
  </r>
  <r>
    <x v="15"/>
    <n v="40"/>
    <s v="426"/>
    <s v="_x0009_"/>
    <x v="43"/>
    <x v="47"/>
    <n v="5"/>
    <n v="325"/>
    <n v="0"/>
    <x v="0"/>
  </r>
  <r>
    <x v="15"/>
    <n v="39"/>
    <s v="425"/>
    <s v="_x0009_"/>
    <x v="60"/>
    <x v="21"/>
    <n v="4"/>
    <n v="1440"/>
    <n v="0"/>
    <x v="0"/>
  </r>
  <r>
    <x v="16"/>
    <n v="48"/>
    <s v="434"/>
    <s v="_x0009_"/>
    <x v="45"/>
    <x v="38"/>
    <n v="5"/>
    <n v="395"/>
    <n v="0"/>
    <x v="1"/>
  </r>
  <r>
    <x v="16"/>
    <n v="43"/>
    <s v="429"/>
    <s v="_x0009_"/>
    <x v="61"/>
    <x v="42"/>
    <n v="2"/>
    <n v="980"/>
    <n v="0"/>
    <x v="0"/>
  </r>
  <r>
    <x v="16"/>
    <n v="45"/>
    <s v="431"/>
    <s v="xl_x0009_"/>
    <x v="62"/>
    <x v="48"/>
    <n v="2"/>
    <n v="470"/>
    <n v="0"/>
    <x v="0"/>
  </r>
  <r>
    <x v="16"/>
    <n v="49"/>
    <s v="435"/>
    <s v="_x0009_"/>
    <x v="46"/>
    <x v="49"/>
    <n v="3"/>
    <n v="240"/>
    <n v="0"/>
    <x v="0"/>
  </r>
  <r>
    <x v="16"/>
    <n v="44"/>
    <s v="430"/>
    <s v="_x0009_"/>
    <x v="63"/>
    <x v="34"/>
    <n v="6"/>
    <n v="660"/>
    <n v="0"/>
    <x v="0"/>
  </r>
  <r>
    <x v="16"/>
    <n v="47"/>
    <s v="433"/>
    <s v="_x0009_"/>
    <x v="64"/>
    <x v="39"/>
    <n v="3"/>
    <n v="780"/>
    <n v="0"/>
    <x v="1"/>
  </r>
  <r>
    <x v="16"/>
    <n v="46"/>
    <s v="432"/>
    <s v="_x0009_"/>
    <x v="54"/>
    <x v="45"/>
    <n v="5"/>
    <n v="1250"/>
    <n v="0"/>
    <x v="1"/>
  </r>
  <r>
    <x v="17"/>
    <n v="50"/>
    <s v="436"/>
    <s v="_x0009_"/>
    <x v="53"/>
    <x v="43"/>
    <n v="2"/>
    <n v="640"/>
    <n v="0"/>
    <x v="1"/>
  </r>
  <r>
    <x v="17"/>
    <n v="51"/>
    <s v="437"/>
    <s v="_x0009_"/>
    <x v="65"/>
    <x v="40"/>
    <n v="2"/>
    <n v="890"/>
    <n v="0"/>
    <x v="1"/>
  </r>
  <r>
    <x v="18"/>
    <n v="33"/>
    <s v="524"/>
    <s v="_x0009_"/>
    <x v="45"/>
    <x v="50"/>
    <n v="5"/>
    <n v="-395"/>
    <n v="395"/>
    <x v="1"/>
  </r>
  <r>
    <x v="18"/>
    <n v="35"/>
    <s v="526"/>
    <s v="_x0009_"/>
    <x v="66"/>
    <x v="48"/>
    <n v="2"/>
    <n v="470"/>
    <n v="0"/>
    <x v="0"/>
  </r>
  <r>
    <x v="18"/>
    <n v="36"/>
    <s v="527"/>
    <s v="_x0009_"/>
    <x v="64"/>
    <x v="39"/>
    <n v="3"/>
    <n v="780"/>
    <n v="0"/>
    <x v="1"/>
  </r>
  <r>
    <x v="18"/>
    <n v="37"/>
    <s v="528"/>
    <s v="_x0009_"/>
    <x v="58"/>
    <x v="46"/>
    <n v="4"/>
    <n v="460"/>
    <n v="0"/>
    <x v="1"/>
  </r>
  <r>
    <x v="18"/>
    <n v="34"/>
    <s v="525"/>
    <s v="_x0009_"/>
    <x v="60"/>
    <x v="21"/>
    <n v="4"/>
    <n v="1440"/>
    <n v="0"/>
    <x v="0"/>
  </r>
  <r>
    <x v="19"/>
    <n v="38"/>
    <s v="529"/>
    <s v="_x0009_"/>
    <x v="56"/>
    <x v="51"/>
    <n v="3"/>
    <n v="2100"/>
    <n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x v="0"/>
    <x v="0"/>
    <n v="110"/>
    <x v="0"/>
    <s v=""/>
    <s v="418"/>
    <x v="0"/>
    <x v="0"/>
  </r>
  <r>
    <x v="1"/>
    <x v="1"/>
    <n v="25"/>
    <x v="1"/>
    <s v=""/>
    <s v="506"/>
    <x v="1"/>
    <x v="1"/>
  </r>
  <r>
    <x v="2"/>
    <x v="2"/>
    <n v="50"/>
    <x v="2"/>
    <s v=""/>
    <s v="428"/>
    <x v="2"/>
    <x v="2"/>
  </r>
  <r>
    <x v="3"/>
    <x v="2"/>
    <n v="180"/>
    <x v="3"/>
    <s v=""/>
    <s v="406"/>
    <x v="3"/>
    <x v="3"/>
  </r>
  <r>
    <x v="3"/>
    <x v="2"/>
    <n v="180"/>
    <x v="3"/>
    <s v=""/>
    <s v="406"/>
    <x v="3"/>
    <x v="3"/>
  </r>
  <r>
    <x v="4"/>
    <x v="1"/>
    <n v="79"/>
    <x v="4"/>
    <s v=""/>
    <s v="524"/>
    <x v="4"/>
    <x v="4"/>
  </r>
  <r>
    <x v="4"/>
    <x v="1"/>
    <n v="79"/>
    <x v="4"/>
    <s v=""/>
    <s v="434"/>
    <x v="5"/>
    <x v="5"/>
  </r>
  <r>
    <x v="4"/>
    <x v="1"/>
    <n v="79"/>
    <x v="4"/>
    <s v=""/>
    <s v="512"/>
    <x v="6"/>
    <x v="6"/>
  </r>
  <r>
    <x v="5"/>
    <x v="3"/>
    <n v="198"/>
    <x v="5"/>
    <s v=""/>
    <s v="219"/>
    <x v="7"/>
    <x v="7"/>
  </r>
  <r>
    <x v="6"/>
    <x v="3"/>
    <n v="185"/>
    <x v="6"/>
    <s v="5 استرتش الوان 7 --"/>
    <s v="669"/>
    <x v="7"/>
    <x v="7"/>
  </r>
  <r>
    <x v="6"/>
    <x v="3"/>
    <n v="185"/>
    <x v="6"/>
    <s v="5 استرتش الوان 7 --"/>
    <s v="669"/>
    <x v="7"/>
    <x v="7"/>
  </r>
  <r>
    <x v="6"/>
    <x v="3"/>
    <n v="185"/>
    <x v="6"/>
    <s v="5 استرتش الوان 7 --"/>
    <s v="669"/>
    <x v="8"/>
    <x v="7"/>
  </r>
  <r>
    <x v="7"/>
    <x v="2"/>
    <n v="700"/>
    <x v="7"/>
    <s v=""/>
    <s v="529"/>
    <x v="9"/>
    <x v="8"/>
  </r>
  <r>
    <x v="7"/>
    <x v="2"/>
    <n v="700"/>
    <x v="7"/>
    <s v=""/>
    <s v="423"/>
    <x v="10"/>
    <x v="9"/>
  </r>
  <r>
    <x v="8"/>
    <x v="0"/>
    <n v="490"/>
    <x v="8"/>
    <s v=""/>
    <s v="504"/>
    <x v="11"/>
    <x v="1"/>
  </r>
  <r>
    <x v="9"/>
    <x v="3"/>
    <n v="700"/>
    <x v="9"/>
    <s v=""/>
    <s v="417"/>
    <x v="12"/>
    <x v="10"/>
  </r>
  <r>
    <x v="8"/>
    <x v="0"/>
    <n v="490"/>
    <x v="10"/>
    <s v=""/>
    <s v="429"/>
    <x v="13"/>
    <x v="5"/>
  </r>
  <r>
    <x v="8"/>
    <x v="0"/>
    <n v="490"/>
    <x v="11"/>
    <s v=""/>
    <s v="520"/>
    <x v="14"/>
    <x v="11"/>
  </r>
  <r>
    <x v="10"/>
    <x v="3"/>
    <n v="135"/>
    <x v="12"/>
    <s v="13-14 --"/>
    <s v="475"/>
    <x v="15"/>
    <x v="7"/>
  </r>
  <r>
    <x v="11"/>
    <x v="0"/>
    <n v="235"/>
    <x v="13"/>
    <s v=""/>
    <s v="431"/>
    <x v="16"/>
    <x v="5"/>
  </r>
  <r>
    <x v="11"/>
    <x v="0"/>
    <n v="235"/>
    <x v="14"/>
    <s v=""/>
    <s v="526"/>
    <x v="17"/>
    <x v="4"/>
  </r>
  <r>
    <x v="12"/>
    <x v="0"/>
    <n v="225"/>
    <x v="15"/>
    <s v="5 استرتش ابيض 6 --"/>
    <s v="625"/>
    <x v="18"/>
    <x v="7"/>
  </r>
  <r>
    <x v="13"/>
    <x v="0"/>
    <n v="155"/>
    <x v="16"/>
    <s v=""/>
    <s v="505"/>
    <x v="19"/>
    <x v="1"/>
  </r>
  <r>
    <x v="14"/>
    <x v="0"/>
    <n v="260"/>
    <x v="16"/>
    <s v=""/>
    <s v="424"/>
    <x v="9"/>
    <x v="2"/>
  </r>
  <r>
    <x v="13"/>
    <x v="0"/>
    <n v="155"/>
    <x v="17"/>
    <s v=""/>
    <s v="409"/>
    <x v="18"/>
    <x v="12"/>
  </r>
  <r>
    <x v="13"/>
    <x v="0"/>
    <n v="155"/>
    <x v="17"/>
    <s v=""/>
    <s v="409"/>
    <x v="18"/>
    <x v="12"/>
  </r>
  <r>
    <x v="15"/>
    <x v="0"/>
    <n v="320"/>
    <x v="18"/>
    <s v=""/>
    <s v="436"/>
    <x v="20"/>
    <x v="13"/>
  </r>
  <r>
    <x v="15"/>
    <x v="0"/>
    <n v="320"/>
    <x v="18"/>
    <s v=""/>
    <s v="523"/>
    <x v="0"/>
    <x v="11"/>
  </r>
  <r>
    <x v="14"/>
    <x v="0"/>
    <n v="260"/>
    <x v="19"/>
    <s v=""/>
    <s v="515"/>
    <x v="21"/>
    <x v="6"/>
  </r>
  <r>
    <x v="16"/>
    <x v="1"/>
    <n v="175"/>
    <x v="19"/>
    <s v=""/>
    <s v="413"/>
    <x v="8"/>
    <x v="12"/>
  </r>
  <r>
    <x v="17"/>
    <x v="0"/>
    <n v="60"/>
    <x v="20"/>
    <s v=""/>
    <s v="407"/>
    <x v="6"/>
    <x v="12"/>
  </r>
  <r>
    <x v="17"/>
    <x v="0"/>
    <n v="60"/>
    <x v="20"/>
    <s v=""/>
    <s v="407"/>
    <x v="6"/>
    <x v="12"/>
  </r>
  <r>
    <x v="2"/>
    <x v="2"/>
    <n v="50"/>
    <x v="21"/>
    <s v=""/>
    <s v="420"/>
    <x v="22"/>
    <x v="9"/>
  </r>
  <r>
    <x v="2"/>
    <x v="2"/>
    <n v="50"/>
    <x v="21"/>
    <s v=""/>
    <s v="517"/>
    <x v="7"/>
    <x v="14"/>
  </r>
  <r>
    <x v="0"/>
    <x v="0"/>
    <n v="110"/>
    <x v="22"/>
    <s v=""/>
    <s v="514"/>
    <x v="18"/>
    <x v="6"/>
  </r>
  <r>
    <x v="18"/>
    <x v="2"/>
    <n v="80"/>
    <x v="22"/>
    <s v=""/>
    <s v="435"/>
    <x v="23"/>
    <x v="5"/>
  </r>
  <r>
    <x v="19"/>
    <x v="1"/>
    <n v="50"/>
    <x v="23"/>
    <s v=""/>
    <s v="405"/>
    <x v="24"/>
    <x v="3"/>
  </r>
  <r>
    <x v="19"/>
    <x v="1"/>
    <n v="50"/>
    <x v="23"/>
    <s v=""/>
    <s v="405"/>
    <x v="24"/>
    <x v="3"/>
  </r>
  <r>
    <x v="20"/>
    <x v="3"/>
    <n v="53"/>
    <x v="24"/>
    <s v="30*30 --"/>
    <s v="291"/>
    <x v="25"/>
    <x v="15"/>
  </r>
  <r>
    <x v="21"/>
    <x v="2"/>
    <n v="350"/>
    <x v="25"/>
    <s v=""/>
    <s v="419"/>
    <x v="4"/>
    <x v="9"/>
  </r>
  <r>
    <x v="21"/>
    <x v="2"/>
    <n v="350"/>
    <x v="26"/>
    <s v=""/>
    <s v="509"/>
    <x v="26"/>
    <x v="16"/>
  </r>
  <r>
    <x v="22"/>
    <x v="3"/>
    <n v="525"/>
    <x v="27"/>
    <s v="7 "/>
    <s v="374"/>
    <x v="27"/>
    <x v="7"/>
  </r>
  <r>
    <x v="22"/>
    <x v="3"/>
    <n v="525"/>
    <x v="27"/>
    <s v="7 "/>
    <s v="373"/>
    <x v="27"/>
    <x v="7"/>
  </r>
  <r>
    <x v="23"/>
    <x v="2"/>
    <n v="160"/>
    <x v="28"/>
    <s v=""/>
    <s v="416"/>
    <x v="28"/>
    <x v="10"/>
  </r>
  <r>
    <x v="16"/>
    <x v="1"/>
    <n v="175"/>
    <x v="29"/>
    <s v=""/>
    <s v="518"/>
    <x v="8"/>
    <x v="14"/>
  </r>
  <r>
    <x v="24"/>
    <x v="3"/>
    <n v="67"/>
    <x v="30"/>
    <s v=""/>
    <s v="461"/>
    <x v="14"/>
    <x v="7"/>
  </r>
  <r>
    <x v="25"/>
    <x v="0"/>
    <n v="97"/>
    <x v="30"/>
    <s v=""/>
    <s v="467"/>
    <x v="7"/>
    <x v="7"/>
  </r>
  <r>
    <x v="1"/>
    <x v="1"/>
    <n v="25"/>
    <x v="31"/>
    <s v=""/>
    <s v="412"/>
    <x v="7"/>
    <x v="12"/>
  </r>
  <r>
    <x v="19"/>
    <x v="1"/>
    <n v="50"/>
    <x v="32"/>
    <s v=""/>
    <s v="503"/>
    <x v="29"/>
    <x v="17"/>
  </r>
  <r>
    <x v="26"/>
    <x v="2"/>
    <n v="67"/>
    <x v="33"/>
    <s v=""/>
    <s v="461"/>
    <x v="4"/>
    <x v="18"/>
  </r>
  <r>
    <x v="27"/>
    <x v="3"/>
    <n v="99"/>
    <x v="34"/>
    <s v=""/>
    <s v="403"/>
    <x v="30"/>
    <x v="19"/>
  </r>
  <r>
    <x v="27"/>
    <x v="3"/>
    <n v="99"/>
    <x v="34"/>
    <s v=""/>
    <s v="403"/>
    <x v="30"/>
    <x v="19"/>
  </r>
  <r>
    <x v="28"/>
    <x v="4"/>
    <n v="110"/>
    <x v="35"/>
    <s v=""/>
    <s v="430"/>
    <x v="31"/>
    <x v="5"/>
  </r>
  <r>
    <x v="29"/>
    <x v="0"/>
    <n v="66"/>
    <x v="36"/>
    <s v=""/>
    <s v="463"/>
    <x v="25"/>
    <x v="15"/>
  </r>
  <r>
    <x v="30"/>
    <x v="4"/>
    <n v="149"/>
    <x v="37"/>
    <s v="4 "/>
    <s v="696"/>
    <x v="28"/>
    <x v="7"/>
  </r>
  <r>
    <x v="31"/>
    <x v="5"/>
    <n v="390"/>
    <x v="38"/>
    <s v=""/>
    <s v="415"/>
    <x v="14"/>
    <x v="10"/>
  </r>
  <r>
    <x v="31"/>
    <x v="5"/>
    <n v="390"/>
    <x v="38"/>
    <s v=""/>
    <s v="511"/>
    <x v="3"/>
    <x v="16"/>
  </r>
  <r>
    <x v="32"/>
    <x v="3"/>
    <n v="600"/>
    <x v="39"/>
    <s v=""/>
    <s v="408"/>
    <x v="27"/>
    <x v="12"/>
  </r>
  <r>
    <x v="32"/>
    <x v="3"/>
    <n v="600"/>
    <x v="39"/>
    <s v=""/>
    <s v="507"/>
    <x v="32"/>
    <x v="1"/>
  </r>
  <r>
    <x v="32"/>
    <x v="3"/>
    <n v="600"/>
    <x v="39"/>
    <s v=""/>
    <s v="408"/>
    <x v="27"/>
    <x v="12"/>
  </r>
  <r>
    <x v="33"/>
    <x v="2"/>
    <n v="630"/>
    <x v="40"/>
    <s v=""/>
    <s v="519"/>
    <x v="33"/>
    <x v="14"/>
  </r>
  <r>
    <x v="33"/>
    <x v="2"/>
    <n v="630"/>
    <x v="40"/>
    <s v=""/>
    <s v="427"/>
    <x v="34"/>
    <x v="2"/>
  </r>
  <r>
    <x v="34"/>
    <x v="2"/>
    <n v="310"/>
    <x v="41"/>
    <s v=""/>
    <s v="521"/>
    <x v="28"/>
    <x v="11"/>
  </r>
  <r>
    <x v="35"/>
    <x v="2"/>
    <n v="330"/>
    <x v="41"/>
    <s v=""/>
    <s v="411"/>
    <x v="15"/>
    <x v="12"/>
  </r>
  <r>
    <x v="36"/>
    <x v="2"/>
    <n v="260"/>
    <x v="42"/>
    <s v=""/>
    <s v="527"/>
    <x v="35"/>
    <x v="4"/>
  </r>
  <r>
    <x v="36"/>
    <x v="2"/>
    <n v="260"/>
    <x v="42"/>
    <s v=""/>
    <s v="433"/>
    <x v="36"/>
    <x v="5"/>
  </r>
  <r>
    <x v="37"/>
    <x v="0"/>
    <n v="445"/>
    <x v="43"/>
    <s v=""/>
    <s v="437"/>
    <x v="37"/>
    <x v="13"/>
  </r>
  <r>
    <x v="37"/>
    <x v="0"/>
    <n v="445"/>
    <x v="44"/>
    <s v=""/>
    <s v="513"/>
    <x v="27"/>
    <x v="6"/>
  </r>
  <r>
    <x v="34"/>
    <x v="2"/>
    <n v="310"/>
    <x v="44"/>
    <s v=""/>
    <s v="421"/>
    <x v="17"/>
    <x v="9"/>
  </r>
  <r>
    <x v="38"/>
    <x v="0"/>
    <n v="130"/>
    <x v="45"/>
    <s v=""/>
    <s v="516"/>
    <x v="15"/>
    <x v="14"/>
  </r>
  <r>
    <x v="38"/>
    <x v="0"/>
    <n v="130"/>
    <x v="46"/>
    <s v=""/>
    <s v="414"/>
    <x v="33"/>
    <x v="10"/>
  </r>
  <r>
    <x v="12"/>
    <x v="2"/>
    <n v="150"/>
    <x v="47"/>
    <s v=""/>
    <s v="410"/>
    <x v="21"/>
    <x v="12"/>
  </r>
  <r>
    <x v="12"/>
    <x v="2"/>
    <n v="150"/>
    <x v="47"/>
    <s v=""/>
    <s v="410"/>
    <x v="21"/>
    <x v="12"/>
  </r>
  <r>
    <x v="12"/>
    <x v="2"/>
    <n v="150"/>
    <x v="48"/>
    <s v=""/>
    <s v="501"/>
    <x v="38"/>
    <x v="17"/>
  </r>
  <r>
    <x v="12"/>
    <x v="2"/>
    <n v="150"/>
    <x v="48"/>
    <s v=""/>
    <s v="401"/>
    <x v="1"/>
    <x v="19"/>
  </r>
  <r>
    <x v="12"/>
    <x v="2"/>
    <n v="150"/>
    <x v="48"/>
    <s v=""/>
    <s v="401"/>
    <x v="1"/>
    <x v="19"/>
  </r>
  <r>
    <x v="39"/>
    <x v="1"/>
    <n v="65"/>
    <x v="49"/>
    <s v=""/>
    <s v="426"/>
    <x v="39"/>
    <x v="2"/>
  </r>
  <r>
    <x v="40"/>
    <x v="5"/>
    <n v="180"/>
    <x v="49"/>
    <s v=""/>
    <s v="510"/>
    <x v="24"/>
    <x v="16"/>
  </r>
  <r>
    <x v="41"/>
    <x v="3"/>
    <n v="1100"/>
    <x v="50"/>
    <s v=""/>
    <s v="307"/>
    <x v="18"/>
    <x v="7"/>
  </r>
  <r>
    <x v="42"/>
    <x v="3"/>
    <n v="460"/>
    <x v="51"/>
    <s v="1-2 --"/>
    <s v="723"/>
    <x v="18"/>
    <x v="7"/>
  </r>
  <r>
    <x v="43"/>
    <x v="3"/>
    <n v="130"/>
    <x v="52"/>
    <s v="6 "/>
    <s v="513"/>
    <x v="18"/>
    <x v="7"/>
  </r>
  <r>
    <x v="27"/>
    <x v="3"/>
    <n v="99"/>
    <x v="53"/>
    <s v="6 "/>
    <s v="324"/>
    <x v="40"/>
    <x v="15"/>
  </r>
  <r>
    <x v="44"/>
    <x v="2"/>
    <n v="130"/>
    <x v="54"/>
    <s v="6 "/>
    <s v="540"/>
    <x v="18"/>
    <x v="7"/>
  </r>
  <r>
    <x v="38"/>
    <x v="0"/>
    <n v="130"/>
    <x v="55"/>
    <s v="6 "/>
    <s v="546"/>
    <x v="25"/>
    <x v="15"/>
  </r>
  <r>
    <x v="45"/>
    <x v="0"/>
    <n v="145"/>
    <x v="56"/>
    <s v="4 "/>
    <s v="524"/>
    <x v="38"/>
    <x v="15"/>
  </r>
  <r>
    <x v="46"/>
    <x v="1"/>
    <n v="250"/>
    <x v="57"/>
    <s v=""/>
    <s v="432"/>
    <x v="41"/>
    <x v="5"/>
  </r>
  <r>
    <x v="46"/>
    <x v="1"/>
    <n v="250"/>
    <x v="57"/>
    <s v=""/>
    <s v="522"/>
    <x v="12"/>
    <x v="11"/>
  </r>
  <r>
    <x v="40"/>
    <x v="0"/>
    <n v="360"/>
    <x v="58"/>
    <s v=""/>
    <s v="402"/>
    <x v="32"/>
    <x v="19"/>
  </r>
  <r>
    <x v="40"/>
    <x v="0"/>
    <n v="360"/>
    <x v="58"/>
    <s v=""/>
    <s v="402"/>
    <x v="32"/>
    <x v="19"/>
  </r>
  <r>
    <x v="40"/>
    <x v="0"/>
    <n v="360"/>
    <x v="58"/>
    <s v=""/>
    <s v="502"/>
    <x v="42"/>
    <x v="17"/>
  </r>
  <r>
    <x v="40"/>
    <x v="3"/>
    <n v="720"/>
    <x v="59"/>
    <s v=""/>
    <s v="302"/>
    <x v="6"/>
    <x v="7"/>
  </r>
  <r>
    <x v="40"/>
    <x v="3"/>
    <n v="720"/>
    <x v="60"/>
    <s v=""/>
    <s v="302"/>
    <x v="11"/>
    <x v="15"/>
  </r>
  <r>
    <x v="40"/>
    <x v="3"/>
    <n v="720"/>
    <x v="60"/>
    <s v=""/>
    <s v="301"/>
    <x v="6"/>
    <x v="7"/>
  </r>
  <r>
    <x v="42"/>
    <x v="5"/>
    <n v="115"/>
    <x v="61"/>
    <s v=""/>
    <s v="528"/>
    <x v="10"/>
    <x v="4"/>
  </r>
  <r>
    <x v="42"/>
    <x v="5"/>
    <n v="115"/>
    <x v="61"/>
    <s v=""/>
    <s v="422"/>
    <x v="35"/>
    <x v="9"/>
  </r>
  <r>
    <x v="42"/>
    <x v="0"/>
    <n v="230"/>
    <x v="62"/>
    <s v=""/>
    <s v="508"/>
    <x v="30"/>
    <x v="16"/>
  </r>
  <r>
    <x v="47"/>
    <x v="2"/>
    <n v="108"/>
    <x v="63"/>
    <s v="6 "/>
    <s v="573"/>
    <x v="43"/>
    <x v="15"/>
  </r>
  <r>
    <x v="48"/>
    <x v="3"/>
    <n v="216"/>
    <x v="64"/>
    <s v=""/>
    <s v="427"/>
    <x v="42"/>
    <x v="15"/>
  </r>
  <r>
    <x v="49"/>
    <x v="5"/>
    <n v="360"/>
    <x v="65"/>
    <s v=""/>
    <s v="525"/>
    <x v="22"/>
    <x v="4"/>
  </r>
  <r>
    <x v="49"/>
    <x v="5"/>
    <n v="360"/>
    <x v="65"/>
    <s v=""/>
    <s v="425"/>
    <x v="44"/>
    <x v="2"/>
  </r>
  <r>
    <x v="50"/>
    <x v="0"/>
    <n v="650"/>
    <x v="66"/>
    <s v=""/>
    <s v="404"/>
    <x v="26"/>
    <x v="3"/>
  </r>
  <r>
    <x v="50"/>
    <x v="0"/>
    <n v="650"/>
    <x v="66"/>
    <s v=""/>
    <s v="404"/>
    <x v="26"/>
    <x v="3"/>
  </r>
  <r>
    <x v="51"/>
    <x v="3"/>
    <n v="105"/>
    <x v="67"/>
    <s v="7 "/>
    <s v="353"/>
    <x v="40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D9EC71-61CA-4A5D-AE17-8C147FF2B2BC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B70:C139" firstHeaderRow="1" firstDataRow="1" firstDataCol="1"/>
  <pivotFields count="11">
    <pivotField showAll="0"/>
    <pivotField dataField="1" showAll="0"/>
    <pivotField showAll="0"/>
    <pivotField axis="axisRow" showAll="0" sortType="descending">
      <items count="69">
        <item x="0"/>
        <item x="1"/>
        <item x="2"/>
        <item x="3"/>
        <item x="4"/>
        <item x="5"/>
        <item x="6"/>
        <item x="7"/>
        <item x="8"/>
        <item x="9"/>
        <item x="11"/>
        <item x="1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4" showAll="0">
      <items count="21">
        <item x="15"/>
        <item x="7"/>
        <item x="19"/>
        <item x="3"/>
        <item x="12"/>
        <item x="10"/>
        <item x="0"/>
        <item x="17"/>
        <item x="1"/>
        <item x="16"/>
        <item x="6"/>
        <item x="14"/>
        <item x="11"/>
        <item x="18"/>
        <item x="9"/>
        <item x="2"/>
        <item x="5"/>
        <item x="13"/>
        <item x="4"/>
        <item x="8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3"/>
  </rowFields>
  <rowItems count="69">
    <i>
      <x v="4"/>
    </i>
    <i>
      <x v="57"/>
    </i>
    <i>
      <x v="23"/>
    </i>
    <i>
      <x v="49"/>
    </i>
    <i>
      <x v="48"/>
    </i>
    <i>
      <x v="38"/>
    </i>
    <i>
      <x v="65"/>
    </i>
    <i>
      <x v="61"/>
    </i>
    <i>
      <x v="19"/>
    </i>
    <i>
      <x v="3"/>
    </i>
    <i>
      <x v="42"/>
    </i>
    <i>
      <x v="58"/>
    </i>
    <i>
      <x v="41"/>
    </i>
    <i>
      <x v="35"/>
    </i>
    <i>
      <x v="47"/>
    </i>
    <i>
      <x v="37"/>
    </i>
    <i>
      <x v="21"/>
    </i>
    <i>
      <x v="7"/>
    </i>
    <i>
      <x v="40"/>
    </i>
    <i>
      <x v="22"/>
    </i>
    <i>
      <x v="44"/>
    </i>
    <i>
      <x v="31"/>
    </i>
    <i>
      <x v="1"/>
    </i>
    <i>
      <x v="32"/>
    </i>
    <i>
      <x v="29"/>
    </i>
    <i>
      <x v="16"/>
    </i>
    <i>
      <x v="20"/>
    </i>
    <i>
      <x v="17"/>
    </i>
    <i>
      <x v="18"/>
    </i>
    <i>
      <x v="66"/>
    </i>
    <i>
      <x v="63"/>
    </i>
    <i>
      <x v="28"/>
    </i>
    <i>
      <x v="2"/>
    </i>
    <i>
      <x v="39"/>
    </i>
    <i>
      <x v="25"/>
    </i>
    <i>
      <x v="26"/>
    </i>
    <i>
      <x v="54"/>
    </i>
    <i>
      <x v="6"/>
    </i>
    <i>
      <x v="30"/>
    </i>
    <i>
      <x v="33"/>
    </i>
    <i>
      <x v="62"/>
    </i>
    <i>
      <x v="34"/>
    </i>
    <i>
      <x v="55"/>
    </i>
    <i>
      <x v="27"/>
    </i>
    <i>
      <x v="60"/>
    </i>
    <i>
      <x v="8"/>
    </i>
    <i>
      <x/>
    </i>
    <i>
      <x v="43"/>
    </i>
    <i>
      <x v="56"/>
    </i>
    <i>
      <x v="45"/>
    </i>
    <i>
      <x v="13"/>
    </i>
    <i>
      <x v="46"/>
    </i>
    <i>
      <x v="36"/>
    </i>
    <i>
      <x v="10"/>
    </i>
    <i>
      <x v="14"/>
    </i>
    <i>
      <x v="11"/>
    </i>
    <i>
      <x v="15"/>
    </i>
    <i>
      <x v="64"/>
    </i>
    <i>
      <x v="12"/>
    </i>
    <i>
      <x v="9"/>
    </i>
    <i>
      <x v="24"/>
    </i>
    <i>
      <x v="50"/>
    </i>
    <i>
      <x v="59"/>
    </i>
    <i>
      <x v="51"/>
    </i>
    <i>
      <x v="67"/>
    </i>
    <i>
      <x v="52"/>
    </i>
    <i>
      <x v="5"/>
    </i>
    <i>
      <x v="53"/>
    </i>
    <i t="grand">
      <x/>
    </i>
  </rowItems>
  <colItems count="1">
    <i/>
  </colItems>
  <dataFields count="1">
    <dataField name="Sum of الكمية" fld="1" baseField="0" baseItem="0"/>
  </dataFields>
  <chartFormats count="69"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4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3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2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1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7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6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5"/>
          </reference>
        </references>
      </pivotArea>
    </chartFormat>
    <chartFormat chart="0" format="7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7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8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7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8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4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4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6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6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5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0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5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9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0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2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1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3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F14274-48B9-4789-AC50-93FFD023F4DE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19:C65" firstHeaderRow="1" firstDataRow="1" firstDataCol="1"/>
  <pivotFields count="11">
    <pivotField dataField="1" showAll="0">
      <items count="53">
        <item x="20"/>
        <item x="24"/>
        <item x="27"/>
        <item x="51"/>
        <item x="17"/>
        <item x="1"/>
        <item x="43"/>
        <item x="29"/>
        <item x="10"/>
        <item x="2"/>
        <item x="6"/>
        <item x="25"/>
        <item x="5"/>
        <item x="26"/>
        <item x="48"/>
        <item x="0"/>
        <item x="18"/>
        <item x="19"/>
        <item x="38"/>
        <item x="45"/>
        <item x="13"/>
        <item x="47"/>
        <item x="39"/>
        <item x="44"/>
        <item x="4"/>
        <item x="12"/>
        <item x="42"/>
        <item x="11"/>
        <item x="23"/>
        <item x="14"/>
        <item x="22"/>
        <item x="3"/>
        <item x="32"/>
        <item x="15"/>
        <item x="28"/>
        <item x="9"/>
        <item x="40"/>
        <item x="36"/>
        <item x="16"/>
        <item x="37"/>
        <item x="30"/>
        <item x="34"/>
        <item x="8"/>
        <item x="35"/>
        <item x="21"/>
        <item x="41"/>
        <item x="46"/>
        <item x="50"/>
        <item x="49"/>
        <item x="31"/>
        <item x="33"/>
        <item x="7"/>
        <item t="default"/>
      </items>
    </pivotField>
    <pivotField showAll="0">
      <items count="7">
        <item x="3"/>
        <item x="0"/>
        <item x="2"/>
        <item x="5"/>
        <item x="1"/>
        <item x="4"/>
        <item t="default"/>
      </items>
    </pivotField>
    <pivotField showAll="0"/>
    <pivotField showAll="0"/>
    <pivotField showAll="0"/>
    <pivotField showAll="0"/>
    <pivotField axis="axisRow" showAll="0" sortType="descending">
      <items count="46">
        <item x="38"/>
        <item x="42"/>
        <item x="29"/>
        <item x="11"/>
        <item x="19"/>
        <item x="1"/>
        <item x="32"/>
        <item x="30"/>
        <item x="26"/>
        <item x="24"/>
        <item x="3"/>
        <item x="6"/>
        <item x="27"/>
        <item x="18"/>
        <item x="21"/>
        <item x="15"/>
        <item x="7"/>
        <item x="8"/>
        <item x="33"/>
        <item x="14"/>
        <item x="28"/>
        <item x="12"/>
        <item x="0"/>
        <item x="4"/>
        <item x="22"/>
        <item x="17"/>
        <item x="35"/>
        <item x="10"/>
        <item x="9"/>
        <item x="44"/>
        <item x="39"/>
        <item x="34"/>
        <item x="2"/>
        <item x="13"/>
        <item x="31"/>
        <item x="16"/>
        <item x="41"/>
        <item x="36"/>
        <item x="5"/>
        <item x="23"/>
        <item x="20"/>
        <item x="37"/>
        <item x="40"/>
        <item x="25"/>
        <item x="4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21">
        <item x="15"/>
        <item x="7"/>
        <item x="19"/>
        <item x="3"/>
        <item x="12"/>
        <item x="10"/>
        <item x="0"/>
        <item x="17"/>
        <item x="1"/>
        <item x="16"/>
        <item x="6"/>
        <item x="14"/>
        <item x="11"/>
        <item x="18"/>
        <item x="9"/>
        <item x="2"/>
        <item x="5"/>
        <item x="13"/>
        <item x="4"/>
        <item x="8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6"/>
  </rowFields>
  <rowItems count="46">
    <i>
      <x v="8"/>
    </i>
    <i>
      <x v="13"/>
    </i>
    <i>
      <x v="12"/>
    </i>
    <i>
      <x v="10"/>
    </i>
    <i>
      <x v="28"/>
    </i>
    <i>
      <x v="19"/>
    </i>
    <i>
      <x v="27"/>
    </i>
    <i>
      <x v="20"/>
    </i>
    <i>
      <x v="18"/>
    </i>
    <i>
      <x v="11"/>
    </i>
    <i>
      <x v="6"/>
    </i>
    <i>
      <x v="21"/>
    </i>
    <i>
      <x v="17"/>
    </i>
    <i>
      <x v="31"/>
    </i>
    <i>
      <x v="3"/>
    </i>
    <i>
      <x v="23"/>
    </i>
    <i>
      <x v="24"/>
    </i>
    <i>
      <x v="29"/>
    </i>
    <i>
      <x v="14"/>
    </i>
    <i>
      <x v="25"/>
    </i>
    <i>
      <x v="15"/>
    </i>
    <i>
      <x v="36"/>
    </i>
    <i>
      <x v="26"/>
    </i>
    <i>
      <x v="9"/>
    </i>
    <i>
      <x v="16"/>
    </i>
    <i>
      <x v="5"/>
    </i>
    <i>
      <x v="33"/>
    </i>
    <i>
      <x v="1"/>
    </i>
    <i>
      <x v="41"/>
    </i>
    <i>
      <x v="22"/>
    </i>
    <i>
      <x v="37"/>
    </i>
    <i>
      <x/>
    </i>
    <i>
      <x v="34"/>
    </i>
    <i>
      <x v="7"/>
    </i>
    <i>
      <x v="40"/>
    </i>
    <i>
      <x v="35"/>
    </i>
    <i>
      <x v="43"/>
    </i>
    <i>
      <x v="38"/>
    </i>
    <i>
      <x v="30"/>
    </i>
    <i>
      <x v="44"/>
    </i>
    <i>
      <x v="4"/>
    </i>
    <i>
      <x v="2"/>
    </i>
    <i>
      <x v="39"/>
    </i>
    <i>
      <x v="42"/>
    </i>
    <i>
      <x v="32"/>
    </i>
    <i t="grand">
      <x/>
    </i>
  </rowItems>
  <colItems count="1">
    <i/>
  </colItems>
  <dataFields count="1">
    <dataField name="Sum of الإجمالي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355E08-EBE1-4A47-BBBE-E52D3C9E07B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C6" firstHeaderRow="1" firstDataRow="1" firstDataCol="1"/>
  <pivotFields count="13">
    <pivotField numFmtId="1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>
      <items count="68">
        <item x="8"/>
        <item x="26"/>
        <item x="60"/>
        <item x="7"/>
        <item x="6"/>
        <item x="44"/>
        <item x="58"/>
        <item x="5"/>
        <item x="20"/>
        <item x="23"/>
        <item x="54"/>
        <item x="4"/>
        <item x="3"/>
        <item x="19"/>
        <item x="2"/>
        <item x="18"/>
        <item x="17"/>
        <item x="16"/>
        <item x="43"/>
        <item x="22"/>
        <item x="33"/>
        <item x="37"/>
        <item x="51"/>
        <item x="47"/>
        <item x="65"/>
        <item x="64"/>
        <item x="32"/>
        <item x="50"/>
        <item x="31"/>
        <item x="36"/>
        <item x="15"/>
        <item x="1"/>
        <item x="63"/>
        <item x="21"/>
        <item x="55"/>
        <item x="39"/>
        <item x="30"/>
        <item x="14"/>
        <item x="49"/>
        <item x="35"/>
        <item x="13"/>
        <item x="42"/>
        <item x="57"/>
        <item x="0"/>
        <item x="25"/>
        <item x="46"/>
        <item x="48"/>
        <item x="29"/>
        <item x="28"/>
        <item x="53"/>
        <item x="27"/>
        <item x="41"/>
        <item x="12"/>
        <item x="66"/>
        <item x="62"/>
        <item x="11"/>
        <item x="61"/>
        <item x="52"/>
        <item x="34"/>
        <item x="40"/>
        <item x="56"/>
        <item x="10"/>
        <item x="9"/>
        <item x="45"/>
        <item x="24"/>
        <item x="59"/>
        <item x="38"/>
        <item t="default"/>
      </items>
    </pivotField>
    <pivotField showAll="0">
      <items count="53">
        <item x="31"/>
        <item x="35"/>
        <item x="11"/>
        <item x="50"/>
        <item x="28"/>
        <item x="23"/>
        <item x="0"/>
        <item x="27"/>
        <item x="47"/>
        <item x="1"/>
        <item x="15"/>
        <item x="38"/>
        <item x="49"/>
        <item x="16"/>
        <item x="2"/>
        <item x="8"/>
        <item x="6"/>
        <item x="34"/>
        <item x="46"/>
        <item x="3"/>
        <item x="12"/>
        <item x="4"/>
        <item x="17"/>
        <item x="20"/>
        <item x="25"/>
        <item x="32"/>
        <item x="26"/>
        <item x="22"/>
        <item x="10"/>
        <item x="9"/>
        <item x="7"/>
        <item x="13"/>
        <item x="37"/>
        <item x="48"/>
        <item x="45"/>
        <item x="39"/>
        <item x="44"/>
        <item x="43"/>
        <item x="30"/>
        <item x="36"/>
        <item x="21"/>
        <item x="33"/>
        <item x="40"/>
        <item x="19"/>
        <item x="42"/>
        <item x="14"/>
        <item x="29"/>
        <item x="41"/>
        <item x="24"/>
        <item x="51"/>
        <item x="5"/>
        <item x="18"/>
        <item t="default"/>
      </items>
    </pivotField>
    <pivotField showAll="0"/>
    <pivotField dataField="1" showAll="0"/>
    <pivotField showAll="0"/>
    <pivotField showAll="0">
      <items count="3">
        <item x="0"/>
        <item x="1"/>
        <item t="default"/>
      </items>
    </pivotField>
    <pivotField axis="axisRow" showAll="0">
      <items count="15">
        <item sd="0" x="0"/>
        <item sd="0" x="1"/>
        <item x="2"/>
        <item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 sd="0"/>
      </items>
    </pivotField>
  </pivotFields>
  <rowFields count="2">
    <field x="12"/>
    <field x="10"/>
  </rowFields>
  <rowItems count="3">
    <i>
      <x v="1"/>
    </i>
    <i>
      <x v="2"/>
    </i>
    <i t="grand">
      <x/>
    </i>
  </rowItems>
  <colItems count="1">
    <i/>
  </colItems>
  <dataFields count="1">
    <dataField name="Sum of الإجمالي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6F349D4-C670-4111-BB17-2E90B43FC0C8}" autoFormatId="16" applyNumberFormats="0" applyBorderFormats="0" applyFontFormats="0" applyPatternFormats="0" applyAlignmentFormats="0" applyWidthHeightFormats="0">
  <queryTableRefresh nextId="14">
    <queryTableFields count="8">
      <queryTableField id="1" name="الإجمالي" tableColumnId="1"/>
      <queryTableField id="2" name="الكمية" tableColumnId="2"/>
      <queryTableField id="3" name="السعر" tableColumnId="3"/>
      <queryTableField id="8" name="الصنف.1" tableColumnId="8"/>
      <queryTableField id="9" name="مقاسات.1" tableColumnId="9"/>
      <queryTableField id="5" name="الباركود" tableColumnId="5"/>
      <queryTableField id="6" name="رقم الإذن (الفاتورة)" tableColumnId="6"/>
      <queryTableField id="7" name="التاريخ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CB02627-99D9-499A-A906-8093A306B175}" autoFormatId="16" applyNumberFormats="0" applyBorderFormats="0" applyFontFormats="0" applyPatternFormats="0" applyAlignmentFormats="0" applyWidthHeightFormats="0">
  <queryTableRefresh nextId="28" unboundColumnsRight="2">
    <queryTableFields count="10">
      <queryTableField id="9" name="التاريخ" tableColumnId="9"/>
      <queryTableField id="8" name="رقم الإذن (الفاتورة)" tableColumnId="8"/>
      <queryTableField id="7" name="الباركود" tableColumnId="7"/>
      <queryTableField id="14" name="المقاس" tableColumnId="12"/>
      <queryTableField id="10" name="الصنف" tableColumnId="10"/>
      <queryTableField id="3" name="السعر" tableColumnId="3"/>
      <queryTableField id="2" name="الكمية" tableColumnId="2"/>
      <queryTableField id="1" name="الإجمالي" tableColumnId="1"/>
      <queryTableField id="16" dataBound="0" tableColumnId="13"/>
      <queryTableField id="27" dataBound="0" tableColumnId="1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9FD69-4A4D-4C8C-806D-FDA86E95FC29}" name="Table1" displayName="Table1" ref="A1:G104" totalsRowShown="0" headerRowDxfId="17" headerRowBorderDxfId="16" tableBorderDxfId="15">
  <autoFilter ref="A1:G104" xr:uid="{6DB9FD69-4A4D-4C8C-806D-FDA86E95FC29}"/>
  <tableColumns count="7">
    <tableColumn id="1" xr3:uid="{ADBC8FC5-9915-4BCD-90E3-A1DD4AA7FB13}" name="الإجمالي"/>
    <tableColumn id="2" xr3:uid="{2C9D7E05-4453-4B0D-9CF3-2EF6E9B65F48}" name="الكمية"/>
    <tableColumn id="3" xr3:uid="{73BA6BE8-A10A-4E2C-B0D6-D37985B118AE}" name="السعر"/>
    <tableColumn id="4" xr3:uid="{607767A6-C685-4BB6-8F31-DBF5CA6ECA6A}" name="الصنف"/>
    <tableColumn id="5" xr3:uid="{D6C1B1F2-5E4F-422F-822B-8343BED192F4}" name="الباركود"/>
    <tableColumn id="6" xr3:uid="{F7BDD0F7-BB89-4128-AA46-E162A3E8EFE3}" name="رقم الإذن (الفاتورة)"/>
    <tableColumn id="7" xr3:uid="{10D83C23-4690-4D4F-B530-F3DE0E57DD83}" name="التاريخ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BEE527-1742-41F7-B78D-645C79E4293D}" name="Table1_1" displayName="Table1_1" ref="A1:H104" tableType="queryTable" totalsRowShown="0">
  <autoFilter ref="A1:H104" xr:uid="{2ABEE527-1742-41F7-B78D-645C79E4293D}"/>
  <tableColumns count="8">
    <tableColumn id="1" xr3:uid="{A4683736-94AC-4CD4-9BE0-EFA447F0A307}" uniqueName="1" name="الإجمالي" queryTableFieldId="1"/>
    <tableColumn id="2" xr3:uid="{C390AA47-18B1-45A8-9ECD-9B49D9BFFB6D}" uniqueName="2" name="الكمية" queryTableFieldId="2"/>
    <tableColumn id="3" xr3:uid="{D4375786-1D47-489B-97BA-AD26A476733D}" uniqueName="3" name="السعر" queryTableFieldId="3"/>
    <tableColumn id="8" xr3:uid="{0F3C870A-51D4-47DF-A9B6-65150E061F4C}" uniqueName="8" name="الصنف.1" queryTableFieldId="8" dataDxfId="13"/>
    <tableColumn id="9" xr3:uid="{0FF72049-116D-4962-B663-48CAFAD9B2DC}" uniqueName="9" name="مقاسات.1" queryTableFieldId="9" dataDxfId="12"/>
    <tableColumn id="5" xr3:uid="{E7827264-FD70-44D7-BF4A-0F59653D633A}" uniqueName="5" name="الباركود" queryTableFieldId="5" dataDxfId="11"/>
    <tableColumn id="6" xr3:uid="{11FC3C47-E75E-4A80-9711-8A2D05C6E1CC}" uniqueName="6" name="رقم الإذن (الفاتورة)" queryTableFieldId="6" dataDxfId="10"/>
    <tableColumn id="7" xr3:uid="{98486A1F-D252-4677-8510-E8C5CDBD1B1E}" uniqueName="7" name="التاريخ" queryTableFieldId="7" dataDxfId="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89E68E-02CD-45C3-AD18-A615A67B9B30}" name="Table1_2" displayName="Table1_2" ref="A1:J104" tableType="queryTable" totalsRowShown="0" headerRowDxfId="8">
  <autoFilter ref="A1:J104" xr:uid="{2C89E68E-02CD-45C3-AD18-A615A67B9B30}"/>
  <sortState xmlns:xlrd2="http://schemas.microsoft.com/office/spreadsheetml/2017/richdata2" ref="A2:J104">
    <sortCondition ref="A1:A104"/>
  </sortState>
  <tableColumns count="10">
    <tableColumn id="9" xr3:uid="{98FD2544-B807-4603-8DDF-8D232CCCE48E}" uniqueName="9" name="التاريخ" queryTableFieldId="9" dataDxfId="7"/>
    <tableColumn id="8" xr3:uid="{57C598E4-A144-47EC-9D7D-F4B06988DA39}" uniqueName="8" name="رقم الإذن (الفاتورة)" queryTableFieldId="8" dataDxfId="6"/>
    <tableColumn id="7" xr3:uid="{B0DCB98A-A4B5-4B5E-9462-54677C8DD903}" uniqueName="7" name="الباركود" queryTableFieldId="7" dataDxfId="5"/>
    <tableColumn id="12" xr3:uid="{DDCAA313-65A9-401D-B404-06D70C345631}" uniqueName="12" name="المقاس" queryTableFieldId="14" dataDxfId="4"/>
    <tableColumn id="10" xr3:uid="{9E81A443-BFF3-4716-A0F6-859F4A6FAB28}" uniqueName="10" name="الصنف" queryTableFieldId="10" dataDxfId="3"/>
    <tableColumn id="3" xr3:uid="{668571D2-9B78-498F-BA14-7FFB69F42210}" uniqueName="3" name="السعر" queryTableFieldId="3" dataDxfId="2"/>
    <tableColumn id="2" xr3:uid="{5CFCCCC3-0174-47D7-BD78-14BD46FFD531}" uniqueName="2" name="الكمية" queryTableFieldId="2"/>
    <tableColumn id="1" xr3:uid="{19FAC651-769D-4C14-95AC-B7D7857191F7}" uniqueName="1" name="الإجمالي" queryTableFieldId="1"/>
    <tableColumn id="13" xr3:uid="{6ED77B93-CAE1-4842-A968-273219E78142}" uniqueName="13" name="المرتجعات" queryTableFieldId="16" dataDxfId="1">
      <calculatedColumnFormula>IF(Table1_2[[#This Row],[الإجمالي]]&lt;0, ABS(Table1_2[[#This Row],[الإجمالي]]), 0)</calculatedColumnFormula>
    </tableColumn>
    <tableColumn id="14" xr3:uid="{7B395AAA-3821-42E4-A11B-5E9D33799391}" uniqueName="14" name="النوع" queryTableFieldId="27" dataDxfId="0">
      <calculatedColumnFormula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52697B9-3A90-424C-927C-4244F9FD75AC}">
  <we:reference id="wa200005502" version="1.0.0.11" store="en-US" storeType="OMEX"/>
  <we:alternateReferences>
    <we:reference id="wa200005502" version="1.0.0.11" store="" storeType="OMEX"/>
  </we:alternateReferences>
  <we:properties>
    <we:property name="docId" value="&quot;DRZrLWOTxeSZa9VqL52dZ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"/>
  <sheetViews>
    <sheetView zoomScale="90" zoomScaleNormal="90" workbookViewId="0">
      <selection activeCell="I11" sqref="I11"/>
    </sheetView>
  </sheetViews>
  <sheetFormatPr defaultColWidth="9.77734375" defaultRowHeight="14.4" x14ac:dyDescent="0.3"/>
  <cols>
    <col min="1" max="1" width="9.5546875" bestFit="1" customWidth="1"/>
    <col min="2" max="3" width="9.44140625" bestFit="1" customWidth="1"/>
    <col min="4" max="4" width="21.6640625" bestFit="1" customWidth="1"/>
    <col min="5" max="5" width="10.44140625" bestFit="1" customWidth="1"/>
    <col min="6" max="6" width="18.5546875" bestFit="1" customWidth="1"/>
    <col min="7" max="7" width="13.21875" style="1" customWidth="1"/>
  </cols>
  <sheetData>
    <row r="1" spans="1:7" x14ac:dyDescent="0.3">
      <c r="A1" s="2" t="s">
        <v>69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68</v>
      </c>
      <c r="G1" s="2" t="s">
        <v>4</v>
      </c>
    </row>
    <row r="2" spans="1:7" x14ac:dyDescent="0.3">
      <c r="A2">
        <v>99</v>
      </c>
      <c r="B2">
        <v>1</v>
      </c>
      <c r="C2">
        <v>99</v>
      </c>
      <c r="D2" t="s">
        <v>8</v>
      </c>
      <c r="E2">
        <v>324</v>
      </c>
      <c r="F2">
        <v>6</v>
      </c>
      <c r="G2" s="1">
        <v>43875</v>
      </c>
    </row>
    <row r="3" spans="1:7" x14ac:dyDescent="0.3">
      <c r="A3">
        <v>105</v>
      </c>
      <c r="B3">
        <v>1</v>
      </c>
      <c r="C3">
        <v>105</v>
      </c>
      <c r="D3" t="s">
        <v>9</v>
      </c>
      <c r="E3">
        <v>353</v>
      </c>
      <c r="F3">
        <v>6</v>
      </c>
      <c r="G3" s="1">
        <v>43875</v>
      </c>
    </row>
    <row r="4" spans="1:7" x14ac:dyDescent="0.3">
      <c r="A4">
        <v>53</v>
      </c>
      <c r="B4">
        <v>1</v>
      </c>
      <c r="C4">
        <v>53</v>
      </c>
      <c r="D4" t="s">
        <v>10</v>
      </c>
      <c r="E4">
        <v>291</v>
      </c>
      <c r="F4">
        <v>7</v>
      </c>
      <c r="G4" s="1">
        <v>43875</v>
      </c>
    </row>
    <row r="5" spans="1:7" x14ac:dyDescent="0.3">
      <c r="A5">
        <v>260</v>
      </c>
      <c r="B5">
        <v>2</v>
      </c>
      <c r="C5">
        <v>130</v>
      </c>
      <c r="D5" t="s">
        <v>11</v>
      </c>
      <c r="E5">
        <v>546</v>
      </c>
      <c r="F5">
        <v>7</v>
      </c>
      <c r="G5" s="1">
        <v>43875</v>
      </c>
    </row>
    <row r="6" spans="1:7" x14ac:dyDescent="0.3">
      <c r="A6">
        <v>132</v>
      </c>
      <c r="B6">
        <v>2</v>
      </c>
      <c r="C6">
        <v>66</v>
      </c>
      <c r="D6" t="s">
        <v>12</v>
      </c>
      <c r="E6">
        <v>463</v>
      </c>
      <c r="F6">
        <v>7</v>
      </c>
      <c r="G6" s="1">
        <v>43875</v>
      </c>
    </row>
    <row r="7" spans="1:7" x14ac:dyDescent="0.3">
      <c r="A7">
        <v>324</v>
      </c>
      <c r="B7">
        <v>3</v>
      </c>
      <c r="C7">
        <v>108</v>
      </c>
      <c r="D7" t="s">
        <v>13</v>
      </c>
      <c r="E7">
        <v>573</v>
      </c>
      <c r="F7">
        <v>9</v>
      </c>
      <c r="G7" s="1">
        <v>43875</v>
      </c>
    </row>
    <row r="8" spans="1:7" x14ac:dyDescent="0.3">
      <c r="A8">
        <v>450</v>
      </c>
      <c r="B8">
        <v>3</v>
      </c>
      <c r="C8">
        <v>150</v>
      </c>
      <c r="D8" t="s">
        <v>27</v>
      </c>
      <c r="E8">
        <v>501</v>
      </c>
      <c r="F8">
        <v>10</v>
      </c>
      <c r="G8" s="1">
        <v>43891</v>
      </c>
    </row>
    <row r="9" spans="1:7" x14ac:dyDescent="0.3">
      <c r="A9">
        <v>290</v>
      </c>
      <c r="B9">
        <v>2</v>
      </c>
      <c r="C9">
        <v>145</v>
      </c>
      <c r="D9" t="s">
        <v>5</v>
      </c>
      <c r="E9">
        <v>524</v>
      </c>
      <c r="F9">
        <v>10</v>
      </c>
      <c r="G9" s="1">
        <v>43875</v>
      </c>
    </row>
    <row r="10" spans="1:7" x14ac:dyDescent="0.3">
      <c r="A10">
        <v>720</v>
      </c>
      <c r="B10">
        <v>2</v>
      </c>
      <c r="C10">
        <v>360</v>
      </c>
      <c r="D10" t="s">
        <v>28</v>
      </c>
      <c r="E10">
        <v>502</v>
      </c>
      <c r="F10">
        <v>11</v>
      </c>
      <c r="G10" s="1">
        <v>43891</v>
      </c>
    </row>
    <row r="11" spans="1:7" x14ac:dyDescent="0.3">
      <c r="A11">
        <v>216</v>
      </c>
      <c r="B11">
        <v>1</v>
      </c>
      <c r="C11">
        <v>216</v>
      </c>
      <c r="D11" t="s">
        <v>6</v>
      </c>
      <c r="E11">
        <v>427</v>
      </c>
      <c r="F11">
        <v>11</v>
      </c>
      <c r="G11" s="1">
        <v>43875</v>
      </c>
    </row>
    <row r="12" spans="1:7" x14ac:dyDescent="0.3">
      <c r="A12">
        <v>250</v>
      </c>
      <c r="B12">
        <v>5</v>
      </c>
      <c r="C12">
        <v>50</v>
      </c>
      <c r="D12" t="s">
        <v>64</v>
      </c>
      <c r="E12">
        <v>503</v>
      </c>
      <c r="F12">
        <v>12</v>
      </c>
      <c r="G12" s="1">
        <v>43891</v>
      </c>
    </row>
    <row r="13" spans="1:7" x14ac:dyDescent="0.3">
      <c r="A13">
        <v>980</v>
      </c>
      <c r="B13">
        <v>2</v>
      </c>
      <c r="C13">
        <v>490</v>
      </c>
      <c r="D13" t="s">
        <v>43</v>
      </c>
      <c r="E13">
        <v>504</v>
      </c>
      <c r="F13">
        <v>13</v>
      </c>
      <c r="G13" s="1">
        <v>43892</v>
      </c>
    </row>
    <row r="14" spans="1:7" x14ac:dyDescent="0.3">
      <c r="A14">
        <v>720</v>
      </c>
      <c r="B14">
        <v>1</v>
      </c>
      <c r="C14">
        <v>720</v>
      </c>
      <c r="D14" t="s">
        <v>7</v>
      </c>
      <c r="E14">
        <v>302</v>
      </c>
      <c r="F14">
        <v>13</v>
      </c>
      <c r="G14" s="1">
        <v>43875</v>
      </c>
    </row>
    <row r="15" spans="1:7" x14ac:dyDescent="0.3">
      <c r="A15">
        <v>310</v>
      </c>
      <c r="B15">
        <v>2</v>
      </c>
      <c r="C15">
        <v>155</v>
      </c>
      <c r="D15" t="s">
        <v>50</v>
      </c>
      <c r="E15">
        <v>505</v>
      </c>
      <c r="F15">
        <v>14</v>
      </c>
      <c r="G15" s="1">
        <v>43892</v>
      </c>
    </row>
    <row r="16" spans="1:7" x14ac:dyDescent="0.3">
      <c r="A16">
        <v>125</v>
      </c>
      <c r="B16">
        <v>5</v>
      </c>
      <c r="C16">
        <v>25</v>
      </c>
      <c r="D16" t="s">
        <v>44</v>
      </c>
      <c r="E16">
        <v>506</v>
      </c>
      <c r="F16">
        <v>15</v>
      </c>
      <c r="G16" s="1">
        <v>43892</v>
      </c>
    </row>
    <row r="17" spans="1:7" x14ac:dyDescent="0.3">
      <c r="A17">
        <v>450</v>
      </c>
      <c r="B17">
        <v>3</v>
      </c>
      <c r="C17">
        <v>150</v>
      </c>
      <c r="D17" t="s">
        <v>27</v>
      </c>
      <c r="E17">
        <v>401</v>
      </c>
      <c r="F17">
        <v>15</v>
      </c>
      <c r="G17" s="1">
        <v>43881</v>
      </c>
    </row>
    <row r="18" spans="1:7" x14ac:dyDescent="0.3">
      <c r="A18">
        <v>450</v>
      </c>
      <c r="B18">
        <v>3</v>
      </c>
      <c r="C18">
        <v>150</v>
      </c>
      <c r="D18" t="s">
        <v>27</v>
      </c>
      <c r="E18">
        <v>401</v>
      </c>
      <c r="F18">
        <v>15</v>
      </c>
      <c r="G18" s="1">
        <v>43881</v>
      </c>
    </row>
    <row r="19" spans="1:7" x14ac:dyDescent="0.3">
      <c r="A19">
        <v>600</v>
      </c>
      <c r="B19">
        <v>1</v>
      </c>
      <c r="C19">
        <v>600</v>
      </c>
      <c r="D19" t="s">
        <v>34</v>
      </c>
      <c r="E19">
        <v>507</v>
      </c>
      <c r="F19">
        <v>16</v>
      </c>
      <c r="G19" s="1">
        <v>43892</v>
      </c>
    </row>
    <row r="20" spans="1:7" x14ac:dyDescent="0.3">
      <c r="A20">
        <v>720</v>
      </c>
      <c r="B20">
        <v>2</v>
      </c>
      <c r="C20">
        <v>360</v>
      </c>
      <c r="D20" t="s">
        <v>28</v>
      </c>
      <c r="E20">
        <v>402</v>
      </c>
      <c r="F20">
        <v>16</v>
      </c>
      <c r="G20" s="1">
        <v>43881</v>
      </c>
    </row>
    <row r="21" spans="1:7" x14ac:dyDescent="0.3">
      <c r="A21">
        <v>720</v>
      </c>
      <c r="B21">
        <v>2</v>
      </c>
      <c r="C21">
        <v>360</v>
      </c>
      <c r="D21" t="s">
        <v>28</v>
      </c>
      <c r="E21">
        <v>402</v>
      </c>
      <c r="F21">
        <v>16</v>
      </c>
      <c r="G21" s="1">
        <v>43881</v>
      </c>
    </row>
    <row r="22" spans="1:7" x14ac:dyDescent="0.3">
      <c r="A22">
        <v>460</v>
      </c>
      <c r="B22">
        <v>2</v>
      </c>
      <c r="C22">
        <v>230</v>
      </c>
      <c r="D22" t="s">
        <v>65</v>
      </c>
      <c r="E22">
        <v>508</v>
      </c>
      <c r="F22">
        <v>17</v>
      </c>
      <c r="G22" s="1">
        <v>43893</v>
      </c>
    </row>
    <row r="23" spans="1:7" x14ac:dyDescent="0.3">
      <c r="A23">
        <v>99</v>
      </c>
      <c r="B23">
        <v>1</v>
      </c>
      <c r="C23">
        <v>99</v>
      </c>
      <c r="D23" t="s">
        <v>29</v>
      </c>
      <c r="E23">
        <v>403</v>
      </c>
      <c r="F23">
        <v>17</v>
      </c>
      <c r="G23" s="1">
        <v>43881</v>
      </c>
    </row>
    <row r="24" spans="1:7" x14ac:dyDescent="0.3">
      <c r="A24">
        <v>99</v>
      </c>
      <c r="B24">
        <v>1</v>
      </c>
      <c r="C24">
        <v>99</v>
      </c>
      <c r="D24" t="s">
        <v>29</v>
      </c>
      <c r="E24">
        <v>403</v>
      </c>
      <c r="F24">
        <v>17</v>
      </c>
      <c r="G24" s="1">
        <v>43881</v>
      </c>
    </row>
    <row r="25" spans="1:7" x14ac:dyDescent="0.3">
      <c r="A25">
        <v>1050</v>
      </c>
      <c r="B25">
        <v>3</v>
      </c>
      <c r="C25">
        <v>350</v>
      </c>
      <c r="D25" t="s">
        <v>45</v>
      </c>
      <c r="E25">
        <v>509</v>
      </c>
      <c r="F25">
        <v>18</v>
      </c>
      <c r="G25" s="1">
        <v>43893</v>
      </c>
    </row>
    <row r="26" spans="1:7" x14ac:dyDescent="0.3">
      <c r="A26">
        <v>1300</v>
      </c>
      <c r="B26">
        <v>2</v>
      </c>
      <c r="C26">
        <v>650</v>
      </c>
      <c r="D26" t="s">
        <v>30</v>
      </c>
      <c r="E26">
        <v>404</v>
      </c>
      <c r="F26">
        <v>18</v>
      </c>
      <c r="G26" s="1">
        <v>43882</v>
      </c>
    </row>
    <row r="27" spans="1:7" x14ac:dyDescent="0.3">
      <c r="A27">
        <v>1300</v>
      </c>
      <c r="B27">
        <v>2</v>
      </c>
      <c r="C27">
        <v>650</v>
      </c>
      <c r="D27" t="s">
        <v>30</v>
      </c>
      <c r="E27">
        <v>404</v>
      </c>
      <c r="F27">
        <v>18</v>
      </c>
      <c r="G27" s="1">
        <v>43882</v>
      </c>
    </row>
    <row r="28" spans="1:7" x14ac:dyDescent="0.3">
      <c r="A28">
        <v>720</v>
      </c>
      <c r="B28">
        <v>4</v>
      </c>
      <c r="C28">
        <v>180</v>
      </c>
      <c r="D28" t="s">
        <v>52</v>
      </c>
      <c r="E28">
        <v>510</v>
      </c>
      <c r="F28">
        <v>19</v>
      </c>
      <c r="G28" s="1">
        <v>43893</v>
      </c>
    </row>
    <row r="29" spans="1:7" x14ac:dyDescent="0.3">
      <c r="A29">
        <v>250</v>
      </c>
      <c r="B29">
        <v>5</v>
      </c>
      <c r="C29">
        <v>50</v>
      </c>
      <c r="D29" t="s">
        <v>31</v>
      </c>
      <c r="E29">
        <v>405</v>
      </c>
      <c r="F29">
        <v>19</v>
      </c>
      <c r="G29" s="1">
        <v>43882</v>
      </c>
    </row>
    <row r="30" spans="1:7" x14ac:dyDescent="0.3">
      <c r="A30">
        <v>250</v>
      </c>
      <c r="B30">
        <v>5</v>
      </c>
      <c r="C30">
        <v>50</v>
      </c>
      <c r="D30" t="s">
        <v>31</v>
      </c>
      <c r="E30">
        <v>405</v>
      </c>
      <c r="F30">
        <v>19</v>
      </c>
      <c r="G30" s="1">
        <v>43882</v>
      </c>
    </row>
    <row r="31" spans="1:7" x14ac:dyDescent="0.3">
      <c r="A31">
        <v>1560</v>
      </c>
      <c r="B31">
        <v>4</v>
      </c>
      <c r="C31">
        <v>390</v>
      </c>
      <c r="D31" t="s">
        <v>41</v>
      </c>
      <c r="E31">
        <v>511</v>
      </c>
      <c r="F31">
        <v>20</v>
      </c>
      <c r="G31" s="1">
        <v>43893</v>
      </c>
    </row>
    <row r="32" spans="1:7" x14ac:dyDescent="0.3">
      <c r="A32">
        <v>540</v>
      </c>
      <c r="B32">
        <v>3</v>
      </c>
      <c r="C32">
        <v>180</v>
      </c>
      <c r="D32" t="s">
        <v>32</v>
      </c>
      <c r="E32">
        <v>406</v>
      </c>
      <c r="F32">
        <v>20</v>
      </c>
      <c r="G32" s="1">
        <v>43882</v>
      </c>
    </row>
    <row r="33" spans="1:7" x14ac:dyDescent="0.3">
      <c r="A33">
        <v>540</v>
      </c>
      <c r="B33">
        <v>3</v>
      </c>
      <c r="C33">
        <v>180</v>
      </c>
      <c r="D33" t="s">
        <v>32</v>
      </c>
      <c r="E33">
        <v>406</v>
      </c>
      <c r="F33">
        <v>20</v>
      </c>
      <c r="G33" s="1">
        <v>43882</v>
      </c>
    </row>
    <row r="34" spans="1:7" x14ac:dyDescent="0.3">
      <c r="A34">
        <v>395</v>
      </c>
      <c r="B34">
        <v>5</v>
      </c>
      <c r="C34">
        <v>79</v>
      </c>
      <c r="D34" t="s">
        <v>60</v>
      </c>
      <c r="E34">
        <v>512</v>
      </c>
      <c r="F34">
        <v>21</v>
      </c>
      <c r="G34" s="1">
        <v>43894</v>
      </c>
    </row>
    <row r="35" spans="1:7" x14ac:dyDescent="0.3">
      <c r="A35">
        <v>120</v>
      </c>
      <c r="B35">
        <v>2</v>
      </c>
      <c r="C35">
        <v>60</v>
      </c>
      <c r="D35" t="s">
        <v>33</v>
      </c>
      <c r="E35">
        <v>407</v>
      </c>
      <c r="F35">
        <v>21</v>
      </c>
      <c r="G35" s="1">
        <v>43883</v>
      </c>
    </row>
    <row r="36" spans="1:7" x14ac:dyDescent="0.3">
      <c r="A36">
        <v>120</v>
      </c>
      <c r="B36">
        <v>2</v>
      </c>
      <c r="C36">
        <v>60</v>
      </c>
      <c r="D36" t="s">
        <v>33</v>
      </c>
      <c r="E36">
        <v>407</v>
      </c>
      <c r="F36">
        <v>21</v>
      </c>
      <c r="G36" s="1">
        <v>43883</v>
      </c>
    </row>
    <row r="37" spans="1:7" x14ac:dyDescent="0.3">
      <c r="A37">
        <v>720</v>
      </c>
      <c r="B37">
        <v>1</v>
      </c>
      <c r="C37">
        <v>720</v>
      </c>
      <c r="D37" t="s">
        <v>7</v>
      </c>
      <c r="E37">
        <v>301</v>
      </c>
      <c r="F37">
        <v>21</v>
      </c>
      <c r="G37" s="1">
        <v>43876</v>
      </c>
    </row>
    <row r="38" spans="1:7" x14ac:dyDescent="0.3">
      <c r="A38">
        <v>720</v>
      </c>
      <c r="B38">
        <v>1</v>
      </c>
      <c r="C38">
        <v>720</v>
      </c>
      <c r="D38" t="s">
        <v>14</v>
      </c>
      <c r="E38">
        <v>302</v>
      </c>
      <c r="F38">
        <v>21</v>
      </c>
      <c r="G38" s="1">
        <v>43876</v>
      </c>
    </row>
    <row r="39" spans="1:7" x14ac:dyDescent="0.3">
      <c r="A39">
        <v>890</v>
      </c>
      <c r="B39">
        <v>2</v>
      </c>
      <c r="C39">
        <v>445</v>
      </c>
      <c r="D39" t="s">
        <v>47</v>
      </c>
      <c r="E39">
        <v>513</v>
      </c>
      <c r="F39">
        <v>22</v>
      </c>
      <c r="G39" s="1">
        <v>43894</v>
      </c>
    </row>
    <row r="40" spans="1:7" x14ac:dyDescent="0.3">
      <c r="A40">
        <v>600</v>
      </c>
      <c r="B40">
        <v>1</v>
      </c>
      <c r="C40">
        <v>600</v>
      </c>
      <c r="D40" t="s">
        <v>34</v>
      </c>
      <c r="E40">
        <v>408</v>
      </c>
      <c r="F40">
        <v>22</v>
      </c>
      <c r="G40" s="1">
        <v>43883</v>
      </c>
    </row>
    <row r="41" spans="1:7" x14ac:dyDescent="0.3">
      <c r="A41">
        <v>600</v>
      </c>
      <c r="B41">
        <v>1</v>
      </c>
      <c r="C41">
        <v>600</v>
      </c>
      <c r="D41" t="s">
        <v>34</v>
      </c>
      <c r="E41">
        <v>408</v>
      </c>
      <c r="F41">
        <v>22</v>
      </c>
      <c r="G41" s="1">
        <v>43883</v>
      </c>
    </row>
    <row r="42" spans="1:7" x14ac:dyDescent="0.3">
      <c r="A42">
        <v>525</v>
      </c>
      <c r="B42">
        <v>1</v>
      </c>
      <c r="C42">
        <v>525</v>
      </c>
      <c r="D42" t="s">
        <v>15</v>
      </c>
      <c r="E42">
        <v>374</v>
      </c>
      <c r="F42">
        <v>22</v>
      </c>
      <c r="G42" s="1">
        <v>43876</v>
      </c>
    </row>
    <row r="43" spans="1:7" x14ac:dyDescent="0.3">
      <c r="A43">
        <v>525</v>
      </c>
      <c r="B43">
        <v>1</v>
      </c>
      <c r="C43">
        <v>525</v>
      </c>
      <c r="D43" t="s">
        <v>15</v>
      </c>
      <c r="E43">
        <v>373</v>
      </c>
      <c r="F43">
        <v>22</v>
      </c>
      <c r="G43" s="1">
        <v>43876</v>
      </c>
    </row>
    <row r="44" spans="1:7" x14ac:dyDescent="0.3">
      <c r="A44">
        <v>220</v>
      </c>
      <c r="B44">
        <v>2</v>
      </c>
      <c r="C44">
        <v>110</v>
      </c>
      <c r="D44" t="s">
        <v>61</v>
      </c>
      <c r="E44">
        <v>514</v>
      </c>
      <c r="F44">
        <v>23</v>
      </c>
      <c r="G44" s="1">
        <v>43894</v>
      </c>
    </row>
    <row r="45" spans="1:7" x14ac:dyDescent="0.3">
      <c r="A45">
        <v>310</v>
      </c>
      <c r="B45">
        <v>2</v>
      </c>
      <c r="C45">
        <v>155</v>
      </c>
      <c r="D45" t="s">
        <v>35</v>
      </c>
      <c r="E45">
        <v>409</v>
      </c>
      <c r="F45">
        <v>23</v>
      </c>
      <c r="G45" s="1">
        <v>43883</v>
      </c>
    </row>
    <row r="46" spans="1:7" x14ac:dyDescent="0.3">
      <c r="A46">
        <v>310</v>
      </c>
      <c r="B46">
        <v>2</v>
      </c>
      <c r="C46">
        <v>155</v>
      </c>
      <c r="D46" t="s">
        <v>35</v>
      </c>
      <c r="E46">
        <v>409</v>
      </c>
      <c r="F46">
        <v>23</v>
      </c>
      <c r="G46" s="1">
        <v>43883</v>
      </c>
    </row>
    <row r="47" spans="1:7" x14ac:dyDescent="0.3">
      <c r="A47">
        <v>1100</v>
      </c>
      <c r="B47">
        <v>1</v>
      </c>
      <c r="C47">
        <v>1100</v>
      </c>
      <c r="D47" t="s">
        <v>16</v>
      </c>
      <c r="E47">
        <v>307</v>
      </c>
      <c r="F47">
        <v>23</v>
      </c>
      <c r="G47" s="1">
        <v>43876</v>
      </c>
    </row>
    <row r="48" spans="1:7" x14ac:dyDescent="0.3">
      <c r="A48">
        <v>390</v>
      </c>
      <c r="B48">
        <v>3</v>
      </c>
      <c r="C48">
        <v>130</v>
      </c>
      <c r="D48" t="s">
        <v>17</v>
      </c>
      <c r="E48">
        <v>540</v>
      </c>
      <c r="F48">
        <v>23</v>
      </c>
      <c r="G48" s="1">
        <v>43876</v>
      </c>
    </row>
    <row r="49" spans="1:7" x14ac:dyDescent="0.3">
      <c r="A49">
        <v>450</v>
      </c>
      <c r="B49">
        <v>2</v>
      </c>
      <c r="C49">
        <v>225</v>
      </c>
      <c r="D49" t="s">
        <v>18</v>
      </c>
      <c r="E49">
        <v>625</v>
      </c>
      <c r="F49">
        <v>23</v>
      </c>
      <c r="G49" s="1">
        <v>43876</v>
      </c>
    </row>
    <row r="50" spans="1:7" x14ac:dyDescent="0.3">
      <c r="A50">
        <v>460</v>
      </c>
      <c r="B50">
        <v>1</v>
      </c>
      <c r="C50">
        <v>460</v>
      </c>
      <c r="D50" t="s">
        <v>19</v>
      </c>
      <c r="E50">
        <v>723</v>
      </c>
      <c r="F50">
        <v>23</v>
      </c>
      <c r="G50" s="1">
        <v>43876</v>
      </c>
    </row>
    <row r="51" spans="1:7" x14ac:dyDescent="0.3">
      <c r="A51">
        <v>130</v>
      </c>
      <c r="B51">
        <v>1</v>
      </c>
      <c r="C51">
        <v>130</v>
      </c>
      <c r="D51" t="s">
        <v>20</v>
      </c>
      <c r="E51">
        <v>513</v>
      </c>
      <c r="F51">
        <v>23</v>
      </c>
      <c r="G51" s="1">
        <v>43876</v>
      </c>
    </row>
    <row r="52" spans="1:7" x14ac:dyDescent="0.3">
      <c r="A52">
        <v>520</v>
      </c>
      <c r="B52">
        <v>2</v>
      </c>
      <c r="C52">
        <v>260</v>
      </c>
      <c r="D52" t="s">
        <v>39</v>
      </c>
      <c r="E52">
        <v>515</v>
      </c>
      <c r="F52">
        <v>24</v>
      </c>
      <c r="G52" s="1">
        <v>43894</v>
      </c>
    </row>
    <row r="53" spans="1:7" x14ac:dyDescent="0.3">
      <c r="A53">
        <v>450</v>
      </c>
      <c r="B53">
        <v>3</v>
      </c>
      <c r="C53">
        <v>150</v>
      </c>
      <c r="D53" t="s">
        <v>36</v>
      </c>
      <c r="E53">
        <v>410</v>
      </c>
      <c r="F53">
        <v>24</v>
      </c>
      <c r="G53" s="1">
        <v>43883</v>
      </c>
    </row>
    <row r="54" spans="1:7" x14ac:dyDescent="0.3">
      <c r="A54">
        <v>450</v>
      </c>
      <c r="B54">
        <v>3</v>
      </c>
      <c r="C54">
        <v>150</v>
      </c>
      <c r="D54" t="s">
        <v>36</v>
      </c>
      <c r="E54">
        <v>410</v>
      </c>
      <c r="F54">
        <v>24</v>
      </c>
      <c r="G54" s="1">
        <v>43883</v>
      </c>
    </row>
    <row r="55" spans="1:7" x14ac:dyDescent="0.3">
      <c r="A55">
        <v>260</v>
      </c>
      <c r="B55">
        <v>2</v>
      </c>
      <c r="C55">
        <v>130</v>
      </c>
      <c r="D55" t="s">
        <v>66</v>
      </c>
      <c r="E55">
        <v>516</v>
      </c>
      <c r="F55">
        <v>25</v>
      </c>
      <c r="G55" s="1">
        <v>43895</v>
      </c>
    </row>
    <row r="56" spans="1:7" x14ac:dyDescent="0.3">
      <c r="A56">
        <v>990</v>
      </c>
      <c r="B56">
        <v>3</v>
      </c>
      <c r="C56">
        <v>330</v>
      </c>
      <c r="D56" t="s">
        <v>37</v>
      </c>
      <c r="E56">
        <v>411</v>
      </c>
      <c r="F56">
        <v>25</v>
      </c>
      <c r="G56" s="1">
        <v>43883</v>
      </c>
    </row>
    <row r="57" spans="1:7" x14ac:dyDescent="0.3">
      <c r="A57">
        <v>135</v>
      </c>
      <c r="B57">
        <v>1</v>
      </c>
      <c r="C57">
        <v>135</v>
      </c>
      <c r="D57" t="s">
        <v>21</v>
      </c>
      <c r="E57">
        <v>475</v>
      </c>
      <c r="F57">
        <v>25</v>
      </c>
      <c r="G57" s="1">
        <v>43876</v>
      </c>
    </row>
    <row r="58" spans="1:7" x14ac:dyDescent="0.3">
      <c r="A58">
        <v>150</v>
      </c>
      <c r="B58">
        <v>3</v>
      </c>
      <c r="C58">
        <v>50</v>
      </c>
      <c r="D58" t="s">
        <v>46</v>
      </c>
      <c r="E58">
        <v>517</v>
      </c>
      <c r="F58">
        <v>26</v>
      </c>
      <c r="G58" s="1">
        <v>43895</v>
      </c>
    </row>
    <row r="59" spans="1:7" x14ac:dyDescent="0.3">
      <c r="A59">
        <v>125</v>
      </c>
      <c r="B59">
        <v>5</v>
      </c>
      <c r="C59">
        <v>25</v>
      </c>
      <c r="D59" t="s">
        <v>38</v>
      </c>
      <c r="E59">
        <v>412</v>
      </c>
      <c r="F59">
        <v>26</v>
      </c>
      <c r="G59" s="1">
        <v>43883</v>
      </c>
    </row>
    <row r="60" spans="1:7" x14ac:dyDescent="0.3">
      <c r="A60">
        <v>185</v>
      </c>
      <c r="B60">
        <v>1</v>
      </c>
      <c r="C60">
        <v>185</v>
      </c>
      <c r="D60" t="s">
        <v>22</v>
      </c>
      <c r="E60">
        <v>669</v>
      </c>
      <c r="F60">
        <v>26</v>
      </c>
      <c r="G60" s="1">
        <v>43876</v>
      </c>
    </row>
    <row r="61" spans="1:7" x14ac:dyDescent="0.3">
      <c r="A61">
        <v>185</v>
      </c>
      <c r="B61">
        <v>1</v>
      </c>
      <c r="C61">
        <v>185</v>
      </c>
      <c r="D61" t="s">
        <v>22</v>
      </c>
      <c r="E61">
        <v>669</v>
      </c>
      <c r="F61">
        <v>26</v>
      </c>
      <c r="G61" s="1">
        <v>43876</v>
      </c>
    </row>
    <row r="62" spans="1:7" x14ac:dyDescent="0.3">
      <c r="A62">
        <v>194</v>
      </c>
      <c r="B62">
        <v>2</v>
      </c>
      <c r="C62">
        <v>97</v>
      </c>
      <c r="D62" t="s">
        <v>23</v>
      </c>
      <c r="E62">
        <v>467</v>
      </c>
      <c r="F62">
        <v>26</v>
      </c>
      <c r="G62" s="1">
        <v>43876</v>
      </c>
    </row>
    <row r="63" spans="1:7" x14ac:dyDescent="0.3">
      <c r="A63">
        <v>198</v>
      </c>
      <c r="B63">
        <v>1</v>
      </c>
      <c r="C63">
        <v>198</v>
      </c>
      <c r="D63" t="s">
        <v>24</v>
      </c>
      <c r="E63">
        <v>219</v>
      </c>
      <c r="F63">
        <v>26</v>
      </c>
      <c r="G63" s="1">
        <v>43876</v>
      </c>
    </row>
    <row r="64" spans="1:7" x14ac:dyDescent="0.3">
      <c r="A64">
        <v>875</v>
      </c>
      <c r="B64">
        <v>5</v>
      </c>
      <c r="C64">
        <v>175</v>
      </c>
      <c r="D64" t="s">
        <v>67</v>
      </c>
      <c r="E64">
        <v>518</v>
      </c>
      <c r="F64">
        <v>27</v>
      </c>
      <c r="G64" s="1">
        <v>43895</v>
      </c>
    </row>
    <row r="65" spans="1:7" x14ac:dyDescent="0.3">
      <c r="A65">
        <v>875</v>
      </c>
      <c r="B65">
        <v>5</v>
      </c>
      <c r="C65">
        <v>175</v>
      </c>
      <c r="D65" t="s">
        <v>39</v>
      </c>
      <c r="E65">
        <v>413</v>
      </c>
      <c r="F65">
        <v>27</v>
      </c>
      <c r="G65" s="1">
        <v>43883</v>
      </c>
    </row>
    <row r="66" spans="1:7" x14ac:dyDescent="0.3">
      <c r="A66">
        <v>185</v>
      </c>
      <c r="B66">
        <v>1</v>
      </c>
      <c r="C66">
        <v>185</v>
      </c>
      <c r="D66" t="s">
        <v>22</v>
      </c>
      <c r="E66">
        <v>669</v>
      </c>
      <c r="F66">
        <v>27</v>
      </c>
      <c r="G66" s="1">
        <v>43876</v>
      </c>
    </row>
    <row r="67" spans="1:7" x14ac:dyDescent="0.3">
      <c r="A67">
        <v>1890</v>
      </c>
      <c r="B67">
        <v>3</v>
      </c>
      <c r="C67">
        <v>630</v>
      </c>
      <c r="D67" t="s">
        <v>53</v>
      </c>
      <c r="E67">
        <v>519</v>
      </c>
      <c r="F67">
        <v>28</v>
      </c>
      <c r="G67" s="1">
        <v>43895</v>
      </c>
    </row>
    <row r="68" spans="1:7" x14ac:dyDescent="0.3">
      <c r="A68">
        <v>260</v>
      </c>
      <c r="B68">
        <v>2</v>
      </c>
      <c r="C68">
        <v>130</v>
      </c>
      <c r="D68" t="s">
        <v>40</v>
      </c>
      <c r="E68">
        <v>414</v>
      </c>
      <c r="F68">
        <v>28</v>
      </c>
      <c r="G68" s="1">
        <v>43884</v>
      </c>
    </row>
    <row r="69" spans="1:7" x14ac:dyDescent="0.3">
      <c r="A69">
        <v>980</v>
      </c>
      <c r="B69">
        <v>2</v>
      </c>
      <c r="C69">
        <v>490</v>
      </c>
      <c r="D69" t="s">
        <v>55</v>
      </c>
      <c r="E69">
        <v>520</v>
      </c>
      <c r="F69">
        <v>29</v>
      </c>
      <c r="G69" s="1">
        <v>43896</v>
      </c>
    </row>
    <row r="70" spans="1:7" x14ac:dyDescent="0.3">
      <c r="A70">
        <v>1560</v>
      </c>
      <c r="B70">
        <v>4</v>
      </c>
      <c r="C70">
        <v>390</v>
      </c>
      <c r="D70" t="s">
        <v>41</v>
      </c>
      <c r="E70">
        <v>415</v>
      </c>
      <c r="F70">
        <v>29</v>
      </c>
      <c r="G70" s="1">
        <v>43884</v>
      </c>
    </row>
    <row r="71" spans="1:7" x14ac:dyDescent="0.3">
      <c r="A71">
        <v>67</v>
      </c>
      <c r="B71">
        <v>1</v>
      </c>
      <c r="C71">
        <v>67</v>
      </c>
      <c r="D71" t="s">
        <v>23</v>
      </c>
      <c r="E71">
        <v>461</v>
      </c>
      <c r="F71">
        <v>29</v>
      </c>
      <c r="G71" s="1">
        <v>43876</v>
      </c>
    </row>
    <row r="72" spans="1:7" x14ac:dyDescent="0.3">
      <c r="A72">
        <v>930</v>
      </c>
      <c r="B72">
        <v>3</v>
      </c>
      <c r="C72">
        <v>310</v>
      </c>
      <c r="D72" t="s">
        <v>37</v>
      </c>
      <c r="E72">
        <v>521</v>
      </c>
      <c r="F72">
        <v>30</v>
      </c>
      <c r="G72" s="1">
        <v>43896</v>
      </c>
    </row>
    <row r="73" spans="1:7" x14ac:dyDescent="0.3">
      <c r="A73">
        <v>480</v>
      </c>
      <c r="B73">
        <v>3</v>
      </c>
      <c r="C73">
        <v>160</v>
      </c>
      <c r="D73" t="s">
        <v>42</v>
      </c>
      <c r="E73">
        <v>416</v>
      </c>
      <c r="F73">
        <v>30</v>
      </c>
      <c r="G73" s="1">
        <v>43884</v>
      </c>
    </row>
    <row r="74" spans="1:7" x14ac:dyDescent="0.3">
      <c r="A74">
        <v>894</v>
      </c>
      <c r="B74">
        <v>6</v>
      </c>
      <c r="C74">
        <v>149</v>
      </c>
      <c r="D74" t="s">
        <v>25</v>
      </c>
      <c r="E74">
        <v>696</v>
      </c>
      <c r="F74">
        <v>30</v>
      </c>
      <c r="G74" s="1">
        <v>43876</v>
      </c>
    </row>
    <row r="75" spans="1:7" x14ac:dyDescent="0.3">
      <c r="A75">
        <v>1250</v>
      </c>
      <c r="B75">
        <v>5</v>
      </c>
      <c r="C75">
        <v>250</v>
      </c>
      <c r="D75" t="s">
        <v>58</v>
      </c>
      <c r="E75">
        <v>522</v>
      </c>
      <c r="F75">
        <v>31</v>
      </c>
      <c r="G75" s="1">
        <v>43896</v>
      </c>
    </row>
    <row r="76" spans="1:7" x14ac:dyDescent="0.3">
      <c r="A76">
        <v>700</v>
      </c>
      <c r="B76">
        <v>1</v>
      </c>
      <c r="C76">
        <v>700</v>
      </c>
      <c r="D76" t="s">
        <v>43</v>
      </c>
      <c r="E76">
        <v>417</v>
      </c>
      <c r="F76">
        <v>31</v>
      </c>
      <c r="G76" s="1">
        <v>43884</v>
      </c>
    </row>
    <row r="77" spans="1:7" x14ac:dyDescent="0.3">
      <c r="A77">
        <v>640</v>
      </c>
      <c r="B77">
        <v>2</v>
      </c>
      <c r="C77">
        <v>320</v>
      </c>
      <c r="D77" t="s">
        <v>62</v>
      </c>
      <c r="E77">
        <v>523</v>
      </c>
      <c r="F77">
        <v>32</v>
      </c>
      <c r="G77" s="1">
        <v>43896</v>
      </c>
    </row>
    <row r="78" spans="1:7" x14ac:dyDescent="0.3">
      <c r="A78">
        <v>220</v>
      </c>
      <c r="B78">
        <v>2</v>
      </c>
      <c r="C78">
        <v>110</v>
      </c>
      <c r="D78" t="s">
        <v>44</v>
      </c>
      <c r="E78">
        <v>418</v>
      </c>
      <c r="F78">
        <v>32</v>
      </c>
      <c r="G78" s="1">
        <v>43885</v>
      </c>
    </row>
    <row r="79" spans="1:7" x14ac:dyDescent="0.3">
      <c r="A79">
        <v>395</v>
      </c>
      <c r="B79">
        <v>5</v>
      </c>
      <c r="C79">
        <v>79</v>
      </c>
      <c r="D79" t="s">
        <v>60</v>
      </c>
      <c r="E79">
        <v>524</v>
      </c>
      <c r="F79">
        <v>33</v>
      </c>
      <c r="G79" s="1">
        <v>43897</v>
      </c>
    </row>
    <row r="80" spans="1:7" x14ac:dyDescent="0.3">
      <c r="A80">
        <v>1050</v>
      </c>
      <c r="B80">
        <v>3</v>
      </c>
      <c r="C80">
        <v>350</v>
      </c>
      <c r="D80" t="s">
        <v>45</v>
      </c>
      <c r="E80">
        <v>419</v>
      </c>
      <c r="F80">
        <v>33</v>
      </c>
      <c r="G80" s="1">
        <v>43885</v>
      </c>
    </row>
    <row r="81" spans="1:7" x14ac:dyDescent="0.3">
      <c r="A81">
        <v>201</v>
      </c>
      <c r="B81">
        <v>3</v>
      </c>
      <c r="C81">
        <v>67</v>
      </c>
      <c r="D81" t="s">
        <v>26</v>
      </c>
      <c r="E81">
        <v>461</v>
      </c>
      <c r="F81">
        <v>33</v>
      </c>
      <c r="G81" s="1">
        <v>43876</v>
      </c>
    </row>
    <row r="82" spans="1:7" x14ac:dyDescent="0.3">
      <c r="A82">
        <v>1440</v>
      </c>
      <c r="B82">
        <v>4</v>
      </c>
      <c r="C82">
        <v>360</v>
      </c>
      <c r="D82" t="s">
        <v>51</v>
      </c>
      <c r="E82">
        <v>525</v>
      </c>
      <c r="F82">
        <v>34</v>
      </c>
      <c r="G82" s="1">
        <v>43897</v>
      </c>
    </row>
    <row r="83" spans="1:7" x14ac:dyDescent="0.3">
      <c r="A83">
        <v>150</v>
      </c>
      <c r="B83">
        <v>3</v>
      </c>
      <c r="C83">
        <v>50</v>
      </c>
      <c r="D83" t="s">
        <v>46</v>
      </c>
      <c r="E83">
        <v>420</v>
      </c>
      <c r="F83">
        <v>34</v>
      </c>
      <c r="G83" s="1">
        <v>43885</v>
      </c>
    </row>
    <row r="84" spans="1:7" x14ac:dyDescent="0.3">
      <c r="A84">
        <v>470</v>
      </c>
      <c r="B84">
        <v>2</v>
      </c>
      <c r="C84">
        <v>235</v>
      </c>
      <c r="D84" t="s">
        <v>57</v>
      </c>
      <c r="E84">
        <v>526</v>
      </c>
      <c r="F84">
        <v>35</v>
      </c>
      <c r="G84" s="1">
        <v>43897</v>
      </c>
    </row>
    <row r="85" spans="1:7" x14ac:dyDescent="0.3">
      <c r="A85">
        <v>930</v>
      </c>
      <c r="B85">
        <v>3</v>
      </c>
      <c r="C85">
        <v>310</v>
      </c>
      <c r="D85" t="s">
        <v>47</v>
      </c>
      <c r="E85">
        <v>421</v>
      </c>
      <c r="F85">
        <v>35</v>
      </c>
      <c r="G85" s="1">
        <v>43885</v>
      </c>
    </row>
    <row r="86" spans="1:7" x14ac:dyDescent="0.3">
      <c r="A86">
        <v>780</v>
      </c>
      <c r="B86">
        <v>3</v>
      </c>
      <c r="C86">
        <v>260</v>
      </c>
      <c r="D86" t="s">
        <v>59</v>
      </c>
      <c r="E86">
        <v>527</v>
      </c>
      <c r="F86">
        <v>36</v>
      </c>
      <c r="G86" s="1">
        <v>43897</v>
      </c>
    </row>
    <row r="87" spans="1:7" x14ac:dyDescent="0.3">
      <c r="A87">
        <v>460</v>
      </c>
      <c r="B87">
        <v>4</v>
      </c>
      <c r="C87">
        <v>115</v>
      </c>
      <c r="D87" t="s">
        <v>48</v>
      </c>
      <c r="E87">
        <v>422</v>
      </c>
      <c r="F87">
        <v>36</v>
      </c>
      <c r="G87" s="1">
        <v>43885</v>
      </c>
    </row>
    <row r="88" spans="1:7" x14ac:dyDescent="0.3">
      <c r="A88">
        <v>460</v>
      </c>
      <c r="B88">
        <v>4</v>
      </c>
      <c r="C88">
        <v>115</v>
      </c>
      <c r="D88" t="s">
        <v>48</v>
      </c>
      <c r="E88">
        <v>528</v>
      </c>
      <c r="F88">
        <v>37</v>
      </c>
      <c r="G88" s="1">
        <v>43897</v>
      </c>
    </row>
    <row r="89" spans="1:7" x14ac:dyDescent="0.3">
      <c r="A89">
        <v>2100</v>
      </c>
      <c r="B89">
        <v>3</v>
      </c>
      <c r="C89">
        <v>700</v>
      </c>
      <c r="D89" t="s">
        <v>49</v>
      </c>
      <c r="E89">
        <v>423</v>
      </c>
      <c r="F89">
        <v>37</v>
      </c>
      <c r="G89" s="1">
        <v>43885</v>
      </c>
    </row>
    <row r="90" spans="1:7" x14ac:dyDescent="0.3">
      <c r="A90">
        <v>2100</v>
      </c>
      <c r="B90">
        <v>3</v>
      </c>
      <c r="C90">
        <v>700</v>
      </c>
      <c r="D90" t="s">
        <v>49</v>
      </c>
      <c r="E90">
        <v>529</v>
      </c>
      <c r="F90">
        <v>38</v>
      </c>
      <c r="G90" s="1">
        <v>43898</v>
      </c>
    </row>
    <row r="91" spans="1:7" x14ac:dyDescent="0.3">
      <c r="A91">
        <v>520</v>
      </c>
      <c r="B91">
        <v>2</v>
      </c>
      <c r="C91">
        <v>260</v>
      </c>
      <c r="D91" t="s">
        <v>50</v>
      </c>
      <c r="E91">
        <v>424</v>
      </c>
      <c r="F91">
        <v>38</v>
      </c>
      <c r="G91" s="1">
        <v>43886</v>
      </c>
    </row>
    <row r="92" spans="1:7" x14ac:dyDescent="0.3">
      <c r="A92">
        <v>1440</v>
      </c>
      <c r="B92">
        <v>4</v>
      </c>
      <c r="C92">
        <v>360</v>
      </c>
      <c r="D92" t="s">
        <v>51</v>
      </c>
      <c r="E92">
        <v>425</v>
      </c>
      <c r="F92">
        <v>39</v>
      </c>
      <c r="G92" s="1">
        <v>43886</v>
      </c>
    </row>
    <row r="93" spans="1:7" x14ac:dyDescent="0.3">
      <c r="A93">
        <v>325</v>
      </c>
      <c r="B93">
        <v>5</v>
      </c>
      <c r="C93">
        <v>65</v>
      </c>
      <c r="D93" t="s">
        <v>52</v>
      </c>
      <c r="E93">
        <v>426</v>
      </c>
      <c r="F93">
        <v>40</v>
      </c>
      <c r="G93" s="1">
        <v>43886</v>
      </c>
    </row>
    <row r="94" spans="1:7" x14ac:dyDescent="0.3">
      <c r="A94">
        <v>1890</v>
      </c>
      <c r="B94">
        <v>3</v>
      </c>
      <c r="C94">
        <v>630</v>
      </c>
      <c r="D94" t="s">
        <v>53</v>
      </c>
      <c r="E94">
        <v>427</v>
      </c>
      <c r="F94">
        <v>41</v>
      </c>
      <c r="G94" s="1">
        <v>43886</v>
      </c>
    </row>
    <row r="95" spans="1:7" x14ac:dyDescent="0.3">
      <c r="A95">
        <v>150</v>
      </c>
      <c r="B95">
        <v>3</v>
      </c>
      <c r="C95">
        <v>50</v>
      </c>
      <c r="D95" t="s">
        <v>54</v>
      </c>
      <c r="E95">
        <v>428</v>
      </c>
      <c r="F95">
        <v>42</v>
      </c>
      <c r="G95" s="1">
        <v>43886</v>
      </c>
    </row>
    <row r="96" spans="1:7" x14ac:dyDescent="0.3">
      <c r="A96">
        <v>980</v>
      </c>
      <c r="B96">
        <v>2</v>
      </c>
      <c r="C96">
        <v>490</v>
      </c>
      <c r="D96" t="s">
        <v>55</v>
      </c>
      <c r="E96">
        <v>429</v>
      </c>
      <c r="F96">
        <v>43</v>
      </c>
      <c r="G96" s="1">
        <v>43887</v>
      </c>
    </row>
    <row r="97" spans="1:7" x14ac:dyDescent="0.3">
      <c r="A97">
        <v>660</v>
      </c>
      <c r="B97">
        <v>6</v>
      </c>
      <c r="C97">
        <v>110</v>
      </c>
      <c r="D97" t="s">
        <v>56</v>
      </c>
      <c r="E97">
        <v>430</v>
      </c>
      <c r="F97">
        <v>44</v>
      </c>
      <c r="G97" s="1">
        <v>43887</v>
      </c>
    </row>
    <row r="98" spans="1:7" x14ac:dyDescent="0.3">
      <c r="A98">
        <v>470</v>
      </c>
      <c r="B98">
        <v>2</v>
      </c>
      <c r="C98">
        <v>235</v>
      </c>
      <c r="D98" t="s">
        <v>57</v>
      </c>
      <c r="E98">
        <v>431</v>
      </c>
      <c r="F98">
        <v>45</v>
      </c>
      <c r="G98" s="1">
        <v>43887</v>
      </c>
    </row>
    <row r="99" spans="1:7" x14ac:dyDescent="0.3">
      <c r="A99">
        <v>1250</v>
      </c>
      <c r="B99">
        <v>5</v>
      </c>
      <c r="C99">
        <v>250</v>
      </c>
      <c r="D99" t="s">
        <v>58</v>
      </c>
      <c r="E99">
        <v>432</v>
      </c>
      <c r="F99">
        <v>46</v>
      </c>
      <c r="G99" s="1">
        <v>43887</v>
      </c>
    </row>
    <row r="100" spans="1:7" x14ac:dyDescent="0.3">
      <c r="A100">
        <v>780</v>
      </c>
      <c r="B100">
        <v>3</v>
      </c>
      <c r="C100">
        <v>260</v>
      </c>
      <c r="D100" t="s">
        <v>59</v>
      </c>
      <c r="E100">
        <v>433</v>
      </c>
      <c r="F100">
        <v>47</v>
      </c>
      <c r="G100" s="1">
        <v>43887</v>
      </c>
    </row>
    <row r="101" spans="1:7" x14ac:dyDescent="0.3">
      <c r="A101">
        <v>395</v>
      </c>
      <c r="B101">
        <v>5</v>
      </c>
      <c r="C101">
        <v>79</v>
      </c>
      <c r="D101" t="s">
        <v>60</v>
      </c>
      <c r="E101">
        <v>434</v>
      </c>
      <c r="F101">
        <v>48</v>
      </c>
      <c r="G101" s="1">
        <v>43887</v>
      </c>
    </row>
    <row r="102" spans="1:7" x14ac:dyDescent="0.3">
      <c r="A102">
        <v>240</v>
      </c>
      <c r="B102">
        <v>3</v>
      </c>
      <c r="C102">
        <v>80</v>
      </c>
      <c r="D102" t="s">
        <v>61</v>
      </c>
      <c r="E102">
        <v>435</v>
      </c>
      <c r="F102">
        <v>49</v>
      </c>
      <c r="G102" s="1">
        <v>43887</v>
      </c>
    </row>
    <row r="103" spans="1:7" x14ac:dyDescent="0.3">
      <c r="A103">
        <v>640</v>
      </c>
      <c r="B103">
        <v>2</v>
      </c>
      <c r="C103">
        <v>320</v>
      </c>
      <c r="D103" t="s">
        <v>62</v>
      </c>
      <c r="E103">
        <v>436</v>
      </c>
      <c r="F103">
        <v>50</v>
      </c>
      <c r="G103" s="1">
        <v>43888</v>
      </c>
    </row>
    <row r="104" spans="1:7" x14ac:dyDescent="0.3">
      <c r="A104">
        <v>890</v>
      </c>
      <c r="B104">
        <v>2</v>
      </c>
      <c r="C104">
        <v>445</v>
      </c>
      <c r="D104" t="s">
        <v>63</v>
      </c>
      <c r="E104">
        <v>437</v>
      </c>
      <c r="F104">
        <v>51</v>
      </c>
      <c r="G104" s="1">
        <v>43888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8125-4B29-4F41-B9AE-856D74F32BBA}">
  <dimension ref="A1:J104"/>
  <sheetViews>
    <sheetView topLeftCell="A76" workbookViewId="0">
      <selection activeCell="K44" sqref="K44"/>
    </sheetView>
  </sheetViews>
  <sheetFormatPr defaultColWidth="14.77734375" defaultRowHeight="14.4" x14ac:dyDescent="0.3"/>
  <cols>
    <col min="1" max="1" width="6.21875" bestFit="1" customWidth="1"/>
    <col min="2" max="3" width="5" bestFit="1" customWidth="1"/>
    <col min="4" max="4" width="18.77734375" bestFit="1" customWidth="1"/>
    <col min="5" max="5" width="14.5546875" bestFit="1" customWidth="1"/>
    <col min="6" max="6" width="6" bestFit="1" customWidth="1"/>
    <col min="7" max="7" width="14.109375" bestFit="1" customWidth="1"/>
    <col min="8" max="8" width="8.33203125" bestFit="1" customWidth="1"/>
    <col min="9" max="9" width="8.33203125" customWidth="1"/>
    <col min="10" max="10" width="14.77734375" style="4"/>
  </cols>
  <sheetData>
    <row r="1" spans="1:10" x14ac:dyDescent="0.3">
      <c r="A1" t="s">
        <v>69</v>
      </c>
      <c r="B1" t="s">
        <v>0</v>
      </c>
      <c r="C1" t="s">
        <v>1</v>
      </c>
      <c r="D1" t="s">
        <v>70</v>
      </c>
      <c r="E1" t="s">
        <v>71</v>
      </c>
      <c r="F1" t="s">
        <v>3</v>
      </c>
      <c r="G1" t="s">
        <v>68</v>
      </c>
      <c r="H1" s="4" t="s">
        <v>4</v>
      </c>
      <c r="J1"/>
    </row>
    <row r="2" spans="1:10" x14ac:dyDescent="0.3">
      <c r="A2">
        <v>220</v>
      </c>
      <c r="B2">
        <v>2</v>
      </c>
      <c r="C2">
        <v>110</v>
      </c>
      <c r="D2" t="s">
        <v>231</v>
      </c>
      <c r="E2" t="s">
        <v>72</v>
      </c>
      <c r="F2" t="s">
        <v>73</v>
      </c>
      <c r="G2" t="s">
        <v>74</v>
      </c>
      <c r="H2" s="4">
        <v>45346</v>
      </c>
      <c r="J2"/>
    </row>
    <row r="3" spans="1:10" x14ac:dyDescent="0.3">
      <c r="A3">
        <v>125</v>
      </c>
      <c r="B3">
        <v>5</v>
      </c>
      <c r="C3">
        <v>25</v>
      </c>
      <c r="D3" t="s">
        <v>44</v>
      </c>
      <c r="E3" t="s">
        <v>72</v>
      </c>
      <c r="F3" t="s">
        <v>75</v>
      </c>
      <c r="G3" t="s">
        <v>76</v>
      </c>
      <c r="H3" s="4">
        <v>45353</v>
      </c>
      <c r="J3"/>
    </row>
    <row r="4" spans="1:10" x14ac:dyDescent="0.3">
      <c r="A4">
        <v>150</v>
      </c>
      <c r="B4">
        <v>3</v>
      </c>
      <c r="C4">
        <v>50</v>
      </c>
      <c r="D4" t="s">
        <v>54</v>
      </c>
      <c r="E4" t="s">
        <v>72</v>
      </c>
      <c r="F4" t="s">
        <v>77</v>
      </c>
      <c r="G4" t="s">
        <v>78</v>
      </c>
      <c r="H4" s="4">
        <v>45713</v>
      </c>
      <c r="J4"/>
    </row>
    <row r="5" spans="1:10" x14ac:dyDescent="0.3">
      <c r="A5">
        <v>540</v>
      </c>
      <c r="B5">
        <v>3</v>
      </c>
      <c r="C5">
        <v>180</v>
      </c>
      <c r="D5" t="s">
        <v>32</v>
      </c>
      <c r="E5" t="s">
        <v>72</v>
      </c>
      <c r="F5" t="s">
        <v>79</v>
      </c>
      <c r="G5" t="s">
        <v>80</v>
      </c>
      <c r="H5" s="4">
        <v>45343</v>
      </c>
      <c r="J5"/>
    </row>
    <row r="6" spans="1:10" x14ac:dyDescent="0.3">
      <c r="A6">
        <v>540</v>
      </c>
      <c r="B6">
        <v>3</v>
      </c>
      <c r="C6">
        <v>180</v>
      </c>
      <c r="D6" t="s">
        <v>32</v>
      </c>
      <c r="E6" t="s">
        <v>72</v>
      </c>
      <c r="F6" t="s">
        <v>79</v>
      </c>
      <c r="G6" t="s">
        <v>80</v>
      </c>
      <c r="H6" s="4">
        <v>45343</v>
      </c>
      <c r="J6"/>
    </row>
    <row r="7" spans="1:10" x14ac:dyDescent="0.3">
      <c r="A7">
        <v>395</v>
      </c>
      <c r="B7">
        <v>5</v>
      </c>
      <c r="C7">
        <v>79</v>
      </c>
      <c r="D7" t="s">
        <v>60</v>
      </c>
      <c r="E7" t="s">
        <v>72</v>
      </c>
      <c r="F7" t="s">
        <v>81</v>
      </c>
      <c r="G7" t="s">
        <v>82</v>
      </c>
      <c r="H7" s="4">
        <v>45723</v>
      </c>
      <c r="J7"/>
    </row>
    <row r="8" spans="1:10" x14ac:dyDescent="0.3">
      <c r="A8">
        <v>395</v>
      </c>
      <c r="B8">
        <v>5</v>
      </c>
      <c r="C8">
        <v>79</v>
      </c>
      <c r="D8" t="s">
        <v>60</v>
      </c>
      <c r="E8" t="s">
        <v>72</v>
      </c>
      <c r="F8" t="s">
        <v>83</v>
      </c>
      <c r="G8" t="s">
        <v>84</v>
      </c>
      <c r="H8" s="4">
        <v>45714</v>
      </c>
      <c r="J8"/>
    </row>
    <row r="9" spans="1:10" x14ac:dyDescent="0.3">
      <c r="A9">
        <v>395</v>
      </c>
      <c r="B9">
        <v>5</v>
      </c>
      <c r="C9">
        <v>79</v>
      </c>
      <c r="D9" t="s">
        <v>60</v>
      </c>
      <c r="E9" t="s">
        <v>72</v>
      </c>
      <c r="F9" t="s">
        <v>85</v>
      </c>
      <c r="G9" t="s">
        <v>86</v>
      </c>
      <c r="H9" s="4">
        <v>45355</v>
      </c>
      <c r="J9"/>
    </row>
    <row r="10" spans="1:10" x14ac:dyDescent="0.3">
      <c r="A10">
        <v>198</v>
      </c>
      <c r="B10">
        <v>1</v>
      </c>
      <c r="C10">
        <v>198</v>
      </c>
      <c r="D10" t="s">
        <v>232</v>
      </c>
      <c r="E10" t="s">
        <v>72</v>
      </c>
      <c r="F10" t="s">
        <v>87</v>
      </c>
      <c r="G10" t="s">
        <v>88</v>
      </c>
      <c r="H10" s="4">
        <v>45337</v>
      </c>
      <c r="J10"/>
    </row>
    <row r="11" spans="1:10" x14ac:dyDescent="0.3">
      <c r="A11">
        <v>185</v>
      </c>
      <c r="B11">
        <v>1</v>
      </c>
      <c r="C11">
        <v>185</v>
      </c>
      <c r="D11" t="s">
        <v>89</v>
      </c>
      <c r="E11" t="s">
        <v>226</v>
      </c>
      <c r="F11" t="s">
        <v>90</v>
      </c>
      <c r="G11" t="s">
        <v>88</v>
      </c>
      <c r="H11" s="4">
        <v>45337</v>
      </c>
      <c r="J11"/>
    </row>
    <row r="12" spans="1:10" x14ac:dyDescent="0.3">
      <c r="A12">
        <v>185</v>
      </c>
      <c r="B12">
        <v>1</v>
      </c>
      <c r="C12">
        <v>185</v>
      </c>
      <c r="D12" t="s">
        <v>89</v>
      </c>
      <c r="E12" t="s">
        <v>226</v>
      </c>
      <c r="F12" t="s">
        <v>90</v>
      </c>
      <c r="G12" t="s">
        <v>88</v>
      </c>
      <c r="H12" s="4">
        <v>45337</v>
      </c>
      <c r="J12"/>
    </row>
    <row r="13" spans="1:10" x14ac:dyDescent="0.3">
      <c r="A13">
        <v>185</v>
      </c>
      <c r="B13">
        <v>1</v>
      </c>
      <c r="C13">
        <v>185</v>
      </c>
      <c r="D13" t="s">
        <v>89</v>
      </c>
      <c r="E13" t="s">
        <v>226</v>
      </c>
      <c r="F13" t="s">
        <v>90</v>
      </c>
      <c r="G13" t="s">
        <v>91</v>
      </c>
      <c r="H13" s="4">
        <v>45337</v>
      </c>
      <c r="J13"/>
    </row>
    <row r="14" spans="1:10" x14ac:dyDescent="0.3">
      <c r="A14">
        <v>2100</v>
      </c>
      <c r="B14">
        <v>3</v>
      </c>
      <c r="C14">
        <v>700</v>
      </c>
      <c r="D14" t="s">
        <v>49</v>
      </c>
      <c r="E14" t="s">
        <v>72</v>
      </c>
      <c r="F14" t="s">
        <v>92</v>
      </c>
      <c r="G14" t="s">
        <v>93</v>
      </c>
      <c r="H14" s="4">
        <v>45724</v>
      </c>
      <c r="J14"/>
    </row>
    <row r="15" spans="1:10" x14ac:dyDescent="0.3">
      <c r="A15">
        <v>2100</v>
      </c>
      <c r="B15">
        <v>3</v>
      </c>
      <c r="C15">
        <v>700</v>
      </c>
      <c r="D15" t="s">
        <v>49</v>
      </c>
      <c r="E15" t="s">
        <v>72</v>
      </c>
      <c r="F15" t="s">
        <v>94</v>
      </c>
      <c r="G15" t="s">
        <v>95</v>
      </c>
      <c r="H15" s="4">
        <v>45712</v>
      </c>
      <c r="J15"/>
    </row>
    <row r="16" spans="1:10" x14ac:dyDescent="0.3">
      <c r="A16">
        <v>980</v>
      </c>
      <c r="B16">
        <v>2</v>
      </c>
      <c r="C16">
        <v>490</v>
      </c>
      <c r="D16" t="s">
        <v>233</v>
      </c>
      <c r="E16" t="s">
        <v>72</v>
      </c>
      <c r="F16" t="s">
        <v>96</v>
      </c>
      <c r="G16" t="s">
        <v>97</v>
      </c>
      <c r="H16" s="4">
        <v>45353</v>
      </c>
      <c r="J16"/>
    </row>
    <row r="17" spans="1:10" x14ac:dyDescent="0.3">
      <c r="A17">
        <v>700</v>
      </c>
      <c r="B17">
        <v>1</v>
      </c>
      <c r="C17">
        <v>700</v>
      </c>
      <c r="D17" t="s">
        <v>43</v>
      </c>
      <c r="E17" t="s">
        <v>72</v>
      </c>
      <c r="F17" t="s">
        <v>98</v>
      </c>
      <c r="G17" t="s">
        <v>99</v>
      </c>
      <c r="H17" s="4">
        <v>45345</v>
      </c>
      <c r="J17"/>
    </row>
    <row r="18" spans="1:10" x14ac:dyDescent="0.3">
      <c r="A18">
        <v>980</v>
      </c>
      <c r="B18">
        <v>2</v>
      </c>
      <c r="C18">
        <v>490</v>
      </c>
      <c r="D18" t="s">
        <v>55</v>
      </c>
      <c r="E18" t="s">
        <v>72</v>
      </c>
      <c r="F18" t="s">
        <v>100</v>
      </c>
      <c r="G18" t="s">
        <v>101</v>
      </c>
      <c r="H18" s="4">
        <v>45714</v>
      </c>
      <c r="J18"/>
    </row>
    <row r="19" spans="1:10" x14ac:dyDescent="0.3">
      <c r="A19">
        <v>980</v>
      </c>
      <c r="B19">
        <v>2</v>
      </c>
      <c r="C19">
        <v>490</v>
      </c>
      <c r="D19" t="s">
        <v>241</v>
      </c>
      <c r="E19" t="s">
        <v>72</v>
      </c>
      <c r="F19" t="s">
        <v>102</v>
      </c>
      <c r="G19" t="s">
        <v>103</v>
      </c>
      <c r="H19" s="4">
        <v>45357</v>
      </c>
      <c r="J19"/>
    </row>
    <row r="20" spans="1:10" x14ac:dyDescent="0.3">
      <c r="A20">
        <v>135</v>
      </c>
      <c r="B20">
        <v>1</v>
      </c>
      <c r="C20">
        <v>135</v>
      </c>
      <c r="D20" t="s">
        <v>240</v>
      </c>
      <c r="E20" t="s">
        <v>227</v>
      </c>
      <c r="F20" t="s">
        <v>104</v>
      </c>
      <c r="G20" t="s">
        <v>105</v>
      </c>
      <c r="H20" s="4">
        <v>45337</v>
      </c>
      <c r="J20"/>
    </row>
    <row r="21" spans="1:10" x14ac:dyDescent="0.3">
      <c r="A21">
        <v>470</v>
      </c>
      <c r="B21">
        <v>2</v>
      </c>
      <c r="C21">
        <v>235</v>
      </c>
      <c r="D21" t="s">
        <v>234</v>
      </c>
      <c r="E21" t="s">
        <v>72</v>
      </c>
      <c r="F21" t="s">
        <v>106</v>
      </c>
      <c r="G21" t="s">
        <v>107</v>
      </c>
      <c r="H21" s="4">
        <v>45714</v>
      </c>
      <c r="J21"/>
    </row>
    <row r="22" spans="1:10" x14ac:dyDescent="0.3">
      <c r="A22">
        <v>470</v>
      </c>
      <c r="B22">
        <v>2</v>
      </c>
      <c r="C22">
        <v>235</v>
      </c>
      <c r="D22" t="s">
        <v>57</v>
      </c>
      <c r="E22" t="s">
        <v>72</v>
      </c>
      <c r="F22" t="s">
        <v>108</v>
      </c>
      <c r="G22" t="s">
        <v>109</v>
      </c>
      <c r="H22" s="4">
        <v>45723</v>
      </c>
      <c r="J22"/>
    </row>
    <row r="23" spans="1:10" x14ac:dyDescent="0.3">
      <c r="A23">
        <v>450</v>
      </c>
      <c r="B23">
        <v>2</v>
      </c>
      <c r="C23">
        <v>225</v>
      </c>
      <c r="D23" t="s">
        <v>110</v>
      </c>
      <c r="E23" t="s">
        <v>228</v>
      </c>
      <c r="F23" t="s">
        <v>111</v>
      </c>
      <c r="G23" t="s">
        <v>112</v>
      </c>
      <c r="H23" s="4">
        <v>45337</v>
      </c>
      <c r="J23"/>
    </row>
    <row r="24" spans="1:10" x14ac:dyDescent="0.3">
      <c r="A24">
        <v>310</v>
      </c>
      <c r="B24">
        <v>2</v>
      </c>
      <c r="C24">
        <v>155</v>
      </c>
      <c r="D24" t="s">
        <v>50</v>
      </c>
      <c r="E24" t="s">
        <v>72</v>
      </c>
      <c r="F24" t="s">
        <v>113</v>
      </c>
      <c r="G24" t="s">
        <v>114</v>
      </c>
      <c r="H24" s="4">
        <v>45353</v>
      </c>
      <c r="J24"/>
    </row>
    <row r="25" spans="1:10" x14ac:dyDescent="0.3">
      <c r="A25">
        <v>520</v>
      </c>
      <c r="B25">
        <v>2</v>
      </c>
      <c r="C25">
        <v>260</v>
      </c>
      <c r="D25" t="s">
        <v>50</v>
      </c>
      <c r="E25" t="s">
        <v>72</v>
      </c>
      <c r="F25" t="s">
        <v>115</v>
      </c>
      <c r="G25" t="s">
        <v>93</v>
      </c>
      <c r="H25" s="4">
        <v>45713</v>
      </c>
      <c r="J25"/>
    </row>
    <row r="26" spans="1:10" x14ac:dyDescent="0.3">
      <c r="A26">
        <v>310</v>
      </c>
      <c r="B26">
        <v>2</v>
      </c>
      <c r="C26">
        <v>155</v>
      </c>
      <c r="D26" t="s">
        <v>35</v>
      </c>
      <c r="E26" t="s">
        <v>72</v>
      </c>
      <c r="F26" t="s">
        <v>116</v>
      </c>
      <c r="G26" t="s">
        <v>112</v>
      </c>
      <c r="H26" s="4">
        <v>45344</v>
      </c>
      <c r="J26"/>
    </row>
    <row r="27" spans="1:10" x14ac:dyDescent="0.3">
      <c r="A27">
        <v>310</v>
      </c>
      <c r="B27">
        <v>2</v>
      </c>
      <c r="C27">
        <v>155</v>
      </c>
      <c r="D27" t="s">
        <v>35</v>
      </c>
      <c r="E27" t="s">
        <v>72</v>
      </c>
      <c r="F27" t="s">
        <v>116</v>
      </c>
      <c r="G27" t="s">
        <v>112</v>
      </c>
      <c r="H27" s="4">
        <v>45344</v>
      </c>
      <c r="J27"/>
    </row>
    <row r="28" spans="1:10" x14ac:dyDescent="0.3">
      <c r="A28">
        <v>640</v>
      </c>
      <c r="B28">
        <v>2</v>
      </c>
      <c r="C28">
        <v>320</v>
      </c>
      <c r="D28" t="s">
        <v>62</v>
      </c>
      <c r="E28" t="s">
        <v>72</v>
      </c>
      <c r="F28" t="s">
        <v>117</v>
      </c>
      <c r="G28" t="s">
        <v>118</v>
      </c>
      <c r="H28" s="4">
        <v>45715</v>
      </c>
      <c r="J28"/>
    </row>
    <row r="29" spans="1:10" x14ac:dyDescent="0.3">
      <c r="A29">
        <v>640</v>
      </c>
      <c r="B29">
        <v>2</v>
      </c>
      <c r="C29">
        <v>320</v>
      </c>
      <c r="D29" t="s">
        <v>62</v>
      </c>
      <c r="E29" t="s">
        <v>72</v>
      </c>
      <c r="F29" t="s">
        <v>119</v>
      </c>
      <c r="G29" t="s">
        <v>74</v>
      </c>
      <c r="H29" s="4">
        <v>45357</v>
      </c>
      <c r="J29"/>
    </row>
    <row r="30" spans="1:10" x14ac:dyDescent="0.3">
      <c r="A30">
        <v>520</v>
      </c>
      <c r="B30">
        <v>2</v>
      </c>
      <c r="C30">
        <v>260</v>
      </c>
      <c r="D30" t="s">
        <v>39</v>
      </c>
      <c r="E30" t="s">
        <v>72</v>
      </c>
      <c r="F30" t="s">
        <v>120</v>
      </c>
      <c r="G30" t="s">
        <v>121</v>
      </c>
      <c r="H30" s="4">
        <v>45355</v>
      </c>
      <c r="J30"/>
    </row>
    <row r="31" spans="1:10" x14ac:dyDescent="0.3">
      <c r="A31">
        <v>875</v>
      </c>
      <c r="B31">
        <v>5</v>
      </c>
      <c r="C31">
        <v>175</v>
      </c>
      <c r="D31" t="s">
        <v>39</v>
      </c>
      <c r="E31" t="s">
        <v>72</v>
      </c>
      <c r="F31" t="s">
        <v>122</v>
      </c>
      <c r="G31" t="s">
        <v>91</v>
      </c>
      <c r="H31" s="4">
        <v>45344</v>
      </c>
      <c r="J31"/>
    </row>
    <row r="32" spans="1:10" x14ac:dyDescent="0.3">
      <c r="A32">
        <v>120</v>
      </c>
      <c r="B32">
        <v>2</v>
      </c>
      <c r="C32">
        <v>60</v>
      </c>
      <c r="D32" t="s">
        <v>33</v>
      </c>
      <c r="E32" t="s">
        <v>72</v>
      </c>
      <c r="F32" t="s">
        <v>123</v>
      </c>
      <c r="G32" t="s">
        <v>86</v>
      </c>
      <c r="H32" s="4">
        <v>45344</v>
      </c>
      <c r="J32"/>
    </row>
    <row r="33" spans="1:10" x14ac:dyDescent="0.3">
      <c r="A33">
        <v>120</v>
      </c>
      <c r="B33">
        <v>2</v>
      </c>
      <c r="C33">
        <v>60</v>
      </c>
      <c r="D33" t="s">
        <v>33</v>
      </c>
      <c r="E33" t="s">
        <v>72</v>
      </c>
      <c r="F33" t="s">
        <v>123</v>
      </c>
      <c r="G33" t="s">
        <v>86</v>
      </c>
      <c r="H33" s="4">
        <v>45344</v>
      </c>
      <c r="J33"/>
    </row>
    <row r="34" spans="1:10" x14ac:dyDescent="0.3">
      <c r="A34">
        <v>150</v>
      </c>
      <c r="B34">
        <v>3</v>
      </c>
      <c r="C34">
        <v>50</v>
      </c>
      <c r="D34" t="s">
        <v>46</v>
      </c>
      <c r="E34" t="s">
        <v>72</v>
      </c>
      <c r="F34" t="s">
        <v>124</v>
      </c>
      <c r="G34" t="s">
        <v>125</v>
      </c>
      <c r="H34" s="4">
        <v>45712</v>
      </c>
      <c r="J34"/>
    </row>
    <row r="35" spans="1:10" x14ac:dyDescent="0.3">
      <c r="A35">
        <v>150</v>
      </c>
      <c r="B35">
        <v>3</v>
      </c>
      <c r="C35">
        <v>50</v>
      </c>
      <c r="D35" t="s">
        <v>46</v>
      </c>
      <c r="E35" t="s">
        <v>72</v>
      </c>
      <c r="F35" t="s">
        <v>126</v>
      </c>
      <c r="G35" t="s">
        <v>88</v>
      </c>
      <c r="H35" s="4">
        <v>45356</v>
      </c>
      <c r="J35"/>
    </row>
    <row r="36" spans="1:10" x14ac:dyDescent="0.3">
      <c r="A36">
        <v>220</v>
      </c>
      <c r="B36">
        <v>2</v>
      </c>
      <c r="C36">
        <v>110</v>
      </c>
      <c r="D36" t="s">
        <v>61</v>
      </c>
      <c r="E36" t="s">
        <v>72</v>
      </c>
      <c r="F36" t="s">
        <v>127</v>
      </c>
      <c r="G36" t="s">
        <v>112</v>
      </c>
      <c r="H36" s="4">
        <v>45355</v>
      </c>
      <c r="J36"/>
    </row>
    <row r="37" spans="1:10" x14ac:dyDescent="0.3">
      <c r="A37">
        <v>240</v>
      </c>
      <c r="B37">
        <v>3</v>
      </c>
      <c r="C37">
        <v>80</v>
      </c>
      <c r="D37" t="s">
        <v>61</v>
      </c>
      <c r="E37" t="s">
        <v>72</v>
      </c>
      <c r="F37" t="s">
        <v>128</v>
      </c>
      <c r="G37" t="s">
        <v>129</v>
      </c>
      <c r="H37" s="4">
        <v>45714</v>
      </c>
      <c r="J37"/>
    </row>
    <row r="38" spans="1:10" x14ac:dyDescent="0.3">
      <c r="A38">
        <v>250</v>
      </c>
      <c r="B38">
        <v>5</v>
      </c>
      <c r="C38">
        <v>50</v>
      </c>
      <c r="D38" t="s">
        <v>31</v>
      </c>
      <c r="E38" t="s">
        <v>72</v>
      </c>
      <c r="F38" t="s">
        <v>130</v>
      </c>
      <c r="G38" t="s">
        <v>131</v>
      </c>
      <c r="H38" s="4">
        <v>45343</v>
      </c>
      <c r="J38"/>
    </row>
    <row r="39" spans="1:10" x14ac:dyDescent="0.3">
      <c r="A39">
        <v>250</v>
      </c>
      <c r="B39">
        <v>5</v>
      </c>
      <c r="C39">
        <v>50</v>
      </c>
      <c r="D39" t="s">
        <v>31</v>
      </c>
      <c r="E39" t="s">
        <v>72</v>
      </c>
      <c r="F39" t="s">
        <v>130</v>
      </c>
      <c r="G39" t="s">
        <v>131</v>
      </c>
      <c r="H39" s="4">
        <v>45343</v>
      </c>
      <c r="J39"/>
    </row>
    <row r="40" spans="1:10" x14ac:dyDescent="0.3">
      <c r="A40">
        <v>53</v>
      </c>
      <c r="B40">
        <v>1</v>
      </c>
      <c r="C40">
        <v>53</v>
      </c>
      <c r="D40" t="s">
        <v>242</v>
      </c>
      <c r="E40" t="s">
        <v>229</v>
      </c>
      <c r="F40" t="s">
        <v>132</v>
      </c>
      <c r="G40" t="s">
        <v>133</v>
      </c>
      <c r="H40" s="4">
        <v>45336</v>
      </c>
      <c r="J40"/>
    </row>
    <row r="41" spans="1:10" x14ac:dyDescent="0.3">
      <c r="A41">
        <v>1050</v>
      </c>
      <c r="B41">
        <v>3</v>
      </c>
      <c r="C41">
        <v>350</v>
      </c>
      <c r="D41" t="s">
        <v>243</v>
      </c>
      <c r="E41" t="s">
        <v>72</v>
      </c>
      <c r="F41" t="s">
        <v>134</v>
      </c>
      <c r="G41" t="s">
        <v>82</v>
      </c>
      <c r="H41" s="4">
        <v>45712</v>
      </c>
      <c r="J41"/>
    </row>
    <row r="42" spans="1:10" x14ac:dyDescent="0.3">
      <c r="A42">
        <v>1050</v>
      </c>
      <c r="B42">
        <v>3</v>
      </c>
      <c r="C42">
        <v>350</v>
      </c>
      <c r="D42" t="s">
        <v>45</v>
      </c>
      <c r="E42" t="s">
        <v>72</v>
      </c>
      <c r="F42" t="s">
        <v>135</v>
      </c>
      <c r="G42" t="s">
        <v>136</v>
      </c>
      <c r="H42" s="4">
        <v>45354</v>
      </c>
      <c r="J42"/>
    </row>
    <row r="43" spans="1:10" x14ac:dyDescent="0.3">
      <c r="A43">
        <v>525</v>
      </c>
      <c r="B43">
        <v>1</v>
      </c>
      <c r="C43">
        <v>525</v>
      </c>
      <c r="D43" t="s">
        <v>137</v>
      </c>
      <c r="E43" t="s">
        <v>138</v>
      </c>
      <c r="F43" t="s">
        <v>139</v>
      </c>
      <c r="G43" t="s">
        <v>140</v>
      </c>
      <c r="H43" s="4">
        <v>45337</v>
      </c>
      <c r="J43"/>
    </row>
    <row r="44" spans="1:10" x14ac:dyDescent="0.3">
      <c r="A44">
        <v>525</v>
      </c>
      <c r="B44">
        <v>1</v>
      </c>
      <c r="C44">
        <v>525</v>
      </c>
      <c r="D44" t="s">
        <v>137</v>
      </c>
      <c r="E44" t="s">
        <v>138</v>
      </c>
      <c r="F44" t="s">
        <v>141</v>
      </c>
      <c r="G44" t="s">
        <v>140</v>
      </c>
      <c r="H44" s="4">
        <v>45337</v>
      </c>
      <c r="J44"/>
    </row>
    <row r="45" spans="1:10" x14ac:dyDescent="0.3">
      <c r="A45">
        <v>480</v>
      </c>
      <c r="B45">
        <v>3</v>
      </c>
      <c r="C45">
        <v>160</v>
      </c>
      <c r="D45" t="s">
        <v>42</v>
      </c>
      <c r="E45" t="s">
        <v>72</v>
      </c>
      <c r="F45" t="s">
        <v>142</v>
      </c>
      <c r="G45" t="s">
        <v>143</v>
      </c>
      <c r="H45" s="4">
        <v>45345</v>
      </c>
      <c r="J45"/>
    </row>
    <row r="46" spans="1:10" x14ac:dyDescent="0.3">
      <c r="A46">
        <v>875</v>
      </c>
      <c r="B46">
        <v>5</v>
      </c>
      <c r="C46">
        <v>175</v>
      </c>
      <c r="D46" t="s">
        <v>235</v>
      </c>
      <c r="E46" t="s">
        <v>72</v>
      </c>
      <c r="F46" t="s">
        <v>144</v>
      </c>
      <c r="G46" t="s">
        <v>91</v>
      </c>
      <c r="H46" s="4">
        <v>45356</v>
      </c>
      <c r="J46"/>
    </row>
    <row r="47" spans="1:10" x14ac:dyDescent="0.3">
      <c r="A47">
        <v>67</v>
      </c>
      <c r="B47">
        <v>1</v>
      </c>
      <c r="C47">
        <v>67</v>
      </c>
      <c r="D47" t="s">
        <v>145</v>
      </c>
      <c r="E47" t="s">
        <v>72</v>
      </c>
      <c r="F47" t="s">
        <v>146</v>
      </c>
      <c r="G47" t="s">
        <v>103</v>
      </c>
      <c r="H47" s="4">
        <v>45337</v>
      </c>
      <c r="J47"/>
    </row>
    <row r="48" spans="1:10" x14ac:dyDescent="0.3">
      <c r="A48">
        <v>194</v>
      </c>
      <c r="B48">
        <v>2</v>
      </c>
      <c r="C48">
        <v>97</v>
      </c>
      <c r="D48" t="s">
        <v>145</v>
      </c>
      <c r="E48" t="s">
        <v>72</v>
      </c>
      <c r="F48" t="s">
        <v>147</v>
      </c>
      <c r="G48" t="s">
        <v>88</v>
      </c>
      <c r="H48" s="4">
        <v>45337</v>
      </c>
      <c r="J48"/>
    </row>
    <row r="49" spans="1:10" x14ac:dyDescent="0.3">
      <c r="A49">
        <v>125</v>
      </c>
      <c r="B49">
        <v>5</v>
      </c>
      <c r="C49">
        <v>25</v>
      </c>
      <c r="D49" t="s">
        <v>38</v>
      </c>
      <c r="E49" t="s">
        <v>72</v>
      </c>
      <c r="F49" t="s">
        <v>148</v>
      </c>
      <c r="G49" t="s">
        <v>88</v>
      </c>
      <c r="H49" s="4">
        <v>45344</v>
      </c>
      <c r="J49"/>
    </row>
    <row r="50" spans="1:10" x14ac:dyDescent="0.3">
      <c r="A50">
        <v>250</v>
      </c>
      <c r="B50">
        <v>5</v>
      </c>
      <c r="C50">
        <v>50</v>
      </c>
      <c r="D50" t="s">
        <v>64</v>
      </c>
      <c r="E50" t="s">
        <v>72</v>
      </c>
      <c r="F50" t="s">
        <v>149</v>
      </c>
      <c r="G50" t="s">
        <v>150</v>
      </c>
      <c r="H50" s="4">
        <v>45352</v>
      </c>
      <c r="J50"/>
    </row>
    <row r="51" spans="1:10" x14ac:dyDescent="0.3">
      <c r="A51">
        <v>201</v>
      </c>
      <c r="B51">
        <v>3</v>
      </c>
      <c r="C51">
        <v>67</v>
      </c>
      <c r="D51" t="s">
        <v>151</v>
      </c>
      <c r="E51" t="s">
        <v>72</v>
      </c>
      <c r="F51" t="s">
        <v>146</v>
      </c>
      <c r="G51" t="s">
        <v>82</v>
      </c>
      <c r="H51" s="4">
        <v>45703</v>
      </c>
      <c r="J51"/>
    </row>
    <row r="52" spans="1:10" x14ac:dyDescent="0.3">
      <c r="A52">
        <v>99</v>
      </c>
      <c r="B52">
        <v>1</v>
      </c>
      <c r="C52">
        <v>99</v>
      </c>
      <c r="D52" t="s">
        <v>29</v>
      </c>
      <c r="E52" t="s">
        <v>72</v>
      </c>
      <c r="F52" t="s">
        <v>152</v>
      </c>
      <c r="G52" t="s">
        <v>153</v>
      </c>
      <c r="H52" s="4">
        <v>45342</v>
      </c>
      <c r="J52"/>
    </row>
    <row r="53" spans="1:10" x14ac:dyDescent="0.3">
      <c r="A53">
        <v>99</v>
      </c>
      <c r="B53">
        <v>1</v>
      </c>
      <c r="C53">
        <v>99</v>
      </c>
      <c r="D53" t="s">
        <v>29</v>
      </c>
      <c r="E53" t="s">
        <v>72</v>
      </c>
      <c r="F53" t="s">
        <v>152</v>
      </c>
      <c r="G53" t="s">
        <v>153</v>
      </c>
      <c r="H53" s="4">
        <v>45342</v>
      </c>
      <c r="J53"/>
    </row>
    <row r="54" spans="1:10" x14ac:dyDescent="0.3">
      <c r="A54">
        <v>660</v>
      </c>
      <c r="B54">
        <v>6</v>
      </c>
      <c r="C54">
        <v>110</v>
      </c>
      <c r="D54" t="s">
        <v>56</v>
      </c>
      <c r="E54" t="s">
        <v>72</v>
      </c>
      <c r="F54" t="s">
        <v>154</v>
      </c>
      <c r="G54" t="s">
        <v>155</v>
      </c>
      <c r="H54" s="4">
        <v>45714</v>
      </c>
      <c r="J54"/>
    </row>
    <row r="55" spans="1:10" x14ac:dyDescent="0.3">
      <c r="A55">
        <v>132</v>
      </c>
      <c r="B55">
        <v>2</v>
      </c>
      <c r="C55">
        <v>66</v>
      </c>
      <c r="D55" t="s">
        <v>156</v>
      </c>
      <c r="E55" t="s">
        <v>72</v>
      </c>
      <c r="F55" t="s">
        <v>157</v>
      </c>
      <c r="G55" t="s">
        <v>133</v>
      </c>
      <c r="H55" s="4">
        <v>45336</v>
      </c>
      <c r="J55"/>
    </row>
    <row r="56" spans="1:10" x14ac:dyDescent="0.3">
      <c r="A56">
        <v>894</v>
      </c>
      <c r="B56">
        <v>6</v>
      </c>
      <c r="C56">
        <v>149</v>
      </c>
      <c r="D56" t="s">
        <v>158</v>
      </c>
      <c r="E56" t="s">
        <v>159</v>
      </c>
      <c r="F56" t="s">
        <v>160</v>
      </c>
      <c r="G56" t="s">
        <v>143</v>
      </c>
      <c r="H56" s="4">
        <v>45337</v>
      </c>
      <c r="J56"/>
    </row>
    <row r="57" spans="1:10" x14ac:dyDescent="0.3">
      <c r="A57">
        <v>1560</v>
      </c>
      <c r="B57">
        <v>4</v>
      </c>
      <c r="C57">
        <v>390</v>
      </c>
      <c r="D57" t="s">
        <v>41</v>
      </c>
      <c r="E57" t="s">
        <v>72</v>
      </c>
      <c r="F57" t="s">
        <v>161</v>
      </c>
      <c r="G57" t="s">
        <v>103</v>
      </c>
      <c r="H57" s="4">
        <v>45345</v>
      </c>
      <c r="J57"/>
    </row>
    <row r="58" spans="1:10" x14ac:dyDescent="0.3">
      <c r="A58">
        <v>1560</v>
      </c>
      <c r="B58">
        <v>4</v>
      </c>
      <c r="C58">
        <v>390</v>
      </c>
      <c r="D58" t="s">
        <v>41</v>
      </c>
      <c r="E58" t="s">
        <v>72</v>
      </c>
      <c r="F58" t="s">
        <v>162</v>
      </c>
      <c r="G58" t="s">
        <v>80</v>
      </c>
      <c r="H58" s="4">
        <v>45354</v>
      </c>
      <c r="J58"/>
    </row>
    <row r="59" spans="1:10" x14ac:dyDescent="0.3">
      <c r="A59">
        <v>600</v>
      </c>
      <c r="B59">
        <v>1</v>
      </c>
      <c r="C59">
        <v>600</v>
      </c>
      <c r="D59" t="s">
        <v>34</v>
      </c>
      <c r="E59" t="s">
        <v>72</v>
      </c>
      <c r="F59" t="s">
        <v>163</v>
      </c>
      <c r="G59" t="s">
        <v>140</v>
      </c>
      <c r="H59" s="4">
        <v>45344</v>
      </c>
      <c r="J59"/>
    </row>
    <row r="60" spans="1:10" x14ac:dyDescent="0.3">
      <c r="A60">
        <v>600</v>
      </c>
      <c r="B60">
        <v>1</v>
      </c>
      <c r="C60">
        <v>600</v>
      </c>
      <c r="D60" t="s">
        <v>34</v>
      </c>
      <c r="E60" t="s">
        <v>72</v>
      </c>
      <c r="F60" t="s">
        <v>164</v>
      </c>
      <c r="G60" t="s">
        <v>165</v>
      </c>
      <c r="H60" s="4">
        <v>45353</v>
      </c>
      <c r="J60"/>
    </row>
    <row r="61" spans="1:10" x14ac:dyDescent="0.3">
      <c r="A61">
        <v>600</v>
      </c>
      <c r="B61">
        <v>1</v>
      </c>
      <c r="C61">
        <v>600</v>
      </c>
      <c r="D61" t="s">
        <v>34</v>
      </c>
      <c r="E61" t="s">
        <v>72</v>
      </c>
      <c r="F61" t="s">
        <v>163</v>
      </c>
      <c r="G61" t="s">
        <v>140</v>
      </c>
      <c r="H61" s="4">
        <v>45344</v>
      </c>
      <c r="J61"/>
    </row>
    <row r="62" spans="1:10" x14ac:dyDescent="0.3">
      <c r="A62">
        <v>1890</v>
      </c>
      <c r="B62">
        <v>3</v>
      </c>
      <c r="C62">
        <v>630</v>
      </c>
      <c r="D62" t="s">
        <v>53</v>
      </c>
      <c r="E62" t="s">
        <v>72</v>
      </c>
      <c r="F62" t="s">
        <v>166</v>
      </c>
      <c r="G62" t="s">
        <v>167</v>
      </c>
      <c r="H62" s="4">
        <v>45356</v>
      </c>
      <c r="J62"/>
    </row>
    <row r="63" spans="1:10" x14ac:dyDescent="0.3">
      <c r="A63">
        <v>1890</v>
      </c>
      <c r="B63">
        <v>3</v>
      </c>
      <c r="C63">
        <v>630</v>
      </c>
      <c r="D63" t="s">
        <v>53</v>
      </c>
      <c r="E63" t="s">
        <v>72</v>
      </c>
      <c r="F63" t="s">
        <v>168</v>
      </c>
      <c r="G63" t="s">
        <v>169</v>
      </c>
      <c r="H63" s="4">
        <v>45713</v>
      </c>
      <c r="J63"/>
    </row>
    <row r="64" spans="1:10" x14ac:dyDescent="0.3">
      <c r="A64">
        <v>930</v>
      </c>
      <c r="B64">
        <v>3</v>
      </c>
      <c r="C64">
        <v>310</v>
      </c>
      <c r="D64" t="s">
        <v>37</v>
      </c>
      <c r="E64" t="s">
        <v>72</v>
      </c>
      <c r="F64" t="s">
        <v>170</v>
      </c>
      <c r="G64" t="s">
        <v>143</v>
      </c>
      <c r="H64" s="4">
        <v>45357</v>
      </c>
      <c r="J64"/>
    </row>
    <row r="65" spans="1:10" x14ac:dyDescent="0.3">
      <c r="A65">
        <v>990</v>
      </c>
      <c r="B65">
        <v>3</v>
      </c>
      <c r="C65">
        <v>330</v>
      </c>
      <c r="D65" t="s">
        <v>37</v>
      </c>
      <c r="E65" t="s">
        <v>72</v>
      </c>
      <c r="F65" t="s">
        <v>171</v>
      </c>
      <c r="G65" t="s">
        <v>105</v>
      </c>
      <c r="H65" s="4">
        <v>45344</v>
      </c>
      <c r="J65"/>
    </row>
    <row r="66" spans="1:10" x14ac:dyDescent="0.3">
      <c r="A66">
        <v>780</v>
      </c>
      <c r="B66">
        <v>3</v>
      </c>
      <c r="C66">
        <v>260</v>
      </c>
      <c r="D66" t="s">
        <v>59</v>
      </c>
      <c r="E66" t="s">
        <v>72</v>
      </c>
      <c r="F66" t="s">
        <v>172</v>
      </c>
      <c r="G66" t="s">
        <v>173</v>
      </c>
      <c r="H66" s="4">
        <v>45723</v>
      </c>
      <c r="J66"/>
    </row>
    <row r="67" spans="1:10" x14ac:dyDescent="0.3">
      <c r="A67">
        <v>780</v>
      </c>
      <c r="B67">
        <v>3</v>
      </c>
      <c r="C67">
        <v>260</v>
      </c>
      <c r="D67" t="s">
        <v>59</v>
      </c>
      <c r="E67" t="s">
        <v>72</v>
      </c>
      <c r="F67" t="s">
        <v>174</v>
      </c>
      <c r="G67" t="s">
        <v>175</v>
      </c>
      <c r="H67" s="4">
        <v>45714</v>
      </c>
      <c r="J67"/>
    </row>
    <row r="68" spans="1:10" x14ac:dyDescent="0.3">
      <c r="A68">
        <v>890</v>
      </c>
      <c r="B68">
        <v>2</v>
      </c>
      <c r="C68">
        <v>445</v>
      </c>
      <c r="D68" t="s">
        <v>63</v>
      </c>
      <c r="E68" t="s">
        <v>72</v>
      </c>
      <c r="F68" t="s">
        <v>176</v>
      </c>
      <c r="G68" t="s">
        <v>177</v>
      </c>
      <c r="H68" s="4">
        <v>45715</v>
      </c>
      <c r="J68"/>
    </row>
    <row r="69" spans="1:10" x14ac:dyDescent="0.3">
      <c r="A69">
        <v>890</v>
      </c>
      <c r="B69">
        <v>2</v>
      </c>
      <c r="C69">
        <v>445</v>
      </c>
      <c r="D69" t="s">
        <v>47</v>
      </c>
      <c r="E69" t="s">
        <v>72</v>
      </c>
      <c r="F69" t="s">
        <v>178</v>
      </c>
      <c r="G69" t="s">
        <v>140</v>
      </c>
      <c r="H69" s="4">
        <v>45355</v>
      </c>
      <c r="J69"/>
    </row>
    <row r="70" spans="1:10" x14ac:dyDescent="0.3">
      <c r="A70">
        <v>930</v>
      </c>
      <c r="B70">
        <v>3</v>
      </c>
      <c r="C70">
        <v>310</v>
      </c>
      <c r="D70" t="s">
        <v>47</v>
      </c>
      <c r="E70" t="s">
        <v>72</v>
      </c>
      <c r="F70" t="s">
        <v>179</v>
      </c>
      <c r="G70" t="s">
        <v>109</v>
      </c>
      <c r="H70" s="4">
        <v>45712</v>
      </c>
      <c r="J70"/>
    </row>
    <row r="71" spans="1:10" x14ac:dyDescent="0.3">
      <c r="A71">
        <v>260</v>
      </c>
      <c r="B71">
        <v>2</v>
      </c>
      <c r="C71">
        <v>130</v>
      </c>
      <c r="D71" t="s">
        <v>66</v>
      </c>
      <c r="E71" t="s">
        <v>72</v>
      </c>
      <c r="F71" t="s">
        <v>180</v>
      </c>
      <c r="G71" t="s">
        <v>105</v>
      </c>
      <c r="H71" s="4">
        <v>45356</v>
      </c>
      <c r="J71"/>
    </row>
    <row r="72" spans="1:10" x14ac:dyDescent="0.3">
      <c r="A72">
        <v>260</v>
      </c>
      <c r="B72">
        <v>2</v>
      </c>
      <c r="C72">
        <v>130</v>
      </c>
      <c r="D72" t="s">
        <v>40</v>
      </c>
      <c r="E72" t="s">
        <v>72</v>
      </c>
      <c r="F72" t="s">
        <v>181</v>
      </c>
      <c r="G72" t="s">
        <v>167</v>
      </c>
      <c r="H72" s="4">
        <v>45345</v>
      </c>
      <c r="J72"/>
    </row>
    <row r="73" spans="1:10" x14ac:dyDescent="0.3">
      <c r="A73">
        <v>450</v>
      </c>
      <c r="B73">
        <v>3</v>
      </c>
      <c r="C73">
        <v>150</v>
      </c>
      <c r="D73" t="s">
        <v>36</v>
      </c>
      <c r="E73" t="s">
        <v>72</v>
      </c>
      <c r="F73" t="s">
        <v>182</v>
      </c>
      <c r="G73" t="s">
        <v>121</v>
      </c>
      <c r="H73" s="4">
        <v>45344</v>
      </c>
      <c r="J73"/>
    </row>
    <row r="74" spans="1:10" x14ac:dyDescent="0.3">
      <c r="A74">
        <v>450</v>
      </c>
      <c r="B74">
        <v>3</v>
      </c>
      <c r="C74">
        <v>150</v>
      </c>
      <c r="D74" t="s">
        <v>36</v>
      </c>
      <c r="E74" t="s">
        <v>72</v>
      </c>
      <c r="F74" t="s">
        <v>182</v>
      </c>
      <c r="G74" t="s">
        <v>121</v>
      </c>
      <c r="H74" s="4">
        <v>45344</v>
      </c>
      <c r="J74"/>
    </row>
    <row r="75" spans="1:10" x14ac:dyDescent="0.3">
      <c r="A75">
        <v>450</v>
      </c>
      <c r="B75">
        <v>3</v>
      </c>
      <c r="C75">
        <v>150</v>
      </c>
      <c r="D75" t="s">
        <v>27</v>
      </c>
      <c r="E75" t="s">
        <v>72</v>
      </c>
      <c r="F75" t="s">
        <v>183</v>
      </c>
      <c r="G75" t="s">
        <v>184</v>
      </c>
      <c r="H75" s="4">
        <v>45352</v>
      </c>
      <c r="J75"/>
    </row>
    <row r="76" spans="1:10" x14ac:dyDescent="0.3">
      <c r="A76">
        <v>450</v>
      </c>
      <c r="B76">
        <v>3</v>
      </c>
      <c r="C76">
        <v>150</v>
      </c>
      <c r="D76" t="s">
        <v>27</v>
      </c>
      <c r="E76" t="s">
        <v>72</v>
      </c>
      <c r="F76" t="s">
        <v>185</v>
      </c>
      <c r="G76" t="s">
        <v>76</v>
      </c>
      <c r="H76" s="4">
        <v>45342</v>
      </c>
      <c r="J76"/>
    </row>
    <row r="77" spans="1:10" x14ac:dyDescent="0.3">
      <c r="A77">
        <v>450</v>
      </c>
      <c r="B77">
        <v>3</v>
      </c>
      <c r="C77">
        <v>150</v>
      </c>
      <c r="D77" t="s">
        <v>27</v>
      </c>
      <c r="E77" t="s">
        <v>72</v>
      </c>
      <c r="F77" t="s">
        <v>185</v>
      </c>
      <c r="G77" t="s">
        <v>76</v>
      </c>
      <c r="H77" s="4">
        <v>45342</v>
      </c>
      <c r="J77"/>
    </row>
    <row r="78" spans="1:10" x14ac:dyDescent="0.3">
      <c r="A78">
        <v>325</v>
      </c>
      <c r="B78">
        <v>5</v>
      </c>
      <c r="C78">
        <v>65</v>
      </c>
      <c r="D78" t="s">
        <v>52</v>
      </c>
      <c r="E78" t="s">
        <v>72</v>
      </c>
      <c r="F78" t="s">
        <v>186</v>
      </c>
      <c r="G78" t="s">
        <v>187</v>
      </c>
      <c r="H78" s="4">
        <v>45713</v>
      </c>
      <c r="J78"/>
    </row>
    <row r="79" spans="1:10" x14ac:dyDescent="0.3">
      <c r="A79">
        <v>720</v>
      </c>
      <c r="B79">
        <v>4</v>
      </c>
      <c r="C79">
        <v>180</v>
      </c>
      <c r="D79" t="s">
        <v>52</v>
      </c>
      <c r="E79" t="s">
        <v>72</v>
      </c>
      <c r="F79" t="s">
        <v>188</v>
      </c>
      <c r="G79" t="s">
        <v>131</v>
      </c>
      <c r="H79" s="4">
        <v>45354</v>
      </c>
      <c r="J79"/>
    </row>
    <row r="80" spans="1:10" x14ac:dyDescent="0.3">
      <c r="A80">
        <v>1100</v>
      </c>
      <c r="B80">
        <v>1</v>
      </c>
      <c r="C80">
        <v>1100</v>
      </c>
      <c r="D80" t="s">
        <v>189</v>
      </c>
      <c r="E80" t="s">
        <v>72</v>
      </c>
      <c r="F80" t="s">
        <v>190</v>
      </c>
      <c r="G80" t="s">
        <v>112</v>
      </c>
      <c r="H80" s="4">
        <v>45337</v>
      </c>
      <c r="J80"/>
    </row>
    <row r="81" spans="1:10" x14ac:dyDescent="0.3">
      <c r="A81">
        <v>460</v>
      </c>
      <c r="B81">
        <v>1</v>
      </c>
      <c r="C81">
        <v>460</v>
      </c>
      <c r="D81" t="s">
        <v>191</v>
      </c>
      <c r="E81" t="s">
        <v>230</v>
      </c>
      <c r="F81" t="s">
        <v>192</v>
      </c>
      <c r="G81" t="s">
        <v>112</v>
      </c>
      <c r="H81" s="4">
        <v>45337</v>
      </c>
      <c r="J81"/>
    </row>
    <row r="82" spans="1:10" x14ac:dyDescent="0.3">
      <c r="A82">
        <v>130</v>
      </c>
      <c r="B82">
        <v>1</v>
      </c>
      <c r="C82">
        <v>130</v>
      </c>
      <c r="D82" t="s">
        <v>193</v>
      </c>
      <c r="E82" t="s">
        <v>194</v>
      </c>
      <c r="F82" t="s">
        <v>178</v>
      </c>
      <c r="G82" t="s">
        <v>112</v>
      </c>
      <c r="H82" s="4">
        <v>45337</v>
      </c>
      <c r="J82"/>
    </row>
    <row r="83" spans="1:10" x14ac:dyDescent="0.3">
      <c r="A83">
        <v>99</v>
      </c>
      <c r="B83">
        <v>1</v>
      </c>
      <c r="C83">
        <v>99</v>
      </c>
      <c r="D83" t="s">
        <v>195</v>
      </c>
      <c r="E83" t="s">
        <v>194</v>
      </c>
      <c r="F83" t="s">
        <v>196</v>
      </c>
      <c r="G83" t="s">
        <v>197</v>
      </c>
      <c r="H83" s="4">
        <v>45336</v>
      </c>
      <c r="J83"/>
    </row>
    <row r="84" spans="1:10" x14ac:dyDescent="0.3">
      <c r="A84">
        <v>390</v>
      </c>
      <c r="B84">
        <v>3</v>
      </c>
      <c r="C84">
        <v>130</v>
      </c>
      <c r="D84" t="s">
        <v>198</v>
      </c>
      <c r="E84" t="s">
        <v>194</v>
      </c>
      <c r="F84" t="s">
        <v>199</v>
      </c>
      <c r="G84" t="s">
        <v>112</v>
      </c>
      <c r="H84" s="4">
        <v>45337</v>
      </c>
      <c r="J84"/>
    </row>
    <row r="85" spans="1:10" x14ac:dyDescent="0.3">
      <c r="A85">
        <v>260</v>
      </c>
      <c r="B85">
        <v>2</v>
      </c>
      <c r="C85">
        <v>130</v>
      </c>
      <c r="D85" t="s">
        <v>200</v>
      </c>
      <c r="E85" t="s">
        <v>194</v>
      </c>
      <c r="F85" t="s">
        <v>201</v>
      </c>
      <c r="G85" t="s">
        <v>133</v>
      </c>
      <c r="H85" s="4">
        <v>45336</v>
      </c>
      <c r="J85"/>
    </row>
    <row r="86" spans="1:10" x14ac:dyDescent="0.3">
      <c r="A86">
        <v>290</v>
      </c>
      <c r="B86">
        <v>2</v>
      </c>
      <c r="C86">
        <v>145</v>
      </c>
      <c r="D86" t="s">
        <v>202</v>
      </c>
      <c r="E86" t="s">
        <v>159</v>
      </c>
      <c r="F86" t="s">
        <v>81</v>
      </c>
      <c r="G86" t="s">
        <v>184</v>
      </c>
      <c r="H86" s="4">
        <v>45336</v>
      </c>
      <c r="J86"/>
    </row>
    <row r="87" spans="1:10" x14ac:dyDescent="0.3">
      <c r="A87">
        <v>1250</v>
      </c>
      <c r="B87">
        <v>5</v>
      </c>
      <c r="C87">
        <v>250</v>
      </c>
      <c r="D87" t="s">
        <v>58</v>
      </c>
      <c r="E87" t="s">
        <v>72</v>
      </c>
      <c r="F87" t="s">
        <v>203</v>
      </c>
      <c r="G87" t="s">
        <v>204</v>
      </c>
      <c r="H87" s="4">
        <v>45714</v>
      </c>
      <c r="J87"/>
    </row>
    <row r="88" spans="1:10" x14ac:dyDescent="0.3">
      <c r="A88">
        <v>1250</v>
      </c>
      <c r="B88">
        <v>5</v>
      </c>
      <c r="C88">
        <v>250</v>
      </c>
      <c r="D88" t="s">
        <v>58</v>
      </c>
      <c r="E88" t="s">
        <v>72</v>
      </c>
      <c r="F88" t="s">
        <v>205</v>
      </c>
      <c r="G88" t="s">
        <v>99</v>
      </c>
      <c r="H88" s="4">
        <v>45357</v>
      </c>
      <c r="J88"/>
    </row>
    <row r="89" spans="1:10" x14ac:dyDescent="0.3">
      <c r="A89">
        <v>720</v>
      </c>
      <c r="B89">
        <v>2</v>
      </c>
      <c r="C89">
        <v>360</v>
      </c>
      <c r="D89" t="s">
        <v>28</v>
      </c>
      <c r="E89" t="s">
        <v>72</v>
      </c>
      <c r="F89" t="s">
        <v>206</v>
      </c>
      <c r="G89" t="s">
        <v>165</v>
      </c>
      <c r="H89" s="4">
        <v>45342</v>
      </c>
      <c r="J89"/>
    </row>
    <row r="90" spans="1:10" x14ac:dyDescent="0.3">
      <c r="A90">
        <v>720</v>
      </c>
      <c r="B90">
        <v>2</v>
      </c>
      <c r="C90">
        <v>360</v>
      </c>
      <c r="D90" t="s">
        <v>28</v>
      </c>
      <c r="E90" t="s">
        <v>72</v>
      </c>
      <c r="F90" t="s">
        <v>206</v>
      </c>
      <c r="G90" t="s">
        <v>165</v>
      </c>
      <c r="H90" s="4">
        <v>45342</v>
      </c>
      <c r="J90"/>
    </row>
    <row r="91" spans="1:10" x14ac:dyDescent="0.3">
      <c r="A91">
        <v>720</v>
      </c>
      <c r="B91">
        <v>2</v>
      </c>
      <c r="C91">
        <v>360</v>
      </c>
      <c r="D91" t="s">
        <v>28</v>
      </c>
      <c r="E91" t="s">
        <v>72</v>
      </c>
      <c r="F91" t="s">
        <v>207</v>
      </c>
      <c r="G91" t="s">
        <v>208</v>
      </c>
      <c r="H91" s="4">
        <v>45352</v>
      </c>
      <c r="J91"/>
    </row>
    <row r="92" spans="1:10" x14ac:dyDescent="0.3">
      <c r="A92">
        <v>720</v>
      </c>
      <c r="B92">
        <v>1</v>
      </c>
      <c r="C92">
        <v>720</v>
      </c>
      <c r="D92" t="s">
        <v>209</v>
      </c>
      <c r="E92" t="s">
        <v>72</v>
      </c>
      <c r="F92" t="s">
        <v>210</v>
      </c>
      <c r="G92" t="s">
        <v>86</v>
      </c>
      <c r="H92" s="4">
        <v>45337</v>
      </c>
      <c r="J92"/>
    </row>
    <row r="93" spans="1:10" x14ac:dyDescent="0.3">
      <c r="A93">
        <v>720</v>
      </c>
      <c r="B93">
        <v>1</v>
      </c>
      <c r="C93">
        <v>720</v>
      </c>
      <c r="D93" t="s">
        <v>211</v>
      </c>
      <c r="E93" t="s">
        <v>72</v>
      </c>
      <c r="F93" t="s">
        <v>210</v>
      </c>
      <c r="G93" t="s">
        <v>97</v>
      </c>
      <c r="H93" s="4">
        <v>45336</v>
      </c>
      <c r="J93"/>
    </row>
    <row r="94" spans="1:10" x14ac:dyDescent="0.3">
      <c r="A94">
        <v>720</v>
      </c>
      <c r="B94">
        <v>1</v>
      </c>
      <c r="C94">
        <v>720</v>
      </c>
      <c r="D94" t="s">
        <v>211</v>
      </c>
      <c r="E94" t="s">
        <v>72</v>
      </c>
      <c r="F94" t="s">
        <v>212</v>
      </c>
      <c r="G94" t="s">
        <v>86</v>
      </c>
      <c r="H94" s="4">
        <v>45337</v>
      </c>
      <c r="J94"/>
    </row>
    <row r="95" spans="1:10" x14ac:dyDescent="0.3">
      <c r="A95">
        <v>460</v>
      </c>
      <c r="B95">
        <v>4</v>
      </c>
      <c r="C95">
        <v>115</v>
      </c>
      <c r="D95" t="s">
        <v>48</v>
      </c>
      <c r="E95" t="s">
        <v>72</v>
      </c>
      <c r="F95" t="s">
        <v>213</v>
      </c>
      <c r="G95" t="s">
        <v>95</v>
      </c>
      <c r="H95" s="4">
        <v>45723</v>
      </c>
      <c r="J95"/>
    </row>
    <row r="96" spans="1:10" x14ac:dyDescent="0.3">
      <c r="A96">
        <v>460</v>
      </c>
      <c r="B96">
        <v>4</v>
      </c>
      <c r="C96">
        <v>115</v>
      </c>
      <c r="D96" t="s">
        <v>48</v>
      </c>
      <c r="E96" t="s">
        <v>72</v>
      </c>
      <c r="F96" t="s">
        <v>214</v>
      </c>
      <c r="G96" t="s">
        <v>173</v>
      </c>
      <c r="H96" s="4">
        <v>45712</v>
      </c>
      <c r="J96"/>
    </row>
    <row r="97" spans="1:10" x14ac:dyDescent="0.3">
      <c r="A97">
        <v>460</v>
      </c>
      <c r="B97">
        <v>2</v>
      </c>
      <c r="C97">
        <v>230</v>
      </c>
      <c r="D97" t="s">
        <v>65</v>
      </c>
      <c r="E97" t="s">
        <v>72</v>
      </c>
      <c r="F97" t="s">
        <v>215</v>
      </c>
      <c r="G97" t="s">
        <v>153</v>
      </c>
      <c r="H97" s="4">
        <v>45354</v>
      </c>
      <c r="J97"/>
    </row>
    <row r="98" spans="1:10" x14ac:dyDescent="0.3">
      <c r="A98">
        <v>324</v>
      </c>
      <c r="B98">
        <v>3</v>
      </c>
      <c r="C98">
        <v>108</v>
      </c>
      <c r="D98" t="s">
        <v>216</v>
      </c>
      <c r="E98" t="s">
        <v>194</v>
      </c>
      <c r="F98" t="s">
        <v>217</v>
      </c>
      <c r="G98" t="s">
        <v>218</v>
      </c>
      <c r="H98" s="4">
        <v>45336</v>
      </c>
      <c r="J98"/>
    </row>
    <row r="99" spans="1:10" x14ac:dyDescent="0.3">
      <c r="A99">
        <v>216</v>
      </c>
      <c r="B99">
        <v>1</v>
      </c>
      <c r="C99">
        <v>216</v>
      </c>
      <c r="D99" t="s">
        <v>219</v>
      </c>
      <c r="E99" t="s">
        <v>72</v>
      </c>
      <c r="F99" t="s">
        <v>168</v>
      </c>
      <c r="G99" t="s">
        <v>208</v>
      </c>
      <c r="H99" s="4">
        <v>45336</v>
      </c>
      <c r="J99"/>
    </row>
    <row r="100" spans="1:10" x14ac:dyDescent="0.3">
      <c r="A100">
        <v>1440</v>
      </c>
      <c r="B100">
        <v>4</v>
      </c>
      <c r="C100">
        <v>360</v>
      </c>
      <c r="D100" t="s">
        <v>51</v>
      </c>
      <c r="E100" t="s">
        <v>72</v>
      </c>
      <c r="F100" t="s">
        <v>220</v>
      </c>
      <c r="G100" t="s">
        <v>125</v>
      </c>
      <c r="H100" s="4">
        <v>45723</v>
      </c>
      <c r="J100"/>
    </row>
    <row r="101" spans="1:10" x14ac:dyDescent="0.3">
      <c r="A101">
        <v>1440</v>
      </c>
      <c r="B101">
        <v>4</v>
      </c>
      <c r="C101">
        <v>360</v>
      </c>
      <c r="D101" t="s">
        <v>51</v>
      </c>
      <c r="E101" t="s">
        <v>72</v>
      </c>
      <c r="F101" t="s">
        <v>221</v>
      </c>
      <c r="G101" t="s">
        <v>222</v>
      </c>
      <c r="H101" s="4">
        <v>45713</v>
      </c>
      <c r="J101"/>
    </row>
    <row r="102" spans="1:10" x14ac:dyDescent="0.3">
      <c r="A102">
        <v>1300</v>
      </c>
      <c r="B102">
        <v>2</v>
      </c>
      <c r="C102">
        <v>650</v>
      </c>
      <c r="D102" t="s">
        <v>30</v>
      </c>
      <c r="E102" t="s">
        <v>72</v>
      </c>
      <c r="F102" t="s">
        <v>223</v>
      </c>
      <c r="G102" t="s">
        <v>136</v>
      </c>
      <c r="H102" s="4">
        <v>45343</v>
      </c>
      <c r="J102"/>
    </row>
    <row r="103" spans="1:10" x14ac:dyDescent="0.3">
      <c r="A103">
        <v>1300</v>
      </c>
      <c r="B103">
        <v>2</v>
      </c>
      <c r="C103">
        <v>650</v>
      </c>
      <c r="D103" t="s">
        <v>30</v>
      </c>
      <c r="E103" t="s">
        <v>72</v>
      </c>
      <c r="F103" t="s">
        <v>223</v>
      </c>
      <c r="G103" t="s">
        <v>136</v>
      </c>
      <c r="H103" s="4">
        <v>45343</v>
      </c>
      <c r="J103"/>
    </row>
    <row r="104" spans="1:10" x14ac:dyDescent="0.3">
      <c r="A104">
        <v>105</v>
      </c>
      <c r="B104">
        <v>1</v>
      </c>
      <c r="C104">
        <v>105</v>
      </c>
      <c r="D104" t="s">
        <v>224</v>
      </c>
      <c r="E104" t="s">
        <v>138</v>
      </c>
      <c r="F104" t="s">
        <v>225</v>
      </c>
      <c r="G104" t="s">
        <v>197</v>
      </c>
      <c r="H104" s="4">
        <v>45336</v>
      </c>
      <c r="J104"/>
    </row>
  </sheetData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CD527-B046-433A-B648-23524CE39E45}">
  <dimension ref="A1:P104"/>
  <sheetViews>
    <sheetView rightToLeft="1" workbookViewId="0">
      <selection activeCell="M8" sqref="M8"/>
    </sheetView>
  </sheetViews>
  <sheetFormatPr defaultRowHeight="14.4" x14ac:dyDescent="0.3"/>
  <cols>
    <col min="1" max="1" width="10.21875" bestFit="1" customWidth="1"/>
    <col min="2" max="2" width="18.5546875" bestFit="1" customWidth="1"/>
    <col min="3" max="3" width="10.44140625" bestFit="1" customWidth="1"/>
    <col min="4" max="4" width="14.5546875" bestFit="1" customWidth="1"/>
    <col min="5" max="5" width="18.77734375" bestFit="1" customWidth="1"/>
    <col min="6" max="7" width="9.44140625" bestFit="1" customWidth="1"/>
    <col min="8" max="8" width="10.6640625" bestFit="1" customWidth="1"/>
    <col min="9" max="9" width="12.6640625" bestFit="1" customWidth="1"/>
    <col min="10" max="10" width="10.6640625" bestFit="1" customWidth="1"/>
    <col min="11" max="11" width="9.44140625" bestFit="1" customWidth="1"/>
    <col min="12" max="12" width="10.6640625" customWidth="1"/>
    <col min="13" max="13" width="11.33203125" bestFit="1" customWidth="1"/>
    <col min="14" max="14" width="13.21875" customWidth="1"/>
    <col min="15" max="15" width="12.5546875" bestFit="1" customWidth="1"/>
    <col min="16" max="16" width="18.5546875" bestFit="1" customWidth="1"/>
    <col min="18" max="18" width="18.5546875" bestFit="1" customWidth="1"/>
    <col min="19" max="19" width="10.21875" bestFit="1" customWidth="1"/>
    <col min="20" max="20" width="10.5546875" bestFit="1" customWidth="1"/>
  </cols>
  <sheetData>
    <row r="1" spans="1:16" s="6" customFormat="1" x14ac:dyDescent="0.3">
      <c r="A1" s="6" t="s">
        <v>4</v>
      </c>
      <c r="B1" s="6" t="s">
        <v>68</v>
      </c>
      <c r="C1" s="6" t="s">
        <v>3</v>
      </c>
      <c r="D1" s="5" t="s">
        <v>264</v>
      </c>
      <c r="E1" s="6" t="s">
        <v>2</v>
      </c>
      <c r="F1" s="6" t="s">
        <v>1</v>
      </c>
      <c r="G1" s="6" t="s">
        <v>0</v>
      </c>
      <c r="H1" s="6" t="s">
        <v>69</v>
      </c>
      <c r="I1" s="13" t="s">
        <v>271</v>
      </c>
      <c r="J1" s="13" t="s">
        <v>274</v>
      </c>
    </row>
    <row r="2" spans="1:16" x14ac:dyDescent="0.3">
      <c r="A2" s="4">
        <v>45336</v>
      </c>
      <c r="B2">
        <v>7</v>
      </c>
      <c r="C2" t="s">
        <v>132</v>
      </c>
      <c r="D2" t="s">
        <v>255</v>
      </c>
      <c r="E2" t="s">
        <v>242</v>
      </c>
      <c r="F2">
        <v>53</v>
      </c>
      <c r="G2">
        <v>1</v>
      </c>
      <c r="H2">
        <v>53</v>
      </c>
      <c r="I2">
        <f>IF(Table1_2[[#This Row],[الإجمالي]]&lt;0, ABS(Table1_2[[#This Row],[الإجمالي]]), 0)</f>
        <v>0</v>
      </c>
      <c r="J2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3" spans="1:16" x14ac:dyDescent="0.3">
      <c r="A3" s="4">
        <v>45336</v>
      </c>
      <c r="B3">
        <v>7</v>
      </c>
      <c r="C3" t="s">
        <v>157</v>
      </c>
      <c r="D3" t="s">
        <v>247</v>
      </c>
      <c r="E3" t="s">
        <v>156</v>
      </c>
      <c r="F3">
        <v>66</v>
      </c>
      <c r="G3">
        <v>2</v>
      </c>
      <c r="H3">
        <v>132</v>
      </c>
      <c r="I3">
        <f>IF(Table1_2[[#This Row],[الإجمالي]]&lt;0, ABS(Table1_2[[#This Row],[الإجمالي]]), 0)</f>
        <v>0</v>
      </c>
      <c r="J3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4" spans="1:16" x14ac:dyDescent="0.3">
      <c r="A4" s="4">
        <v>45336</v>
      </c>
      <c r="B4">
        <v>6</v>
      </c>
      <c r="C4" t="s">
        <v>196</v>
      </c>
      <c r="D4" t="s">
        <v>262</v>
      </c>
      <c r="E4" t="s">
        <v>195</v>
      </c>
      <c r="F4">
        <v>99</v>
      </c>
      <c r="G4">
        <v>1</v>
      </c>
      <c r="H4">
        <v>99</v>
      </c>
      <c r="I4">
        <f>IF(Table1_2[[#This Row],[الإجمالي]]&lt;0, ABS(Table1_2[[#This Row],[الإجمالي]]), 0)</f>
        <v>0</v>
      </c>
      <c r="J4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  <c r="N4" s="9" t="s">
        <v>273</v>
      </c>
      <c r="O4" s="9" t="s">
        <v>272</v>
      </c>
      <c r="P4" s="9"/>
    </row>
    <row r="5" spans="1:16" x14ac:dyDescent="0.3">
      <c r="A5" s="4">
        <v>45336</v>
      </c>
      <c r="B5">
        <v>7</v>
      </c>
      <c r="C5" t="s">
        <v>201</v>
      </c>
      <c r="D5" t="s">
        <v>262</v>
      </c>
      <c r="E5" t="s">
        <v>200</v>
      </c>
      <c r="F5">
        <v>130</v>
      </c>
      <c r="G5">
        <v>2</v>
      </c>
      <c r="H5">
        <v>260</v>
      </c>
      <c r="I5">
        <f>IF(Table1_2[[#This Row],[الإجمالي]]&lt;0, ABS(Table1_2[[#This Row],[الإجمالي]]), 0)</f>
        <v>0</v>
      </c>
      <c r="J5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  <c r="N5" s="9">
        <f>SUM(Table1_2[الإجمالي])</f>
        <v>52821</v>
      </c>
      <c r="O5" s="9">
        <f>SUM(Table1_2[المرتجعات])</f>
        <v>4360</v>
      </c>
      <c r="P5" s="14">
        <f>O5/N5</f>
        <v>8.2542928002120375E-2</v>
      </c>
    </row>
    <row r="6" spans="1:16" x14ac:dyDescent="0.3">
      <c r="A6" s="4">
        <v>45336</v>
      </c>
      <c r="B6">
        <v>10</v>
      </c>
      <c r="C6" t="s">
        <v>81</v>
      </c>
      <c r="D6" t="s">
        <v>263</v>
      </c>
      <c r="E6" t="s">
        <v>202</v>
      </c>
      <c r="F6">
        <v>145</v>
      </c>
      <c r="G6">
        <v>2</v>
      </c>
      <c r="H6">
        <v>290</v>
      </c>
      <c r="I6">
        <f>IF(Table1_2[[#This Row],[الإجمالي]]&lt;0, ABS(Table1_2[[#This Row],[الإجمالي]]), 0)</f>
        <v>0</v>
      </c>
      <c r="J6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7" spans="1:16" x14ac:dyDescent="0.3">
      <c r="A7" s="4">
        <v>45336</v>
      </c>
      <c r="B7">
        <v>13</v>
      </c>
      <c r="C7" t="s">
        <v>210</v>
      </c>
      <c r="D7" t="s">
        <v>247</v>
      </c>
      <c r="E7" t="s">
        <v>211</v>
      </c>
      <c r="F7">
        <v>720</v>
      </c>
      <c r="G7">
        <v>1</v>
      </c>
      <c r="H7">
        <v>720</v>
      </c>
      <c r="I7">
        <f>IF(Table1_2[[#This Row],[الإجمالي]]&lt;0, ABS(Table1_2[[#This Row],[الإجمالي]]), 0)</f>
        <v>0</v>
      </c>
      <c r="J7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8" spans="1:16" x14ac:dyDescent="0.3">
      <c r="A8" s="4">
        <v>45336</v>
      </c>
      <c r="B8">
        <v>9</v>
      </c>
      <c r="C8" t="s">
        <v>217</v>
      </c>
      <c r="D8" t="s">
        <v>262</v>
      </c>
      <c r="E8" t="s">
        <v>216</v>
      </c>
      <c r="F8">
        <v>108</v>
      </c>
      <c r="G8">
        <v>3</v>
      </c>
      <c r="H8">
        <v>324</v>
      </c>
      <c r="I8">
        <f>IF(Table1_2[[#This Row],[الإجمالي]]&lt;0, ABS(Table1_2[[#This Row],[الإجمالي]]), 0)</f>
        <v>0</v>
      </c>
      <c r="J8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9" spans="1:16" x14ac:dyDescent="0.3">
      <c r="A9" s="4">
        <v>45336</v>
      </c>
      <c r="B9">
        <v>11</v>
      </c>
      <c r="C9" t="s">
        <v>168</v>
      </c>
      <c r="D9" t="s">
        <v>247</v>
      </c>
      <c r="E9" t="s">
        <v>219</v>
      </c>
      <c r="F9">
        <v>216</v>
      </c>
      <c r="G9">
        <v>1</v>
      </c>
      <c r="H9">
        <v>216</v>
      </c>
      <c r="I9">
        <f>IF(Table1_2[[#This Row],[الإجمالي]]&lt;0, ABS(Table1_2[[#This Row],[الإجمالي]]), 0)</f>
        <v>0</v>
      </c>
      <c r="J9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10" spans="1:16" x14ac:dyDescent="0.3">
      <c r="A10" s="4">
        <v>45336</v>
      </c>
      <c r="B10">
        <v>6</v>
      </c>
      <c r="C10" t="s">
        <v>225</v>
      </c>
      <c r="D10" t="s">
        <v>257</v>
      </c>
      <c r="E10" t="s">
        <v>224</v>
      </c>
      <c r="F10">
        <v>105</v>
      </c>
      <c r="G10">
        <v>1</v>
      </c>
      <c r="H10">
        <v>105</v>
      </c>
      <c r="I10">
        <f>IF(Table1_2[[#This Row],[الإجمالي]]&lt;0, ABS(Table1_2[[#This Row],[الإجمالي]]), 0)</f>
        <v>0</v>
      </c>
      <c r="J10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11" spans="1:16" x14ac:dyDescent="0.3">
      <c r="A11" s="4">
        <v>45337</v>
      </c>
      <c r="B11">
        <v>26</v>
      </c>
      <c r="C11" t="s">
        <v>87</v>
      </c>
      <c r="D11" t="s">
        <v>248</v>
      </c>
      <c r="E11" t="s">
        <v>232</v>
      </c>
      <c r="F11">
        <v>198</v>
      </c>
      <c r="G11">
        <v>1</v>
      </c>
      <c r="H11">
        <v>198</v>
      </c>
      <c r="I11">
        <f>IF(Table1_2[[#This Row],[الإجمالي]]&lt;0, ABS(Table1_2[[#This Row],[الإجمالي]]), 0)</f>
        <v>0</v>
      </c>
      <c r="J11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12" spans="1:16" x14ac:dyDescent="0.3">
      <c r="A12" s="4">
        <v>45337</v>
      </c>
      <c r="B12">
        <v>26</v>
      </c>
      <c r="C12" t="s">
        <v>90</v>
      </c>
      <c r="D12" t="s">
        <v>249</v>
      </c>
      <c r="E12" t="s">
        <v>89</v>
      </c>
      <c r="F12">
        <v>185</v>
      </c>
      <c r="G12">
        <v>1</v>
      </c>
      <c r="H12">
        <v>185</v>
      </c>
      <c r="I12">
        <f>IF(Table1_2[[#This Row],[الإجمالي]]&lt;0, ABS(Table1_2[[#This Row],[الإجمالي]]), 0)</f>
        <v>0</v>
      </c>
      <c r="J12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13" spans="1:16" x14ac:dyDescent="0.3">
      <c r="A13" s="4">
        <v>45337</v>
      </c>
      <c r="B13">
        <v>26</v>
      </c>
      <c r="C13" t="s">
        <v>90</v>
      </c>
      <c r="D13" t="s">
        <v>249</v>
      </c>
      <c r="E13" t="s">
        <v>89</v>
      </c>
      <c r="F13">
        <v>185</v>
      </c>
      <c r="G13">
        <v>1</v>
      </c>
      <c r="H13">
        <v>185</v>
      </c>
      <c r="I13">
        <f>IF(Table1_2[[#This Row],[الإجمالي]]&lt;0, ABS(Table1_2[[#This Row],[الإجمالي]]), 0)</f>
        <v>0</v>
      </c>
      <c r="J13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14" spans="1:16" x14ac:dyDescent="0.3">
      <c r="A14" s="4">
        <v>45337</v>
      </c>
      <c r="B14">
        <v>27</v>
      </c>
      <c r="C14" t="s">
        <v>90</v>
      </c>
      <c r="D14" t="s">
        <v>249</v>
      </c>
      <c r="E14" t="s">
        <v>89</v>
      </c>
      <c r="F14">
        <v>-185</v>
      </c>
      <c r="G14">
        <v>1</v>
      </c>
      <c r="H14">
        <v>-185</v>
      </c>
      <c r="I14">
        <f>IF(Table1_2[[#This Row],[الإجمالي]]&lt;0, ABS(Table1_2[[#This Row],[الإجمالي]]), 0)</f>
        <v>185</v>
      </c>
      <c r="J14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  <c r="M14" s="11" t="s">
        <v>69</v>
      </c>
      <c r="N14" s="11" t="s">
        <v>0</v>
      </c>
      <c r="O14" s="11" t="s">
        <v>1</v>
      </c>
    </row>
    <row r="15" spans="1:16" x14ac:dyDescent="0.3">
      <c r="A15" s="4">
        <v>45337</v>
      </c>
      <c r="B15">
        <v>25</v>
      </c>
      <c r="C15" t="s">
        <v>104</v>
      </c>
      <c r="D15" t="s">
        <v>252</v>
      </c>
      <c r="E15" t="s">
        <v>240</v>
      </c>
      <c r="F15">
        <v>135</v>
      </c>
      <c r="G15">
        <v>1</v>
      </c>
      <c r="H15">
        <v>135</v>
      </c>
      <c r="I15">
        <f>IF(Table1_2[[#This Row],[الإجمالي]]&lt;0, ABS(Table1_2[[#This Row],[الإجمالي]]), 0)</f>
        <v>0</v>
      </c>
      <c r="J15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  <c r="M15" s="12">
        <f>COUNT(Table1_2[الإجمالي])</f>
        <v>103</v>
      </c>
      <c r="N15" s="12">
        <f>COUNT(Table1_2[الكمية])</f>
        <v>103</v>
      </c>
      <c r="O15" s="12">
        <f>COUNT(Table1_2[السعر])</f>
        <v>103</v>
      </c>
      <c r="P15" s="8" t="s">
        <v>265</v>
      </c>
    </row>
    <row r="16" spans="1:16" x14ac:dyDescent="0.3">
      <c r="A16" s="4">
        <v>45337</v>
      </c>
      <c r="B16">
        <v>23</v>
      </c>
      <c r="C16" t="s">
        <v>111</v>
      </c>
      <c r="D16" t="s">
        <v>254</v>
      </c>
      <c r="E16" t="s">
        <v>110</v>
      </c>
      <c r="F16">
        <v>225</v>
      </c>
      <c r="G16">
        <v>2</v>
      </c>
      <c r="H16">
        <v>450</v>
      </c>
      <c r="I16">
        <f>IF(Table1_2[[#This Row],[الإجمالي]]&lt;0, ABS(Table1_2[[#This Row],[الإجمالي]]), 0)</f>
        <v>0</v>
      </c>
      <c r="J16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  <c r="M16" s="12">
        <f>AVERAGE(Table1_2[الإجمالي])</f>
        <v>512.82524271844659</v>
      </c>
      <c r="N16" s="12">
        <f>AVERAGE(Table1_2[الكمية])</f>
        <v>2.6116504854368934</v>
      </c>
      <c r="O16" s="12">
        <f>AVERAGE(Table1_2[السعر])</f>
        <v>225.26213592233009</v>
      </c>
      <c r="P16" s="8" t="s">
        <v>267</v>
      </c>
    </row>
    <row r="17" spans="1:16" x14ac:dyDescent="0.3">
      <c r="A17" s="4">
        <v>45337</v>
      </c>
      <c r="B17">
        <v>22</v>
      </c>
      <c r="C17" t="s">
        <v>139</v>
      </c>
      <c r="D17" t="s">
        <v>257</v>
      </c>
      <c r="E17" t="s">
        <v>137</v>
      </c>
      <c r="F17">
        <v>525</v>
      </c>
      <c r="G17">
        <v>1</v>
      </c>
      <c r="H17">
        <v>525</v>
      </c>
      <c r="I17">
        <f>IF(Table1_2[[#This Row],[الإجمالي]]&lt;0, ABS(Table1_2[[#This Row],[الإجمالي]]), 0)</f>
        <v>0</v>
      </c>
      <c r="J17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  <c r="M17" s="12">
        <f>_xlfn.STDEV.P(Table1_2[الإجمالي])</f>
        <v>554.22443715650604</v>
      </c>
      <c r="N17" s="12">
        <f>_xlfn.STDEV.P(Table1_2[الكمية])</f>
        <v>1.3526888699218471</v>
      </c>
      <c r="O17" s="12">
        <f>_xlfn.STDEV.P(Table1_2[السعر])</f>
        <v>257.23409161054059</v>
      </c>
      <c r="P17" s="8" t="s">
        <v>268</v>
      </c>
    </row>
    <row r="18" spans="1:16" x14ac:dyDescent="0.3">
      <c r="A18" s="4">
        <v>45337</v>
      </c>
      <c r="B18">
        <v>22</v>
      </c>
      <c r="C18" t="s">
        <v>141</v>
      </c>
      <c r="D18" t="s">
        <v>257</v>
      </c>
      <c r="E18" t="s">
        <v>137</v>
      </c>
      <c r="F18">
        <v>525</v>
      </c>
      <c r="G18">
        <v>1</v>
      </c>
      <c r="H18">
        <v>525</v>
      </c>
      <c r="I18">
        <f>IF(Table1_2[[#This Row],[الإجمالي]]&lt;0, ABS(Table1_2[[#This Row],[الإجمالي]]), 0)</f>
        <v>0</v>
      </c>
      <c r="J18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  <c r="M18" s="12">
        <f>MIN(Table1_2[الإجمالي])</f>
        <v>-2100</v>
      </c>
      <c r="N18" s="12">
        <f>MIN(Table1_2[الكمية])</f>
        <v>1</v>
      </c>
      <c r="O18" s="12">
        <f>MIN(Table1_2[السعر])</f>
        <v>-700</v>
      </c>
      <c r="P18" s="8" t="s">
        <v>269</v>
      </c>
    </row>
    <row r="19" spans="1:16" x14ac:dyDescent="0.3">
      <c r="A19" s="4">
        <v>45337</v>
      </c>
      <c r="B19">
        <v>29</v>
      </c>
      <c r="C19" t="s">
        <v>146</v>
      </c>
      <c r="D19" t="s">
        <v>247</v>
      </c>
      <c r="E19" t="s">
        <v>145</v>
      </c>
      <c r="F19">
        <v>67</v>
      </c>
      <c r="G19">
        <v>1</v>
      </c>
      <c r="H19">
        <v>67</v>
      </c>
      <c r="I19">
        <f>IF(Table1_2[[#This Row],[الإجمالي]]&lt;0, ABS(Table1_2[[#This Row],[الإجمالي]]), 0)</f>
        <v>0</v>
      </c>
      <c r="J19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  <c r="M19" s="12">
        <f>_xlfn.QUARTILE.EXC(Table1_2[الإجمالي],1)</f>
        <v>201</v>
      </c>
      <c r="N19" s="12">
        <f>_xlfn.QUARTILE.EXC(Table1_2[الكمية],1)</f>
        <v>2</v>
      </c>
      <c r="O19" s="12">
        <f>_xlfn.QUARTILE.EXC(Table1_2[السعر],1)</f>
        <v>99</v>
      </c>
      <c r="P19" s="10">
        <v>0.25</v>
      </c>
    </row>
    <row r="20" spans="1:16" x14ac:dyDescent="0.3">
      <c r="A20" s="4">
        <v>45337</v>
      </c>
      <c r="B20">
        <v>26</v>
      </c>
      <c r="C20" t="s">
        <v>147</v>
      </c>
      <c r="D20" t="s">
        <v>247</v>
      </c>
      <c r="E20" t="s">
        <v>145</v>
      </c>
      <c r="F20">
        <v>97</v>
      </c>
      <c r="G20">
        <v>2</v>
      </c>
      <c r="H20">
        <v>194</v>
      </c>
      <c r="I20">
        <f>IF(Table1_2[[#This Row],[الإجمالي]]&lt;0, ABS(Table1_2[[#This Row],[الإجمالي]]), 0)</f>
        <v>0</v>
      </c>
      <c r="J20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  <c r="M20" s="12">
        <f>MEDIAN(Table1_2[الإجمالي])</f>
        <v>460</v>
      </c>
      <c r="N20" s="12">
        <f>MEDIAN(Table1_2[الكمية])</f>
        <v>2</v>
      </c>
      <c r="O20" s="12">
        <f>MEDIAN(Table1_2[السعر])</f>
        <v>175</v>
      </c>
      <c r="P20" s="8" t="s">
        <v>270</v>
      </c>
    </row>
    <row r="21" spans="1:16" x14ac:dyDescent="0.3">
      <c r="A21" s="4">
        <v>45337</v>
      </c>
      <c r="B21">
        <v>30</v>
      </c>
      <c r="C21" t="s">
        <v>160</v>
      </c>
      <c r="D21" t="s">
        <v>259</v>
      </c>
      <c r="E21" t="s">
        <v>158</v>
      </c>
      <c r="F21">
        <v>149</v>
      </c>
      <c r="G21">
        <v>6</v>
      </c>
      <c r="H21">
        <v>894</v>
      </c>
      <c r="I21">
        <f>IF(Table1_2[[#This Row],[الإجمالي]]&lt;0, ABS(Table1_2[[#This Row],[الإجمالي]]), 0)</f>
        <v>0</v>
      </c>
      <c r="J21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  <c r="M21" s="12">
        <f>_xlfn.QUARTILE.EXC(Table1_2[الإجمالي],3)</f>
        <v>780</v>
      </c>
      <c r="N21" s="12">
        <f>_xlfn.QUARTILE.EXC(Table1_2[الكمية],3)</f>
        <v>3</v>
      </c>
      <c r="O21" s="12">
        <f>_xlfn.QUARTILE.EXC(Table1_2[السعر],3)</f>
        <v>360</v>
      </c>
      <c r="P21" s="10">
        <v>0.75</v>
      </c>
    </row>
    <row r="22" spans="1:16" x14ac:dyDescent="0.3">
      <c r="A22" s="4">
        <v>45337</v>
      </c>
      <c r="B22">
        <v>23</v>
      </c>
      <c r="C22" t="s">
        <v>190</v>
      </c>
      <c r="D22" t="s">
        <v>260</v>
      </c>
      <c r="E22" t="s">
        <v>239</v>
      </c>
      <c r="F22">
        <v>1100</v>
      </c>
      <c r="G22">
        <v>1</v>
      </c>
      <c r="H22">
        <v>1100</v>
      </c>
      <c r="I22">
        <f>IF(Table1_2[[#This Row],[الإجمالي]]&lt;0, ABS(Table1_2[[#This Row],[الإجمالي]]), 0)</f>
        <v>0</v>
      </c>
      <c r="J22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  <c r="M22" s="12">
        <f>MAX(Table1_2[الإجمالي])</f>
        <v>2100</v>
      </c>
      <c r="N22" s="12">
        <f>MAX(Table1_2[الكمية])</f>
        <v>6</v>
      </c>
      <c r="O22" s="12">
        <f>MAX(Table1_2[السعر])</f>
        <v>1100</v>
      </c>
      <c r="P22" s="8" t="s">
        <v>266</v>
      </c>
    </row>
    <row r="23" spans="1:16" x14ac:dyDescent="0.3">
      <c r="A23" s="4">
        <v>45337</v>
      </c>
      <c r="B23">
        <v>23</v>
      </c>
      <c r="C23" t="s">
        <v>192</v>
      </c>
      <c r="D23" t="s">
        <v>261</v>
      </c>
      <c r="E23" t="s">
        <v>191</v>
      </c>
      <c r="F23">
        <v>460</v>
      </c>
      <c r="G23">
        <v>1</v>
      </c>
      <c r="H23">
        <v>460</v>
      </c>
      <c r="I23">
        <f>IF(Table1_2[[#This Row],[الإجمالي]]&lt;0, ABS(Table1_2[[#This Row],[الإجمالي]]), 0)</f>
        <v>0</v>
      </c>
      <c r="J23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24" spans="1:16" x14ac:dyDescent="0.3">
      <c r="A24" s="4">
        <v>45337</v>
      </c>
      <c r="B24">
        <v>23</v>
      </c>
      <c r="C24" t="s">
        <v>178</v>
      </c>
      <c r="D24" t="s">
        <v>262</v>
      </c>
      <c r="E24" t="s">
        <v>193</v>
      </c>
      <c r="F24">
        <v>130</v>
      </c>
      <c r="G24">
        <v>1</v>
      </c>
      <c r="H24">
        <v>130</v>
      </c>
      <c r="I24">
        <f>IF(Table1_2[[#This Row],[الإجمالي]]&lt;0, ABS(Table1_2[[#This Row],[الإجمالي]]), 0)</f>
        <v>0</v>
      </c>
      <c r="J24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25" spans="1:16" x14ac:dyDescent="0.3">
      <c r="A25" s="4">
        <v>45337</v>
      </c>
      <c r="B25">
        <v>23</v>
      </c>
      <c r="C25" t="s">
        <v>199</v>
      </c>
      <c r="D25" t="s">
        <v>262</v>
      </c>
      <c r="E25" t="s">
        <v>198</v>
      </c>
      <c r="F25">
        <v>130</v>
      </c>
      <c r="G25">
        <v>3</v>
      </c>
      <c r="H25">
        <v>390</v>
      </c>
      <c r="I25">
        <f>IF(Table1_2[[#This Row],[الإجمالي]]&lt;0, ABS(Table1_2[[#This Row],[الإجمالي]]), 0)</f>
        <v>0</v>
      </c>
      <c r="J25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26" spans="1:16" x14ac:dyDescent="0.3">
      <c r="A26" s="4">
        <v>45337</v>
      </c>
      <c r="B26">
        <v>21</v>
      </c>
      <c r="C26" t="s">
        <v>210</v>
      </c>
      <c r="D26" t="s">
        <v>247</v>
      </c>
      <c r="E26" t="s">
        <v>209</v>
      </c>
      <c r="F26">
        <v>720</v>
      </c>
      <c r="G26">
        <v>1</v>
      </c>
      <c r="H26">
        <v>720</v>
      </c>
      <c r="I26">
        <f>IF(Table1_2[[#This Row],[الإجمالي]]&lt;0, ABS(Table1_2[[#This Row],[الإجمالي]]), 0)</f>
        <v>0</v>
      </c>
      <c r="J26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27" spans="1:16" x14ac:dyDescent="0.3">
      <c r="A27" s="4">
        <v>45337</v>
      </c>
      <c r="B27">
        <v>21</v>
      </c>
      <c r="C27" t="s">
        <v>212</v>
      </c>
      <c r="D27" t="s">
        <v>247</v>
      </c>
      <c r="E27" t="s">
        <v>211</v>
      </c>
      <c r="F27">
        <v>720</v>
      </c>
      <c r="G27">
        <v>1</v>
      </c>
      <c r="H27">
        <v>720</v>
      </c>
      <c r="I27">
        <f>IF(Table1_2[[#This Row],[الإجمالي]]&lt;0, ABS(Table1_2[[#This Row],[الإجمالي]]), 0)</f>
        <v>0</v>
      </c>
      <c r="J27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28" spans="1:16" x14ac:dyDescent="0.3">
      <c r="A28" s="4">
        <v>45342</v>
      </c>
      <c r="B28">
        <v>17</v>
      </c>
      <c r="C28" t="s">
        <v>152</v>
      </c>
      <c r="D28" t="s">
        <v>247</v>
      </c>
      <c r="E28" t="s">
        <v>29</v>
      </c>
      <c r="F28">
        <v>99</v>
      </c>
      <c r="G28">
        <v>1</v>
      </c>
      <c r="H28">
        <v>99</v>
      </c>
      <c r="I28">
        <f>IF(Table1_2[[#This Row],[الإجمالي]]&lt;0, ABS(Table1_2[[#This Row],[الإجمالي]]), 0)</f>
        <v>0</v>
      </c>
      <c r="J28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29" spans="1:16" x14ac:dyDescent="0.3">
      <c r="A29" s="4">
        <v>45342</v>
      </c>
      <c r="B29">
        <v>17</v>
      </c>
      <c r="C29" t="s">
        <v>152</v>
      </c>
      <c r="D29" t="s">
        <v>247</v>
      </c>
      <c r="E29" t="s">
        <v>29</v>
      </c>
      <c r="F29">
        <v>99</v>
      </c>
      <c r="G29">
        <v>1</v>
      </c>
      <c r="H29">
        <v>99</v>
      </c>
      <c r="I29">
        <f>IF(Table1_2[[#This Row],[الإجمالي]]&lt;0, ABS(Table1_2[[#This Row],[الإجمالي]]), 0)</f>
        <v>0</v>
      </c>
      <c r="J29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30" spans="1:16" x14ac:dyDescent="0.3">
      <c r="A30" s="4">
        <v>45342</v>
      </c>
      <c r="B30">
        <v>15</v>
      </c>
      <c r="C30" t="s">
        <v>185</v>
      </c>
      <c r="D30" t="s">
        <v>247</v>
      </c>
      <c r="E30" t="s">
        <v>27</v>
      </c>
      <c r="F30">
        <v>150</v>
      </c>
      <c r="G30">
        <v>3</v>
      </c>
      <c r="H30">
        <v>450</v>
      </c>
      <c r="I30">
        <f>IF(Table1_2[[#This Row],[الإجمالي]]&lt;0, ABS(Table1_2[[#This Row],[الإجمالي]]), 0)</f>
        <v>0</v>
      </c>
      <c r="J30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31" spans="1:16" x14ac:dyDescent="0.3">
      <c r="A31" s="4">
        <v>45342</v>
      </c>
      <c r="B31">
        <v>15</v>
      </c>
      <c r="C31" t="s">
        <v>185</v>
      </c>
      <c r="D31" t="s">
        <v>247</v>
      </c>
      <c r="E31" t="s">
        <v>27</v>
      </c>
      <c r="F31">
        <v>150</v>
      </c>
      <c r="G31">
        <v>3</v>
      </c>
      <c r="H31">
        <v>450</v>
      </c>
      <c r="I31">
        <f>IF(Table1_2[[#This Row],[الإجمالي]]&lt;0, ABS(Table1_2[[#This Row],[الإجمالي]]), 0)</f>
        <v>0</v>
      </c>
      <c r="J31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32" spans="1:16" x14ac:dyDescent="0.3">
      <c r="A32" s="4">
        <v>45342</v>
      </c>
      <c r="B32">
        <v>16</v>
      </c>
      <c r="C32" t="s">
        <v>206</v>
      </c>
      <c r="D32" t="s">
        <v>247</v>
      </c>
      <c r="E32" t="s">
        <v>28</v>
      </c>
      <c r="F32">
        <v>360</v>
      </c>
      <c r="G32">
        <v>2</v>
      </c>
      <c r="H32">
        <v>720</v>
      </c>
      <c r="I32">
        <f>IF(Table1_2[[#This Row],[الإجمالي]]&lt;0, ABS(Table1_2[[#This Row],[الإجمالي]]), 0)</f>
        <v>0</v>
      </c>
      <c r="J32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ملابس خارجية</v>
      </c>
    </row>
    <row r="33" spans="1:10" x14ac:dyDescent="0.3">
      <c r="A33" s="4">
        <v>45342</v>
      </c>
      <c r="B33">
        <v>16</v>
      </c>
      <c r="C33" t="s">
        <v>206</v>
      </c>
      <c r="D33" t="s">
        <v>247</v>
      </c>
      <c r="E33" t="s">
        <v>28</v>
      </c>
      <c r="F33">
        <v>360</v>
      </c>
      <c r="G33">
        <v>2</v>
      </c>
      <c r="H33">
        <v>720</v>
      </c>
      <c r="I33">
        <f>IF(Table1_2[[#This Row],[الإجمالي]]&lt;0, ABS(Table1_2[[#This Row],[الإجمالي]]), 0)</f>
        <v>0</v>
      </c>
      <c r="J33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ملابس خارجية</v>
      </c>
    </row>
    <row r="34" spans="1:10" x14ac:dyDescent="0.3">
      <c r="A34" s="4">
        <v>45343</v>
      </c>
      <c r="B34">
        <v>20</v>
      </c>
      <c r="C34" t="s">
        <v>79</v>
      </c>
      <c r="D34" t="s">
        <v>247</v>
      </c>
      <c r="E34" t="s">
        <v>32</v>
      </c>
      <c r="F34">
        <v>180</v>
      </c>
      <c r="G34">
        <v>3</v>
      </c>
      <c r="H34">
        <v>540</v>
      </c>
      <c r="I34">
        <f>IF(Table1_2[[#This Row],[الإجمالي]]&lt;0, ABS(Table1_2[[#This Row],[الإجمالي]]), 0)</f>
        <v>0</v>
      </c>
      <c r="J34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ملابس خارجية</v>
      </c>
    </row>
    <row r="35" spans="1:10" x14ac:dyDescent="0.3">
      <c r="A35" s="4">
        <v>45343</v>
      </c>
      <c r="B35">
        <v>20</v>
      </c>
      <c r="C35" t="s">
        <v>79</v>
      </c>
      <c r="D35" t="s">
        <v>247</v>
      </c>
      <c r="E35" t="s">
        <v>32</v>
      </c>
      <c r="F35">
        <v>180</v>
      </c>
      <c r="G35">
        <v>3</v>
      </c>
      <c r="H35">
        <v>540</v>
      </c>
      <c r="I35">
        <f>IF(Table1_2[[#This Row],[الإجمالي]]&lt;0, ABS(Table1_2[[#This Row],[الإجمالي]]), 0)</f>
        <v>0</v>
      </c>
      <c r="J35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ملابس خارجية</v>
      </c>
    </row>
    <row r="36" spans="1:10" x14ac:dyDescent="0.3">
      <c r="A36" s="4">
        <v>45343</v>
      </c>
      <c r="B36">
        <v>19</v>
      </c>
      <c r="C36" t="s">
        <v>130</v>
      </c>
      <c r="D36" t="s">
        <v>247</v>
      </c>
      <c r="E36" t="s">
        <v>31</v>
      </c>
      <c r="F36">
        <v>50</v>
      </c>
      <c r="G36">
        <v>5</v>
      </c>
      <c r="H36">
        <v>250</v>
      </c>
      <c r="I36">
        <f>IF(Table1_2[[#This Row],[الإجمالي]]&lt;0, ABS(Table1_2[[#This Row],[الإجمالي]]), 0)</f>
        <v>0</v>
      </c>
      <c r="J36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37" spans="1:10" x14ac:dyDescent="0.3">
      <c r="A37" s="4">
        <v>45343</v>
      </c>
      <c r="B37">
        <v>19</v>
      </c>
      <c r="C37" t="s">
        <v>130</v>
      </c>
      <c r="D37" t="s">
        <v>247</v>
      </c>
      <c r="E37" t="s">
        <v>31</v>
      </c>
      <c r="F37">
        <v>50</v>
      </c>
      <c r="G37">
        <v>5</v>
      </c>
      <c r="H37">
        <v>250</v>
      </c>
      <c r="I37">
        <f>IF(Table1_2[[#This Row],[الإجمالي]]&lt;0, ABS(Table1_2[[#This Row],[الإجمالي]]), 0)</f>
        <v>0</v>
      </c>
      <c r="J37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38" spans="1:10" x14ac:dyDescent="0.3">
      <c r="A38" s="4">
        <v>45343</v>
      </c>
      <c r="B38">
        <v>18</v>
      </c>
      <c r="C38" t="s">
        <v>223</v>
      </c>
      <c r="D38" t="s">
        <v>247</v>
      </c>
      <c r="E38" t="s">
        <v>30</v>
      </c>
      <c r="F38">
        <v>650</v>
      </c>
      <c r="G38">
        <v>2</v>
      </c>
      <c r="H38">
        <v>1300</v>
      </c>
      <c r="I38">
        <f>IF(Table1_2[[#This Row],[الإجمالي]]&lt;0, ABS(Table1_2[[#This Row],[الإجمالي]]), 0)</f>
        <v>0</v>
      </c>
      <c r="J38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39" spans="1:10" x14ac:dyDescent="0.3">
      <c r="A39" s="4">
        <v>45343</v>
      </c>
      <c r="B39">
        <v>18</v>
      </c>
      <c r="C39" t="s">
        <v>223</v>
      </c>
      <c r="D39" t="s">
        <v>247</v>
      </c>
      <c r="E39" t="s">
        <v>30</v>
      </c>
      <c r="F39">
        <v>650</v>
      </c>
      <c r="G39">
        <v>2</v>
      </c>
      <c r="H39">
        <v>1300</v>
      </c>
      <c r="I39">
        <f>IF(Table1_2[[#This Row],[الإجمالي]]&lt;0, ABS(Table1_2[[#This Row],[الإجمالي]]), 0)</f>
        <v>0</v>
      </c>
      <c r="J39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40" spans="1:10" x14ac:dyDescent="0.3">
      <c r="A40" s="4">
        <v>45344</v>
      </c>
      <c r="B40">
        <v>23</v>
      </c>
      <c r="C40" t="s">
        <v>116</v>
      </c>
      <c r="D40" t="s">
        <v>247</v>
      </c>
      <c r="E40" t="s">
        <v>35</v>
      </c>
      <c r="F40">
        <v>155</v>
      </c>
      <c r="G40">
        <v>2</v>
      </c>
      <c r="H40">
        <v>310</v>
      </c>
      <c r="I40">
        <f>IF(Table1_2[[#This Row],[الإجمالي]]&lt;0, ABS(Table1_2[[#This Row],[الإجمالي]]), 0)</f>
        <v>0</v>
      </c>
      <c r="J40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ملابس خارجية</v>
      </c>
    </row>
    <row r="41" spans="1:10" x14ac:dyDescent="0.3">
      <c r="A41" s="4">
        <v>45344</v>
      </c>
      <c r="B41">
        <v>23</v>
      </c>
      <c r="C41" t="s">
        <v>116</v>
      </c>
      <c r="D41" t="s">
        <v>247</v>
      </c>
      <c r="E41" t="s">
        <v>35</v>
      </c>
      <c r="F41">
        <v>155</v>
      </c>
      <c r="G41">
        <v>2</v>
      </c>
      <c r="H41">
        <v>310</v>
      </c>
      <c r="I41">
        <f>IF(Table1_2[[#This Row],[الإجمالي]]&lt;0, ABS(Table1_2[[#This Row],[الإجمالي]]), 0)</f>
        <v>0</v>
      </c>
      <c r="J41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ملابس خارجية</v>
      </c>
    </row>
    <row r="42" spans="1:10" x14ac:dyDescent="0.3">
      <c r="A42" s="4">
        <v>45344</v>
      </c>
      <c r="B42">
        <v>27</v>
      </c>
      <c r="C42" t="s">
        <v>122</v>
      </c>
      <c r="D42" t="s">
        <v>247</v>
      </c>
      <c r="E42" t="s">
        <v>39</v>
      </c>
      <c r="F42">
        <v>175</v>
      </c>
      <c r="G42">
        <v>5</v>
      </c>
      <c r="H42">
        <v>875</v>
      </c>
      <c r="I42">
        <f>IF(Table1_2[[#This Row],[الإجمالي]]&lt;0, ABS(Table1_2[[#This Row],[الإجمالي]]), 0)</f>
        <v>0</v>
      </c>
      <c r="J42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ملابس خارجية</v>
      </c>
    </row>
    <row r="43" spans="1:10" x14ac:dyDescent="0.3">
      <c r="A43" s="4">
        <v>45344</v>
      </c>
      <c r="B43">
        <v>21</v>
      </c>
      <c r="C43" t="s">
        <v>123</v>
      </c>
      <c r="D43" t="s">
        <v>247</v>
      </c>
      <c r="E43" t="s">
        <v>33</v>
      </c>
      <c r="F43">
        <v>60</v>
      </c>
      <c r="G43">
        <v>2</v>
      </c>
      <c r="H43">
        <v>120</v>
      </c>
      <c r="I43">
        <f>IF(Table1_2[[#This Row],[الإجمالي]]&lt;0, ABS(Table1_2[[#This Row],[الإجمالي]]), 0)</f>
        <v>0</v>
      </c>
      <c r="J43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44" spans="1:10" x14ac:dyDescent="0.3">
      <c r="A44" s="4">
        <v>45344</v>
      </c>
      <c r="B44">
        <v>21</v>
      </c>
      <c r="C44" t="s">
        <v>123</v>
      </c>
      <c r="D44" t="s">
        <v>247</v>
      </c>
      <c r="E44" t="s">
        <v>33</v>
      </c>
      <c r="F44">
        <v>60</v>
      </c>
      <c r="G44">
        <v>2</v>
      </c>
      <c r="H44">
        <v>120</v>
      </c>
      <c r="I44">
        <f>IF(Table1_2[[#This Row],[الإجمالي]]&lt;0, ABS(Table1_2[[#This Row],[الإجمالي]]), 0)</f>
        <v>0</v>
      </c>
      <c r="J44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45" spans="1:10" x14ac:dyDescent="0.3">
      <c r="A45" s="4">
        <v>45344</v>
      </c>
      <c r="B45">
        <v>26</v>
      </c>
      <c r="C45" t="s">
        <v>148</v>
      </c>
      <c r="D45" t="s">
        <v>247</v>
      </c>
      <c r="E45" t="s">
        <v>38</v>
      </c>
      <c r="F45">
        <v>25</v>
      </c>
      <c r="G45">
        <v>5</v>
      </c>
      <c r="H45">
        <v>125</v>
      </c>
      <c r="I45">
        <f>IF(Table1_2[[#This Row],[الإجمالي]]&lt;0, ABS(Table1_2[[#This Row],[الإجمالي]]), 0)</f>
        <v>0</v>
      </c>
      <c r="J45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46" spans="1:10" x14ac:dyDescent="0.3">
      <c r="A46" s="4">
        <v>45344</v>
      </c>
      <c r="B46">
        <v>22</v>
      </c>
      <c r="C46" t="s">
        <v>163</v>
      </c>
      <c r="D46" t="s">
        <v>247</v>
      </c>
      <c r="E46" t="s">
        <v>34</v>
      </c>
      <c r="F46">
        <v>600</v>
      </c>
      <c r="G46">
        <v>1</v>
      </c>
      <c r="H46">
        <v>600</v>
      </c>
      <c r="I46">
        <f>IF(Table1_2[[#This Row],[الإجمالي]]&lt;0, ABS(Table1_2[[#This Row],[الإجمالي]]), 0)</f>
        <v>0</v>
      </c>
      <c r="J46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47" spans="1:10" x14ac:dyDescent="0.3">
      <c r="A47" s="4">
        <v>45344</v>
      </c>
      <c r="B47">
        <v>22</v>
      </c>
      <c r="C47" t="s">
        <v>163</v>
      </c>
      <c r="D47" t="s">
        <v>247</v>
      </c>
      <c r="E47" t="s">
        <v>34</v>
      </c>
      <c r="F47">
        <v>600</v>
      </c>
      <c r="G47">
        <v>1</v>
      </c>
      <c r="H47">
        <v>600</v>
      </c>
      <c r="I47">
        <f>IF(Table1_2[[#This Row],[الإجمالي]]&lt;0, ABS(Table1_2[[#This Row],[الإجمالي]]), 0)</f>
        <v>0</v>
      </c>
      <c r="J47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48" spans="1:10" x14ac:dyDescent="0.3">
      <c r="A48" s="4">
        <v>45344</v>
      </c>
      <c r="B48">
        <v>25</v>
      </c>
      <c r="C48" t="s">
        <v>171</v>
      </c>
      <c r="D48" t="s">
        <v>247</v>
      </c>
      <c r="E48" t="s">
        <v>37</v>
      </c>
      <c r="F48">
        <v>330</v>
      </c>
      <c r="G48">
        <v>3</v>
      </c>
      <c r="H48">
        <v>990</v>
      </c>
      <c r="I48">
        <f>IF(Table1_2[[#This Row],[الإجمالي]]&lt;0, ABS(Table1_2[[#This Row],[الإجمالي]]), 0)</f>
        <v>0</v>
      </c>
      <c r="J48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ملابس خارجية</v>
      </c>
    </row>
    <row r="49" spans="1:10" x14ac:dyDescent="0.3">
      <c r="A49" s="4">
        <v>45344</v>
      </c>
      <c r="B49">
        <v>24</v>
      </c>
      <c r="C49" t="s">
        <v>182</v>
      </c>
      <c r="D49" t="s">
        <v>247</v>
      </c>
      <c r="E49" t="s">
        <v>36</v>
      </c>
      <c r="F49">
        <v>150</v>
      </c>
      <c r="G49">
        <v>3</v>
      </c>
      <c r="H49">
        <v>450</v>
      </c>
      <c r="I49">
        <f>IF(Table1_2[[#This Row],[الإجمالي]]&lt;0, ABS(Table1_2[[#This Row],[الإجمالي]]), 0)</f>
        <v>0</v>
      </c>
      <c r="J49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50" spans="1:10" x14ac:dyDescent="0.3">
      <c r="A50" s="4">
        <v>45344</v>
      </c>
      <c r="B50">
        <v>24</v>
      </c>
      <c r="C50" t="s">
        <v>182</v>
      </c>
      <c r="D50" t="s">
        <v>247</v>
      </c>
      <c r="E50" t="s">
        <v>36</v>
      </c>
      <c r="F50">
        <v>150</v>
      </c>
      <c r="G50">
        <v>3</v>
      </c>
      <c r="H50">
        <v>450</v>
      </c>
      <c r="I50">
        <f>IF(Table1_2[[#This Row],[الإجمالي]]&lt;0, ABS(Table1_2[[#This Row],[الإجمالي]]), 0)</f>
        <v>0</v>
      </c>
      <c r="J50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51" spans="1:10" x14ac:dyDescent="0.3">
      <c r="A51" s="4">
        <v>45345</v>
      </c>
      <c r="B51">
        <v>31</v>
      </c>
      <c r="C51" t="s">
        <v>98</v>
      </c>
      <c r="D51" t="s">
        <v>247</v>
      </c>
      <c r="E51" t="s">
        <v>43</v>
      </c>
      <c r="F51">
        <v>-700</v>
      </c>
      <c r="G51">
        <v>1</v>
      </c>
      <c r="H51">
        <v>-700</v>
      </c>
      <c r="I51">
        <f>IF(Table1_2[[#This Row],[الإجمالي]]&lt;0, ABS(Table1_2[[#This Row],[الإجمالي]]), 0)</f>
        <v>700</v>
      </c>
      <c r="J51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52" spans="1:10" x14ac:dyDescent="0.3">
      <c r="A52" s="4">
        <v>45345</v>
      </c>
      <c r="B52">
        <v>30</v>
      </c>
      <c r="C52" t="s">
        <v>142</v>
      </c>
      <c r="D52" t="s">
        <v>247</v>
      </c>
      <c r="E52" t="s">
        <v>42</v>
      </c>
      <c r="F52">
        <v>160</v>
      </c>
      <c r="G52">
        <v>3</v>
      </c>
      <c r="H52">
        <v>480</v>
      </c>
      <c r="I52">
        <f>IF(Table1_2[[#This Row],[الإجمالي]]&lt;0, ABS(Table1_2[[#This Row],[الإجمالي]]), 0)</f>
        <v>0</v>
      </c>
      <c r="J52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53" spans="1:10" x14ac:dyDescent="0.3">
      <c r="A53" s="4">
        <v>45345</v>
      </c>
      <c r="B53">
        <v>29</v>
      </c>
      <c r="C53" t="s">
        <v>161</v>
      </c>
      <c r="D53" t="s">
        <v>247</v>
      </c>
      <c r="E53" t="s">
        <v>41</v>
      </c>
      <c r="F53">
        <v>390</v>
      </c>
      <c r="G53">
        <v>4</v>
      </c>
      <c r="H53">
        <v>1560</v>
      </c>
      <c r="I53">
        <f>IF(Table1_2[[#This Row],[الإجمالي]]&lt;0, ABS(Table1_2[[#This Row],[الإجمالي]]), 0)</f>
        <v>0</v>
      </c>
      <c r="J53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54" spans="1:10" x14ac:dyDescent="0.3">
      <c r="A54" s="4">
        <v>45345</v>
      </c>
      <c r="B54">
        <v>28</v>
      </c>
      <c r="C54" t="s">
        <v>181</v>
      </c>
      <c r="D54" t="s">
        <v>247</v>
      </c>
      <c r="E54" t="s">
        <v>40</v>
      </c>
      <c r="F54">
        <v>130</v>
      </c>
      <c r="G54">
        <v>2</v>
      </c>
      <c r="H54">
        <v>260</v>
      </c>
      <c r="I54">
        <f>IF(Table1_2[[#This Row],[الإجمالي]]&lt;0, ABS(Table1_2[[#This Row],[الإجمالي]]), 0)</f>
        <v>0</v>
      </c>
      <c r="J54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55" spans="1:10" x14ac:dyDescent="0.3">
      <c r="A55" s="4">
        <v>45346</v>
      </c>
      <c r="B55">
        <v>32</v>
      </c>
      <c r="C55" t="s">
        <v>73</v>
      </c>
      <c r="D55" t="s">
        <v>246</v>
      </c>
      <c r="E55" t="s">
        <v>44</v>
      </c>
      <c r="F55">
        <v>110</v>
      </c>
      <c r="G55">
        <v>2</v>
      </c>
      <c r="H55">
        <v>220</v>
      </c>
      <c r="I55">
        <f>IF(Table1_2[[#This Row],[الإجمالي]]&lt;0, ABS(Table1_2[[#This Row],[الإجمالي]]), 0)</f>
        <v>0</v>
      </c>
      <c r="J55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ملابس خارجية</v>
      </c>
    </row>
    <row r="56" spans="1:10" x14ac:dyDescent="0.3">
      <c r="A56" s="4">
        <v>45352</v>
      </c>
      <c r="B56">
        <v>12</v>
      </c>
      <c r="C56" t="s">
        <v>149</v>
      </c>
      <c r="D56" t="s">
        <v>247</v>
      </c>
      <c r="E56" t="s">
        <v>64</v>
      </c>
      <c r="F56">
        <v>50</v>
      </c>
      <c r="G56">
        <v>5</v>
      </c>
      <c r="H56">
        <v>250</v>
      </c>
      <c r="I56">
        <f>IF(Table1_2[[#This Row],[الإجمالي]]&lt;0, ABS(Table1_2[[#This Row],[الإجمالي]]), 0)</f>
        <v>0</v>
      </c>
      <c r="J56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57" spans="1:10" x14ac:dyDescent="0.3">
      <c r="A57" s="4">
        <v>45352</v>
      </c>
      <c r="B57">
        <v>10</v>
      </c>
      <c r="C57" t="s">
        <v>183</v>
      </c>
      <c r="D57" t="s">
        <v>247</v>
      </c>
      <c r="E57" t="s">
        <v>27</v>
      </c>
      <c r="F57">
        <v>150</v>
      </c>
      <c r="G57">
        <v>3</v>
      </c>
      <c r="H57">
        <v>450</v>
      </c>
      <c r="I57">
        <f>IF(Table1_2[[#This Row],[الإجمالي]]&lt;0, ABS(Table1_2[[#This Row],[الإجمالي]]), 0)</f>
        <v>0</v>
      </c>
      <c r="J57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58" spans="1:10" x14ac:dyDescent="0.3">
      <c r="A58" s="4">
        <v>45352</v>
      </c>
      <c r="B58">
        <v>11</v>
      </c>
      <c r="C58" t="s">
        <v>207</v>
      </c>
      <c r="D58" t="s">
        <v>247</v>
      </c>
      <c r="E58" t="s">
        <v>28</v>
      </c>
      <c r="F58">
        <v>360</v>
      </c>
      <c r="G58">
        <v>2</v>
      </c>
      <c r="H58">
        <v>720</v>
      </c>
      <c r="I58">
        <f>IF(Table1_2[[#This Row],[الإجمالي]]&lt;0, ABS(Table1_2[[#This Row],[الإجمالي]]), 0)</f>
        <v>0</v>
      </c>
      <c r="J58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ملابس خارجية</v>
      </c>
    </row>
    <row r="59" spans="1:10" x14ac:dyDescent="0.3">
      <c r="A59" s="4">
        <v>45353</v>
      </c>
      <c r="B59">
        <v>15</v>
      </c>
      <c r="C59" t="s">
        <v>75</v>
      </c>
      <c r="D59" t="s">
        <v>247</v>
      </c>
      <c r="E59" t="s">
        <v>44</v>
      </c>
      <c r="F59">
        <v>25</v>
      </c>
      <c r="G59">
        <v>5</v>
      </c>
      <c r="H59">
        <v>125</v>
      </c>
      <c r="I59">
        <f>IF(Table1_2[[#This Row],[الإجمالي]]&lt;0, ABS(Table1_2[[#This Row],[الإجمالي]]), 0)</f>
        <v>0</v>
      </c>
      <c r="J59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ملابس خارجية</v>
      </c>
    </row>
    <row r="60" spans="1:10" x14ac:dyDescent="0.3">
      <c r="A60" s="4">
        <v>45353</v>
      </c>
      <c r="B60">
        <v>13</v>
      </c>
      <c r="C60" t="s">
        <v>96</v>
      </c>
      <c r="D60" t="s">
        <v>250</v>
      </c>
      <c r="E60" t="s">
        <v>236</v>
      </c>
      <c r="F60">
        <v>-490</v>
      </c>
      <c r="G60">
        <v>2</v>
      </c>
      <c r="H60">
        <v>-980</v>
      </c>
      <c r="I60">
        <f>IF(Table1_2[[#This Row],[الإجمالي]]&lt;0, ABS(Table1_2[[#This Row],[الإجمالي]]), 0)</f>
        <v>980</v>
      </c>
      <c r="J60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61" spans="1:10" x14ac:dyDescent="0.3">
      <c r="A61" s="4">
        <v>45353</v>
      </c>
      <c r="B61">
        <v>14</v>
      </c>
      <c r="C61" t="s">
        <v>113</v>
      </c>
      <c r="D61" t="s">
        <v>247</v>
      </c>
      <c r="E61" t="s">
        <v>50</v>
      </c>
      <c r="F61">
        <v>155</v>
      </c>
      <c r="G61">
        <v>2</v>
      </c>
      <c r="H61">
        <v>310</v>
      </c>
      <c r="I61">
        <f>IF(Table1_2[[#This Row],[الإجمالي]]&lt;0, ABS(Table1_2[[#This Row],[الإجمالي]]), 0)</f>
        <v>0</v>
      </c>
      <c r="J61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ملابس خارجية</v>
      </c>
    </row>
    <row r="62" spans="1:10" x14ac:dyDescent="0.3">
      <c r="A62" s="4">
        <v>45353</v>
      </c>
      <c r="B62">
        <v>16</v>
      </c>
      <c r="C62" t="s">
        <v>164</v>
      </c>
      <c r="D62" t="s">
        <v>247</v>
      </c>
      <c r="E62" t="s">
        <v>34</v>
      </c>
      <c r="F62">
        <v>600</v>
      </c>
      <c r="G62">
        <v>1</v>
      </c>
      <c r="H62">
        <v>600</v>
      </c>
      <c r="I62">
        <f>IF(Table1_2[[#This Row],[الإجمالي]]&lt;0, ABS(Table1_2[[#This Row],[الإجمالي]]), 0)</f>
        <v>0</v>
      </c>
      <c r="J62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63" spans="1:10" x14ac:dyDescent="0.3">
      <c r="A63" s="4">
        <v>45354</v>
      </c>
      <c r="B63">
        <v>18</v>
      </c>
      <c r="C63" t="s">
        <v>135</v>
      </c>
      <c r="D63" t="s">
        <v>247</v>
      </c>
      <c r="E63" t="s">
        <v>45</v>
      </c>
      <c r="F63">
        <v>350</v>
      </c>
      <c r="G63">
        <v>3</v>
      </c>
      <c r="H63">
        <v>1050</v>
      </c>
      <c r="I63">
        <f>IF(Table1_2[[#This Row],[الإجمالي]]&lt;0, ABS(Table1_2[[#This Row],[الإجمالي]]), 0)</f>
        <v>0</v>
      </c>
      <c r="J63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64" spans="1:10" x14ac:dyDescent="0.3">
      <c r="A64" s="4">
        <v>45354</v>
      </c>
      <c r="B64">
        <v>20</v>
      </c>
      <c r="C64" t="s">
        <v>162</v>
      </c>
      <c r="D64" t="s">
        <v>247</v>
      </c>
      <c r="E64" t="s">
        <v>41</v>
      </c>
      <c r="F64">
        <v>390</v>
      </c>
      <c r="G64">
        <v>4</v>
      </c>
      <c r="H64">
        <v>1560</v>
      </c>
      <c r="I64">
        <f>IF(Table1_2[[#This Row],[الإجمالي]]&lt;0, ABS(Table1_2[[#This Row],[الإجمالي]]), 0)</f>
        <v>0</v>
      </c>
      <c r="J64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65" spans="1:10" x14ac:dyDescent="0.3">
      <c r="A65" s="4">
        <v>45354</v>
      </c>
      <c r="B65">
        <v>19</v>
      </c>
      <c r="C65" t="s">
        <v>188</v>
      </c>
      <c r="D65" t="s">
        <v>247</v>
      </c>
      <c r="E65" t="s">
        <v>52</v>
      </c>
      <c r="F65">
        <v>180</v>
      </c>
      <c r="G65">
        <v>4</v>
      </c>
      <c r="H65">
        <v>720</v>
      </c>
      <c r="I65">
        <f>IF(Table1_2[[#This Row],[الإجمالي]]&lt;0, ABS(Table1_2[[#This Row],[الإجمالي]]), 0)</f>
        <v>0</v>
      </c>
      <c r="J65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66" spans="1:10" x14ac:dyDescent="0.3">
      <c r="A66" s="4">
        <v>45354</v>
      </c>
      <c r="B66">
        <v>17</v>
      </c>
      <c r="C66" t="s">
        <v>215</v>
      </c>
      <c r="D66" t="s">
        <v>247</v>
      </c>
      <c r="E66" t="s">
        <v>65</v>
      </c>
      <c r="F66">
        <v>230</v>
      </c>
      <c r="G66">
        <v>2</v>
      </c>
      <c r="H66">
        <v>460</v>
      </c>
      <c r="I66">
        <f>IF(Table1_2[[#This Row],[الإجمالي]]&lt;0, ABS(Table1_2[[#This Row],[الإجمالي]]), 0)</f>
        <v>0</v>
      </c>
      <c r="J66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ملابس خارجية</v>
      </c>
    </row>
    <row r="67" spans="1:10" x14ac:dyDescent="0.3">
      <c r="A67" s="4">
        <v>45355</v>
      </c>
      <c r="B67">
        <v>21</v>
      </c>
      <c r="C67" t="s">
        <v>85</v>
      </c>
      <c r="D67" t="s">
        <v>247</v>
      </c>
      <c r="E67" t="s">
        <v>60</v>
      </c>
      <c r="F67">
        <v>79</v>
      </c>
      <c r="G67">
        <v>5</v>
      </c>
      <c r="H67">
        <v>395</v>
      </c>
      <c r="I67">
        <f>IF(Table1_2[[#This Row],[الإجمالي]]&lt;0, ABS(Table1_2[[#This Row],[الإجمالي]]), 0)</f>
        <v>0</v>
      </c>
      <c r="J67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ملابس خارجية</v>
      </c>
    </row>
    <row r="68" spans="1:10" x14ac:dyDescent="0.3">
      <c r="A68" s="4">
        <v>45355</v>
      </c>
      <c r="B68">
        <v>24</v>
      </c>
      <c r="C68" t="s">
        <v>120</v>
      </c>
      <c r="D68" t="s">
        <v>247</v>
      </c>
      <c r="E68" t="s">
        <v>39</v>
      </c>
      <c r="F68">
        <v>260</v>
      </c>
      <c r="G68">
        <v>2</v>
      </c>
      <c r="H68">
        <v>520</v>
      </c>
      <c r="I68">
        <f>IF(Table1_2[[#This Row],[الإجمالي]]&lt;0, ABS(Table1_2[[#This Row],[الإجمالي]]), 0)</f>
        <v>0</v>
      </c>
      <c r="J68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ملابس خارجية</v>
      </c>
    </row>
    <row r="69" spans="1:10" x14ac:dyDescent="0.3">
      <c r="A69" s="4">
        <v>45355</v>
      </c>
      <c r="B69">
        <v>23</v>
      </c>
      <c r="C69" t="s">
        <v>127</v>
      </c>
      <c r="D69" t="s">
        <v>247</v>
      </c>
      <c r="E69" t="s">
        <v>61</v>
      </c>
      <c r="F69">
        <v>110</v>
      </c>
      <c r="G69">
        <v>2</v>
      </c>
      <c r="H69">
        <v>220</v>
      </c>
      <c r="I69">
        <f>IF(Table1_2[[#This Row],[الإجمالي]]&lt;0, ABS(Table1_2[[#This Row],[الإجمالي]]), 0)</f>
        <v>0</v>
      </c>
      <c r="J69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70" spans="1:10" x14ac:dyDescent="0.3">
      <c r="A70" s="4">
        <v>45355</v>
      </c>
      <c r="B70">
        <v>22</v>
      </c>
      <c r="C70" t="s">
        <v>178</v>
      </c>
      <c r="D70" t="s">
        <v>247</v>
      </c>
      <c r="E70" t="s">
        <v>47</v>
      </c>
      <c r="F70">
        <v>445</v>
      </c>
      <c r="G70">
        <v>2</v>
      </c>
      <c r="H70">
        <v>890</v>
      </c>
      <c r="I70">
        <f>IF(Table1_2[[#This Row],[الإجمالي]]&lt;0, ABS(Table1_2[[#This Row],[الإجمالي]]), 0)</f>
        <v>0</v>
      </c>
      <c r="J70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ملابس خارجية</v>
      </c>
    </row>
    <row r="71" spans="1:10" x14ac:dyDescent="0.3">
      <c r="A71" s="4">
        <v>45356</v>
      </c>
      <c r="B71">
        <v>26</v>
      </c>
      <c r="C71" t="s">
        <v>126</v>
      </c>
      <c r="D71" t="s">
        <v>247</v>
      </c>
      <c r="E71" t="s">
        <v>46</v>
      </c>
      <c r="F71">
        <v>50</v>
      </c>
      <c r="G71">
        <v>3</v>
      </c>
      <c r="H71">
        <v>150</v>
      </c>
      <c r="I71">
        <f>IF(Table1_2[[#This Row],[الإجمالي]]&lt;0, ABS(Table1_2[[#This Row],[الإجمالي]]), 0)</f>
        <v>0</v>
      </c>
      <c r="J71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72" spans="1:10" x14ac:dyDescent="0.3">
      <c r="A72" s="4">
        <v>45356</v>
      </c>
      <c r="B72">
        <v>27</v>
      </c>
      <c r="C72" t="s">
        <v>144</v>
      </c>
      <c r="D72" t="s">
        <v>258</v>
      </c>
      <c r="E72" t="s">
        <v>238</v>
      </c>
      <c r="F72">
        <v>175</v>
      </c>
      <c r="G72">
        <v>5</v>
      </c>
      <c r="H72">
        <v>875</v>
      </c>
      <c r="I72">
        <f>IF(Table1_2[[#This Row],[الإجمالي]]&lt;0, ABS(Table1_2[[#This Row],[الإجمالي]]), 0)</f>
        <v>0</v>
      </c>
      <c r="J72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73" spans="1:10" x14ac:dyDescent="0.3">
      <c r="A73" s="4">
        <v>45356</v>
      </c>
      <c r="B73">
        <v>28</v>
      </c>
      <c r="C73" t="s">
        <v>166</v>
      </c>
      <c r="D73" t="s">
        <v>247</v>
      </c>
      <c r="E73" t="s">
        <v>53</v>
      </c>
      <c r="F73">
        <v>630</v>
      </c>
      <c r="G73">
        <v>3</v>
      </c>
      <c r="H73">
        <v>1890</v>
      </c>
      <c r="I73">
        <f>IF(Table1_2[[#This Row],[الإجمالي]]&lt;0, ABS(Table1_2[[#This Row],[الإجمالي]]), 0)</f>
        <v>0</v>
      </c>
      <c r="J73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ملابس خارجية</v>
      </c>
    </row>
    <row r="74" spans="1:10" x14ac:dyDescent="0.3">
      <c r="A74" s="4">
        <v>45356</v>
      </c>
      <c r="B74">
        <v>25</v>
      </c>
      <c r="C74" t="s">
        <v>180</v>
      </c>
      <c r="D74" t="s">
        <v>247</v>
      </c>
      <c r="E74" t="s">
        <v>66</v>
      </c>
      <c r="F74">
        <v>130</v>
      </c>
      <c r="G74">
        <v>2</v>
      </c>
      <c r="H74">
        <v>260</v>
      </c>
      <c r="I74">
        <f>IF(Table1_2[[#This Row],[الإجمالي]]&lt;0, ABS(Table1_2[[#This Row],[الإجمالي]]), 0)</f>
        <v>0</v>
      </c>
      <c r="J74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75" spans="1:10" x14ac:dyDescent="0.3">
      <c r="A75" s="4">
        <v>45357</v>
      </c>
      <c r="B75">
        <v>29</v>
      </c>
      <c r="C75" t="s">
        <v>102</v>
      </c>
      <c r="D75" t="s">
        <v>251</v>
      </c>
      <c r="E75" t="s">
        <v>244</v>
      </c>
      <c r="F75">
        <v>490</v>
      </c>
      <c r="G75">
        <v>2</v>
      </c>
      <c r="H75">
        <v>980</v>
      </c>
      <c r="I75">
        <f>IF(Table1_2[[#This Row],[الإجمالي]]&lt;0, ABS(Table1_2[[#This Row],[الإجمالي]]), 0)</f>
        <v>0</v>
      </c>
      <c r="J75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76" spans="1:10" x14ac:dyDescent="0.3">
      <c r="A76" s="4">
        <v>45357</v>
      </c>
      <c r="B76">
        <v>32</v>
      </c>
      <c r="C76" t="s">
        <v>119</v>
      </c>
      <c r="D76" t="s">
        <v>247</v>
      </c>
      <c r="E76" t="s">
        <v>62</v>
      </c>
      <c r="F76">
        <v>320</v>
      </c>
      <c r="G76">
        <v>2</v>
      </c>
      <c r="H76">
        <v>640</v>
      </c>
      <c r="I76">
        <f>IF(Table1_2[[#This Row],[الإجمالي]]&lt;0, ABS(Table1_2[[#This Row],[الإجمالي]]), 0)</f>
        <v>0</v>
      </c>
      <c r="J76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ملابس خارجية</v>
      </c>
    </row>
    <row r="77" spans="1:10" x14ac:dyDescent="0.3">
      <c r="A77" s="4">
        <v>45357</v>
      </c>
      <c r="B77">
        <v>30</v>
      </c>
      <c r="C77" t="s">
        <v>170</v>
      </c>
      <c r="D77" t="s">
        <v>247</v>
      </c>
      <c r="E77" t="s">
        <v>37</v>
      </c>
      <c r="F77">
        <v>310</v>
      </c>
      <c r="G77">
        <v>3</v>
      </c>
      <c r="H77">
        <v>930</v>
      </c>
      <c r="I77">
        <f>IF(Table1_2[[#This Row],[الإجمالي]]&lt;0, ABS(Table1_2[[#This Row],[الإجمالي]]), 0)</f>
        <v>0</v>
      </c>
      <c r="J77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ملابس خارجية</v>
      </c>
    </row>
    <row r="78" spans="1:10" x14ac:dyDescent="0.3">
      <c r="A78" s="4">
        <v>45357</v>
      </c>
      <c r="B78">
        <v>31</v>
      </c>
      <c r="C78" t="s">
        <v>205</v>
      </c>
      <c r="D78" t="s">
        <v>247</v>
      </c>
      <c r="E78" t="s">
        <v>58</v>
      </c>
      <c r="F78">
        <v>250</v>
      </c>
      <c r="G78">
        <v>5</v>
      </c>
      <c r="H78">
        <v>1250</v>
      </c>
      <c r="I78">
        <f>IF(Table1_2[[#This Row],[الإجمالي]]&lt;0, ABS(Table1_2[[#This Row],[الإجمالي]]), 0)</f>
        <v>0</v>
      </c>
      <c r="J78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ملابس خارجية</v>
      </c>
    </row>
    <row r="79" spans="1:10" x14ac:dyDescent="0.3">
      <c r="A79" s="4">
        <v>45703</v>
      </c>
      <c r="B79">
        <v>33</v>
      </c>
      <c r="C79" t="s">
        <v>146</v>
      </c>
      <c r="D79" t="s">
        <v>247</v>
      </c>
      <c r="E79" t="s">
        <v>151</v>
      </c>
      <c r="F79">
        <v>67</v>
      </c>
      <c r="G79">
        <v>3</v>
      </c>
      <c r="H79">
        <v>201</v>
      </c>
      <c r="I79">
        <f>IF(Table1_2[[#This Row],[الإجمالي]]&lt;0, ABS(Table1_2[[#This Row],[الإجمالي]]), 0)</f>
        <v>0</v>
      </c>
      <c r="J79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80" spans="1:10" x14ac:dyDescent="0.3">
      <c r="A80" s="4">
        <v>45712</v>
      </c>
      <c r="B80">
        <v>37</v>
      </c>
      <c r="C80" t="s">
        <v>94</v>
      </c>
      <c r="D80" t="s">
        <v>247</v>
      </c>
      <c r="E80" t="s">
        <v>49</v>
      </c>
      <c r="F80">
        <v>-700</v>
      </c>
      <c r="G80">
        <v>3</v>
      </c>
      <c r="H80">
        <v>-2100</v>
      </c>
      <c r="I80">
        <f>IF(Table1_2[[#This Row],[الإجمالي]]&lt;0, ABS(Table1_2[[#This Row],[الإجمالي]]), 0)</f>
        <v>2100</v>
      </c>
      <c r="J80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81" spans="1:10" x14ac:dyDescent="0.3">
      <c r="A81" s="4">
        <v>45712</v>
      </c>
      <c r="B81">
        <v>34</v>
      </c>
      <c r="C81" t="s">
        <v>124</v>
      </c>
      <c r="D81" t="s">
        <v>247</v>
      </c>
      <c r="E81" t="s">
        <v>46</v>
      </c>
      <c r="F81">
        <v>50</v>
      </c>
      <c r="G81">
        <v>3</v>
      </c>
      <c r="H81">
        <v>150</v>
      </c>
      <c r="I81">
        <f>IF(Table1_2[[#This Row],[الإجمالي]]&lt;0, ABS(Table1_2[[#This Row],[الإجمالي]]), 0)</f>
        <v>0</v>
      </c>
      <c r="J81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82" spans="1:10" x14ac:dyDescent="0.3">
      <c r="A82" s="4">
        <v>45712</v>
      </c>
      <c r="B82">
        <v>33</v>
      </c>
      <c r="C82" t="s">
        <v>134</v>
      </c>
      <c r="D82" t="s">
        <v>256</v>
      </c>
      <c r="E82" t="s">
        <v>245</v>
      </c>
      <c r="F82">
        <v>350</v>
      </c>
      <c r="G82">
        <v>3</v>
      </c>
      <c r="H82">
        <v>1050</v>
      </c>
      <c r="I82">
        <f>IF(Table1_2[[#This Row],[الإجمالي]]&lt;0, ABS(Table1_2[[#This Row],[الإجمالي]]), 0)</f>
        <v>0</v>
      </c>
      <c r="J82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83" spans="1:10" x14ac:dyDescent="0.3">
      <c r="A83" s="4">
        <v>45712</v>
      </c>
      <c r="B83">
        <v>35</v>
      </c>
      <c r="C83" t="s">
        <v>179</v>
      </c>
      <c r="D83" t="s">
        <v>247</v>
      </c>
      <c r="E83" t="s">
        <v>47</v>
      </c>
      <c r="F83">
        <v>310</v>
      </c>
      <c r="G83">
        <v>3</v>
      </c>
      <c r="H83">
        <v>930</v>
      </c>
      <c r="I83">
        <f>IF(Table1_2[[#This Row],[الإجمالي]]&lt;0, ABS(Table1_2[[#This Row],[الإجمالي]]), 0)</f>
        <v>0</v>
      </c>
      <c r="J83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ملابس خارجية</v>
      </c>
    </row>
    <row r="84" spans="1:10" x14ac:dyDescent="0.3">
      <c r="A84" s="4">
        <v>45712</v>
      </c>
      <c r="B84">
        <v>36</v>
      </c>
      <c r="C84" t="s">
        <v>214</v>
      </c>
      <c r="D84" t="s">
        <v>247</v>
      </c>
      <c r="E84" t="s">
        <v>48</v>
      </c>
      <c r="F84">
        <v>115</v>
      </c>
      <c r="G84">
        <v>4</v>
      </c>
      <c r="H84">
        <v>460</v>
      </c>
      <c r="I84">
        <f>IF(Table1_2[[#This Row],[الإجمالي]]&lt;0, ABS(Table1_2[[#This Row],[الإجمالي]]), 0)</f>
        <v>0</v>
      </c>
      <c r="J84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ملابس خارجية</v>
      </c>
    </row>
    <row r="85" spans="1:10" x14ac:dyDescent="0.3">
      <c r="A85" s="4">
        <v>45713</v>
      </c>
      <c r="B85">
        <v>42</v>
      </c>
      <c r="C85" t="s">
        <v>77</v>
      </c>
      <c r="D85" t="s">
        <v>247</v>
      </c>
      <c r="E85" t="s">
        <v>54</v>
      </c>
      <c r="F85">
        <v>50</v>
      </c>
      <c r="G85">
        <v>3</v>
      </c>
      <c r="H85">
        <v>150</v>
      </c>
      <c r="I85">
        <f>IF(Table1_2[[#This Row],[الإجمالي]]&lt;0, ABS(Table1_2[[#This Row],[الإجمالي]]), 0)</f>
        <v>0</v>
      </c>
      <c r="J85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ملابس خارجية</v>
      </c>
    </row>
    <row r="86" spans="1:10" x14ac:dyDescent="0.3">
      <c r="A86" s="4">
        <v>45713</v>
      </c>
      <c r="B86">
        <v>38</v>
      </c>
      <c r="C86" t="s">
        <v>115</v>
      </c>
      <c r="D86" t="s">
        <v>247</v>
      </c>
      <c r="E86" t="s">
        <v>50</v>
      </c>
      <c r="F86">
        <v>260</v>
      </c>
      <c r="G86">
        <v>2</v>
      </c>
      <c r="H86">
        <v>520</v>
      </c>
      <c r="I86">
        <f>IF(Table1_2[[#This Row],[الإجمالي]]&lt;0, ABS(Table1_2[[#This Row],[الإجمالي]]), 0)</f>
        <v>0</v>
      </c>
      <c r="J86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ملابس خارجية</v>
      </c>
    </row>
    <row r="87" spans="1:10" x14ac:dyDescent="0.3">
      <c r="A87" s="4">
        <v>45713</v>
      </c>
      <c r="B87">
        <v>41</v>
      </c>
      <c r="C87" t="s">
        <v>168</v>
      </c>
      <c r="D87" t="s">
        <v>247</v>
      </c>
      <c r="E87" t="s">
        <v>53</v>
      </c>
      <c r="F87">
        <v>630</v>
      </c>
      <c r="G87">
        <v>3</v>
      </c>
      <c r="H87">
        <v>1890</v>
      </c>
      <c r="I87">
        <f>IF(Table1_2[[#This Row],[الإجمالي]]&lt;0, ABS(Table1_2[[#This Row],[الإجمالي]]), 0)</f>
        <v>0</v>
      </c>
      <c r="J87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ملابس خارجية</v>
      </c>
    </row>
    <row r="88" spans="1:10" x14ac:dyDescent="0.3">
      <c r="A88" s="4">
        <v>45713</v>
      </c>
      <c r="B88">
        <v>40</v>
      </c>
      <c r="C88" t="s">
        <v>186</v>
      </c>
      <c r="D88" t="s">
        <v>247</v>
      </c>
      <c r="E88" t="s">
        <v>52</v>
      </c>
      <c r="F88">
        <v>65</v>
      </c>
      <c r="G88">
        <v>5</v>
      </c>
      <c r="H88">
        <v>325</v>
      </c>
      <c r="I88">
        <f>IF(Table1_2[[#This Row],[الإجمالي]]&lt;0, ABS(Table1_2[[#This Row],[الإجمالي]]), 0)</f>
        <v>0</v>
      </c>
      <c r="J88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89" spans="1:10" x14ac:dyDescent="0.3">
      <c r="A89" s="4">
        <v>45713</v>
      </c>
      <c r="B89">
        <v>39</v>
      </c>
      <c r="C89" t="s">
        <v>221</v>
      </c>
      <c r="D89" t="s">
        <v>247</v>
      </c>
      <c r="E89" t="s">
        <v>51</v>
      </c>
      <c r="F89">
        <v>360</v>
      </c>
      <c r="G89">
        <v>4</v>
      </c>
      <c r="H89">
        <v>1440</v>
      </c>
      <c r="I89">
        <f>IF(Table1_2[[#This Row],[الإجمالي]]&lt;0, ABS(Table1_2[[#This Row],[الإجمالي]]), 0)</f>
        <v>0</v>
      </c>
      <c r="J89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90" spans="1:10" x14ac:dyDescent="0.3">
      <c r="A90" s="4">
        <v>45714</v>
      </c>
      <c r="B90">
        <v>48</v>
      </c>
      <c r="C90" t="s">
        <v>83</v>
      </c>
      <c r="D90" t="s">
        <v>247</v>
      </c>
      <c r="E90" t="s">
        <v>60</v>
      </c>
      <c r="F90">
        <v>79</v>
      </c>
      <c r="G90">
        <v>5</v>
      </c>
      <c r="H90">
        <v>395</v>
      </c>
      <c r="I90">
        <f>IF(Table1_2[[#This Row],[الإجمالي]]&lt;0, ABS(Table1_2[[#This Row],[الإجمالي]]), 0)</f>
        <v>0</v>
      </c>
      <c r="J90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ملابس خارجية</v>
      </c>
    </row>
    <row r="91" spans="1:10" x14ac:dyDescent="0.3">
      <c r="A91" s="4">
        <v>45714</v>
      </c>
      <c r="B91">
        <v>43</v>
      </c>
      <c r="C91" t="s">
        <v>100</v>
      </c>
      <c r="D91" t="s">
        <v>247</v>
      </c>
      <c r="E91" t="s">
        <v>55</v>
      </c>
      <c r="F91">
        <v>490</v>
      </c>
      <c r="G91">
        <v>2</v>
      </c>
      <c r="H91">
        <v>980</v>
      </c>
      <c r="I91">
        <f>IF(Table1_2[[#This Row],[الإجمالي]]&lt;0, ABS(Table1_2[[#This Row],[الإجمالي]]), 0)</f>
        <v>0</v>
      </c>
      <c r="J91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92" spans="1:10" x14ac:dyDescent="0.3">
      <c r="A92" s="4">
        <v>45714</v>
      </c>
      <c r="B92">
        <v>45</v>
      </c>
      <c r="C92" t="s">
        <v>106</v>
      </c>
      <c r="D92" t="s">
        <v>253</v>
      </c>
      <c r="E92" t="s">
        <v>237</v>
      </c>
      <c r="F92">
        <v>235</v>
      </c>
      <c r="G92">
        <v>2</v>
      </c>
      <c r="H92">
        <v>470</v>
      </c>
      <c r="I92">
        <f>IF(Table1_2[[#This Row],[الإجمالي]]&lt;0, ABS(Table1_2[[#This Row],[الإجمالي]]), 0)</f>
        <v>0</v>
      </c>
      <c r="J92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93" spans="1:10" x14ac:dyDescent="0.3">
      <c r="A93" s="4">
        <v>45714</v>
      </c>
      <c r="B93">
        <v>49</v>
      </c>
      <c r="C93" t="s">
        <v>128</v>
      </c>
      <c r="D93" t="s">
        <v>247</v>
      </c>
      <c r="E93" t="s">
        <v>61</v>
      </c>
      <c r="F93">
        <v>80</v>
      </c>
      <c r="G93">
        <v>3</v>
      </c>
      <c r="H93">
        <v>240</v>
      </c>
      <c r="I93">
        <f>IF(Table1_2[[#This Row],[الإجمالي]]&lt;0, ABS(Table1_2[[#This Row],[الإجمالي]]), 0)</f>
        <v>0</v>
      </c>
      <c r="J93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94" spans="1:10" x14ac:dyDescent="0.3">
      <c r="A94" s="4">
        <v>45714</v>
      </c>
      <c r="B94">
        <v>44</v>
      </c>
      <c r="C94" t="s">
        <v>154</v>
      </c>
      <c r="D94" t="s">
        <v>247</v>
      </c>
      <c r="E94" t="s">
        <v>56</v>
      </c>
      <c r="F94">
        <v>110</v>
      </c>
      <c r="G94">
        <v>6</v>
      </c>
      <c r="H94">
        <v>660</v>
      </c>
      <c r="I94">
        <f>IF(Table1_2[[#This Row],[الإجمالي]]&lt;0, ABS(Table1_2[[#This Row],[الإجمالي]]), 0)</f>
        <v>0</v>
      </c>
      <c r="J94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95" spans="1:10" x14ac:dyDescent="0.3">
      <c r="A95" s="4">
        <v>45714</v>
      </c>
      <c r="B95">
        <v>47</v>
      </c>
      <c r="C95" t="s">
        <v>174</v>
      </c>
      <c r="D95" t="s">
        <v>247</v>
      </c>
      <c r="E95" t="s">
        <v>59</v>
      </c>
      <c r="F95">
        <v>260</v>
      </c>
      <c r="G95">
        <v>3</v>
      </c>
      <c r="H95">
        <v>780</v>
      </c>
      <c r="I95">
        <f>IF(Table1_2[[#This Row],[الإجمالي]]&lt;0, ABS(Table1_2[[#This Row],[الإجمالي]]), 0)</f>
        <v>0</v>
      </c>
      <c r="J95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ملابس خارجية</v>
      </c>
    </row>
    <row r="96" spans="1:10" x14ac:dyDescent="0.3">
      <c r="A96" s="4">
        <v>45714</v>
      </c>
      <c r="B96">
        <v>46</v>
      </c>
      <c r="C96" t="s">
        <v>203</v>
      </c>
      <c r="D96" t="s">
        <v>247</v>
      </c>
      <c r="E96" t="s">
        <v>58</v>
      </c>
      <c r="F96">
        <v>250</v>
      </c>
      <c r="G96">
        <v>5</v>
      </c>
      <c r="H96">
        <v>1250</v>
      </c>
      <c r="I96">
        <f>IF(Table1_2[[#This Row],[الإجمالي]]&lt;0, ABS(Table1_2[[#This Row],[الإجمالي]]), 0)</f>
        <v>0</v>
      </c>
      <c r="J96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ملابس خارجية</v>
      </c>
    </row>
    <row r="97" spans="1:10" x14ac:dyDescent="0.3">
      <c r="A97" s="4">
        <v>45715</v>
      </c>
      <c r="B97">
        <v>50</v>
      </c>
      <c r="C97" t="s">
        <v>117</v>
      </c>
      <c r="D97" t="s">
        <v>247</v>
      </c>
      <c r="E97" t="s">
        <v>62</v>
      </c>
      <c r="F97">
        <v>320</v>
      </c>
      <c r="G97">
        <v>2</v>
      </c>
      <c r="H97">
        <v>640</v>
      </c>
      <c r="I97">
        <f>IF(Table1_2[[#This Row],[الإجمالي]]&lt;0, ABS(Table1_2[[#This Row],[الإجمالي]]), 0)</f>
        <v>0</v>
      </c>
      <c r="J97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ملابس خارجية</v>
      </c>
    </row>
    <row r="98" spans="1:10" x14ac:dyDescent="0.3">
      <c r="A98" s="4">
        <v>45715</v>
      </c>
      <c r="B98">
        <v>51</v>
      </c>
      <c r="C98" t="s">
        <v>176</v>
      </c>
      <c r="D98" t="s">
        <v>247</v>
      </c>
      <c r="E98" t="s">
        <v>63</v>
      </c>
      <c r="F98">
        <v>445</v>
      </c>
      <c r="G98">
        <v>2</v>
      </c>
      <c r="H98">
        <v>890</v>
      </c>
      <c r="I98">
        <f>IF(Table1_2[[#This Row],[الإجمالي]]&lt;0, ABS(Table1_2[[#This Row],[الإجمالي]]), 0)</f>
        <v>0</v>
      </c>
      <c r="J98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ملابس خارجية</v>
      </c>
    </row>
    <row r="99" spans="1:10" x14ac:dyDescent="0.3">
      <c r="A99" s="4">
        <v>45723</v>
      </c>
      <c r="B99">
        <v>33</v>
      </c>
      <c r="C99" t="s">
        <v>81</v>
      </c>
      <c r="D99" t="s">
        <v>247</v>
      </c>
      <c r="E99" t="s">
        <v>60</v>
      </c>
      <c r="F99">
        <v>-79</v>
      </c>
      <c r="G99">
        <v>5</v>
      </c>
      <c r="H99">
        <v>-395</v>
      </c>
      <c r="I99">
        <f>IF(Table1_2[[#This Row],[الإجمالي]]&lt;0, ABS(Table1_2[[#This Row],[الإجمالي]]), 0)</f>
        <v>395</v>
      </c>
      <c r="J99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ملابس خارجية</v>
      </c>
    </row>
    <row r="100" spans="1:10" x14ac:dyDescent="0.3">
      <c r="A100" s="4">
        <v>45723</v>
      </c>
      <c r="B100">
        <v>35</v>
      </c>
      <c r="C100" t="s">
        <v>108</v>
      </c>
      <c r="D100" t="s">
        <v>247</v>
      </c>
      <c r="E100" t="s">
        <v>57</v>
      </c>
      <c r="F100">
        <v>235</v>
      </c>
      <c r="G100">
        <v>2</v>
      </c>
      <c r="H100">
        <v>470</v>
      </c>
      <c r="I100">
        <f>IF(Table1_2[[#This Row],[الإجمالي]]&lt;0, ABS(Table1_2[[#This Row],[الإجمالي]]), 0)</f>
        <v>0</v>
      </c>
      <c r="J100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101" spans="1:10" x14ac:dyDescent="0.3">
      <c r="A101" s="4">
        <v>45723</v>
      </c>
      <c r="B101">
        <v>36</v>
      </c>
      <c r="C101" t="s">
        <v>172</v>
      </c>
      <c r="D101" t="s">
        <v>247</v>
      </c>
      <c r="E101" t="s">
        <v>59</v>
      </c>
      <c r="F101">
        <v>260</v>
      </c>
      <c r="G101">
        <v>3</v>
      </c>
      <c r="H101">
        <v>780</v>
      </c>
      <c r="I101">
        <f>IF(Table1_2[[#This Row],[الإجمالي]]&lt;0, ABS(Table1_2[[#This Row],[الإجمالي]]), 0)</f>
        <v>0</v>
      </c>
      <c r="J101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ملابس خارجية</v>
      </c>
    </row>
    <row r="102" spans="1:10" x14ac:dyDescent="0.3">
      <c r="A102" s="4">
        <v>45723</v>
      </c>
      <c r="B102">
        <v>37</v>
      </c>
      <c r="C102" t="s">
        <v>213</v>
      </c>
      <c r="D102" t="s">
        <v>247</v>
      </c>
      <c r="E102" t="s">
        <v>48</v>
      </c>
      <c r="F102">
        <v>115</v>
      </c>
      <c r="G102">
        <v>4</v>
      </c>
      <c r="H102">
        <v>460</v>
      </c>
      <c r="I102">
        <f>IF(Table1_2[[#This Row],[الإجمالي]]&lt;0, ABS(Table1_2[[#This Row],[الإجمالي]]), 0)</f>
        <v>0</v>
      </c>
      <c r="J102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ملابس خارجية</v>
      </c>
    </row>
    <row r="103" spans="1:10" x14ac:dyDescent="0.3">
      <c r="A103" s="4">
        <v>45723</v>
      </c>
      <c r="B103">
        <v>34</v>
      </c>
      <c r="C103" t="s">
        <v>220</v>
      </c>
      <c r="D103" t="s">
        <v>247</v>
      </c>
      <c r="E103" t="s">
        <v>51</v>
      </c>
      <c r="F103">
        <v>360</v>
      </c>
      <c r="G103">
        <v>4</v>
      </c>
      <c r="H103">
        <v>1440</v>
      </c>
      <c r="I103">
        <f>IF(Table1_2[[#This Row],[الإجمالي]]&lt;0, ABS(Table1_2[[#This Row],[الإجمالي]]), 0)</f>
        <v>0</v>
      </c>
      <c r="J103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  <row r="104" spans="1:10" x14ac:dyDescent="0.3">
      <c r="A104" s="4">
        <v>45724</v>
      </c>
      <c r="B104">
        <v>38</v>
      </c>
      <c r="C104" t="s">
        <v>92</v>
      </c>
      <c r="D104" t="s">
        <v>247</v>
      </c>
      <c r="E104" t="s">
        <v>49</v>
      </c>
      <c r="F104">
        <v>700</v>
      </c>
      <c r="G104">
        <v>3</v>
      </c>
      <c r="H104">
        <v>2100</v>
      </c>
      <c r="I104">
        <f>IF(Table1_2[[#This Row],[الإجمالي]]&lt;0, ABS(Table1_2[[#This Row],[الإجمالي]]), 0)</f>
        <v>0</v>
      </c>
      <c r="J104" t="str">
        <f>IF(
    OR(
        ISNUMBER(SEARCH("داخلي",Table1_2[[#This Row],[الصنف]])),
        ISNUMBER(SEARCH("اندر",Table1_2[[#This Row],[الصنف]])),
        ISNUMBER(SEARCH("بجامة",Table1_2[[#This Row],[الصنف]])),
        ISNUMBER(SEARCH("كلسون",Table1_2[[#This Row],[الصنف]])),
        ISNUMBER(SEARCH("سروال",Table1_2[[#This Row],[الصنف]])),
        ISNUMBER(SEARCH("شورت داخلي",Table1_2[[#This Row],[الصنف]])),
        ISNUMBER(SEARCH("لانجري",Table1_2[[#This Row],[الصنف]])),
        ISNUMBER(SEARCH("بيجامة",Table1_2[[#This Row],[الصنف]]))
    ),
    "ملابس داخلية",
    IF(
        OR(
            ISNUMBER(SEARCH("خارجي",Table1_2[[#This Row],[الصنف]])),
            ISNUMBER(SEARCH("جاكيت",Table1_2[[#This Row],[الصنف]])),
            ISNUMBER(SEARCH("بنطلون",Table1_2[[#This Row],[الصنف]])),
            ISNUMBER(SEARCH("قميص",Table1_2[[#This Row],[الصنف]])),
            ISNUMBER(SEARCH("تيشيرت",Table1_2[[#This Row],[الصنف]])),
            ISNUMBER(SEARCH("بلوزة",Table1_2[[#This Row],[الصنف]])),
            ISNUMBER(SEARCH("جاكيت",Table1_2[[#This Row],[الصنف]])),
            ISNUMBER(SEARCH("هودي",Table1_2[[#This Row],[الصنف]])),
            ISNUMBER(SEARCH("بلوفر",Table1_2[[#This Row],[الصنف]])),
            ISNUMBER(SEARCH("وشاح",Table1_2[[#This Row],[الصنف]]))
        ),
        "ملابس خارجية",
        "غير محدد"
    )
)</f>
        <v>غير محدد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9F953-780E-44DB-A7F4-B6C3E4E2EC26}">
  <dimension ref="B3:C139"/>
  <sheetViews>
    <sheetView tabSelected="1" topLeftCell="A72" zoomScaleNormal="100" workbookViewId="0">
      <selection activeCell="G67" sqref="G67"/>
    </sheetView>
  </sheetViews>
  <sheetFormatPr defaultRowHeight="14.4" x14ac:dyDescent="0.3"/>
  <cols>
    <col min="2" max="2" width="18.77734375" bestFit="1" customWidth="1"/>
    <col min="3" max="3" width="11.44140625" bestFit="1" customWidth="1"/>
    <col min="4" max="4" width="8.88671875" bestFit="1" customWidth="1"/>
    <col min="5" max="5" width="11.88671875" bestFit="1" customWidth="1"/>
    <col min="6" max="6" width="11" bestFit="1" customWidth="1"/>
    <col min="7" max="7" width="11.33203125" bestFit="1" customWidth="1"/>
    <col min="8" max="8" width="8.88671875" bestFit="1" customWidth="1"/>
    <col min="9" max="9" width="9.21875" bestFit="1" customWidth="1"/>
    <col min="10" max="10" width="10.5546875" bestFit="1" customWidth="1"/>
    <col min="11" max="11" width="9.5546875" bestFit="1" customWidth="1"/>
    <col min="12" max="12" width="19.5546875" bestFit="1" customWidth="1"/>
    <col min="13" max="13" width="11.44140625" bestFit="1" customWidth="1"/>
    <col min="14" max="14" width="9.44140625" bestFit="1" customWidth="1"/>
    <col min="15" max="15" width="9.77734375" bestFit="1" customWidth="1"/>
    <col min="16" max="16" width="10.5546875" bestFit="1" customWidth="1"/>
    <col min="17" max="17" width="9.33203125" bestFit="1" customWidth="1"/>
    <col min="18" max="18" width="9.77734375" bestFit="1" customWidth="1"/>
    <col min="19" max="19" width="9.6640625" bestFit="1" customWidth="1"/>
    <col min="20" max="20" width="10.44140625" bestFit="1" customWidth="1"/>
    <col min="21" max="21" width="10.109375" bestFit="1" customWidth="1"/>
    <col min="22" max="22" width="11.88671875" bestFit="1" customWidth="1"/>
    <col min="23" max="23" width="9.44140625" bestFit="1" customWidth="1"/>
    <col min="24" max="25" width="9.109375" bestFit="1" customWidth="1"/>
    <col min="26" max="26" width="8.88671875" bestFit="1" customWidth="1"/>
    <col min="27" max="27" width="8.5546875" bestFit="1" customWidth="1"/>
    <col min="28" max="28" width="9.88671875" bestFit="1" customWidth="1"/>
    <col min="29" max="29" width="10.44140625" bestFit="1" customWidth="1"/>
    <col min="30" max="30" width="8.88671875" bestFit="1" customWidth="1"/>
    <col min="31" max="31" width="8.77734375" bestFit="1" customWidth="1"/>
    <col min="32" max="32" width="9.77734375" bestFit="1" customWidth="1"/>
    <col min="33" max="33" width="8.77734375" bestFit="1" customWidth="1"/>
    <col min="34" max="34" width="7.5546875" bestFit="1" customWidth="1"/>
    <col min="35" max="35" width="12.77734375" bestFit="1" customWidth="1"/>
    <col min="36" max="36" width="11.88671875" bestFit="1" customWidth="1"/>
    <col min="37" max="37" width="10" bestFit="1" customWidth="1"/>
    <col min="38" max="38" width="7.77734375" bestFit="1" customWidth="1"/>
    <col min="39" max="39" width="9.88671875" bestFit="1" customWidth="1"/>
    <col min="40" max="40" width="8.6640625" bestFit="1" customWidth="1"/>
    <col min="41" max="41" width="8.33203125" bestFit="1" customWidth="1"/>
    <col min="42" max="42" width="11.109375" bestFit="1" customWidth="1"/>
    <col min="43" max="43" width="11.6640625" bestFit="1" customWidth="1"/>
    <col min="44" max="44" width="13.77734375" bestFit="1" customWidth="1"/>
    <col min="45" max="45" width="12.77734375" bestFit="1" customWidth="1"/>
    <col min="46" max="47" width="11.33203125" bestFit="1" customWidth="1"/>
    <col min="48" max="48" width="11.109375" bestFit="1" customWidth="1"/>
    <col min="49" max="49" width="11.33203125" bestFit="1" customWidth="1"/>
    <col min="50" max="50" width="11.5546875" bestFit="1" customWidth="1"/>
    <col min="51" max="51" width="8.6640625" bestFit="1" customWidth="1"/>
    <col min="52" max="52" width="3.33203125" bestFit="1" customWidth="1"/>
    <col min="53" max="53" width="13.109375" bestFit="1" customWidth="1"/>
    <col min="54" max="54" width="8.5546875" bestFit="1" customWidth="1"/>
    <col min="55" max="55" width="9.5546875" bestFit="1" customWidth="1"/>
    <col min="56" max="56" width="10.33203125" bestFit="1" customWidth="1"/>
    <col min="57" max="57" width="9.33203125" bestFit="1" customWidth="1"/>
    <col min="58" max="58" width="10.44140625" bestFit="1" customWidth="1"/>
    <col min="59" max="59" width="9.33203125" bestFit="1" customWidth="1"/>
    <col min="60" max="60" width="9.88671875" bestFit="1" customWidth="1"/>
    <col min="61" max="61" width="13.6640625" bestFit="1" customWidth="1"/>
    <col min="62" max="62" width="8.5546875" bestFit="1" customWidth="1"/>
    <col min="63" max="63" width="10.5546875" bestFit="1" customWidth="1"/>
    <col min="64" max="64" width="18.109375" bestFit="1" customWidth="1"/>
    <col min="65" max="65" width="9.44140625" bestFit="1" customWidth="1"/>
    <col min="66" max="66" width="17.77734375" bestFit="1" customWidth="1"/>
    <col min="67" max="67" width="14.6640625" bestFit="1" customWidth="1"/>
    <col min="68" max="68" width="10.6640625" bestFit="1" customWidth="1"/>
    <col min="69" max="69" width="4.77734375" bestFit="1" customWidth="1"/>
    <col min="70" max="70" width="9.88671875" bestFit="1" customWidth="1"/>
    <col min="71" max="71" width="10.77734375" bestFit="1" customWidth="1"/>
  </cols>
  <sheetData>
    <row r="3" spans="2:3" x14ac:dyDescent="0.3">
      <c r="B3" s="15" t="s">
        <v>275</v>
      </c>
      <c r="C3" t="s">
        <v>277</v>
      </c>
    </row>
    <row r="4" spans="2:3" x14ac:dyDescent="0.3">
      <c r="B4" s="7" t="s">
        <v>278</v>
      </c>
      <c r="C4">
        <v>36645</v>
      </c>
    </row>
    <row r="5" spans="2:3" x14ac:dyDescent="0.3">
      <c r="B5" s="7" t="s">
        <v>279</v>
      </c>
      <c r="C5">
        <v>16176</v>
      </c>
    </row>
    <row r="6" spans="2:3" x14ac:dyDescent="0.3">
      <c r="B6" s="7" t="s">
        <v>276</v>
      </c>
      <c r="C6">
        <v>52821</v>
      </c>
    </row>
    <row r="19" spans="2:3" x14ac:dyDescent="0.3">
      <c r="B19" s="15" t="s">
        <v>275</v>
      </c>
      <c r="C19" t="s">
        <v>277</v>
      </c>
    </row>
    <row r="20" spans="2:3" x14ac:dyDescent="0.3">
      <c r="B20" s="7" t="s">
        <v>136</v>
      </c>
      <c r="C20">
        <v>3650</v>
      </c>
    </row>
    <row r="21" spans="2:3" x14ac:dyDescent="0.3">
      <c r="B21" s="7" t="s">
        <v>112</v>
      </c>
      <c r="C21">
        <v>3370</v>
      </c>
    </row>
    <row r="22" spans="2:3" x14ac:dyDescent="0.3">
      <c r="B22" s="7" t="s">
        <v>140</v>
      </c>
      <c r="C22">
        <v>3140</v>
      </c>
    </row>
    <row r="23" spans="2:3" x14ac:dyDescent="0.3">
      <c r="B23" s="7" t="s">
        <v>80</v>
      </c>
      <c r="C23">
        <v>2640</v>
      </c>
    </row>
    <row r="24" spans="2:3" x14ac:dyDescent="0.3">
      <c r="B24" s="7" t="s">
        <v>93</v>
      </c>
      <c r="C24">
        <v>2620</v>
      </c>
    </row>
    <row r="25" spans="2:3" x14ac:dyDescent="0.3">
      <c r="B25" s="7" t="s">
        <v>103</v>
      </c>
      <c r="C25">
        <v>2607</v>
      </c>
    </row>
    <row r="26" spans="2:3" x14ac:dyDescent="0.3">
      <c r="B26" s="7" t="s">
        <v>95</v>
      </c>
      <c r="C26">
        <v>2560</v>
      </c>
    </row>
    <row r="27" spans="2:3" x14ac:dyDescent="0.3">
      <c r="B27" s="7" t="s">
        <v>143</v>
      </c>
      <c r="C27">
        <v>2304</v>
      </c>
    </row>
    <row r="28" spans="2:3" x14ac:dyDescent="0.3">
      <c r="B28" s="7" t="s">
        <v>167</v>
      </c>
      <c r="C28">
        <v>2150</v>
      </c>
    </row>
    <row r="29" spans="2:3" x14ac:dyDescent="0.3">
      <c r="B29" s="7" t="s">
        <v>86</v>
      </c>
      <c r="C29">
        <v>2075</v>
      </c>
    </row>
    <row r="30" spans="2:3" x14ac:dyDescent="0.3">
      <c r="B30" s="7" t="s">
        <v>165</v>
      </c>
      <c r="C30">
        <v>2040</v>
      </c>
    </row>
    <row r="31" spans="2:3" x14ac:dyDescent="0.3">
      <c r="B31" s="7" t="s">
        <v>99</v>
      </c>
      <c r="C31">
        <v>1950</v>
      </c>
    </row>
    <row r="32" spans="2:3" x14ac:dyDescent="0.3">
      <c r="B32" s="7" t="s">
        <v>91</v>
      </c>
      <c r="C32">
        <v>1935</v>
      </c>
    </row>
    <row r="33" spans="2:3" x14ac:dyDescent="0.3">
      <c r="B33" s="7" t="s">
        <v>169</v>
      </c>
      <c r="C33">
        <v>1890</v>
      </c>
    </row>
    <row r="34" spans="2:3" x14ac:dyDescent="0.3">
      <c r="B34" s="7" t="s">
        <v>97</v>
      </c>
      <c r="C34">
        <v>1700</v>
      </c>
    </row>
    <row r="35" spans="2:3" x14ac:dyDescent="0.3">
      <c r="B35" s="7" t="s">
        <v>82</v>
      </c>
      <c r="C35">
        <v>1646</v>
      </c>
    </row>
    <row r="36" spans="2:3" x14ac:dyDescent="0.3">
      <c r="B36" s="7" t="s">
        <v>125</v>
      </c>
      <c r="C36">
        <v>1590</v>
      </c>
    </row>
    <row r="37" spans="2:3" x14ac:dyDescent="0.3">
      <c r="B37" s="7" t="s">
        <v>222</v>
      </c>
      <c r="C37">
        <v>1440</v>
      </c>
    </row>
    <row r="38" spans="2:3" x14ac:dyDescent="0.3">
      <c r="B38" s="7" t="s">
        <v>121</v>
      </c>
      <c r="C38">
        <v>1420</v>
      </c>
    </row>
    <row r="39" spans="2:3" x14ac:dyDescent="0.3">
      <c r="B39" s="7" t="s">
        <v>109</v>
      </c>
      <c r="C39">
        <v>1400</v>
      </c>
    </row>
    <row r="40" spans="2:3" x14ac:dyDescent="0.3">
      <c r="B40" s="7" t="s">
        <v>105</v>
      </c>
      <c r="C40">
        <v>1385</v>
      </c>
    </row>
    <row r="41" spans="2:3" x14ac:dyDescent="0.3">
      <c r="B41" s="7" t="s">
        <v>204</v>
      </c>
      <c r="C41">
        <v>1250</v>
      </c>
    </row>
    <row r="42" spans="2:3" x14ac:dyDescent="0.3">
      <c r="B42" s="7" t="s">
        <v>173</v>
      </c>
      <c r="C42">
        <v>1240</v>
      </c>
    </row>
    <row r="43" spans="2:3" x14ac:dyDescent="0.3">
      <c r="B43" s="7" t="s">
        <v>131</v>
      </c>
      <c r="C43">
        <v>1220</v>
      </c>
    </row>
    <row r="44" spans="2:3" x14ac:dyDescent="0.3">
      <c r="B44" s="7" t="s">
        <v>88</v>
      </c>
      <c r="C44">
        <v>1037</v>
      </c>
    </row>
    <row r="45" spans="2:3" x14ac:dyDescent="0.3">
      <c r="B45" s="7" t="s">
        <v>76</v>
      </c>
      <c r="C45">
        <v>1025</v>
      </c>
    </row>
    <row r="46" spans="2:3" x14ac:dyDescent="0.3">
      <c r="B46" s="7" t="s">
        <v>101</v>
      </c>
      <c r="C46">
        <v>980</v>
      </c>
    </row>
    <row r="47" spans="2:3" x14ac:dyDescent="0.3">
      <c r="B47" s="7" t="s">
        <v>208</v>
      </c>
      <c r="C47">
        <v>936</v>
      </c>
    </row>
    <row r="48" spans="2:3" x14ac:dyDescent="0.3">
      <c r="B48" s="7" t="s">
        <v>177</v>
      </c>
      <c r="C48">
        <v>890</v>
      </c>
    </row>
    <row r="49" spans="2:3" x14ac:dyDescent="0.3">
      <c r="B49" s="7" t="s">
        <v>74</v>
      </c>
      <c r="C49">
        <v>860</v>
      </c>
    </row>
    <row r="50" spans="2:3" x14ac:dyDescent="0.3">
      <c r="B50" s="7" t="s">
        <v>175</v>
      </c>
      <c r="C50">
        <v>780</v>
      </c>
    </row>
    <row r="51" spans="2:3" x14ac:dyDescent="0.3">
      <c r="B51" s="7" t="s">
        <v>184</v>
      </c>
      <c r="C51">
        <v>740</v>
      </c>
    </row>
    <row r="52" spans="2:3" x14ac:dyDescent="0.3">
      <c r="B52" s="7" t="s">
        <v>155</v>
      </c>
      <c r="C52">
        <v>660</v>
      </c>
    </row>
    <row r="53" spans="2:3" x14ac:dyDescent="0.3">
      <c r="B53" s="7" t="s">
        <v>153</v>
      </c>
      <c r="C53">
        <v>658</v>
      </c>
    </row>
    <row r="54" spans="2:3" x14ac:dyDescent="0.3">
      <c r="B54" s="7" t="s">
        <v>118</v>
      </c>
      <c r="C54">
        <v>640</v>
      </c>
    </row>
    <row r="55" spans="2:3" x14ac:dyDescent="0.3">
      <c r="B55" s="7" t="s">
        <v>107</v>
      </c>
      <c r="C55">
        <v>470</v>
      </c>
    </row>
    <row r="56" spans="2:3" x14ac:dyDescent="0.3">
      <c r="B56" s="7" t="s">
        <v>133</v>
      </c>
      <c r="C56">
        <v>445</v>
      </c>
    </row>
    <row r="57" spans="2:3" x14ac:dyDescent="0.3">
      <c r="B57" s="7" t="s">
        <v>84</v>
      </c>
      <c r="C57">
        <v>395</v>
      </c>
    </row>
    <row r="58" spans="2:3" x14ac:dyDescent="0.3">
      <c r="B58" s="7" t="s">
        <v>187</v>
      </c>
      <c r="C58">
        <v>325</v>
      </c>
    </row>
    <row r="59" spans="2:3" x14ac:dyDescent="0.3">
      <c r="B59" s="7" t="s">
        <v>218</v>
      </c>
      <c r="C59">
        <v>324</v>
      </c>
    </row>
    <row r="60" spans="2:3" x14ac:dyDescent="0.3">
      <c r="B60" s="7" t="s">
        <v>114</v>
      </c>
      <c r="C60">
        <v>310</v>
      </c>
    </row>
    <row r="61" spans="2:3" x14ac:dyDescent="0.3">
      <c r="B61" s="7" t="s">
        <v>150</v>
      </c>
      <c r="C61">
        <v>250</v>
      </c>
    </row>
    <row r="62" spans="2:3" x14ac:dyDescent="0.3">
      <c r="B62" s="7" t="s">
        <v>129</v>
      </c>
      <c r="C62">
        <v>240</v>
      </c>
    </row>
    <row r="63" spans="2:3" x14ac:dyDescent="0.3">
      <c r="B63" s="7" t="s">
        <v>197</v>
      </c>
      <c r="C63">
        <v>204</v>
      </c>
    </row>
    <row r="64" spans="2:3" x14ac:dyDescent="0.3">
      <c r="B64" s="7" t="s">
        <v>78</v>
      </c>
      <c r="C64">
        <v>150</v>
      </c>
    </row>
    <row r="65" spans="2:3" x14ac:dyDescent="0.3">
      <c r="B65" s="7" t="s">
        <v>276</v>
      </c>
      <c r="C65">
        <v>61541</v>
      </c>
    </row>
    <row r="70" spans="2:3" x14ac:dyDescent="0.3">
      <c r="B70" s="15" t="s">
        <v>275</v>
      </c>
      <c r="C70" t="s">
        <v>280</v>
      </c>
    </row>
    <row r="71" spans="2:3" x14ac:dyDescent="0.3">
      <c r="B71" s="7" t="s">
        <v>60</v>
      </c>
      <c r="C71" s="16">
        <v>15</v>
      </c>
    </row>
    <row r="72" spans="2:3" x14ac:dyDescent="0.3">
      <c r="B72" s="7" t="s">
        <v>58</v>
      </c>
      <c r="C72" s="16">
        <v>10</v>
      </c>
    </row>
    <row r="73" spans="2:3" x14ac:dyDescent="0.3">
      <c r="B73" s="7" t="s">
        <v>31</v>
      </c>
      <c r="C73" s="16">
        <v>10</v>
      </c>
    </row>
    <row r="74" spans="2:3" x14ac:dyDescent="0.3">
      <c r="B74" s="7" t="s">
        <v>52</v>
      </c>
      <c r="C74" s="16">
        <v>9</v>
      </c>
    </row>
    <row r="75" spans="2:3" x14ac:dyDescent="0.3">
      <c r="B75" s="7" t="s">
        <v>27</v>
      </c>
      <c r="C75" s="16">
        <v>9</v>
      </c>
    </row>
    <row r="76" spans="2:3" x14ac:dyDescent="0.3">
      <c r="B76" s="7" t="s">
        <v>41</v>
      </c>
      <c r="C76" s="16">
        <v>8</v>
      </c>
    </row>
    <row r="77" spans="2:3" x14ac:dyDescent="0.3">
      <c r="B77" s="7" t="s">
        <v>51</v>
      </c>
      <c r="C77" s="16">
        <v>8</v>
      </c>
    </row>
    <row r="78" spans="2:3" x14ac:dyDescent="0.3">
      <c r="B78" s="7" t="s">
        <v>48</v>
      </c>
      <c r="C78" s="16">
        <v>8</v>
      </c>
    </row>
    <row r="79" spans="2:3" x14ac:dyDescent="0.3">
      <c r="B79" s="7" t="s">
        <v>39</v>
      </c>
      <c r="C79" s="16">
        <v>7</v>
      </c>
    </row>
    <row r="80" spans="2:3" x14ac:dyDescent="0.3">
      <c r="B80" s="7" t="s">
        <v>32</v>
      </c>
      <c r="C80" s="16">
        <v>6</v>
      </c>
    </row>
    <row r="81" spans="2:3" x14ac:dyDescent="0.3">
      <c r="B81" s="7" t="s">
        <v>59</v>
      </c>
      <c r="C81" s="16">
        <v>6</v>
      </c>
    </row>
    <row r="82" spans="2:3" x14ac:dyDescent="0.3">
      <c r="B82" s="7" t="s">
        <v>28</v>
      </c>
      <c r="C82" s="16">
        <v>6</v>
      </c>
    </row>
    <row r="83" spans="2:3" x14ac:dyDescent="0.3">
      <c r="B83" s="7" t="s">
        <v>37</v>
      </c>
      <c r="C83" s="16">
        <v>6</v>
      </c>
    </row>
    <row r="84" spans="2:3" x14ac:dyDescent="0.3">
      <c r="B84" s="7" t="s">
        <v>56</v>
      </c>
      <c r="C84" s="16">
        <v>6</v>
      </c>
    </row>
    <row r="85" spans="2:3" x14ac:dyDescent="0.3">
      <c r="B85" s="7" t="s">
        <v>36</v>
      </c>
      <c r="C85" s="16">
        <v>6</v>
      </c>
    </row>
    <row r="86" spans="2:3" x14ac:dyDescent="0.3">
      <c r="B86" s="7" t="s">
        <v>158</v>
      </c>
      <c r="C86" s="16">
        <v>6</v>
      </c>
    </row>
    <row r="87" spans="2:3" x14ac:dyDescent="0.3">
      <c r="B87" s="7" t="s">
        <v>46</v>
      </c>
      <c r="C87" s="16">
        <v>6</v>
      </c>
    </row>
    <row r="88" spans="2:3" x14ac:dyDescent="0.3">
      <c r="B88" s="7" t="s">
        <v>49</v>
      </c>
      <c r="C88" s="16">
        <v>6</v>
      </c>
    </row>
    <row r="89" spans="2:3" x14ac:dyDescent="0.3">
      <c r="B89" s="7" t="s">
        <v>53</v>
      </c>
      <c r="C89" s="16">
        <v>6</v>
      </c>
    </row>
    <row r="90" spans="2:3" x14ac:dyDescent="0.3">
      <c r="B90" s="7" t="s">
        <v>61</v>
      </c>
      <c r="C90" s="16">
        <v>5</v>
      </c>
    </row>
    <row r="91" spans="2:3" x14ac:dyDescent="0.3">
      <c r="B91" s="7" t="s">
        <v>47</v>
      </c>
      <c r="C91" s="16">
        <v>5</v>
      </c>
    </row>
    <row r="92" spans="2:3" x14ac:dyDescent="0.3">
      <c r="B92" s="7" t="s">
        <v>38</v>
      </c>
      <c r="C92" s="16">
        <v>5</v>
      </c>
    </row>
    <row r="93" spans="2:3" x14ac:dyDescent="0.3">
      <c r="B93" s="7" t="s">
        <v>44</v>
      </c>
      <c r="C93" s="16">
        <v>5</v>
      </c>
    </row>
    <row r="94" spans="2:3" x14ac:dyDescent="0.3">
      <c r="B94" s="7" t="s">
        <v>64</v>
      </c>
      <c r="C94" s="16">
        <v>5</v>
      </c>
    </row>
    <row r="95" spans="2:3" x14ac:dyDescent="0.3">
      <c r="B95" s="7" t="s">
        <v>235</v>
      </c>
      <c r="C95" s="16">
        <v>5</v>
      </c>
    </row>
    <row r="96" spans="2:3" x14ac:dyDescent="0.3">
      <c r="B96" s="7" t="s">
        <v>50</v>
      </c>
      <c r="C96" s="16">
        <v>4</v>
      </c>
    </row>
    <row r="97" spans="2:3" x14ac:dyDescent="0.3">
      <c r="B97" s="7" t="s">
        <v>33</v>
      </c>
      <c r="C97" s="16">
        <v>4</v>
      </c>
    </row>
    <row r="98" spans="2:3" x14ac:dyDescent="0.3">
      <c r="B98" s="7" t="s">
        <v>35</v>
      </c>
      <c r="C98" s="16">
        <v>4</v>
      </c>
    </row>
    <row r="99" spans="2:3" x14ac:dyDescent="0.3">
      <c r="B99" s="7" t="s">
        <v>62</v>
      </c>
      <c r="C99" s="16">
        <v>4</v>
      </c>
    </row>
    <row r="100" spans="2:3" x14ac:dyDescent="0.3">
      <c r="B100" s="7" t="s">
        <v>30</v>
      </c>
      <c r="C100" s="16">
        <v>4</v>
      </c>
    </row>
    <row r="101" spans="2:3" x14ac:dyDescent="0.3">
      <c r="B101" s="7" t="s">
        <v>216</v>
      </c>
      <c r="C101" s="16">
        <v>3</v>
      </c>
    </row>
    <row r="102" spans="2:3" x14ac:dyDescent="0.3">
      <c r="B102" s="7" t="s">
        <v>42</v>
      </c>
      <c r="C102" s="16">
        <v>3</v>
      </c>
    </row>
    <row r="103" spans="2:3" x14ac:dyDescent="0.3">
      <c r="B103" s="7" t="s">
        <v>54</v>
      </c>
      <c r="C103" s="16">
        <v>3</v>
      </c>
    </row>
    <row r="104" spans="2:3" x14ac:dyDescent="0.3">
      <c r="B104" s="7" t="s">
        <v>34</v>
      </c>
      <c r="C104" s="16">
        <v>3</v>
      </c>
    </row>
    <row r="105" spans="2:3" x14ac:dyDescent="0.3">
      <c r="B105" s="7" t="s">
        <v>243</v>
      </c>
      <c r="C105" s="16">
        <v>3</v>
      </c>
    </row>
    <row r="106" spans="2:3" x14ac:dyDescent="0.3">
      <c r="B106" s="7" t="s">
        <v>45</v>
      </c>
      <c r="C106" s="16">
        <v>3</v>
      </c>
    </row>
    <row r="107" spans="2:3" x14ac:dyDescent="0.3">
      <c r="B107" s="7" t="s">
        <v>198</v>
      </c>
      <c r="C107" s="16">
        <v>3</v>
      </c>
    </row>
    <row r="108" spans="2:3" x14ac:dyDescent="0.3">
      <c r="B108" s="7" t="s">
        <v>89</v>
      </c>
      <c r="C108" s="16">
        <v>3</v>
      </c>
    </row>
    <row r="109" spans="2:3" x14ac:dyDescent="0.3">
      <c r="B109" s="7" t="s">
        <v>145</v>
      </c>
      <c r="C109" s="16">
        <v>3</v>
      </c>
    </row>
    <row r="110" spans="2:3" x14ac:dyDescent="0.3">
      <c r="B110" s="7" t="s">
        <v>151</v>
      </c>
      <c r="C110" s="16">
        <v>3</v>
      </c>
    </row>
    <row r="111" spans="2:3" x14ac:dyDescent="0.3">
      <c r="B111" s="7" t="s">
        <v>65</v>
      </c>
      <c r="C111" s="16">
        <v>2</v>
      </c>
    </row>
    <row r="112" spans="2:3" x14ac:dyDescent="0.3">
      <c r="B112" s="7" t="s">
        <v>29</v>
      </c>
      <c r="C112" s="16">
        <v>2</v>
      </c>
    </row>
    <row r="113" spans="2:3" x14ac:dyDescent="0.3">
      <c r="B113" s="7" t="s">
        <v>200</v>
      </c>
      <c r="C113" s="16">
        <v>2</v>
      </c>
    </row>
    <row r="114" spans="2:3" x14ac:dyDescent="0.3">
      <c r="B114" s="7" t="s">
        <v>137</v>
      </c>
      <c r="C114" s="16">
        <v>2</v>
      </c>
    </row>
    <row r="115" spans="2:3" x14ac:dyDescent="0.3">
      <c r="B115" s="7" t="s">
        <v>211</v>
      </c>
      <c r="C115" s="16">
        <v>2</v>
      </c>
    </row>
    <row r="116" spans="2:3" x14ac:dyDescent="0.3">
      <c r="B116" s="7" t="s">
        <v>233</v>
      </c>
      <c r="C116" s="16">
        <v>2</v>
      </c>
    </row>
    <row r="117" spans="2:3" x14ac:dyDescent="0.3">
      <c r="B117" s="7" t="s">
        <v>231</v>
      </c>
      <c r="C117" s="16">
        <v>2</v>
      </c>
    </row>
    <row r="118" spans="2:3" x14ac:dyDescent="0.3">
      <c r="B118" s="7" t="s">
        <v>63</v>
      </c>
      <c r="C118" s="16">
        <v>2</v>
      </c>
    </row>
    <row r="119" spans="2:3" x14ac:dyDescent="0.3">
      <c r="B119" s="7" t="s">
        <v>202</v>
      </c>
      <c r="C119" s="16">
        <v>2</v>
      </c>
    </row>
    <row r="120" spans="2:3" x14ac:dyDescent="0.3">
      <c r="B120" s="7" t="s">
        <v>66</v>
      </c>
      <c r="C120" s="16">
        <v>2</v>
      </c>
    </row>
    <row r="121" spans="2:3" x14ac:dyDescent="0.3">
      <c r="B121" s="7" t="s">
        <v>234</v>
      </c>
      <c r="C121" s="16">
        <v>2</v>
      </c>
    </row>
    <row r="122" spans="2:3" x14ac:dyDescent="0.3">
      <c r="B122" s="7" t="s">
        <v>40</v>
      </c>
      <c r="C122" s="16">
        <v>2</v>
      </c>
    </row>
    <row r="123" spans="2:3" x14ac:dyDescent="0.3">
      <c r="B123" s="7" t="s">
        <v>156</v>
      </c>
      <c r="C123" s="16">
        <v>2</v>
      </c>
    </row>
    <row r="124" spans="2:3" x14ac:dyDescent="0.3">
      <c r="B124" s="7" t="s">
        <v>241</v>
      </c>
      <c r="C124" s="16">
        <v>2</v>
      </c>
    </row>
    <row r="125" spans="2:3" x14ac:dyDescent="0.3">
      <c r="B125" s="7" t="s">
        <v>57</v>
      </c>
      <c r="C125" s="16">
        <v>2</v>
      </c>
    </row>
    <row r="126" spans="2:3" x14ac:dyDescent="0.3">
      <c r="B126" s="7" t="s">
        <v>55</v>
      </c>
      <c r="C126" s="16">
        <v>2</v>
      </c>
    </row>
    <row r="127" spans="2:3" x14ac:dyDescent="0.3">
      <c r="B127" s="7" t="s">
        <v>110</v>
      </c>
      <c r="C127" s="16">
        <v>2</v>
      </c>
    </row>
    <row r="128" spans="2:3" x14ac:dyDescent="0.3">
      <c r="B128" s="7" t="s">
        <v>219</v>
      </c>
      <c r="C128" s="16">
        <v>1</v>
      </c>
    </row>
    <row r="129" spans="2:3" x14ac:dyDescent="0.3">
      <c r="B129" s="7" t="s">
        <v>240</v>
      </c>
      <c r="C129" s="16">
        <v>1</v>
      </c>
    </row>
    <row r="130" spans="2:3" x14ac:dyDescent="0.3">
      <c r="B130" s="7" t="s">
        <v>43</v>
      </c>
      <c r="C130" s="16">
        <v>1</v>
      </c>
    </row>
    <row r="131" spans="2:3" x14ac:dyDescent="0.3">
      <c r="B131" s="7" t="s">
        <v>242</v>
      </c>
      <c r="C131" s="16">
        <v>1</v>
      </c>
    </row>
    <row r="132" spans="2:3" x14ac:dyDescent="0.3">
      <c r="B132" s="7" t="s">
        <v>189</v>
      </c>
      <c r="C132" s="16">
        <v>1</v>
      </c>
    </row>
    <row r="133" spans="2:3" x14ac:dyDescent="0.3">
      <c r="B133" s="7" t="s">
        <v>209</v>
      </c>
      <c r="C133" s="16">
        <v>1</v>
      </c>
    </row>
    <row r="134" spans="2:3" x14ac:dyDescent="0.3">
      <c r="B134" s="7" t="s">
        <v>191</v>
      </c>
      <c r="C134" s="16">
        <v>1</v>
      </c>
    </row>
    <row r="135" spans="2:3" x14ac:dyDescent="0.3">
      <c r="B135" s="7" t="s">
        <v>224</v>
      </c>
      <c r="C135" s="16">
        <v>1</v>
      </c>
    </row>
    <row r="136" spans="2:3" x14ac:dyDescent="0.3">
      <c r="B136" s="7" t="s">
        <v>193</v>
      </c>
      <c r="C136" s="16">
        <v>1</v>
      </c>
    </row>
    <row r="137" spans="2:3" x14ac:dyDescent="0.3">
      <c r="B137" s="7" t="s">
        <v>232</v>
      </c>
      <c r="C137" s="16">
        <v>1</v>
      </c>
    </row>
    <row r="138" spans="2:3" x14ac:dyDescent="0.3">
      <c r="B138" s="7" t="s">
        <v>195</v>
      </c>
      <c r="C138" s="16">
        <v>1</v>
      </c>
    </row>
    <row r="139" spans="2:3" x14ac:dyDescent="0.3">
      <c r="B139" s="7" t="s">
        <v>276</v>
      </c>
      <c r="C139" s="16">
        <v>269</v>
      </c>
    </row>
  </sheetData>
  <pageMargins left="0.7" right="0.7" top="0.75" bottom="0.75" header="0.3" footer="0.3"/>
  <pageSetup paperSize="9" orientation="portrait" verticalDpi="0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02A17-93A4-4FDF-96BA-D5DADA1DC0B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2 3 8 6 3 a a - 0 2 a 4 - 4 5 4 c - a 3 8 2 - 3 2 7 d 8 e a f 6 4 2 4 "   x m l n s = " h t t p : / / s c h e m a s . m i c r o s o f t . c o m / D a t a M a s h u p " > A A A A A G U H A A B Q S w M E F A A C A A g A z H E W W 4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z H E W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x x F l s + j z V K X w Q A A E o V A A A T A B w A R m 9 y b X V s Y X M v U 2 V j d G l v b j E u b S C i G A A o o B Q A A A A A A A A A A A A A A A A A A A A A A A A A A A D V W N 1 u 2 z Y U v g + Q d y C Y G w l Q t E p q B x R F C n T O L g Z k H V Z n 6 9 A g K G S Z j Y X K Y i D R b V L D F / 1 J V u Q 9 h q 7 F s C 3 I d r E 3 k d 5 m p C T L J E V a s r 1 h W C 9 S m z w 8 3 3 c O D z 8 e O k U B C X E M + u X / z r 3 t r e 2 t d O Q n a A g O / U G E H L A H I k S 2 t w D 9 1 8 e T J E B 0 5 M u z A E V 2 b 5 I k K C a P c f J 8 g P F z w 5 w e P f T H a A + W K + H x 7 K i H Y 0 J N j q 3 S w Q 7 s j f z 4 h D k / P 0 W Q e i p M 7 c P E j 9 N n O B n 3 c D Q Z x 2 w y N U o 0 a z q F 2 Y f 8 X f Z T 9 k t + w T 7 l V 9 A C X 8 X k 8 9 s 2 M 5 x Z o L T I 3 + Y X + V X 2 U T 2 b 3 W R / Z d e a u T / z y / w 1 n S N 0 F B B 0 R h Z T P 2 c f s m v q + n 3 2 m 2 L x d f 4 m v w A V v 9 / z S 2 A U T F 7 T R Z / o k u v s o 6 m B / F T 4 v c p + n c M O f Y J m M 1 O Z K f A y J C N w g A M / a s u a l G K K t x z Q A h D F u 9 / 1 o R r Z W Q l O 4 G l p k Y s M c 6 H 2 T 6 O Q g N I t G J y D f R S F 4 5 C g Z A F e m J Q W h s y Q h t D A K e y p h 3 L h I Q X 8 4 r x 2 a 8 D P q M m 3 E 0 x Q n 5 x T 7 7 3 0 h d n c G V v h 2 n Y V Y x 7 U 7 J v b m j 1 9 6 M 3 0 F X y W 1 l L B b r m F J 1 p w x B + h m J 7 e Y U U m X V A v J 6 p h Q 4 5 Q w 7 M c + y P / k R 4 6 H d P y 2 F 7 l 7 / M L p Y 1 X + 7 n J L + n B 5 t k + G A 4 L r v E w Z M r l R x X v B W 1 q U R e M H J v g l 1 F B f j A C 4 T N w t N P t U B + D + 3 v A 8 w A Z o R i 4 t 9 w 7 A E U p Y p 9 u 8 x k d 4 x f q j L K J R U a 1 w V h T I X 7 e N U 6 G K F E 7 L 6 Y W 3 m U a l l J R Z Q 0 V V V P U S Z U 0 d h V D f t P F M p E 2 h Y v 2 a 5 S c q E L t 4 f E g j O t E L j 1 p z Y z V 2 l i z U e j / n J p i q i 4 e T t Q 4 O Z 1 2 j 9 S q A k n m E b U J 1 k M c I 9 O S Z a / 9 8 m i X c y n V X e 4 P P 9 n d f 6 I B 9 9 a + P 5 x S W b o V V e v F 3 e n e o V Q S P 6 D 5 B g X X 4 i x 2 u Y K 8 x g F R X T + 1 9 4 V z w w h M s H c f x J i A g z A l N u u X / J C W 8 h T e g r Y N 7 z J d D I q 7 a f 7 d F L s W T m z L 7 6 7 0 3 Y N 6 j X f 0 I t 8 p N 7 X 2 c 9 B U Q N 7 Q 1 N + w D Y L i / X I a + Q E F / 9 6 P J o h H L s a L 0 a Z U 0 / D g 7 i 7 9 A 6 3 K M J m v Y G m l p 0 w E 1 M b q 6 m O V m E l R e X x U r h C S e F g c r T A p y M j E R Y x 2 Q V D q A e + R F g Z X 6 T g h F P 0 R f s m p J x t s n H h H D p / V 1 z d M O e 1 9 l A a I X l H x i X 5 b H e 2 + 8 h T a t l S A n 5 n b W 2 G s g 2 u + W J 5 u 8 G Z 5 + r 9 7 t R T 7 I 8 q f V A X / / b O G h G O k 6 N 0 m K c F j d b 8 m v W F g Z V v 1 a a x K 7 D 6 K 6 K P V O O J T c c x 4 + E w o X 7 F V D 9 i n J 7 S A 1 u u b B J o b N k 2 l T N d h N P d o 4 5 a K S / 0 6 T b 2 i P a I 1 3 C T s Q n W N 1 S O O J P q S W 2 d p o y p 1 6 f 9 E z h e 8 h C j + x Y x 3 v O Y a i b H g 2 Q q i u L I A y 7 c c j D Z H c z u i s e B + 2 B z O 6 w h H t x c e r A O 3 2 k 8 f M r k V G l a V d u o 6 1 u 6 / G X V v 7 6 R f U J p X P t / P 6 l u e 7 h 2 P w 3 c 8 r i Q Y 7 e 3 O j k H 8 g a l s e k p G c J 3 G T 3 7 s 0 D R U 3 u Y y U 3 F k K R C 7 E A n i 3 t 9 Q S w E C L Q A U A A I A C A D M c R Z b h l S o c 6 Q A A A D 2 A A A A E g A A A A A A A A A A A A A A A A A A A A A A Q 2 9 u Z m l n L 1 B h Y 2 t h Z 2 U u e G 1 s U E s B A i 0 A F A A C A A g A z H E W W w / K 6 a u k A A A A 6 Q A A A B M A A A A A A A A A A A A A A A A A 8 A A A A F t D b 2 5 0 Z W 5 0 X 1 R 5 c G V z X S 5 4 b W x Q S w E C L Q A U A A I A C A D M c R Z b P o 8 1 S l 8 E A A B K F Q A A E w A A A A A A A A A A A A A A A A D h A Q A A R m 9 y b X V s Y X M v U 2 V j d G l v b j E u b V B L B Q Y A A A A A A w A D A M I A A A C N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K g A A A A A A A C c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z M 5 Z m V m Z S 0 4 Z G M w L T R i Y j A t Y j A x M y 0 2 Z j E 3 N T Q 2 Y m U 5 M j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v Y p 9 m E 2 K X Y r N m F 2 K f Z h N m K L D B 9 J n F 1 b 3 Q 7 L C Z x d W 9 0 O 1 N l Y 3 R p b 2 4 x L 1 R h Y m x l M S 9 B d X R v U m V t b 3 Z l Z E N v b H V t b n M x L n v Y p 9 m E 2 Y P Z h d m K 2 K k s M X 0 m c X V v d D s s J n F 1 b 3 Q 7 U 2 V j d G l v b j E v V G F i b G U x L 0 F 1 d G 9 S Z W 1 v d m V k Q 2 9 s d W 1 u c z E u e 9 i n 2 Y T Y s 9 i 5 2 L E s M n 0 m c X V v d D s s J n F 1 b 3 Q 7 U 2 V j d G l v b j E v V G F i b G U x L 0 F 1 d G 9 S Z W 1 v d m V k Q 2 9 s d W 1 u c z E u e 9 i n 2 Y T Y t d m G 2 Y E u M S w z f S Z x d W 9 0 O y w m c X V v d D t T Z W N 0 a W 9 u M S 9 U Y W J s Z T E v Q X V 0 b 1 J l b W 9 2 Z W R D b 2 x 1 b W 5 z M S 5 7 2 Y X Z g t i n 2 L P Y p 9 i q L j E s N H 0 m c X V v d D s s J n F 1 b 3 Q 7 U 2 V j d G l v b j E v V G F i b G U x L 0 F 1 d G 9 S Z W 1 v d m V k Q 2 9 s d W 1 u c z E u e 9 i n 2 Y T Y q N i n 2 L H Z g 9 m I 2 K 8 s N X 0 m c X V v d D s s J n F 1 b 3 Q 7 U 2 V j d G l v b j E v V G F i b G U x L 0 F 1 d G 9 S Z W 1 v d m V k Q 2 9 s d W 1 u c z E u e 9 i x 2 Y L Z h S D Y p 9 m E 2 K X Y s N m G I C j Y p 9 m E 2 Y H Y p 9 i q 2 Y j Y s d i p K S w 2 f S Z x d W 9 0 O y w m c X V v d D t T Z W N 0 a W 9 u M S 9 U Y W J s Z T E v Q X V 0 b 1 J l b W 9 2 Z W R D b 2 x 1 b W 5 z M S 5 7 2 K f Z h N i q 2 K f Y s d m K 2 K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x L 0 F 1 d G 9 S Z W 1 v d m V k Q 2 9 s d W 1 u c z E u e 9 i n 2 Y T Y p d i s 2 Y X Y p 9 m E 2 Y o s M H 0 m c X V v d D s s J n F 1 b 3 Q 7 U 2 V j d G l v b j E v V G F i b G U x L 0 F 1 d G 9 S Z W 1 v d m V k Q 2 9 s d W 1 u c z E u e 9 i n 2 Y T Z g 9 m F 2 Y r Y q S w x f S Z x d W 9 0 O y w m c X V v d D t T Z W N 0 a W 9 u M S 9 U Y W J s Z T E v Q X V 0 b 1 J l b W 9 2 Z W R D b 2 x 1 b W 5 z M S 5 7 2 K f Z h N i z 2 L n Y s S w y f S Z x d W 9 0 O y w m c X V v d D t T Z W N 0 a W 9 u M S 9 U Y W J s Z T E v Q X V 0 b 1 J l b W 9 2 Z W R D b 2 x 1 b W 5 z M S 5 7 2 K f Z h N i 1 2 Y b Z g S 4 x L D N 9 J n F 1 b 3 Q 7 L C Z x d W 9 0 O 1 N l Y 3 R p b 2 4 x L 1 R h Y m x l M S 9 B d X R v U m V t b 3 Z l Z E N v b H V t b n M x L n v Z h d m C 2 K f Y s 9 i n 2 K o u M S w 0 f S Z x d W 9 0 O y w m c X V v d D t T Z W N 0 a W 9 u M S 9 U Y W J s Z T E v Q X V 0 b 1 J l b W 9 2 Z W R D b 2 x 1 b W 5 z M S 5 7 2 K f Z h N i o 2 K f Y s d m D 2 Y j Y r y w 1 f S Z x d W 9 0 O y w m c X V v d D t T Z W N 0 a W 9 u M S 9 U Y W J s Z T E v Q X V 0 b 1 J l b W 9 2 Z W R D b 2 x 1 b W 5 z M S 5 7 2 L H Z g t m F I N i n 2 Y T Y p d i w 2 Y Y g K N i n 2 Y T Z g d i n 2 K r Z i N i x 2 K k p L D Z 9 J n F 1 b 3 Q 7 L C Z x d W 9 0 O 1 N l Y 3 R p b 2 4 x L 1 R h Y m x l M S 9 B d X R v U m V t b 3 Z l Z E N v b H V t b n M x L n v Y p 9 m E 2 K r Y p 9 i x 2 Y r Y r i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2 K f Z h N i l 2 K z Z h d i n 2 Y T Z i i Z x d W 9 0 O y w m c X V v d D v Y p 9 m E 2 Y P Z h d m K 2 K k m c X V v d D s s J n F 1 b 3 Q 7 2 K f Z h N i z 2 L n Y s S Z x d W 9 0 O y w m c X V v d D v Y p 9 m E 2 L X Z h t m B L j E m c X V v d D s s J n F 1 b 3 Q 7 2 Y X Z g t i n 2 L P Y p 9 i q L j E m c X V v d D s s J n F 1 b 3 Q 7 2 K f Z h N i o 2 K f Y s d m D 2 Y j Y r y Z x d W 9 0 O y w m c X V v d D v Y s d m C 2 Y U g 2 K f Z h N i l 2 L D Z h i A o 2 K f Z h N m B 2 K f Y q t m I 2 L H Y q S k m c X V v d D s s J n F 1 b 3 Q 7 2 K f Z h N i q 2 K f Y s d m K 2 K 4 m c X V v d D t d I i A v P j x F b n R y e S B U e X B l P S J G a W x s Q 2 9 s d W 1 u V H l w Z X M i I F Z h b H V l P S J z Q X d N R E J n W U d C Z 2 s 9 I i A v P j x F b n R y e S B U e X B l P S J G a W x s T G F z d F V w Z G F 0 Z W Q i I F Z h b H V l P S J k M j A y N S 0 w O C 0 y M l Q x M D o y N j o 0 N C 4 3 O D I 3 O D U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J T I w d 2 l 0 a C U y M E x v Y 2 F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D a G F y Y W N 0 Z X I l M j B U c m F u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N Z X J n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Z T F i M W Z i N i 1 l N j B l L T Q x N W Q t O T J m N C 0 4 N m E 5 N T E 3 O T A x N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y M l Q x M z o x N D o y N C 4 x N z k 0 N D I 0 W i I g L z 4 8 R W 5 0 c n k g V H l w Z T 0 i R m l s b E N v b H V t b l R 5 c G V z I i B W Y W x 1 Z T 0 i c 0 F 3 T U R C Z 1 l H Q X d r P S I g L z 4 8 R W 5 0 c n k g V H l w Z T 0 i R m l s b E N v b H V t b k 5 h b W V z I i B W Y W x 1 Z T 0 i c 1 s m c X V v d D v Y p 9 m E 2 K X Y r N m F 2 K f Z h N m K J n F 1 b 3 Q 7 L C Z x d W 9 0 O 9 i n 2 Y T Z g 9 m F 2 Y r Y q S Z x d W 9 0 O y w m c X V v d D v Y p 9 m E 2 L P Y u d i x J n F 1 b 3 Q 7 L C Z x d W 9 0 O 9 i n 2 Y T Y t d m G 2 Y E m c X V v d D s s J n F 1 b 3 Q 7 2 K f Z h N m F 2 Y L Y p 9 i z J n F 1 b 3 Q 7 L C Z x d W 9 0 O 9 i n 2 Y T Y q N i n 2 L H Z g 9 m I 2 K 8 m c X V v d D s s J n F 1 b 3 Q 7 2 L H Z g t m F I N i n 2 Y T Y p d i w 2 Y Y g K N i n 2 Y T Z g d i n 2 K r Z i N i x 2 K k p J n F 1 b 3 Q 7 L C Z x d W 9 0 O 9 i n 2 Y T Y q t i n 2 L H Z i t i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X z E v Q X V 0 b 1 J l b W 9 2 Z W R D b 2 x 1 b W 5 z M S 5 7 2 K f Z h N i l 2 K z Z h d i n 2 Y T Z i i w w f S Z x d W 9 0 O y w m c X V v d D t T Z W N 0 a W 9 u M S 9 U Y W J s Z T F f M S 9 B d X R v U m V t b 3 Z l Z E N v b H V t b n M x L n v Y p 9 m E 2 Y P Z h d m K 2 K k s M X 0 m c X V v d D s s J n F 1 b 3 Q 7 U 2 V j d G l v b j E v V G F i b G U x X z E v Q X V 0 b 1 J l b W 9 2 Z W R D b 2 x 1 b W 5 z M S 5 7 2 K f Z h N i z 2 L n Y s S w y f S Z x d W 9 0 O y w m c X V v d D t T Z W N 0 a W 9 u M S 9 U Y W J s Z T F f M S 9 B d X R v U m V t b 3 Z l Z E N v b H V t b n M x L n v Y p 9 m E 2 L X Z h t m B L D N 9 J n F 1 b 3 Q 7 L C Z x d W 9 0 O 1 N l Y 3 R p b 2 4 x L 1 R h Y m x l M V 8 x L 0 F 1 d G 9 S Z W 1 v d m V k Q 2 9 s d W 1 u c z E u e 9 i n 2 Y T Z h d m C 2 K f Y s y w 0 f S Z x d W 9 0 O y w m c X V v d D t T Z W N 0 a W 9 u M S 9 U Y W J s Z T F f M S 9 B d X R v U m V t b 3 Z l Z E N v b H V t b n M x L n v Y p 9 m E 2 K j Y p 9 i x 2 Y P Z i N i v L D V 9 J n F 1 b 3 Q 7 L C Z x d W 9 0 O 1 N l Y 3 R p b 2 4 x L 1 R h Y m x l M V 8 x L 0 F 1 d G 9 S Z W 1 v d m V k Q 2 9 s d W 1 u c z E u e 9 i x 2 Y L Z h S D Y p 9 m E 2 K X Y s N m G I C j Y p 9 m E 2 Y H Y p 9 i q 2 Y j Y s d i p K S w 2 f S Z x d W 9 0 O y w m c X V v d D t T Z W N 0 a W 9 u M S 9 U Y W J s Z T F f M S 9 B d X R v U m V t b 3 Z l Z E N v b H V t b n M x L n v Y p 9 m E 2 K r Y p 9 i x 2 Y r Y r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F f M S 9 B d X R v U m V t b 3 Z l Z E N v b H V t b n M x L n v Y p 9 m E 2 K X Y r N m F 2 K f Z h N m K L D B 9 J n F 1 b 3 Q 7 L C Z x d W 9 0 O 1 N l Y 3 R p b 2 4 x L 1 R h Y m x l M V 8 x L 0 F 1 d G 9 S Z W 1 v d m V k Q 2 9 s d W 1 u c z E u e 9 i n 2 Y T Z g 9 m F 2 Y r Y q S w x f S Z x d W 9 0 O y w m c X V v d D t T Z W N 0 a W 9 u M S 9 U Y W J s Z T F f M S 9 B d X R v U m V t b 3 Z l Z E N v b H V t b n M x L n v Y p 9 m E 2 L P Y u d i x L D J 9 J n F 1 b 3 Q 7 L C Z x d W 9 0 O 1 N l Y 3 R p b 2 4 x L 1 R h Y m x l M V 8 x L 0 F 1 d G 9 S Z W 1 v d m V k Q 2 9 s d W 1 u c z E u e 9 i n 2 Y T Y t d m G 2 Y E s M 3 0 m c X V v d D s s J n F 1 b 3 Q 7 U 2 V j d G l v b j E v V G F i b G U x X z E v Q X V 0 b 1 J l b W 9 2 Z W R D b 2 x 1 b W 5 z M S 5 7 2 K f Z h N m F 2 Y L Y p 9 i z L D R 9 J n F 1 b 3 Q 7 L C Z x d W 9 0 O 1 N l Y 3 R p b 2 4 x L 1 R h Y m x l M V 8 x L 0 F 1 d G 9 S Z W 1 v d m V k Q 2 9 s d W 1 u c z E u e 9 i n 2 Y T Y q N i n 2 L H Z g 9 m I 2 K 8 s N X 0 m c X V v d D s s J n F 1 b 3 Q 7 U 2 V j d G l v b j E v V G F i b G U x X z E v Q X V 0 b 1 J l b W 9 2 Z W R D b 2 x 1 b W 5 z M S 5 7 2 L H Z g t m F I N i n 2 Y T Y p d i w 2 Y Y g K N i n 2 Y T Z g d i n 2 K r Z i N i x 2 K k p L D Z 9 J n F 1 b 3 Q 7 L C Z x d W 9 0 O 1 N l Y 3 R p b 2 4 x L 1 R h Y m x l M V 8 x L 0 F 1 d G 9 S Z W 1 v d m V k Q 2 9 s d W 1 u c z E u e 9 i n 2 Y T Y q t i n 2 L H Z i t i u L D d 9 J n F 1 b 3 Q 7 X S w m c X V v d D t S Z W x h d G l v b n N o a X B J b m Z v J n F 1 b 3 Q 7 O l t d f S I g L z 4 8 R W 5 0 c n k g V H l w Z T 0 i U m V j b 3 Z l c n l U Y X J n Z X R T a G V l d C I g V m F s d W U 9 I n N U Y W J s Z T F f M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F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x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E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F f M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x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z E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8 x L 1 J l b m F t Z W Q l M j B D b 2 x 1 b W 5 z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s M U D J v g 4 R p H 9 q c x p r 5 N K A A A A A A I A A A A A A B B m A A A A A Q A A I A A A A F A 4 u K h y F H B K H o H 3 Q Z E l w 9 7 d 6 Z 9 S T T U y V E w 8 k Z + e H L N D A A A A A A 6 A A A A A A g A A I A A A A A T z y V 5 f y F a I c u 8 i K T 5 O 4 R Q e a b L f C W b I g x W 2 G f M h i L m F U A A A A B + R M Q L Q P Z M 6 y E 4 X S i J P G 9 b 9 2 u 4 N E r / e E 7 o 4 H w W I 3 b p H 5 g 6 F j u h d v / U W X b 1 N Z A G + o f 2 c z Z 4 D Y O + F T R u V W i H W T E g F u k K G 5 C w Y u i t K o F l F A E J U Q A A A A K H U L I n 8 Q 6 f b F P K t y Z i u j b l g U 8 Y Q F b 7 Z 4 O 3 V d / 9 7 0 Y k k j Q d I m w g V V 8 H J H + 2 o a n n F t O v Q P 7 n k h 1 m o F u H A 2 h A D K R 4 = < / D a t a M a s h u p > 
</file>

<file path=customXml/itemProps1.xml><?xml version="1.0" encoding="utf-8"?>
<ds:datastoreItem xmlns:ds="http://schemas.openxmlformats.org/officeDocument/2006/customXml" ds:itemID="{830069C3-E446-4FBD-BB7D-EF6C974375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Source</vt:lpstr>
      <vt:lpstr>Table1</vt:lpstr>
      <vt:lpstr>Table1_1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midou torres</cp:lastModifiedBy>
  <dcterms:created xsi:type="dcterms:W3CDTF">2025-08-21T21:58:08Z</dcterms:created>
  <dcterms:modified xsi:type="dcterms:W3CDTF">2025-08-22T22:56:36Z</dcterms:modified>
</cp:coreProperties>
</file>