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Kiran Kumar\Documents\Google\Quotations\KWAL\Repair of SG 400kVA UPS\"/>
    </mc:Choice>
  </mc:AlternateContent>
  <xr:revisionPtr revIDLastSave="0" documentId="13_ncr:1_{71887657-491F-4AA1-B12E-24E70840869B}" xr6:coauthVersionLast="47" xr6:coauthVersionMax="47" xr10:uidLastSave="{00000000-0000-0000-0000-000000000000}"/>
  <bookViews>
    <workbookView xWindow="-108" yWindow="-108" windowWidth="23256" windowHeight="12456" tabRatio="562" xr2:uid="{00000000-000D-0000-FFFF-FFFF00000000}"/>
  </bookViews>
  <sheets>
    <sheet name="Costing" sheetId="2" r:id="rId1"/>
    <sheet name="SPARES" sheetId="4" r:id="rId2"/>
  </sheets>
  <definedNames>
    <definedName name="Euro_to_Ksh" localSheetId="1">#REF!</definedName>
    <definedName name="Euro_to_Ksh">#REF!</definedName>
    <definedName name="Euro2Ksh" localSheetId="1">#REF!</definedName>
    <definedName name="Euro2Ksh">#REF!</definedName>
    <definedName name="_xlnm.Print_Area" localSheetId="0">Costing!$A$2:$AE$16</definedName>
    <definedName name="_xlnm.Print_Area" localSheetId="1">SPARES!$A$1:$G$55</definedName>
    <definedName name="QF_SYS_CURRENCY1" localSheetId="1">#REF!</definedName>
    <definedName name="QF_SYS_CURRENCY1">#REF!</definedName>
    <definedName name="QF_SYS_DESTINATION1" localSheetId="1">#REF!</definedName>
    <definedName name="QF_SYS_DESTINATION1">#REF!</definedName>
    <definedName name="QF_SYS_EXCHANGE1" localSheetId="1">#REF!</definedName>
    <definedName name="QF_SYS_EXCHANGE1">#REF!</definedName>
    <definedName name="QF_SYS_LISTPRICECURRENCY" localSheetId="1">#REF!</definedName>
    <definedName name="QF_SYS_LISTPRICECURRENCY">#REF!</definedName>
    <definedName name="QF_SYS_TRADETERMDESC1" localSheetId="1">#REF!</definedName>
    <definedName name="QF_SYS_TRADETERMDESC1">#REF!</definedName>
    <definedName name="QuoteType" localSheetId="1">#REF!</definedName>
    <definedName name="QuoteType">#REF!</definedName>
    <definedName name="ss" localSheetId="1">#REF!</definedName>
    <definedName name="s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4" l="1"/>
  <c r="B30" i="4"/>
  <c r="O14" i="2"/>
  <c r="P14" i="2" s="1"/>
  <c r="L14" i="2"/>
  <c r="M14" i="2" s="1"/>
  <c r="R14" i="2" l="1"/>
  <c r="E21" i="4" l="1"/>
  <c r="E22" i="4"/>
  <c r="E23" i="4"/>
  <c r="E24" i="4"/>
  <c r="E25" i="4"/>
  <c r="E26" i="4"/>
  <c r="E27" i="4"/>
  <c r="E28" i="4"/>
  <c r="E29" i="4"/>
  <c r="B29" i="4" l="1"/>
  <c r="B28" i="4"/>
  <c r="O13" i="2"/>
  <c r="P13" i="2" s="1"/>
  <c r="L13" i="2"/>
  <c r="M13" i="2" s="1"/>
  <c r="O12" i="2"/>
  <c r="P12" i="2" s="1"/>
  <c r="L12" i="2"/>
  <c r="M12" i="2" s="1"/>
  <c r="B21" i="4"/>
  <c r="B22" i="4"/>
  <c r="B23" i="4"/>
  <c r="B24" i="4"/>
  <c r="B25" i="4"/>
  <c r="B26" i="4"/>
  <c r="B27" i="4"/>
  <c r="Q13" i="2" l="1"/>
  <c r="R13" i="2" s="1"/>
  <c r="Q12" i="2"/>
  <c r="R12" i="2" s="1"/>
  <c r="T13" i="2" l="1"/>
  <c r="W13" i="2"/>
  <c r="S13" i="2"/>
  <c r="T12" i="2"/>
  <c r="W12" i="2"/>
  <c r="S12" i="2"/>
  <c r="O11" i="2"/>
  <c r="P11" i="2" s="1"/>
  <c r="L11" i="2"/>
  <c r="M11" i="2" s="1"/>
  <c r="O10" i="2"/>
  <c r="P10" i="2" s="1"/>
  <c r="L10" i="2"/>
  <c r="M10" i="2" s="1"/>
  <c r="Q11" i="2" l="1"/>
  <c r="R11" i="2" s="1"/>
  <c r="Q10" i="2"/>
  <c r="R10" i="2" s="1"/>
  <c r="O9" i="2"/>
  <c r="P9" i="2" s="1"/>
  <c r="L9" i="2"/>
  <c r="M9" i="2" s="1"/>
  <c r="O7" i="2"/>
  <c r="P7" i="2" s="1"/>
  <c r="L7" i="2"/>
  <c r="M7" i="2" s="1"/>
  <c r="O8" i="2"/>
  <c r="P8" i="2" s="1"/>
  <c r="L8" i="2"/>
  <c r="M8" i="2" s="1"/>
  <c r="J16" i="2"/>
  <c r="N16" i="2"/>
  <c r="O6" i="2"/>
  <c r="O5" i="2"/>
  <c r="P5" i="2" s="1"/>
  <c r="T11" i="2" l="1"/>
  <c r="S11" i="2"/>
  <c r="W11" i="2"/>
  <c r="S10" i="2"/>
  <c r="T10" i="2"/>
  <c r="W10" i="2"/>
  <c r="Q9" i="2"/>
  <c r="R9" i="2" s="1"/>
  <c r="Q7" i="2"/>
  <c r="R7" i="2" s="1"/>
  <c r="Q8" i="2"/>
  <c r="R8" i="2" s="1"/>
  <c r="U5" i="2"/>
  <c r="U9" i="2" s="1"/>
  <c r="U4" i="2"/>
  <c r="V14" i="2" s="1"/>
  <c r="Y14" i="2" s="1"/>
  <c r="Z14" i="2" s="1"/>
  <c r="X14" i="2" l="1"/>
  <c r="AA14" i="2"/>
  <c r="V9" i="2"/>
  <c r="S9" i="2"/>
  <c r="T9" i="2"/>
  <c r="W9" i="2"/>
  <c r="S7" i="2"/>
  <c r="T7" i="2"/>
  <c r="W7" i="2"/>
  <c r="U6" i="2"/>
  <c r="U7" i="2"/>
  <c r="U12" i="2" s="1"/>
  <c r="V12" i="2" s="1"/>
  <c r="Y12" i="2" s="1"/>
  <c r="Z12" i="2" s="1"/>
  <c r="W8" i="2"/>
  <c r="S8" i="2"/>
  <c r="T8" i="2"/>
  <c r="U8" i="2"/>
  <c r="E20" i="4"/>
  <c r="B20" i="4"/>
  <c r="A18" i="4"/>
  <c r="B10" i="4"/>
  <c r="AB14" i="2" l="1"/>
  <c r="F14" i="2" s="1"/>
  <c r="V8" i="2"/>
  <c r="U13" i="2"/>
  <c r="V13" i="2" s="1"/>
  <c r="Y13" i="2" s="1"/>
  <c r="Z13" i="2" s="1"/>
  <c r="X12" i="2"/>
  <c r="AA12" i="2"/>
  <c r="AB12" i="2" s="1"/>
  <c r="U10" i="2"/>
  <c r="V10" i="2" s="1"/>
  <c r="Y10" i="2" s="1"/>
  <c r="Z10" i="2" s="1"/>
  <c r="U11" i="2"/>
  <c r="V11" i="2" s="1"/>
  <c r="Y11" i="2" s="1"/>
  <c r="V7" i="2"/>
  <c r="Y7" i="2" s="1"/>
  <c r="Z7" i="2" s="1"/>
  <c r="Y9" i="2"/>
  <c r="Z9" i="2" s="1"/>
  <c r="Y8" i="2"/>
  <c r="P6" i="2"/>
  <c r="L6" i="2"/>
  <c r="M6" i="2" s="1"/>
  <c r="Q6" i="2" s="1"/>
  <c r="A5" i="2"/>
  <c r="L5" i="2"/>
  <c r="M5" i="2" s="1"/>
  <c r="Q5" i="2" s="1"/>
  <c r="O4" i="2"/>
  <c r="L4" i="2"/>
  <c r="M4" i="2" s="1"/>
  <c r="Z11" i="2" l="1"/>
  <c r="AA11" i="2" s="1"/>
  <c r="AB11" i="2" s="1"/>
  <c r="F11" i="2" s="1"/>
  <c r="G11" i="2" s="1"/>
  <c r="X8" i="2"/>
  <c r="Z8" i="2"/>
  <c r="AA8" i="2" s="1"/>
  <c r="AB8" i="2" s="1"/>
  <c r="F8" i="2" s="1"/>
  <c r="G8" i="2" s="1"/>
  <c r="AD14" i="2"/>
  <c r="AE14" i="2" s="1"/>
  <c r="G14" i="2"/>
  <c r="H14" i="2" s="1"/>
  <c r="E14" i="2"/>
  <c r="F30" i="4" s="1"/>
  <c r="G30" i="4" s="1"/>
  <c r="AA10" i="2"/>
  <c r="AB10" i="2" s="1"/>
  <c r="X9" i="2"/>
  <c r="X13" i="2"/>
  <c r="AA13" i="2"/>
  <c r="F12" i="2"/>
  <c r="G12" i="2" s="1"/>
  <c r="X10" i="2"/>
  <c r="AA9" i="2"/>
  <c r="X11" i="2"/>
  <c r="AA7" i="2"/>
  <c r="AB7" i="2" s="1"/>
  <c r="F7" i="2" s="1"/>
  <c r="X7" i="2"/>
  <c r="A6" i="2"/>
  <c r="M16" i="2"/>
  <c r="P4" i="2"/>
  <c r="P16" i="2" s="1"/>
  <c r="O16" i="2"/>
  <c r="R5" i="2"/>
  <c r="Q4" i="2"/>
  <c r="Q16" i="2" s="1"/>
  <c r="R6" i="2"/>
  <c r="W6" i="2" s="1"/>
  <c r="AD7" i="2" l="1"/>
  <c r="AE7" i="2" s="1"/>
  <c r="G7" i="2"/>
  <c r="H7" i="2" s="1"/>
  <c r="F10" i="2"/>
  <c r="AB9" i="2"/>
  <c r="F9" i="2" s="1"/>
  <c r="AB13" i="2"/>
  <c r="F13" i="2" s="1"/>
  <c r="G13" i="2" s="1"/>
  <c r="AD12" i="2"/>
  <c r="AE12" i="2" s="1"/>
  <c r="E12" i="2"/>
  <c r="F28" i="4" s="1"/>
  <c r="G28" i="4" s="1"/>
  <c r="AD11" i="2"/>
  <c r="AE11" i="2" s="1"/>
  <c r="E11" i="2"/>
  <c r="E7" i="2"/>
  <c r="F23" i="4" s="1"/>
  <c r="AD8" i="2"/>
  <c r="AE8" i="2" s="1"/>
  <c r="E8" i="2"/>
  <c r="F24" i="4" s="1"/>
  <c r="T5" i="2"/>
  <c r="S5" i="2"/>
  <c r="V5" i="2"/>
  <c r="W5" i="2"/>
  <c r="V6" i="2"/>
  <c r="T6" i="2"/>
  <c r="S6" i="2"/>
  <c r="R4" i="2"/>
  <c r="AD9" i="2" l="1"/>
  <c r="AE9" i="2" s="1"/>
  <c r="G9" i="2"/>
  <c r="AD10" i="2"/>
  <c r="AE10" i="2" s="1"/>
  <c r="G10" i="2"/>
  <c r="E10" i="2"/>
  <c r="F26" i="4" s="1"/>
  <c r="G26" i="4" s="1"/>
  <c r="E9" i="2"/>
  <c r="F25" i="4" s="1"/>
  <c r="G25" i="4" s="1"/>
  <c r="AD13" i="2"/>
  <c r="AE13" i="2" s="1"/>
  <c r="E13" i="2"/>
  <c r="F29" i="4" s="1"/>
  <c r="G29" i="4" s="1"/>
  <c r="H13" i="2"/>
  <c r="F27" i="4"/>
  <c r="G27" i="4" s="1"/>
  <c r="G23" i="4"/>
  <c r="S4" i="2"/>
  <c r="S16" i="2" s="1"/>
  <c r="R16" i="2"/>
  <c r="Y5" i="2"/>
  <c r="Y6" i="2"/>
  <c r="W4" i="2"/>
  <c r="W16" i="2" s="1"/>
  <c r="V4" i="2"/>
  <c r="V16" i="2" s="1"/>
  <c r="T4" i="2"/>
  <c r="T16" i="2" s="1"/>
  <c r="Z6" i="2" l="1"/>
  <c r="AA6" i="2" s="1"/>
  <c r="AB6" i="2" s="1"/>
  <c r="F6" i="2" s="1"/>
  <c r="X5" i="2"/>
  <c r="Z5" i="2"/>
  <c r="AA5" i="2" s="1"/>
  <c r="AB5" i="2" s="1"/>
  <c r="H12" i="2"/>
  <c r="X6" i="2"/>
  <c r="Y4" i="2"/>
  <c r="U16" i="2"/>
  <c r="AD6" i="2" l="1"/>
  <c r="AE6" i="2" s="1"/>
  <c r="E6" i="2"/>
  <c r="F22" i="4" s="1"/>
  <c r="G22" i="4" s="1"/>
  <c r="G6" i="2"/>
  <c r="H6" i="2" s="1"/>
  <c r="Y16" i="2"/>
  <c r="Z4" i="2"/>
  <c r="AA4" i="2" s="1"/>
  <c r="AA16" i="2" s="1"/>
  <c r="F5" i="2"/>
  <c r="G5" i="2" s="1"/>
  <c r="X4" i="2"/>
  <c r="X16" i="2" l="1"/>
  <c r="AD5" i="2"/>
  <c r="AE5" i="2" s="1"/>
  <c r="E5" i="2"/>
  <c r="F21" i="4" s="1"/>
  <c r="Z16" i="2"/>
  <c r="AB4" i="2"/>
  <c r="AB16" i="2" s="1"/>
  <c r="H10" i="2" l="1"/>
  <c r="H11" i="2"/>
  <c r="H5" i="2"/>
  <c r="F4" i="2"/>
  <c r="F16" i="2" l="1"/>
  <c r="G4" i="2"/>
  <c r="G21" i="4"/>
  <c r="H9" i="2"/>
  <c r="E4" i="2"/>
  <c r="AD4" i="2"/>
  <c r="AE4" i="2" s="1"/>
  <c r="AE16" i="2" s="1"/>
  <c r="F20" i="4" l="1"/>
  <c r="G24" i="4"/>
  <c r="H8" i="2"/>
  <c r="N31" i="4"/>
  <c r="H4" i="2"/>
  <c r="AD16" i="2"/>
  <c r="G16" i="2" l="1"/>
  <c r="H16" i="2"/>
  <c r="G20" i="4"/>
  <c r="G31" i="4" l="1"/>
  <c r="G32" i="4" l="1"/>
  <c r="G33" i="4" s="1"/>
</calcChain>
</file>

<file path=xl/sharedStrings.xml><?xml version="1.0" encoding="utf-8"?>
<sst xmlns="http://schemas.openxmlformats.org/spreadsheetml/2006/main" count="96" uniqueCount="94">
  <si>
    <t>Qty</t>
  </si>
  <si>
    <t>SN</t>
  </si>
  <si>
    <t>Part Number</t>
  </si>
  <si>
    <t>Item Description</t>
  </si>
  <si>
    <t>Unit Price</t>
  </si>
  <si>
    <t>VAT Amount</t>
  </si>
  <si>
    <t>Est' Wgt Per Unit (Kg)</t>
  </si>
  <si>
    <t>Total Est' Wgt (Kg)</t>
  </si>
  <si>
    <t>Duty Rate Applied (%)</t>
  </si>
  <si>
    <t>Mark up on Landed (%)</t>
  </si>
  <si>
    <t>Mark up on Buying Price Amount</t>
  </si>
  <si>
    <t>Special Allowances</t>
  </si>
  <si>
    <t>Contribution or Margin on Sale Price (%)</t>
  </si>
  <si>
    <t>Rates And Percentages Applied</t>
  </si>
  <si>
    <t>Total</t>
  </si>
  <si>
    <t>Discount Allowed</t>
  </si>
  <si>
    <t>Railway Development fund</t>
  </si>
  <si>
    <t>#</t>
  </si>
  <si>
    <t>Discounted Unit FOB Cost (USD)</t>
  </si>
  <si>
    <t>Total FOB Cost (USD)</t>
  </si>
  <si>
    <t>Freight Cost (USD)</t>
  </si>
  <si>
    <t>Ins' @ 1% Cost (USD)</t>
  </si>
  <si>
    <t>Duty Amount (USD)</t>
  </si>
  <si>
    <t>Clearing Cost (USD)</t>
  </si>
  <si>
    <t>Contribution Amount (USD)</t>
  </si>
  <si>
    <t xml:space="preserve">We feel privileged to be of service to you and look forward to you retaining Symphony as your Information and Communications Technology Solutions Provider. </t>
  </si>
  <si>
    <t>All proposals, prices and terms and conditions are provided strictly in confidence to, The Customer and may not be divulged to any third party without the prior written consent of Symphony</t>
  </si>
  <si>
    <t>5. Confidentiality</t>
  </si>
  <si>
    <t>This offer is valid for 4 weeks from the quote date.</t>
  </si>
  <si>
    <t xml:space="preserve">4. Validity </t>
  </si>
  <si>
    <t>3. Delivery</t>
  </si>
  <si>
    <r>
      <t xml:space="preserve">• Order should be made in the name of </t>
    </r>
    <r>
      <rPr>
        <b/>
        <sz val="10"/>
        <color rgb="FF2E2E2E"/>
        <rFont val="Tw Cen MT"/>
        <family val="2"/>
      </rPr>
      <t>Symphony Technologies Limited.</t>
    </r>
  </si>
  <si>
    <t xml:space="preserve">2. Payment Terms </t>
  </si>
  <si>
    <t xml:space="preserve">1. Pricing </t>
  </si>
  <si>
    <t>TERMS AND CONDITIONS</t>
  </si>
  <si>
    <t xml:space="preserve">Sub Total </t>
  </si>
  <si>
    <t>AMOUNT</t>
  </si>
  <si>
    <t xml:space="preserve">UNIT PRICE </t>
  </si>
  <si>
    <t>QUANTITY</t>
  </si>
  <si>
    <t>DESCRIPTION</t>
  </si>
  <si>
    <t xml:space="preserve">Attn: </t>
  </si>
  <si>
    <t>To:</t>
  </si>
  <si>
    <t>Quote:</t>
  </si>
  <si>
    <t>eMail: Service@Symphony.Co.Ke</t>
  </si>
  <si>
    <t>Date:</t>
  </si>
  <si>
    <t xml:space="preserve">Phone +254,20,4455000 </t>
  </si>
  <si>
    <t>Nairobi – Kenya.</t>
  </si>
  <si>
    <t>PO Box 14201,00800.</t>
  </si>
  <si>
    <t>Symphony Technologies Limited</t>
  </si>
  <si>
    <t>QUOTATION</t>
  </si>
  <si>
    <t xml:space="preserve">8-12 weeks  from order confirmation date.  </t>
  </si>
  <si>
    <t>Unit FOB Cost (USD)</t>
  </si>
  <si>
    <t>Total C.I.F Cost (USD)</t>
  </si>
  <si>
    <t>GoK/I.D.F Cost (USD)</t>
  </si>
  <si>
    <t>Unit Landed Cost (No VAT) (USD)</t>
  </si>
  <si>
    <t>Total Landed Cost (No VAT) (USD)</t>
  </si>
  <si>
    <t>FX RATE</t>
  </si>
  <si>
    <t xml:space="preserve">Grand Total </t>
  </si>
  <si>
    <t>End User
(KES, Excl VAT)</t>
  </si>
  <si>
    <t>End User
(KES, Incl VAT)</t>
  </si>
  <si>
    <t>8th Floor, Crescent Business Center,</t>
  </si>
  <si>
    <t>The Crescent, Off Parklands Road,</t>
  </si>
  <si>
    <t xml:space="preserve">VAT </t>
  </si>
  <si>
    <r>
      <t>For any further clarification regarding this quote, please contact Fridah Gacheri</t>
    </r>
    <r>
      <rPr>
        <b/>
        <sz val="9"/>
        <color rgb="FF0070C0"/>
        <rFont val="Tw Cen MT"/>
        <family val="2"/>
      </rPr>
      <t>, Fgacheri@symphony.Co.Ke, +254 711 966560</t>
    </r>
  </si>
  <si>
    <t>USD</t>
  </si>
  <si>
    <t>Quoted in US Dollars</t>
  </si>
  <si>
    <t>4NWA7000066424A</t>
  </si>
  <si>
    <t>IM0121C 2W IGBT DRIVER</t>
  </si>
  <si>
    <t>4NWA1020825</t>
  </si>
  <si>
    <t>DIODE MODUL_220A/1200V alt. SKU 1014856</t>
  </si>
  <si>
    <t>4NWA1020854</t>
  </si>
  <si>
    <t>IGBT_300A/1200V_MODUL DUAL_CASE108X62-M6</t>
  </si>
  <si>
    <t xml:space="preserve">REPAIR CHARGES/PERSONNEL EXPERTISE LABOUR </t>
  </si>
  <si>
    <t>• 100% along wth the order(NEGOTIABLE)</t>
  </si>
  <si>
    <t>4NWA1020046</t>
  </si>
  <si>
    <t>4NWA1001580</t>
  </si>
  <si>
    <t>TEMP.SENS.80 _+/-5_2.5A/250V_NC_M4_650MM</t>
  </si>
  <si>
    <t>4NWA1012031</t>
  </si>
  <si>
    <t>NTC Temperature Sensor 470 Ohm 500mm</t>
  </si>
  <si>
    <t>4NWA1001610</t>
  </si>
  <si>
    <t>FUSE 800A_660V_SZ.2_SEMIC_WITH IND.+USW</t>
  </si>
  <si>
    <t>4NWA1021099</t>
  </si>
  <si>
    <t>FUSE 400A_660V_SZ.1_SEMIC_WITH IND.+USW</t>
  </si>
  <si>
    <t>4NWA8600092967P</t>
  </si>
  <si>
    <t>input capacitor upgrade kit</t>
  </si>
  <si>
    <t>Kenya Wine Agencies LTD</t>
  </si>
  <si>
    <t>KWAL UPS Spares</t>
  </si>
  <si>
    <t>FG-2023-073</t>
  </si>
  <si>
    <t>Enterprise Rd</t>
  </si>
  <si>
    <t>Nairobi</t>
  </si>
  <si>
    <t xml:space="preserve"> INV-RECT. PULSE CABLE SG CE</t>
  </si>
  <si>
    <t>4NWA1016711</t>
  </si>
  <si>
    <t>capacitor 30 uF 45A/1000VDC GTO Snubber</t>
  </si>
  <si>
    <t>CSR TS2024/001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</si>
</sst>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
    <numFmt numFmtId="166" formatCode="&quot;$ Rate &quot;#,##0.00"/>
    <numFmt numFmtId="167" formatCode="&quot;VAT @ &quot;0%"/>
    <numFmt numFmtId="168" formatCode="#,##0.0_);\(#,##0.0\)"/>
    <numFmt numFmtId="169" formatCode="[$-409]mmmm\ d\,\ yyyy;@"/>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rgb="FF2E2E2E"/>
      <name val="Tw Cen MT"/>
      <family val="2"/>
    </font>
    <font>
      <sz val="9"/>
      <color rgb="FF0070C0"/>
      <name val="Tw Cen MT"/>
      <family val="2"/>
    </font>
    <font>
      <b/>
      <sz val="10"/>
      <color rgb="FF2E2E2E"/>
      <name val="Tw Cen MT"/>
      <family val="2"/>
    </font>
    <font>
      <b/>
      <u/>
      <sz val="12"/>
      <color rgb="FF2E2E2E"/>
      <name val="Tw Cen MT"/>
      <family val="2"/>
    </font>
    <font>
      <b/>
      <sz val="10"/>
      <name val="Tw Cen MT"/>
      <family val="2"/>
    </font>
    <font>
      <u/>
      <sz val="10"/>
      <color theme="10"/>
      <name val="Arial"/>
      <family val="2"/>
    </font>
    <font>
      <u/>
      <sz val="10"/>
      <color rgb="FF2E2E2E"/>
      <name val="Tw Cen MT"/>
      <family val="2"/>
    </font>
    <font>
      <sz val="9"/>
      <color rgb="FF2E2E2E"/>
      <name val="Tw Cen MT"/>
      <family val="2"/>
    </font>
    <font>
      <sz val="24"/>
      <color rgb="FF2E2E2E"/>
      <name val="Tw Cen MT"/>
      <family val="2"/>
    </font>
    <font>
      <sz val="20"/>
      <color rgb="FFA793BF"/>
      <name val="Arial Black"/>
      <family val="2"/>
    </font>
    <font>
      <sz val="10"/>
      <color rgb="FFFF0000"/>
      <name val="Tw Cen MT"/>
      <family val="2"/>
    </font>
    <font>
      <sz val="10"/>
      <name val="Tw Cen MT"/>
      <family val="2"/>
    </font>
    <font>
      <b/>
      <sz val="9"/>
      <color rgb="FF0070C0"/>
      <name val="Tw Cen MT"/>
      <family val="2"/>
    </font>
    <font>
      <u/>
      <sz val="11"/>
      <color theme="10"/>
      <name val="Calibri"/>
      <family val="2"/>
      <scheme val="minor"/>
    </font>
    <font>
      <sz val="9"/>
      <name val="Tw Cen MT"/>
      <family val="2"/>
    </font>
    <font>
      <b/>
      <sz val="9"/>
      <name val="Tw Cen MT"/>
      <family val="2"/>
    </font>
    <font>
      <sz val="9"/>
      <color indexed="10"/>
      <name val="Tw Cen MT"/>
      <family val="2"/>
    </font>
    <font>
      <i/>
      <sz val="9"/>
      <color indexed="10"/>
      <name val="Tw Cen MT"/>
      <family val="2"/>
    </font>
    <font>
      <b/>
      <sz val="9"/>
      <color indexed="9"/>
      <name val="Tw Cen MT"/>
      <family val="2"/>
    </font>
    <font>
      <b/>
      <sz val="9"/>
      <color indexed="10"/>
      <name val="Tw Cen MT"/>
      <family val="2"/>
    </font>
    <font>
      <b/>
      <i/>
      <sz val="9"/>
      <color indexed="10"/>
      <name val="Tw Cen MT"/>
      <family val="2"/>
    </font>
    <font>
      <sz val="9"/>
      <color theme="1"/>
      <name val="Tw Cen MT"/>
      <family val="2"/>
    </font>
    <font>
      <b/>
      <i/>
      <sz val="9"/>
      <name val="Tw Cen MT"/>
      <family val="2"/>
    </font>
    <font>
      <i/>
      <sz val="9"/>
      <name val="Tw Cen MT"/>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8"/>
        <bgColor indexed="64"/>
      </patternFill>
    </fill>
    <fill>
      <patternFill patternType="solid">
        <fgColor indexed="10"/>
        <bgColor indexed="64"/>
      </patternFill>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auto="1"/>
      </bottom>
      <diagonal/>
    </border>
    <border>
      <left/>
      <right style="hair">
        <color auto="1"/>
      </right>
      <top/>
      <bottom style="hair">
        <color indexed="64"/>
      </bottom>
      <diagonal/>
    </border>
    <border>
      <left/>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right/>
      <top style="hair">
        <color indexed="64"/>
      </top>
      <bottom style="hair">
        <color auto="1"/>
      </bottom>
      <diagonal/>
    </border>
    <border>
      <left style="thin">
        <color theme="5"/>
      </left>
      <right style="thin">
        <color theme="5"/>
      </right>
      <top style="thin">
        <color theme="5"/>
      </top>
      <bottom/>
      <diagonal/>
    </border>
  </borders>
  <cellStyleXfs count="53">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8" fillId="0" borderId="0" applyFont="0" applyFill="0" applyBorder="0" applyAlignment="0" applyProtection="0"/>
    <xf numFmtId="0" fontId="18" fillId="0" borderId="0"/>
    <xf numFmtId="0" fontId="18" fillId="0" borderId="0"/>
    <xf numFmtId="0" fontId="18" fillId="0" borderId="0"/>
    <xf numFmtId="0" fontId="18" fillId="0" borderId="0"/>
    <xf numFmtId="164" fontId="1"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xf numFmtId="0" fontId="32" fillId="0" borderId="0" applyNumberFormat="0" applyFill="0" applyBorder="0" applyAlignment="0" applyProtection="0"/>
  </cellStyleXfs>
  <cellXfs count="162">
    <xf numFmtId="0" fontId="0" fillId="0" borderId="0" xfId="0"/>
    <xf numFmtId="0" fontId="19" fillId="0" borderId="0" xfId="48" applyFont="1"/>
    <xf numFmtId="0" fontId="19" fillId="0" borderId="0" xfId="48" applyFont="1" applyAlignment="1">
      <alignment horizontal="center"/>
    </xf>
    <xf numFmtId="0" fontId="20" fillId="0" borderId="0" xfId="48" applyFont="1"/>
    <xf numFmtId="0" fontId="19" fillId="0" borderId="0" xfId="48" applyFont="1" applyAlignment="1">
      <alignment vertical="top"/>
    </xf>
    <xf numFmtId="0" fontId="19" fillId="0" borderId="0" xfId="48" applyFont="1" applyAlignment="1">
      <alignment horizontal="left" vertical="top"/>
    </xf>
    <xf numFmtId="0" fontId="21" fillId="0" borderId="0" xfId="48" applyFont="1" applyAlignment="1">
      <alignment horizontal="left" vertical="top" indent="2"/>
    </xf>
    <xf numFmtId="0" fontId="19" fillId="0" borderId="0" xfId="48" applyFont="1" applyAlignment="1">
      <alignment horizontal="left" vertical="top" wrapText="1"/>
    </xf>
    <xf numFmtId="0" fontId="19" fillId="0" borderId="0" xfId="48" applyFont="1" applyAlignment="1">
      <alignment horizontal="left" vertical="top" indent="3"/>
    </xf>
    <xf numFmtId="0" fontId="19" fillId="0" borderId="0" xfId="48" applyFont="1" applyAlignment="1">
      <alignment horizontal="left" vertical="top" wrapText="1" indent="3"/>
    </xf>
    <xf numFmtId="1" fontId="22" fillId="0" borderId="0" xfId="48" applyNumberFormat="1" applyFont="1" applyAlignment="1">
      <alignment horizontal="center" vertical="center"/>
    </xf>
    <xf numFmtId="0" fontId="19" fillId="0" borderId="0" xfId="48" applyFont="1" applyAlignment="1">
      <alignment vertical="center"/>
    </xf>
    <xf numFmtId="43" fontId="19" fillId="0" borderId="0" xfId="48" applyNumberFormat="1" applyFont="1" applyAlignment="1">
      <alignment vertical="center"/>
    </xf>
    <xf numFmtId="0" fontId="23" fillId="0" borderId="12" xfId="48" applyFont="1" applyBorder="1" applyAlignment="1">
      <alignment horizontal="right" vertical="center" indent="2"/>
    </xf>
    <xf numFmtId="168" fontId="19" fillId="0" borderId="0" xfId="48" applyNumberFormat="1" applyFont="1" applyAlignment="1">
      <alignment vertical="center"/>
    </xf>
    <xf numFmtId="43" fontId="21" fillId="0" borderId="10" xfId="1" applyFont="1" applyFill="1" applyBorder="1" applyAlignment="1">
      <alignment horizontal="right" vertical="center"/>
    </xf>
    <xf numFmtId="164" fontId="19" fillId="0" borderId="15" xfId="49" applyFont="1" applyFill="1" applyBorder="1" applyAlignment="1">
      <alignment horizontal="center" vertical="center"/>
    </xf>
    <xf numFmtId="164" fontId="19" fillId="0" borderId="10" xfId="49" applyFont="1" applyFill="1" applyBorder="1" applyAlignment="1">
      <alignment vertical="center"/>
    </xf>
    <xf numFmtId="1" fontId="19" fillId="0" borderId="10" xfId="48" applyNumberFormat="1" applyFont="1" applyBorder="1" applyAlignment="1">
      <alignment horizontal="center" vertical="center"/>
    </xf>
    <xf numFmtId="0" fontId="21" fillId="40" borderId="10" xfId="48" applyFont="1" applyFill="1" applyBorder="1" applyAlignment="1">
      <alignment horizontal="center" vertical="center"/>
    </xf>
    <xf numFmtId="0" fontId="21" fillId="40" borderId="10" xfId="48" applyFont="1" applyFill="1" applyBorder="1" applyAlignment="1">
      <alignment horizontal="center" vertical="center" wrapText="1"/>
    </xf>
    <xf numFmtId="0" fontId="21" fillId="0" borderId="13" xfId="48" applyFont="1" applyBorder="1"/>
    <xf numFmtId="0" fontId="19" fillId="0" borderId="0" xfId="48" quotePrefix="1" applyFont="1"/>
    <xf numFmtId="0" fontId="19" fillId="0" borderId="0" xfId="48" quotePrefix="1" applyFont="1" applyAlignment="1">
      <alignment horizontal="left"/>
    </xf>
    <xf numFmtId="0" fontId="19" fillId="0" borderId="0" xfId="48" applyFont="1" applyAlignment="1">
      <alignment horizontal="left"/>
    </xf>
    <xf numFmtId="0" fontId="21" fillId="0" borderId="0" xfId="48" applyFont="1" applyAlignment="1">
      <alignment horizontal="right"/>
    </xf>
    <xf numFmtId="0" fontId="21" fillId="0" borderId="0" xfId="48" applyFont="1"/>
    <xf numFmtId="0" fontId="21" fillId="0" borderId="0" xfId="48" applyFont="1" applyAlignment="1">
      <alignment horizontal="left"/>
    </xf>
    <xf numFmtId="0" fontId="25" fillId="0" borderId="0" xfId="50" applyFont="1" applyAlignment="1" applyProtection="1">
      <alignment horizontal="left" indent="5"/>
    </xf>
    <xf numFmtId="169" fontId="19" fillId="0" borderId="0" xfId="48" applyNumberFormat="1" applyFont="1" applyAlignment="1">
      <alignment horizontal="left" shrinkToFit="1"/>
    </xf>
    <xf numFmtId="0" fontId="19" fillId="0" borderId="0" xfId="51" applyFont="1" applyAlignment="1">
      <alignment horizontal="left" vertical="center" indent="5"/>
    </xf>
    <xf numFmtId="0" fontId="25" fillId="0" borderId="0" xfId="50" applyFont="1" applyAlignment="1" applyProtection="1"/>
    <xf numFmtId="0" fontId="26" fillId="0" borderId="0" xfId="48" applyFont="1"/>
    <xf numFmtId="0" fontId="27" fillId="0" borderId="0" xfId="48" applyFont="1" applyAlignment="1">
      <alignment vertical="center"/>
    </xf>
    <xf numFmtId="0" fontId="28" fillId="0" borderId="0" xfId="48" applyFont="1" applyAlignment="1">
      <alignment vertical="center"/>
    </xf>
    <xf numFmtId="0" fontId="29" fillId="0" borderId="0" xfId="48" applyFont="1" applyAlignment="1">
      <alignment vertical="center"/>
    </xf>
    <xf numFmtId="0" fontId="23" fillId="0" borderId="11" xfId="48" applyFont="1" applyBorder="1" applyAlignment="1">
      <alignment horizontal="right" vertical="center"/>
    </xf>
    <xf numFmtId="0" fontId="19" fillId="0" borderId="0" xfId="48" applyFont="1" applyAlignment="1">
      <alignment horizontal="left" vertical="center"/>
    </xf>
    <xf numFmtId="0" fontId="21" fillId="0" borderId="0" xfId="48" applyFont="1" applyAlignment="1">
      <alignment horizontal="right" vertical="center"/>
    </xf>
    <xf numFmtId="0" fontId="19" fillId="0" borderId="0" xfId="48" applyFont="1" applyAlignment="1">
      <alignment horizontal="left" wrapText="1"/>
    </xf>
    <xf numFmtId="43" fontId="19" fillId="0" borderId="10" xfId="1" applyFont="1" applyFill="1" applyBorder="1" applyAlignment="1">
      <alignment horizontal="right" vertical="center"/>
    </xf>
    <xf numFmtId="0" fontId="30" fillId="0" borderId="11" xfId="48" applyFont="1" applyBorder="1" applyAlignment="1">
      <alignment horizontal="right" vertical="center"/>
    </xf>
    <xf numFmtId="9" fontId="30" fillId="0" borderId="12" xfId="48" applyNumberFormat="1" applyFont="1" applyBorder="1" applyAlignment="1">
      <alignment horizontal="right" vertical="center" indent="2"/>
    </xf>
    <xf numFmtId="0" fontId="32" fillId="0" borderId="0" xfId="52" quotePrefix="1" applyAlignment="1">
      <alignment horizontal="left"/>
    </xf>
    <xf numFmtId="43" fontId="19" fillId="0" borderId="0" xfId="48" applyNumberFormat="1" applyFont="1"/>
    <xf numFmtId="0" fontId="33" fillId="0" borderId="10" xfId="0" applyFont="1" applyBorder="1" applyAlignment="1" applyProtection="1">
      <alignment horizontal="left" vertical="top" wrapText="1"/>
      <protection locked="0"/>
    </xf>
    <xf numFmtId="0" fontId="33" fillId="0" borderId="10" xfId="0" applyFont="1" applyBorder="1" applyAlignment="1" applyProtection="1">
      <alignment horizontal="left" vertical="top"/>
      <protection hidden="1"/>
    </xf>
    <xf numFmtId="0" fontId="33" fillId="0" borderId="10" xfId="0" applyFont="1" applyBorder="1" applyAlignment="1" applyProtection="1">
      <alignment horizontal="right" vertical="top"/>
      <protection hidden="1"/>
    </xf>
    <xf numFmtId="0" fontId="35" fillId="0" borderId="10" xfId="0" applyFont="1" applyBorder="1" applyAlignment="1" applyProtection="1">
      <alignment vertical="top"/>
      <protection hidden="1"/>
    </xf>
    <xf numFmtId="0" fontId="35" fillId="0" borderId="10" xfId="0" applyFont="1" applyBorder="1" applyAlignment="1" applyProtection="1">
      <alignment horizontal="right" vertical="top"/>
      <protection locked="0"/>
    </xf>
    <xf numFmtId="0" fontId="35" fillId="0" borderId="10" xfId="0" applyFont="1" applyBorder="1" applyAlignment="1" applyProtection="1">
      <alignment horizontal="right" vertical="top"/>
      <protection hidden="1"/>
    </xf>
    <xf numFmtId="0" fontId="36" fillId="0" borderId="10" xfId="0" applyFont="1" applyBorder="1" applyAlignment="1" applyProtection="1">
      <alignment horizontal="right" vertical="top"/>
      <protection locked="0"/>
    </xf>
    <xf numFmtId="0" fontId="36" fillId="0" borderId="10" xfId="0" applyFont="1" applyBorder="1" applyAlignment="1" applyProtection="1">
      <alignment horizontal="right" vertical="top"/>
      <protection hidden="1"/>
    </xf>
    <xf numFmtId="43" fontId="35" fillId="0" borderId="10" xfId="1" applyFont="1" applyBorder="1" applyAlignment="1" applyProtection="1">
      <alignment horizontal="right" vertical="top"/>
      <protection hidden="1"/>
    </xf>
    <xf numFmtId="0" fontId="35" fillId="0" borderId="10" xfId="0" applyFont="1" applyBorder="1" applyAlignment="1" applyProtection="1">
      <alignment horizontal="center" vertical="top"/>
      <protection hidden="1"/>
    </xf>
    <xf numFmtId="165" fontId="35" fillId="0" borderId="10" xfId="2" applyNumberFormat="1" applyFont="1" applyBorder="1" applyAlignment="1" applyProtection="1">
      <alignment horizontal="center" vertical="top"/>
      <protection locked="0"/>
    </xf>
    <xf numFmtId="0" fontId="33" fillId="0" borderId="10" xfId="0" applyFont="1" applyBorder="1" applyAlignment="1" applyProtection="1">
      <alignment vertical="top"/>
      <protection hidden="1"/>
    </xf>
    <xf numFmtId="0" fontId="33" fillId="0" borderId="0" xfId="0" applyFont="1" applyAlignment="1">
      <alignment vertical="top"/>
    </xf>
    <xf numFmtId="0" fontId="37" fillId="33" borderId="10" xfId="0" applyFont="1" applyFill="1" applyBorder="1" applyAlignment="1" applyProtection="1">
      <alignment horizontal="center" vertical="top" wrapText="1"/>
      <protection hidden="1"/>
    </xf>
    <xf numFmtId="0" fontId="37" fillId="33" borderId="10" xfId="0" applyFont="1" applyFill="1" applyBorder="1" applyAlignment="1" applyProtection="1">
      <alignment horizontal="center" vertical="top" wrapText="1"/>
      <protection locked="0"/>
    </xf>
    <xf numFmtId="4" fontId="37" fillId="33" borderId="10" xfId="0" applyNumberFormat="1" applyFont="1" applyFill="1" applyBorder="1" applyAlignment="1" applyProtection="1">
      <alignment horizontal="center" vertical="top" wrapText="1"/>
      <protection hidden="1"/>
    </xf>
    <xf numFmtId="0" fontId="35" fillId="34" borderId="10" xfId="0" applyFont="1" applyFill="1" applyBorder="1" applyAlignment="1" applyProtection="1">
      <alignment horizontal="center" vertical="top"/>
      <protection hidden="1"/>
    </xf>
    <xf numFmtId="4" fontId="38" fillId="0" borderId="10" xfId="0" applyNumberFormat="1" applyFont="1" applyBorder="1" applyAlignment="1" applyProtection="1">
      <alignment horizontal="center" vertical="top" wrapText="1"/>
      <protection hidden="1"/>
    </xf>
    <xf numFmtId="165" fontId="38" fillId="0" borderId="10" xfId="2" applyNumberFormat="1" applyFont="1" applyBorder="1" applyAlignment="1" applyProtection="1">
      <alignment horizontal="center" vertical="top" wrapText="1"/>
      <protection hidden="1"/>
    </xf>
    <xf numFmtId="4" fontId="38" fillId="0" borderId="10" xfId="0" applyNumberFormat="1" applyFont="1" applyBorder="1" applyAlignment="1" applyProtection="1">
      <alignment horizontal="center" vertical="top" wrapText="1"/>
      <protection locked="0"/>
    </xf>
    <xf numFmtId="0" fontId="33" fillId="0" borderId="10" xfId="0" applyFont="1" applyBorder="1" applyAlignment="1" applyProtection="1">
      <alignment horizontal="center" vertical="top"/>
      <protection hidden="1"/>
    </xf>
    <xf numFmtId="0" fontId="33" fillId="0" borderId="0" xfId="0" applyFont="1" applyAlignment="1">
      <alignment horizontal="center" vertical="top"/>
    </xf>
    <xf numFmtId="0" fontId="38" fillId="35" borderId="10" xfId="0" applyFont="1" applyFill="1" applyBorder="1" applyAlignment="1" applyProtection="1">
      <alignment horizontal="center" vertical="top" wrapText="1"/>
      <protection hidden="1"/>
    </xf>
    <xf numFmtId="0" fontId="38" fillId="35" borderId="10" xfId="0" applyFont="1" applyFill="1" applyBorder="1" applyAlignment="1" applyProtection="1">
      <alignment horizontal="center" vertical="top"/>
      <protection locked="0"/>
    </xf>
    <xf numFmtId="0" fontId="39" fillId="35" borderId="10" xfId="0" applyFont="1" applyFill="1" applyBorder="1" applyAlignment="1" applyProtection="1">
      <alignment horizontal="center" vertical="top"/>
      <protection locked="0"/>
    </xf>
    <xf numFmtId="166" fontId="38" fillId="35" borderId="10" xfId="0" applyNumberFormat="1" applyFont="1" applyFill="1" applyBorder="1" applyAlignment="1" applyProtection="1">
      <alignment horizontal="center" vertical="top"/>
      <protection hidden="1"/>
    </xf>
    <xf numFmtId="167" fontId="38" fillId="35" borderId="10" xfId="2" applyNumberFormat="1" applyFont="1" applyFill="1" applyBorder="1" applyAlignment="1" applyProtection="1">
      <alignment horizontal="center" vertical="top"/>
      <protection hidden="1"/>
    </xf>
    <xf numFmtId="4" fontId="38" fillId="35" borderId="10" xfId="0" applyNumberFormat="1" applyFont="1" applyFill="1" applyBorder="1" applyAlignment="1" applyProtection="1">
      <alignment horizontal="center" vertical="top"/>
      <protection hidden="1"/>
    </xf>
    <xf numFmtId="0" fontId="38" fillId="35" borderId="10" xfId="0" applyFont="1" applyFill="1" applyBorder="1" applyAlignment="1" applyProtection="1">
      <alignment horizontal="right" vertical="top"/>
      <protection hidden="1"/>
    </xf>
    <xf numFmtId="10" fontId="38" fillId="35" borderId="10" xfId="0" applyNumberFormat="1" applyFont="1" applyFill="1" applyBorder="1" applyAlignment="1" applyProtection="1">
      <alignment horizontal="right" vertical="top"/>
      <protection hidden="1"/>
    </xf>
    <xf numFmtId="4" fontId="38" fillId="35" borderId="10" xfId="0" applyNumberFormat="1" applyFont="1" applyFill="1" applyBorder="1" applyAlignment="1" applyProtection="1">
      <alignment horizontal="right" vertical="top"/>
      <protection hidden="1"/>
    </xf>
    <xf numFmtId="4" fontId="39" fillId="35" borderId="10" xfId="0" applyNumberFormat="1" applyFont="1" applyFill="1" applyBorder="1" applyAlignment="1" applyProtection="1">
      <alignment horizontal="right" vertical="top"/>
      <protection hidden="1"/>
    </xf>
    <xf numFmtId="43" fontId="38" fillId="35" borderId="10" xfId="1" applyFont="1" applyFill="1" applyBorder="1" applyAlignment="1" applyProtection="1">
      <alignment horizontal="right" vertical="top"/>
      <protection hidden="1"/>
    </xf>
    <xf numFmtId="165" fontId="38" fillId="35" borderId="10" xfId="2" applyNumberFormat="1" applyFont="1" applyFill="1" applyBorder="1" applyAlignment="1" applyProtection="1">
      <alignment horizontal="right" vertical="top"/>
      <protection hidden="1"/>
    </xf>
    <xf numFmtId="10" fontId="38" fillId="35" borderId="10" xfId="2" applyNumberFormat="1" applyFont="1" applyFill="1" applyBorder="1" applyAlignment="1" applyProtection="1">
      <alignment horizontal="right" vertical="top"/>
      <protection hidden="1"/>
    </xf>
    <xf numFmtId="9" fontId="38" fillId="38" borderId="10" xfId="2" applyFont="1" applyFill="1" applyBorder="1" applyAlignment="1" applyProtection="1">
      <alignment horizontal="center" vertical="top" wrapText="1"/>
      <protection hidden="1"/>
    </xf>
    <xf numFmtId="165" fontId="38" fillId="35" borderId="10" xfId="2" applyNumberFormat="1" applyFont="1" applyFill="1" applyBorder="1" applyAlignment="1" applyProtection="1">
      <alignment horizontal="center" vertical="top"/>
      <protection hidden="1"/>
    </xf>
    <xf numFmtId="10" fontId="38" fillId="35" borderId="10" xfId="1" applyNumberFormat="1" applyFont="1" applyFill="1" applyBorder="1" applyAlignment="1">
      <alignment horizontal="center" vertical="top"/>
    </xf>
    <xf numFmtId="4" fontId="38" fillId="35" borderId="10" xfId="0" applyNumberFormat="1" applyFont="1" applyFill="1" applyBorder="1" applyAlignment="1" applyProtection="1">
      <alignment vertical="top"/>
      <protection hidden="1"/>
    </xf>
    <xf numFmtId="1" fontId="33" fillId="0" borderId="10" xfId="0" applyNumberFormat="1" applyFont="1" applyBorder="1" applyAlignment="1">
      <alignment horizontal="center" vertical="top"/>
    </xf>
    <xf numFmtId="43" fontId="33" fillId="0" borderId="10" xfId="1" applyFont="1" applyFill="1" applyBorder="1" applyAlignment="1" applyProtection="1">
      <alignment horizontal="center" vertical="top"/>
      <protection locked="0"/>
    </xf>
    <xf numFmtId="43" fontId="33" fillId="0" borderId="10" xfId="1" applyFont="1" applyFill="1" applyBorder="1" applyAlignment="1" applyProtection="1">
      <alignment horizontal="right" vertical="top"/>
      <protection hidden="1"/>
    </xf>
    <xf numFmtId="43" fontId="40" fillId="38" borderId="10" xfId="1" applyFont="1" applyFill="1" applyBorder="1"/>
    <xf numFmtId="9" fontId="33" fillId="36" borderId="10" xfId="0" applyNumberFormat="1" applyFont="1" applyFill="1" applyBorder="1" applyAlignment="1">
      <alignment horizontal="center" vertical="top" wrapText="1"/>
    </xf>
    <xf numFmtId="43" fontId="35" fillId="0" borderId="10" xfId="1" applyFont="1" applyBorder="1" applyAlignment="1" applyProtection="1">
      <alignment horizontal="right" vertical="top" wrapText="1"/>
      <protection hidden="1"/>
    </xf>
    <xf numFmtId="0" fontId="33" fillId="39" borderId="10" xfId="0" applyFont="1" applyFill="1" applyBorder="1" applyAlignment="1" applyProtection="1">
      <alignment horizontal="center" vertical="top"/>
      <protection locked="0"/>
    </xf>
    <xf numFmtId="43" fontId="36" fillId="0" borderId="10" xfId="1" applyFont="1" applyBorder="1" applyAlignment="1" applyProtection="1">
      <alignment horizontal="right" vertical="top"/>
      <protection hidden="1"/>
    </xf>
    <xf numFmtId="9" fontId="35" fillId="0" borderId="10" xfId="1" applyNumberFormat="1" applyFont="1" applyBorder="1" applyAlignment="1" applyProtection="1">
      <alignment horizontal="center" vertical="top"/>
      <protection locked="0"/>
    </xf>
    <xf numFmtId="165" fontId="35" fillId="36" borderId="10" xfId="2" applyNumberFormat="1" applyFont="1" applyFill="1" applyBorder="1" applyAlignment="1" applyProtection="1">
      <alignment horizontal="center" vertical="top" wrapText="1"/>
      <protection locked="0"/>
    </xf>
    <xf numFmtId="43" fontId="38" fillId="36" borderId="10" xfId="1" applyFont="1" applyFill="1" applyBorder="1" applyAlignment="1" applyProtection="1">
      <alignment horizontal="right" vertical="top"/>
      <protection locked="0"/>
    </xf>
    <xf numFmtId="10" fontId="35" fillId="0" borderId="10" xfId="2" applyNumberFormat="1" applyFont="1" applyBorder="1" applyAlignment="1" applyProtection="1">
      <alignment horizontal="center" vertical="top"/>
      <protection hidden="1"/>
    </xf>
    <xf numFmtId="43" fontId="35" fillId="0" borderId="10" xfId="1" applyFont="1" applyFill="1" applyBorder="1" applyAlignment="1" applyProtection="1">
      <alignment horizontal="right" vertical="top" wrapText="1"/>
      <protection hidden="1"/>
    </xf>
    <xf numFmtId="43" fontId="35" fillId="0" borderId="10" xfId="1" applyFont="1" applyFill="1" applyBorder="1" applyAlignment="1" applyProtection="1">
      <alignment horizontal="right" vertical="top"/>
      <protection hidden="1"/>
    </xf>
    <xf numFmtId="43" fontId="36" fillId="0" borderId="10" xfId="1" applyFont="1" applyFill="1" applyBorder="1" applyAlignment="1" applyProtection="1">
      <alignment horizontal="right" vertical="top"/>
      <protection hidden="1"/>
    </xf>
    <xf numFmtId="9" fontId="35" fillId="0" borderId="10" xfId="1" applyNumberFormat="1" applyFont="1" applyFill="1" applyBorder="1" applyAlignment="1" applyProtection="1">
      <alignment horizontal="center" vertical="top"/>
      <protection locked="0"/>
    </xf>
    <xf numFmtId="10" fontId="35" fillId="0" borderId="10" xfId="2" applyNumberFormat="1" applyFont="1" applyFill="1" applyBorder="1" applyAlignment="1" applyProtection="1">
      <alignment horizontal="center" vertical="top"/>
      <protection hidden="1"/>
    </xf>
    <xf numFmtId="2" fontId="33" fillId="0" borderId="10" xfId="0" applyNumberFormat="1" applyFont="1" applyBorder="1" applyAlignment="1">
      <alignment horizontal="center" vertical="top"/>
    </xf>
    <xf numFmtId="0" fontId="33" fillId="0" borderId="10" xfId="0" applyFont="1" applyBorder="1" applyAlignment="1" applyProtection="1">
      <alignment horizontal="center" vertical="top" wrapText="1"/>
      <protection locked="0"/>
    </xf>
    <xf numFmtId="0" fontId="34" fillId="0" borderId="10" xfId="0" applyFont="1" applyBorder="1" applyAlignment="1" applyProtection="1">
      <alignment horizontal="right" vertical="top" wrapText="1"/>
      <protection locked="0"/>
    </xf>
    <xf numFmtId="0" fontId="34" fillId="0" borderId="10" xfId="0" applyFont="1" applyBorder="1" applyAlignment="1" applyProtection="1">
      <alignment horizontal="center" vertical="top"/>
      <protection locked="0"/>
    </xf>
    <xf numFmtId="4" fontId="34" fillId="37" borderId="10" xfId="0" applyNumberFormat="1" applyFont="1" applyFill="1" applyBorder="1" applyAlignment="1" applyProtection="1">
      <alignment horizontal="right" vertical="top"/>
      <protection hidden="1"/>
    </xf>
    <xf numFmtId="43" fontId="34" fillId="37" borderId="10" xfId="1" applyFont="1" applyFill="1" applyBorder="1" applyAlignment="1" applyProtection="1">
      <alignment horizontal="right" vertical="top" wrapText="1"/>
      <protection locked="0"/>
    </xf>
    <xf numFmtId="43" fontId="34" fillId="37" borderId="10" xfId="1" applyFont="1" applyFill="1" applyBorder="1" applyAlignment="1" applyProtection="1">
      <alignment horizontal="right" vertical="top" wrapText="1"/>
      <protection hidden="1"/>
    </xf>
    <xf numFmtId="43" fontId="34" fillId="37" borderId="10" xfId="1" applyFont="1" applyFill="1" applyBorder="1" applyAlignment="1" applyProtection="1">
      <alignment horizontal="right" vertical="top"/>
      <protection hidden="1"/>
    </xf>
    <xf numFmtId="4" fontId="41" fillId="37" borderId="10" xfId="0" applyNumberFormat="1" applyFont="1" applyFill="1" applyBorder="1" applyAlignment="1" applyProtection="1">
      <alignment horizontal="right" vertical="top"/>
      <protection locked="0"/>
    </xf>
    <xf numFmtId="43" fontId="41" fillId="37" borderId="10" xfId="1" applyFont="1" applyFill="1" applyBorder="1" applyAlignment="1" applyProtection="1">
      <alignment horizontal="right" vertical="top"/>
      <protection hidden="1"/>
    </xf>
    <xf numFmtId="9" fontId="34" fillId="37" borderId="10" xfId="1" applyNumberFormat="1" applyFont="1" applyFill="1" applyBorder="1" applyAlignment="1" applyProtection="1">
      <alignment horizontal="center" vertical="top"/>
      <protection locked="0"/>
    </xf>
    <xf numFmtId="165" fontId="34" fillId="37" borderId="10" xfId="2" applyNumberFormat="1" applyFont="1" applyFill="1" applyBorder="1" applyAlignment="1" applyProtection="1">
      <alignment horizontal="center" vertical="top"/>
      <protection locked="0"/>
    </xf>
    <xf numFmtId="43" fontId="34" fillId="37" borderId="10" xfId="1" applyFont="1" applyFill="1" applyBorder="1" applyAlignment="1" applyProtection="1">
      <alignment horizontal="right" vertical="top"/>
      <protection locked="0"/>
    </xf>
    <xf numFmtId="10" fontId="34" fillId="37" borderId="10" xfId="2" applyNumberFormat="1" applyFont="1" applyFill="1" applyBorder="1" applyAlignment="1" applyProtection="1">
      <alignment horizontal="center" vertical="top"/>
      <protection hidden="1"/>
    </xf>
    <xf numFmtId="0" fontId="33" fillId="0" borderId="0" xfId="0" applyFont="1" applyAlignment="1" applyProtection="1">
      <alignment horizontal="center" vertical="top" wrapText="1"/>
      <protection locked="0"/>
    </xf>
    <xf numFmtId="0" fontId="33" fillId="0" borderId="0" xfId="0" applyFont="1" applyAlignment="1" applyProtection="1">
      <alignment horizontal="left" vertical="top"/>
      <protection locked="0"/>
    </xf>
    <xf numFmtId="0" fontId="33" fillId="0" borderId="0" xfId="0" applyFont="1" applyAlignment="1" applyProtection="1">
      <alignment horizontal="center" vertical="top"/>
      <protection locked="0"/>
    </xf>
    <xf numFmtId="0" fontId="42" fillId="0" borderId="0" xfId="0" applyFont="1" applyAlignment="1" applyProtection="1">
      <alignment horizontal="center" vertical="top"/>
      <protection locked="0"/>
    </xf>
    <xf numFmtId="0" fontId="33" fillId="0" borderId="0" xfId="0" applyFont="1" applyAlignment="1" applyProtection="1">
      <alignment horizontal="right" vertical="top"/>
      <protection hidden="1"/>
    </xf>
    <xf numFmtId="0" fontId="35" fillId="0" borderId="0" xfId="0" applyFont="1" applyAlignment="1" applyProtection="1">
      <alignment vertical="top"/>
      <protection hidden="1"/>
    </xf>
    <xf numFmtId="0" fontId="35" fillId="0" borderId="0" xfId="0" applyFont="1" applyAlignment="1" applyProtection="1">
      <alignment horizontal="right" vertical="top"/>
      <protection locked="0"/>
    </xf>
    <xf numFmtId="43" fontId="35" fillId="0" borderId="0" xfId="1" applyFont="1" applyBorder="1" applyAlignment="1" applyProtection="1">
      <alignment horizontal="right" vertical="top"/>
      <protection hidden="1"/>
    </xf>
    <xf numFmtId="0" fontId="36" fillId="0" borderId="0" xfId="0" applyFont="1" applyAlignment="1" applyProtection="1">
      <alignment horizontal="right" vertical="top"/>
      <protection locked="0"/>
    </xf>
    <xf numFmtId="0" fontId="36" fillId="0" borderId="0" xfId="0" applyFont="1" applyAlignment="1" applyProtection="1">
      <alignment horizontal="right" vertical="top"/>
      <protection hidden="1"/>
    </xf>
    <xf numFmtId="0" fontId="35" fillId="0" borderId="0" xfId="0" applyFont="1" applyAlignment="1" applyProtection="1">
      <alignment horizontal="right" vertical="top"/>
      <protection hidden="1"/>
    </xf>
    <xf numFmtId="0" fontId="35" fillId="0" borderId="0" xfId="0" applyFont="1" applyAlignment="1" applyProtection="1">
      <alignment horizontal="center" vertical="top"/>
      <protection hidden="1"/>
    </xf>
    <xf numFmtId="165" fontId="35" fillId="0" borderId="0" xfId="2" applyNumberFormat="1" applyFont="1" applyBorder="1" applyAlignment="1" applyProtection="1">
      <alignment horizontal="center" vertical="top"/>
      <protection locked="0"/>
    </xf>
    <xf numFmtId="0" fontId="33" fillId="0" borderId="0" xfId="0" applyFont="1" applyAlignment="1" applyProtection="1">
      <alignment vertical="top"/>
      <protection hidden="1"/>
    </xf>
    <xf numFmtId="0" fontId="40" fillId="0" borderId="18" xfId="0" applyFont="1" applyBorder="1"/>
    <xf numFmtId="0" fontId="40" fillId="0" borderId="18" xfId="0" applyFont="1" applyBorder="1" applyAlignment="1">
      <alignment horizontal="center"/>
    </xf>
    <xf numFmtId="0" fontId="40" fillId="0" borderId="18" xfId="0" applyFont="1" applyBorder="1" applyAlignment="1">
      <alignment horizontal="left"/>
    </xf>
    <xf numFmtId="43" fontId="35" fillId="0" borderId="0" xfId="0" applyNumberFormat="1" applyFont="1" applyAlignment="1" applyProtection="1">
      <alignment horizontal="right" vertical="top"/>
      <protection hidden="1"/>
    </xf>
    <xf numFmtId="43" fontId="33" fillId="0" borderId="0" xfId="1" applyFont="1" applyAlignment="1" applyProtection="1">
      <alignment horizontal="right" vertical="top"/>
      <protection hidden="1"/>
    </xf>
    <xf numFmtId="0" fontId="40" fillId="0" borderId="10" xfId="0" applyFont="1" applyBorder="1"/>
    <xf numFmtId="0" fontId="40" fillId="0" borderId="10" xfId="0" applyFont="1" applyBorder="1" applyAlignment="1">
      <alignment horizontal="center"/>
    </xf>
    <xf numFmtId="0" fontId="37" fillId="33" borderId="10" xfId="0" applyFont="1" applyFill="1" applyBorder="1" applyAlignment="1" applyProtection="1">
      <alignment horizontal="center" vertical="center" wrapText="1"/>
      <protection hidden="1"/>
    </xf>
    <xf numFmtId="0" fontId="37" fillId="33" borderId="10" xfId="0" applyFont="1" applyFill="1" applyBorder="1" applyAlignment="1" applyProtection="1">
      <alignment horizontal="center" vertical="center" wrapText="1"/>
      <protection locked="0"/>
    </xf>
    <xf numFmtId="4" fontId="37" fillId="33" borderId="10" xfId="0" applyNumberFormat="1" applyFont="1" applyFill="1" applyBorder="1" applyAlignment="1" applyProtection="1">
      <alignment horizontal="center" vertical="center" wrapText="1"/>
      <protection hidden="1"/>
    </xf>
    <xf numFmtId="0" fontId="35" fillId="34" borderId="10" xfId="0" applyFont="1" applyFill="1" applyBorder="1" applyAlignment="1" applyProtection="1">
      <alignment horizontal="center" vertical="center"/>
      <protection hidden="1"/>
    </xf>
    <xf numFmtId="4" fontId="38" fillId="0" borderId="10" xfId="0" applyNumberFormat="1" applyFont="1" applyBorder="1" applyAlignment="1" applyProtection="1">
      <alignment horizontal="center" vertical="center" wrapText="1"/>
      <protection hidden="1"/>
    </xf>
    <xf numFmtId="165" fontId="38" fillId="0" borderId="10" xfId="2" applyNumberFormat="1" applyFont="1" applyBorder="1" applyAlignment="1" applyProtection="1">
      <alignment horizontal="center" vertical="center" wrapText="1"/>
      <protection hidden="1"/>
    </xf>
    <xf numFmtId="4" fontId="38" fillId="0" borderId="10" xfId="0" applyNumberFormat="1" applyFont="1" applyBorder="1" applyAlignment="1" applyProtection="1">
      <alignment horizontal="center" vertical="center" wrapText="1"/>
      <protection locked="0"/>
    </xf>
    <xf numFmtId="0" fontId="33" fillId="0" borderId="10" xfId="0" applyFont="1" applyBorder="1" applyAlignment="1" applyProtection="1">
      <alignment horizontal="center" vertical="center"/>
      <protection hidden="1"/>
    </xf>
    <xf numFmtId="0" fontId="33" fillId="0" borderId="0" xfId="0" applyFont="1" applyAlignment="1">
      <alignment horizontal="center" vertical="center"/>
    </xf>
    <xf numFmtId="0" fontId="34" fillId="0" borderId="10" xfId="0" applyFont="1" applyBorder="1" applyAlignment="1" applyProtection="1">
      <alignment horizontal="left" vertical="top"/>
      <protection locked="0"/>
    </xf>
    <xf numFmtId="0" fontId="19" fillId="0" borderId="0" xfId="48" applyFont="1" applyAlignment="1">
      <alignment horizontal="left" vertical="top" wrapText="1"/>
    </xf>
    <xf numFmtId="0" fontId="19" fillId="0" borderId="0" xfId="48" applyFont="1" applyAlignment="1">
      <alignment horizontal="left" vertical="top"/>
    </xf>
    <xf numFmtId="0" fontId="19" fillId="0" borderId="0" xfId="48" applyFont="1" applyAlignment="1">
      <alignment horizontal="left" vertical="top" wrapText="1" indent="3"/>
    </xf>
    <xf numFmtId="0" fontId="19" fillId="0" borderId="0" xfId="48" applyFont="1" applyAlignment="1">
      <alignment horizontal="left" vertical="top" indent="3"/>
    </xf>
    <xf numFmtId="0" fontId="21" fillId="0" borderId="0" xfId="48" applyFont="1" applyAlignment="1">
      <alignment horizontal="left" vertical="top" wrapText="1" indent="2"/>
    </xf>
    <xf numFmtId="0" fontId="21" fillId="0" borderId="0" xfId="48" applyFont="1" applyAlignment="1">
      <alignment horizontal="left" vertical="top" indent="2"/>
    </xf>
    <xf numFmtId="0" fontId="21" fillId="40" borderId="10" xfId="48" applyFont="1" applyFill="1" applyBorder="1" applyAlignment="1">
      <alignment horizontal="center" vertical="center"/>
    </xf>
    <xf numFmtId="0" fontId="19" fillId="0" borderId="11" xfId="48" applyFont="1" applyBorder="1" applyAlignment="1">
      <alignment horizontal="left" vertical="center" wrapText="1"/>
    </xf>
    <xf numFmtId="0" fontId="19" fillId="0" borderId="17" xfId="48" applyFont="1" applyBorder="1" applyAlignment="1">
      <alignment horizontal="left" vertical="center" wrapText="1"/>
    </xf>
    <xf numFmtId="0" fontId="19" fillId="0" borderId="16" xfId="48" applyFont="1" applyBorder="1" applyAlignment="1">
      <alignment horizontal="left" vertical="center" wrapText="1"/>
    </xf>
    <xf numFmtId="1" fontId="23" fillId="0" borderId="14" xfId="48" applyNumberFormat="1" applyFont="1" applyBorder="1" applyAlignment="1">
      <alignment horizontal="right" vertical="center" indent="1"/>
    </xf>
    <xf numFmtId="1" fontId="23" fillId="0" borderId="13" xfId="48" applyNumberFormat="1" applyFont="1" applyBorder="1" applyAlignment="1">
      <alignment horizontal="right" vertical="center" indent="1"/>
    </xf>
    <xf numFmtId="1" fontId="22" fillId="0" borderId="0" xfId="48" applyNumberFormat="1" applyFont="1" applyAlignment="1">
      <alignment horizontal="center" vertical="center"/>
    </xf>
    <xf numFmtId="1" fontId="30" fillId="0" borderId="14" xfId="48" applyNumberFormat="1" applyFont="1" applyBorder="1" applyAlignment="1">
      <alignment horizontal="right" vertical="center" indent="1"/>
    </xf>
    <xf numFmtId="1" fontId="30" fillId="0" borderId="13" xfId="48" applyNumberFormat="1" applyFont="1" applyBorder="1" applyAlignment="1">
      <alignment horizontal="right" vertical="center" indent="1"/>
    </xf>
    <xf numFmtId="0" fontId="34" fillId="0" borderId="0" xfId="0" applyFont="1" applyAlignment="1" applyProtection="1">
      <alignment horizontal="center" vertical="top" wrapText="1"/>
      <protection locked="0"/>
    </xf>
  </cellXfs>
  <cellStyles count="53">
    <cellStyle name="%" xfId="46" xr:uid="{00000000-0005-0000-0000-000000000000}"/>
    <cellStyle name="% 2" xfId="47" xr:uid="{00000000-0005-0000-0000-000001000000}"/>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2" xfId="49" xr:uid="{682ADF03-9C98-48EB-BB7A-5AB26E8C37D4}"/>
    <cellStyle name="Comma 3" xfId="44" xr:uid="{00000000-0005-0000-0000-00001E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52" builtinId="8"/>
    <cellStyle name="Hyperlink 2" xfId="50" xr:uid="{6B21547B-1A86-429F-B1EF-E4C07D1DFB2D}"/>
    <cellStyle name="Input" xfId="11" builtinId="20" customBuiltin="1"/>
    <cellStyle name="Linked Cell" xfId="14" builtinId="24" customBuiltin="1"/>
    <cellStyle name="Neutral" xfId="10" builtinId="28" customBuiltin="1"/>
    <cellStyle name="Normal" xfId="0" builtinId="0"/>
    <cellStyle name="Normal 10" xfId="45" xr:uid="{00000000-0005-0000-0000-000029000000}"/>
    <cellStyle name="Normal 2" xfId="51" xr:uid="{7D0D39A5-7C11-44E0-A4A3-19D5309153B3}"/>
    <cellStyle name="Normal 4 2" xfId="48" xr:uid="{AFCD12BD-FC29-4531-B395-DA1924C8344D}"/>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1.xml"/><Relationship Id="rId4" Type="http://schemas.openxmlformats.org/officeDocument/2006/relationships/styles" Target="styles.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200025</xdr:colOff>
      <xdr:row>0</xdr:row>
      <xdr:rowOff>66675</xdr:rowOff>
    </xdr:from>
    <xdr:ext cx="2120265" cy="572861"/>
    <xdr:pic>
      <xdr:nvPicPr>
        <xdr:cNvPr id="2" name="Picture 1">
          <a:extLst>
            <a:ext uri="{FF2B5EF4-FFF2-40B4-BE49-F238E27FC236}">
              <a16:creationId xmlns:a16="http://schemas.microsoft.com/office/drawing/2014/main" id="{F61F2B67-C632-49CB-9523-C9FC28DCADE1}"/>
            </a:ext>
          </a:extLst>
        </xdr:cNvPr>
        <xdr:cNvPicPr>
          <a:picLocks noChangeAspect="1"/>
        </xdr:cNvPicPr>
      </xdr:nvPicPr>
      <xdr:blipFill>
        <a:blip xmlns:r="http://schemas.openxmlformats.org/officeDocument/2006/relationships" r:embed="rId1"/>
        <a:stretch>
          <a:fillRect/>
        </a:stretch>
      </xdr:blipFill>
      <xdr:spPr>
        <a:xfrm>
          <a:off x="2638425" y="66675"/>
          <a:ext cx="2120265" cy="572861"/>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Mail:%20Kiran@Symphony.Co.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27"/>
  <sheetViews>
    <sheetView tabSelected="1" zoomScaleNormal="100" workbookViewId="0">
      <selection activeCell="B1" sqref="B1:F1"/>
    </sheetView>
  </sheetViews>
  <sheetFormatPr defaultRowHeight="11.4" x14ac:dyDescent="0.3"/>
  <cols>
    <col min="1" max="1" width="4.109375" style="115" customWidth="1"/>
    <col min="2" max="2" width="18.5546875" style="115" customWidth="1"/>
    <col min="3" max="3" width="46.44140625" style="116" customWidth="1"/>
    <col min="4" max="4" width="6.6640625" style="117" bestFit="1" customWidth="1"/>
    <col min="5" max="5" width="12" style="118" customWidth="1"/>
    <col min="6" max="6" width="13.88671875" style="119" customWidth="1"/>
    <col min="7" max="7" width="16.88671875" style="119" hidden="1" customWidth="1"/>
    <col min="8" max="8" width="19.109375" style="119" hidden="1" customWidth="1"/>
    <col min="9" max="9" width="0.44140625" style="120" customWidth="1"/>
    <col min="10" max="10" width="11.44140625" style="121" customWidth="1"/>
    <col min="11" max="11" width="10.44140625" style="121" customWidth="1"/>
    <col min="12" max="12" width="11.6640625" style="125" customWidth="1"/>
    <col min="13" max="13" width="10" style="125" customWidth="1"/>
    <col min="14" max="14" width="9.109375" style="123" customWidth="1"/>
    <col min="15" max="15" width="10.6640625" style="124" customWidth="1"/>
    <col min="16" max="16" width="10.33203125" style="122" bestFit="1" customWidth="1"/>
    <col min="17" max="17" width="10.33203125" style="125" bestFit="1" customWidth="1"/>
    <col min="18" max="18" width="10.33203125" style="122" bestFit="1" customWidth="1"/>
    <col min="19" max="20" width="10" style="125" customWidth="1"/>
    <col min="21" max="21" width="12" style="126" bestFit="1" customWidth="1"/>
    <col min="22" max="22" width="10.33203125" style="125" bestFit="1" customWidth="1"/>
    <col min="23" max="23" width="9.33203125" style="125" bestFit="1" customWidth="1"/>
    <col min="24" max="25" width="10.33203125" style="125" customWidth="1"/>
    <col min="26" max="26" width="8.109375" style="127" customWidth="1"/>
    <col min="27" max="27" width="11.5546875" style="125" bestFit="1" customWidth="1"/>
    <col min="28" max="28" width="7" style="121" customWidth="1"/>
    <col min="29" max="29" width="0.6640625" style="128" customWidth="1"/>
    <col min="30" max="30" width="11.109375" style="126" customWidth="1"/>
    <col min="31" max="31" width="11.5546875" style="120" bestFit="1" customWidth="1"/>
    <col min="32" max="32" width="9.109375" style="57"/>
    <col min="33" max="33" width="13.88671875" style="57" customWidth="1"/>
    <col min="34" max="258" width="9.109375" style="57"/>
    <col min="259" max="259" width="4.109375" style="57" customWidth="1"/>
    <col min="260" max="260" width="12.44140625" style="57" bestFit="1" customWidth="1"/>
    <col min="261" max="261" width="39.6640625" style="57" bestFit="1" customWidth="1"/>
    <col min="262" max="262" width="3.5546875" style="57" bestFit="1" customWidth="1"/>
    <col min="263" max="263" width="14.44140625" style="57" bestFit="1" customWidth="1"/>
    <col min="264" max="264" width="16.33203125" style="57" customWidth="1"/>
    <col min="265" max="265" width="10.88671875" style="57" customWidth="1"/>
    <col min="266" max="266" width="16.88671875" style="57" bestFit="1" customWidth="1"/>
    <col min="267" max="267" width="1.44140625" style="57" customWidth="1"/>
    <col min="268" max="268" width="15" style="57" bestFit="1" customWidth="1"/>
    <col min="269" max="269" width="14.44140625" style="57" bestFit="1" customWidth="1"/>
    <col min="270" max="270" width="14.33203125" style="57" customWidth="1"/>
    <col min="271" max="271" width="10.88671875" style="57" customWidth="1"/>
    <col min="272" max="272" width="12.88671875" style="57" customWidth="1"/>
    <col min="273" max="273" width="10.88671875" style="57" bestFit="1" customWidth="1"/>
    <col min="274" max="274" width="12" style="57" customWidth="1"/>
    <col min="275" max="275" width="13.88671875" style="57" bestFit="1" customWidth="1"/>
    <col min="276" max="276" width="11.109375" style="57" bestFit="1" customWidth="1"/>
    <col min="277" max="277" width="9.88671875" style="57" customWidth="1"/>
    <col min="278" max="278" width="7.33203125" style="57" customWidth="1"/>
    <col min="279" max="279" width="11.33203125" style="57" customWidth="1"/>
    <col min="280" max="280" width="13.33203125" style="57" bestFit="1" customWidth="1"/>
    <col min="281" max="281" width="13.5546875" style="57" customWidth="1"/>
    <col min="282" max="282" width="8.109375" style="57" customWidth="1"/>
    <col min="283" max="283" width="11.5546875" style="57" bestFit="1" customWidth="1"/>
    <col min="284" max="284" width="7" style="57" customWidth="1"/>
    <col min="285" max="285" width="0.6640625" style="57" customWidth="1"/>
    <col min="286" max="286" width="11.109375" style="57" customWidth="1"/>
    <col min="287" max="287" width="11.5546875" style="57" bestFit="1" customWidth="1"/>
    <col min="288" max="514" width="9.109375" style="57"/>
    <col min="515" max="515" width="4.109375" style="57" customWidth="1"/>
    <col min="516" max="516" width="12.44140625" style="57" bestFit="1" customWidth="1"/>
    <col min="517" max="517" width="39.6640625" style="57" bestFit="1" customWidth="1"/>
    <col min="518" max="518" width="3.5546875" style="57" bestFit="1" customWidth="1"/>
    <col min="519" max="519" width="14.44140625" style="57" bestFit="1" customWidth="1"/>
    <col min="520" max="520" width="16.33203125" style="57" customWidth="1"/>
    <col min="521" max="521" width="10.88671875" style="57" customWidth="1"/>
    <col min="522" max="522" width="16.88671875" style="57" bestFit="1" customWidth="1"/>
    <col min="523" max="523" width="1.44140625" style="57" customWidth="1"/>
    <col min="524" max="524" width="15" style="57" bestFit="1" customWidth="1"/>
    <col min="525" max="525" width="14.44140625" style="57" bestFit="1" customWidth="1"/>
    <col min="526" max="526" width="14.33203125" style="57" customWidth="1"/>
    <col min="527" max="527" width="10.88671875" style="57" customWidth="1"/>
    <col min="528" max="528" width="12.88671875" style="57" customWidth="1"/>
    <col min="529" max="529" width="10.88671875" style="57" bestFit="1" customWidth="1"/>
    <col min="530" max="530" width="12" style="57" customWidth="1"/>
    <col min="531" max="531" width="13.88671875" style="57" bestFit="1" customWidth="1"/>
    <col min="532" max="532" width="11.109375" style="57" bestFit="1" customWidth="1"/>
    <col min="533" max="533" width="9.88671875" style="57" customWidth="1"/>
    <col min="534" max="534" width="7.33203125" style="57" customWidth="1"/>
    <col min="535" max="535" width="11.33203125" style="57" customWidth="1"/>
    <col min="536" max="536" width="13.33203125" style="57" bestFit="1" customWidth="1"/>
    <col min="537" max="537" width="13.5546875" style="57" customWidth="1"/>
    <col min="538" max="538" width="8.109375" style="57" customWidth="1"/>
    <col min="539" max="539" width="11.5546875" style="57" bestFit="1" customWidth="1"/>
    <col min="540" max="540" width="7" style="57" customWidth="1"/>
    <col min="541" max="541" width="0.6640625" style="57" customWidth="1"/>
    <col min="542" max="542" width="11.109375" style="57" customWidth="1"/>
    <col min="543" max="543" width="11.5546875" style="57" bestFit="1" customWidth="1"/>
    <col min="544" max="770" width="9.109375" style="57"/>
    <col min="771" max="771" width="4.109375" style="57" customWidth="1"/>
    <col min="772" max="772" width="12.44140625" style="57" bestFit="1" customWidth="1"/>
    <col min="773" max="773" width="39.6640625" style="57" bestFit="1" customWidth="1"/>
    <col min="774" max="774" width="3.5546875" style="57" bestFit="1" customWidth="1"/>
    <col min="775" max="775" width="14.44140625" style="57" bestFit="1" customWidth="1"/>
    <col min="776" max="776" width="16.33203125" style="57" customWidth="1"/>
    <col min="777" max="777" width="10.88671875" style="57" customWidth="1"/>
    <col min="778" max="778" width="16.88671875" style="57" bestFit="1" customWidth="1"/>
    <col min="779" max="779" width="1.44140625" style="57" customWidth="1"/>
    <col min="780" max="780" width="15" style="57" bestFit="1" customWidth="1"/>
    <col min="781" max="781" width="14.44140625" style="57" bestFit="1" customWidth="1"/>
    <col min="782" max="782" width="14.33203125" style="57" customWidth="1"/>
    <col min="783" max="783" width="10.88671875" style="57" customWidth="1"/>
    <col min="784" max="784" width="12.88671875" style="57" customWidth="1"/>
    <col min="785" max="785" width="10.88671875" style="57" bestFit="1" customWidth="1"/>
    <col min="786" max="786" width="12" style="57" customWidth="1"/>
    <col min="787" max="787" width="13.88671875" style="57" bestFit="1" customWidth="1"/>
    <col min="788" max="788" width="11.109375" style="57" bestFit="1" customWidth="1"/>
    <col min="789" max="789" width="9.88671875" style="57" customWidth="1"/>
    <col min="790" max="790" width="7.33203125" style="57" customWidth="1"/>
    <col min="791" max="791" width="11.33203125" style="57" customWidth="1"/>
    <col min="792" max="792" width="13.33203125" style="57" bestFit="1" customWidth="1"/>
    <col min="793" max="793" width="13.5546875" style="57" customWidth="1"/>
    <col min="794" max="794" width="8.109375" style="57" customWidth="1"/>
    <col min="795" max="795" width="11.5546875" style="57" bestFit="1" customWidth="1"/>
    <col min="796" max="796" width="7" style="57" customWidth="1"/>
    <col min="797" max="797" width="0.6640625" style="57" customWidth="1"/>
    <col min="798" max="798" width="11.109375" style="57" customWidth="1"/>
    <col min="799" max="799" width="11.5546875" style="57" bestFit="1" customWidth="1"/>
    <col min="800" max="1026" width="9.109375" style="57"/>
    <col min="1027" max="1027" width="4.109375" style="57" customWidth="1"/>
    <col min="1028" max="1028" width="12.44140625" style="57" bestFit="1" customWidth="1"/>
    <col min="1029" max="1029" width="39.6640625" style="57" bestFit="1" customWidth="1"/>
    <col min="1030" max="1030" width="3.5546875" style="57" bestFit="1" customWidth="1"/>
    <col min="1031" max="1031" width="14.44140625" style="57" bestFit="1" customWidth="1"/>
    <col min="1032" max="1032" width="16.33203125" style="57" customWidth="1"/>
    <col min="1033" max="1033" width="10.88671875" style="57" customWidth="1"/>
    <col min="1034" max="1034" width="16.88671875" style="57" bestFit="1" customWidth="1"/>
    <col min="1035" max="1035" width="1.44140625" style="57" customWidth="1"/>
    <col min="1036" max="1036" width="15" style="57" bestFit="1" customWidth="1"/>
    <col min="1037" max="1037" width="14.44140625" style="57" bestFit="1" customWidth="1"/>
    <col min="1038" max="1038" width="14.33203125" style="57" customWidth="1"/>
    <col min="1039" max="1039" width="10.88671875" style="57" customWidth="1"/>
    <col min="1040" max="1040" width="12.88671875" style="57" customWidth="1"/>
    <col min="1041" max="1041" width="10.88671875" style="57" bestFit="1" customWidth="1"/>
    <col min="1042" max="1042" width="12" style="57" customWidth="1"/>
    <col min="1043" max="1043" width="13.88671875" style="57" bestFit="1" customWidth="1"/>
    <col min="1044" max="1044" width="11.109375" style="57" bestFit="1" customWidth="1"/>
    <col min="1045" max="1045" width="9.88671875" style="57" customWidth="1"/>
    <col min="1046" max="1046" width="7.33203125" style="57" customWidth="1"/>
    <col min="1047" max="1047" width="11.33203125" style="57" customWidth="1"/>
    <col min="1048" max="1048" width="13.33203125" style="57" bestFit="1" customWidth="1"/>
    <col min="1049" max="1049" width="13.5546875" style="57" customWidth="1"/>
    <col min="1050" max="1050" width="8.109375" style="57" customWidth="1"/>
    <col min="1051" max="1051" width="11.5546875" style="57" bestFit="1" customWidth="1"/>
    <col min="1052" max="1052" width="7" style="57" customWidth="1"/>
    <col min="1053" max="1053" width="0.6640625" style="57" customWidth="1"/>
    <col min="1054" max="1054" width="11.109375" style="57" customWidth="1"/>
    <col min="1055" max="1055" width="11.5546875" style="57" bestFit="1" customWidth="1"/>
    <col min="1056" max="1282" width="9.109375" style="57"/>
    <col min="1283" max="1283" width="4.109375" style="57" customWidth="1"/>
    <col min="1284" max="1284" width="12.44140625" style="57" bestFit="1" customWidth="1"/>
    <col min="1285" max="1285" width="39.6640625" style="57" bestFit="1" customWidth="1"/>
    <col min="1286" max="1286" width="3.5546875" style="57" bestFit="1" customWidth="1"/>
    <col min="1287" max="1287" width="14.44140625" style="57" bestFit="1" customWidth="1"/>
    <col min="1288" max="1288" width="16.33203125" style="57" customWidth="1"/>
    <col min="1289" max="1289" width="10.88671875" style="57" customWidth="1"/>
    <col min="1290" max="1290" width="16.88671875" style="57" bestFit="1" customWidth="1"/>
    <col min="1291" max="1291" width="1.44140625" style="57" customWidth="1"/>
    <col min="1292" max="1292" width="15" style="57" bestFit="1" customWidth="1"/>
    <col min="1293" max="1293" width="14.44140625" style="57" bestFit="1" customWidth="1"/>
    <col min="1294" max="1294" width="14.33203125" style="57" customWidth="1"/>
    <col min="1295" max="1295" width="10.88671875" style="57" customWidth="1"/>
    <col min="1296" max="1296" width="12.88671875" style="57" customWidth="1"/>
    <col min="1297" max="1297" width="10.88671875" style="57" bestFit="1" customWidth="1"/>
    <col min="1298" max="1298" width="12" style="57" customWidth="1"/>
    <col min="1299" max="1299" width="13.88671875" style="57" bestFit="1" customWidth="1"/>
    <col min="1300" max="1300" width="11.109375" style="57" bestFit="1" customWidth="1"/>
    <col min="1301" max="1301" width="9.88671875" style="57" customWidth="1"/>
    <col min="1302" max="1302" width="7.33203125" style="57" customWidth="1"/>
    <col min="1303" max="1303" width="11.33203125" style="57" customWidth="1"/>
    <col min="1304" max="1304" width="13.33203125" style="57" bestFit="1" customWidth="1"/>
    <col min="1305" max="1305" width="13.5546875" style="57" customWidth="1"/>
    <col min="1306" max="1306" width="8.109375" style="57" customWidth="1"/>
    <col min="1307" max="1307" width="11.5546875" style="57" bestFit="1" customWidth="1"/>
    <col min="1308" max="1308" width="7" style="57" customWidth="1"/>
    <col min="1309" max="1309" width="0.6640625" style="57" customWidth="1"/>
    <col min="1310" max="1310" width="11.109375" style="57" customWidth="1"/>
    <col min="1311" max="1311" width="11.5546875" style="57" bestFit="1" customWidth="1"/>
    <col min="1312" max="1538" width="9.109375" style="57"/>
    <col min="1539" max="1539" width="4.109375" style="57" customWidth="1"/>
    <col min="1540" max="1540" width="12.44140625" style="57" bestFit="1" customWidth="1"/>
    <col min="1541" max="1541" width="39.6640625" style="57" bestFit="1" customWidth="1"/>
    <col min="1542" max="1542" width="3.5546875" style="57" bestFit="1" customWidth="1"/>
    <col min="1543" max="1543" width="14.44140625" style="57" bestFit="1" customWidth="1"/>
    <col min="1544" max="1544" width="16.33203125" style="57" customWidth="1"/>
    <col min="1545" max="1545" width="10.88671875" style="57" customWidth="1"/>
    <col min="1546" max="1546" width="16.88671875" style="57" bestFit="1" customWidth="1"/>
    <col min="1547" max="1547" width="1.44140625" style="57" customWidth="1"/>
    <col min="1548" max="1548" width="15" style="57" bestFit="1" customWidth="1"/>
    <col min="1549" max="1549" width="14.44140625" style="57" bestFit="1" customWidth="1"/>
    <col min="1550" max="1550" width="14.33203125" style="57" customWidth="1"/>
    <col min="1551" max="1551" width="10.88671875" style="57" customWidth="1"/>
    <col min="1552" max="1552" width="12.88671875" style="57" customWidth="1"/>
    <col min="1553" max="1553" width="10.88671875" style="57" bestFit="1" customWidth="1"/>
    <col min="1554" max="1554" width="12" style="57" customWidth="1"/>
    <col min="1555" max="1555" width="13.88671875" style="57" bestFit="1" customWidth="1"/>
    <col min="1556" max="1556" width="11.109375" style="57" bestFit="1" customWidth="1"/>
    <col min="1557" max="1557" width="9.88671875" style="57" customWidth="1"/>
    <col min="1558" max="1558" width="7.33203125" style="57" customWidth="1"/>
    <col min="1559" max="1559" width="11.33203125" style="57" customWidth="1"/>
    <col min="1560" max="1560" width="13.33203125" style="57" bestFit="1" customWidth="1"/>
    <col min="1561" max="1561" width="13.5546875" style="57" customWidth="1"/>
    <col min="1562" max="1562" width="8.109375" style="57" customWidth="1"/>
    <col min="1563" max="1563" width="11.5546875" style="57" bestFit="1" customWidth="1"/>
    <col min="1564" max="1564" width="7" style="57" customWidth="1"/>
    <col min="1565" max="1565" width="0.6640625" style="57" customWidth="1"/>
    <col min="1566" max="1566" width="11.109375" style="57" customWidth="1"/>
    <col min="1567" max="1567" width="11.5546875" style="57" bestFit="1" customWidth="1"/>
    <col min="1568" max="1794" width="9.109375" style="57"/>
    <col min="1795" max="1795" width="4.109375" style="57" customWidth="1"/>
    <col min="1796" max="1796" width="12.44140625" style="57" bestFit="1" customWidth="1"/>
    <col min="1797" max="1797" width="39.6640625" style="57" bestFit="1" customWidth="1"/>
    <col min="1798" max="1798" width="3.5546875" style="57" bestFit="1" customWidth="1"/>
    <col min="1799" max="1799" width="14.44140625" style="57" bestFit="1" customWidth="1"/>
    <col min="1800" max="1800" width="16.33203125" style="57" customWidth="1"/>
    <col min="1801" max="1801" width="10.88671875" style="57" customWidth="1"/>
    <col min="1802" max="1802" width="16.88671875" style="57" bestFit="1" customWidth="1"/>
    <col min="1803" max="1803" width="1.44140625" style="57" customWidth="1"/>
    <col min="1804" max="1804" width="15" style="57" bestFit="1" customWidth="1"/>
    <col min="1805" max="1805" width="14.44140625" style="57" bestFit="1" customWidth="1"/>
    <col min="1806" max="1806" width="14.33203125" style="57" customWidth="1"/>
    <col min="1807" max="1807" width="10.88671875" style="57" customWidth="1"/>
    <col min="1808" max="1808" width="12.88671875" style="57" customWidth="1"/>
    <col min="1809" max="1809" width="10.88671875" style="57" bestFit="1" customWidth="1"/>
    <col min="1810" max="1810" width="12" style="57" customWidth="1"/>
    <col min="1811" max="1811" width="13.88671875" style="57" bestFit="1" customWidth="1"/>
    <col min="1812" max="1812" width="11.109375" style="57" bestFit="1" customWidth="1"/>
    <col min="1813" max="1813" width="9.88671875" style="57" customWidth="1"/>
    <col min="1814" max="1814" width="7.33203125" style="57" customWidth="1"/>
    <col min="1815" max="1815" width="11.33203125" style="57" customWidth="1"/>
    <col min="1816" max="1816" width="13.33203125" style="57" bestFit="1" customWidth="1"/>
    <col min="1817" max="1817" width="13.5546875" style="57" customWidth="1"/>
    <col min="1818" max="1818" width="8.109375" style="57" customWidth="1"/>
    <col min="1819" max="1819" width="11.5546875" style="57" bestFit="1" customWidth="1"/>
    <col min="1820" max="1820" width="7" style="57" customWidth="1"/>
    <col min="1821" max="1821" width="0.6640625" style="57" customWidth="1"/>
    <col min="1822" max="1822" width="11.109375" style="57" customWidth="1"/>
    <col min="1823" max="1823" width="11.5546875" style="57" bestFit="1" customWidth="1"/>
    <col min="1824" max="2050" width="9.109375" style="57"/>
    <col min="2051" max="2051" width="4.109375" style="57" customWidth="1"/>
    <col min="2052" max="2052" width="12.44140625" style="57" bestFit="1" customWidth="1"/>
    <col min="2053" max="2053" width="39.6640625" style="57" bestFit="1" customWidth="1"/>
    <col min="2054" max="2054" width="3.5546875" style="57" bestFit="1" customWidth="1"/>
    <col min="2055" max="2055" width="14.44140625" style="57" bestFit="1" customWidth="1"/>
    <col min="2056" max="2056" width="16.33203125" style="57" customWidth="1"/>
    <col min="2057" max="2057" width="10.88671875" style="57" customWidth="1"/>
    <col min="2058" max="2058" width="16.88671875" style="57" bestFit="1" customWidth="1"/>
    <col min="2059" max="2059" width="1.44140625" style="57" customWidth="1"/>
    <col min="2060" max="2060" width="15" style="57" bestFit="1" customWidth="1"/>
    <col min="2061" max="2061" width="14.44140625" style="57" bestFit="1" customWidth="1"/>
    <col min="2062" max="2062" width="14.33203125" style="57" customWidth="1"/>
    <col min="2063" max="2063" width="10.88671875" style="57" customWidth="1"/>
    <col min="2064" max="2064" width="12.88671875" style="57" customWidth="1"/>
    <col min="2065" max="2065" width="10.88671875" style="57" bestFit="1" customWidth="1"/>
    <col min="2066" max="2066" width="12" style="57" customWidth="1"/>
    <col min="2067" max="2067" width="13.88671875" style="57" bestFit="1" customWidth="1"/>
    <col min="2068" max="2068" width="11.109375" style="57" bestFit="1" customWidth="1"/>
    <col min="2069" max="2069" width="9.88671875" style="57" customWidth="1"/>
    <col min="2070" max="2070" width="7.33203125" style="57" customWidth="1"/>
    <col min="2071" max="2071" width="11.33203125" style="57" customWidth="1"/>
    <col min="2072" max="2072" width="13.33203125" style="57" bestFit="1" customWidth="1"/>
    <col min="2073" max="2073" width="13.5546875" style="57" customWidth="1"/>
    <col min="2074" max="2074" width="8.109375" style="57" customWidth="1"/>
    <col min="2075" max="2075" width="11.5546875" style="57" bestFit="1" customWidth="1"/>
    <col min="2076" max="2076" width="7" style="57" customWidth="1"/>
    <col min="2077" max="2077" width="0.6640625" style="57" customWidth="1"/>
    <col min="2078" max="2078" width="11.109375" style="57" customWidth="1"/>
    <col min="2079" max="2079" width="11.5546875" style="57" bestFit="1" customWidth="1"/>
    <col min="2080" max="2306" width="9.109375" style="57"/>
    <col min="2307" max="2307" width="4.109375" style="57" customWidth="1"/>
    <col min="2308" max="2308" width="12.44140625" style="57" bestFit="1" customWidth="1"/>
    <col min="2309" max="2309" width="39.6640625" style="57" bestFit="1" customWidth="1"/>
    <col min="2310" max="2310" width="3.5546875" style="57" bestFit="1" customWidth="1"/>
    <col min="2311" max="2311" width="14.44140625" style="57" bestFit="1" customWidth="1"/>
    <col min="2312" max="2312" width="16.33203125" style="57" customWidth="1"/>
    <col min="2313" max="2313" width="10.88671875" style="57" customWidth="1"/>
    <col min="2314" max="2314" width="16.88671875" style="57" bestFit="1" customWidth="1"/>
    <col min="2315" max="2315" width="1.44140625" style="57" customWidth="1"/>
    <col min="2316" max="2316" width="15" style="57" bestFit="1" customWidth="1"/>
    <col min="2317" max="2317" width="14.44140625" style="57" bestFit="1" customWidth="1"/>
    <col min="2318" max="2318" width="14.33203125" style="57" customWidth="1"/>
    <col min="2319" max="2319" width="10.88671875" style="57" customWidth="1"/>
    <col min="2320" max="2320" width="12.88671875" style="57" customWidth="1"/>
    <col min="2321" max="2321" width="10.88671875" style="57" bestFit="1" customWidth="1"/>
    <col min="2322" max="2322" width="12" style="57" customWidth="1"/>
    <col min="2323" max="2323" width="13.88671875" style="57" bestFit="1" customWidth="1"/>
    <col min="2324" max="2324" width="11.109375" style="57" bestFit="1" customWidth="1"/>
    <col min="2325" max="2325" width="9.88671875" style="57" customWidth="1"/>
    <col min="2326" max="2326" width="7.33203125" style="57" customWidth="1"/>
    <col min="2327" max="2327" width="11.33203125" style="57" customWidth="1"/>
    <col min="2328" max="2328" width="13.33203125" style="57" bestFit="1" customWidth="1"/>
    <col min="2329" max="2329" width="13.5546875" style="57" customWidth="1"/>
    <col min="2330" max="2330" width="8.109375" style="57" customWidth="1"/>
    <col min="2331" max="2331" width="11.5546875" style="57" bestFit="1" customWidth="1"/>
    <col min="2332" max="2332" width="7" style="57" customWidth="1"/>
    <col min="2333" max="2333" width="0.6640625" style="57" customWidth="1"/>
    <col min="2334" max="2334" width="11.109375" style="57" customWidth="1"/>
    <col min="2335" max="2335" width="11.5546875" style="57" bestFit="1" customWidth="1"/>
    <col min="2336" max="2562" width="9.109375" style="57"/>
    <col min="2563" max="2563" width="4.109375" style="57" customWidth="1"/>
    <col min="2564" max="2564" width="12.44140625" style="57" bestFit="1" customWidth="1"/>
    <col min="2565" max="2565" width="39.6640625" style="57" bestFit="1" customWidth="1"/>
    <col min="2566" max="2566" width="3.5546875" style="57" bestFit="1" customWidth="1"/>
    <col min="2567" max="2567" width="14.44140625" style="57" bestFit="1" customWidth="1"/>
    <col min="2568" max="2568" width="16.33203125" style="57" customWidth="1"/>
    <col min="2569" max="2569" width="10.88671875" style="57" customWidth="1"/>
    <col min="2570" max="2570" width="16.88671875" style="57" bestFit="1" customWidth="1"/>
    <col min="2571" max="2571" width="1.44140625" style="57" customWidth="1"/>
    <col min="2572" max="2572" width="15" style="57" bestFit="1" customWidth="1"/>
    <col min="2573" max="2573" width="14.44140625" style="57" bestFit="1" customWidth="1"/>
    <col min="2574" max="2574" width="14.33203125" style="57" customWidth="1"/>
    <col min="2575" max="2575" width="10.88671875" style="57" customWidth="1"/>
    <col min="2576" max="2576" width="12.88671875" style="57" customWidth="1"/>
    <col min="2577" max="2577" width="10.88671875" style="57" bestFit="1" customWidth="1"/>
    <col min="2578" max="2578" width="12" style="57" customWidth="1"/>
    <col min="2579" max="2579" width="13.88671875" style="57" bestFit="1" customWidth="1"/>
    <col min="2580" max="2580" width="11.109375" style="57" bestFit="1" customWidth="1"/>
    <col min="2581" max="2581" width="9.88671875" style="57" customWidth="1"/>
    <col min="2582" max="2582" width="7.33203125" style="57" customWidth="1"/>
    <col min="2583" max="2583" width="11.33203125" style="57" customWidth="1"/>
    <col min="2584" max="2584" width="13.33203125" style="57" bestFit="1" customWidth="1"/>
    <col min="2585" max="2585" width="13.5546875" style="57" customWidth="1"/>
    <col min="2586" max="2586" width="8.109375" style="57" customWidth="1"/>
    <col min="2587" max="2587" width="11.5546875" style="57" bestFit="1" customWidth="1"/>
    <col min="2588" max="2588" width="7" style="57" customWidth="1"/>
    <col min="2589" max="2589" width="0.6640625" style="57" customWidth="1"/>
    <col min="2590" max="2590" width="11.109375" style="57" customWidth="1"/>
    <col min="2591" max="2591" width="11.5546875" style="57" bestFit="1" customWidth="1"/>
    <col min="2592" max="2818" width="9.109375" style="57"/>
    <col min="2819" max="2819" width="4.109375" style="57" customWidth="1"/>
    <col min="2820" max="2820" width="12.44140625" style="57" bestFit="1" customWidth="1"/>
    <col min="2821" max="2821" width="39.6640625" style="57" bestFit="1" customWidth="1"/>
    <col min="2822" max="2822" width="3.5546875" style="57" bestFit="1" customWidth="1"/>
    <col min="2823" max="2823" width="14.44140625" style="57" bestFit="1" customWidth="1"/>
    <col min="2824" max="2824" width="16.33203125" style="57" customWidth="1"/>
    <col min="2825" max="2825" width="10.88671875" style="57" customWidth="1"/>
    <col min="2826" max="2826" width="16.88671875" style="57" bestFit="1" customWidth="1"/>
    <col min="2827" max="2827" width="1.44140625" style="57" customWidth="1"/>
    <col min="2828" max="2828" width="15" style="57" bestFit="1" customWidth="1"/>
    <col min="2829" max="2829" width="14.44140625" style="57" bestFit="1" customWidth="1"/>
    <col min="2830" max="2830" width="14.33203125" style="57" customWidth="1"/>
    <col min="2831" max="2831" width="10.88671875" style="57" customWidth="1"/>
    <col min="2832" max="2832" width="12.88671875" style="57" customWidth="1"/>
    <col min="2833" max="2833" width="10.88671875" style="57" bestFit="1" customWidth="1"/>
    <col min="2834" max="2834" width="12" style="57" customWidth="1"/>
    <col min="2835" max="2835" width="13.88671875" style="57" bestFit="1" customWidth="1"/>
    <col min="2836" max="2836" width="11.109375" style="57" bestFit="1" customWidth="1"/>
    <col min="2837" max="2837" width="9.88671875" style="57" customWidth="1"/>
    <col min="2838" max="2838" width="7.33203125" style="57" customWidth="1"/>
    <col min="2839" max="2839" width="11.33203125" style="57" customWidth="1"/>
    <col min="2840" max="2840" width="13.33203125" style="57" bestFit="1" customWidth="1"/>
    <col min="2841" max="2841" width="13.5546875" style="57" customWidth="1"/>
    <col min="2842" max="2842" width="8.109375" style="57" customWidth="1"/>
    <col min="2843" max="2843" width="11.5546875" style="57" bestFit="1" customWidth="1"/>
    <col min="2844" max="2844" width="7" style="57" customWidth="1"/>
    <col min="2845" max="2845" width="0.6640625" style="57" customWidth="1"/>
    <col min="2846" max="2846" width="11.109375" style="57" customWidth="1"/>
    <col min="2847" max="2847" width="11.5546875" style="57" bestFit="1" customWidth="1"/>
    <col min="2848" max="3074" width="9.109375" style="57"/>
    <col min="3075" max="3075" width="4.109375" style="57" customWidth="1"/>
    <col min="3076" max="3076" width="12.44140625" style="57" bestFit="1" customWidth="1"/>
    <col min="3077" max="3077" width="39.6640625" style="57" bestFit="1" customWidth="1"/>
    <col min="3078" max="3078" width="3.5546875" style="57" bestFit="1" customWidth="1"/>
    <col min="3079" max="3079" width="14.44140625" style="57" bestFit="1" customWidth="1"/>
    <col min="3080" max="3080" width="16.33203125" style="57" customWidth="1"/>
    <col min="3081" max="3081" width="10.88671875" style="57" customWidth="1"/>
    <col min="3082" max="3082" width="16.88671875" style="57" bestFit="1" customWidth="1"/>
    <col min="3083" max="3083" width="1.44140625" style="57" customWidth="1"/>
    <col min="3084" max="3084" width="15" style="57" bestFit="1" customWidth="1"/>
    <col min="3085" max="3085" width="14.44140625" style="57" bestFit="1" customWidth="1"/>
    <col min="3086" max="3086" width="14.33203125" style="57" customWidth="1"/>
    <col min="3087" max="3087" width="10.88671875" style="57" customWidth="1"/>
    <col min="3088" max="3088" width="12.88671875" style="57" customWidth="1"/>
    <col min="3089" max="3089" width="10.88671875" style="57" bestFit="1" customWidth="1"/>
    <col min="3090" max="3090" width="12" style="57" customWidth="1"/>
    <col min="3091" max="3091" width="13.88671875" style="57" bestFit="1" customWidth="1"/>
    <col min="3092" max="3092" width="11.109375" style="57" bestFit="1" customWidth="1"/>
    <col min="3093" max="3093" width="9.88671875" style="57" customWidth="1"/>
    <col min="3094" max="3094" width="7.33203125" style="57" customWidth="1"/>
    <col min="3095" max="3095" width="11.33203125" style="57" customWidth="1"/>
    <col min="3096" max="3096" width="13.33203125" style="57" bestFit="1" customWidth="1"/>
    <col min="3097" max="3097" width="13.5546875" style="57" customWidth="1"/>
    <col min="3098" max="3098" width="8.109375" style="57" customWidth="1"/>
    <col min="3099" max="3099" width="11.5546875" style="57" bestFit="1" customWidth="1"/>
    <col min="3100" max="3100" width="7" style="57" customWidth="1"/>
    <col min="3101" max="3101" width="0.6640625" style="57" customWidth="1"/>
    <col min="3102" max="3102" width="11.109375" style="57" customWidth="1"/>
    <col min="3103" max="3103" width="11.5546875" style="57" bestFit="1" customWidth="1"/>
    <col min="3104" max="3330" width="9.109375" style="57"/>
    <col min="3331" max="3331" width="4.109375" style="57" customWidth="1"/>
    <col min="3332" max="3332" width="12.44140625" style="57" bestFit="1" customWidth="1"/>
    <col min="3333" max="3333" width="39.6640625" style="57" bestFit="1" customWidth="1"/>
    <col min="3334" max="3334" width="3.5546875" style="57" bestFit="1" customWidth="1"/>
    <col min="3335" max="3335" width="14.44140625" style="57" bestFit="1" customWidth="1"/>
    <col min="3336" max="3336" width="16.33203125" style="57" customWidth="1"/>
    <col min="3337" max="3337" width="10.88671875" style="57" customWidth="1"/>
    <col min="3338" max="3338" width="16.88671875" style="57" bestFit="1" customWidth="1"/>
    <col min="3339" max="3339" width="1.44140625" style="57" customWidth="1"/>
    <col min="3340" max="3340" width="15" style="57" bestFit="1" customWidth="1"/>
    <col min="3341" max="3341" width="14.44140625" style="57" bestFit="1" customWidth="1"/>
    <col min="3342" max="3342" width="14.33203125" style="57" customWidth="1"/>
    <col min="3343" max="3343" width="10.88671875" style="57" customWidth="1"/>
    <col min="3344" max="3344" width="12.88671875" style="57" customWidth="1"/>
    <col min="3345" max="3345" width="10.88671875" style="57" bestFit="1" customWidth="1"/>
    <col min="3346" max="3346" width="12" style="57" customWidth="1"/>
    <col min="3347" max="3347" width="13.88671875" style="57" bestFit="1" customWidth="1"/>
    <col min="3348" max="3348" width="11.109375" style="57" bestFit="1" customWidth="1"/>
    <col min="3349" max="3349" width="9.88671875" style="57" customWidth="1"/>
    <col min="3350" max="3350" width="7.33203125" style="57" customWidth="1"/>
    <col min="3351" max="3351" width="11.33203125" style="57" customWidth="1"/>
    <col min="3352" max="3352" width="13.33203125" style="57" bestFit="1" customWidth="1"/>
    <col min="3353" max="3353" width="13.5546875" style="57" customWidth="1"/>
    <col min="3354" max="3354" width="8.109375" style="57" customWidth="1"/>
    <col min="3355" max="3355" width="11.5546875" style="57" bestFit="1" customWidth="1"/>
    <col min="3356" max="3356" width="7" style="57" customWidth="1"/>
    <col min="3357" max="3357" width="0.6640625" style="57" customWidth="1"/>
    <col min="3358" max="3358" width="11.109375" style="57" customWidth="1"/>
    <col min="3359" max="3359" width="11.5546875" style="57" bestFit="1" customWidth="1"/>
    <col min="3360" max="3586" width="9.109375" style="57"/>
    <col min="3587" max="3587" width="4.109375" style="57" customWidth="1"/>
    <col min="3588" max="3588" width="12.44140625" style="57" bestFit="1" customWidth="1"/>
    <col min="3589" max="3589" width="39.6640625" style="57" bestFit="1" customWidth="1"/>
    <col min="3590" max="3590" width="3.5546875" style="57" bestFit="1" customWidth="1"/>
    <col min="3591" max="3591" width="14.44140625" style="57" bestFit="1" customWidth="1"/>
    <col min="3592" max="3592" width="16.33203125" style="57" customWidth="1"/>
    <col min="3593" max="3593" width="10.88671875" style="57" customWidth="1"/>
    <col min="3594" max="3594" width="16.88671875" style="57" bestFit="1" customWidth="1"/>
    <col min="3595" max="3595" width="1.44140625" style="57" customWidth="1"/>
    <col min="3596" max="3596" width="15" style="57" bestFit="1" customWidth="1"/>
    <col min="3597" max="3597" width="14.44140625" style="57" bestFit="1" customWidth="1"/>
    <col min="3598" max="3598" width="14.33203125" style="57" customWidth="1"/>
    <col min="3599" max="3599" width="10.88671875" style="57" customWidth="1"/>
    <col min="3600" max="3600" width="12.88671875" style="57" customWidth="1"/>
    <col min="3601" max="3601" width="10.88671875" style="57" bestFit="1" customWidth="1"/>
    <col min="3602" max="3602" width="12" style="57" customWidth="1"/>
    <col min="3603" max="3603" width="13.88671875" style="57" bestFit="1" customWidth="1"/>
    <col min="3604" max="3604" width="11.109375" style="57" bestFit="1" customWidth="1"/>
    <col min="3605" max="3605" width="9.88671875" style="57" customWidth="1"/>
    <col min="3606" max="3606" width="7.33203125" style="57" customWidth="1"/>
    <col min="3607" max="3607" width="11.33203125" style="57" customWidth="1"/>
    <col min="3608" max="3608" width="13.33203125" style="57" bestFit="1" customWidth="1"/>
    <col min="3609" max="3609" width="13.5546875" style="57" customWidth="1"/>
    <col min="3610" max="3610" width="8.109375" style="57" customWidth="1"/>
    <col min="3611" max="3611" width="11.5546875" style="57" bestFit="1" customWidth="1"/>
    <col min="3612" max="3612" width="7" style="57" customWidth="1"/>
    <col min="3613" max="3613" width="0.6640625" style="57" customWidth="1"/>
    <col min="3614" max="3614" width="11.109375" style="57" customWidth="1"/>
    <col min="3615" max="3615" width="11.5546875" style="57" bestFit="1" customWidth="1"/>
    <col min="3616" max="3842" width="9.109375" style="57"/>
    <col min="3843" max="3843" width="4.109375" style="57" customWidth="1"/>
    <col min="3844" max="3844" width="12.44140625" style="57" bestFit="1" customWidth="1"/>
    <col min="3845" max="3845" width="39.6640625" style="57" bestFit="1" customWidth="1"/>
    <col min="3846" max="3846" width="3.5546875" style="57" bestFit="1" customWidth="1"/>
    <col min="3847" max="3847" width="14.44140625" style="57" bestFit="1" customWidth="1"/>
    <col min="3848" max="3848" width="16.33203125" style="57" customWidth="1"/>
    <col min="3849" max="3849" width="10.88671875" style="57" customWidth="1"/>
    <col min="3850" max="3850" width="16.88671875" style="57" bestFit="1" customWidth="1"/>
    <col min="3851" max="3851" width="1.44140625" style="57" customWidth="1"/>
    <col min="3852" max="3852" width="15" style="57" bestFit="1" customWidth="1"/>
    <col min="3853" max="3853" width="14.44140625" style="57" bestFit="1" customWidth="1"/>
    <col min="3854" max="3854" width="14.33203125" style="57" customWidth="1"/>
    <col min="3855" max="3855" width="10.88671875" style="57" customWidth="1"/>
    <col min="3856" max="3856" width="12.88671875" style="57" customWidth="1"/>
    <col min="3857" max="3857" width="10.88671875" style="57" bestFit="1" customWidth="1"/>
    <col min="3858" max="3858" width="12" style="57" customWidth="1"/>
    <col min="3859" max="3859" width="13.88671875" style="57" bestFit="1" customWidth="1"/>
    <col min="3860" max="3860" width="11.109375" style="57" bestFit="1" customWidth="1"/>
    <col min="3861" max="3861" width="9.88671875" style="57" customWidth="1"/>
    <col min="3862" max="3862" width="7.33203125" style="57" customWidth="1"/>
    <col min="3863" max="3863" width="11.33203125" style="57" customWidth="1"/>
    <col min="3864" max="3864" width="13.33203125" style="57" bestFit="1" customWidth="1"/>
    <col min="3865" max="3865" width="13.5546875" style="57" customWidth="1"/>
    <col min="3866" max="3866" width="8.109375" style="57" customWidth="1"/>
    <col min="3867" max="3867" width="11.5546875" style="57" bestFit="1" customWidth="1"/>
    <col min="3868" max="3868" width="7" style="57" customWidth="1"/>
    <col min="3869" max="3869" width="0.6640625" style="57" customWidth="1"/>
    <col min="3870" max="3870" width="11.109375" style="57" customWidth="1"/>
    <col min="3871" max="3871" width="11.5546875" style="57" bestFit="1" customWidth="1"/>
    <col min="3872" max="4098" width="9.109375" style="57"/>
    <col min="4099" max="4099" width="4.109375" style="57" customWidth="1"/>
    <col min="4100" max="4100" width="12.44140625" style="57" bestFit="1" customWidth="1"/>
    <col min="4101" max="4101" width="39.6640625" style="57" bestFit="1" customWidth="1"/>
    <col min="4102" max="4102" width="3.5546875" style="57" bestFit="1" customWidth="1"/>
    <col min="4103" max="4103" width="14.44140625" style="57" bestFit="1" customWidth="1"/>
    <col min="4104" max="4104" width="16.33203125" style="57" customWidth="1"/>
    <col min="4105" max="4105" width="10.88671875" style="57" customWidth="1"/>
    <col min="4106" max="4106" width="16.88671875" style="57" bestFit="1" customWidth="1"/>
    <col min="4107" max="4107" width="1.44140625" style="57" customWidth="1"/>
    <col min="4108" max="4108" width="15" style="57" bestFit="1" customWidth="1"/>
    <col min="4109" max="4109" width="14.44140625" style="57" bestFit="1" customWidth="1"/>
    <col min="4110" max="4110" width="14.33203125" style="57" customWidth="1"/>
    <col min="4111" max="4111" width="10.88671875" style="57" customWidth="1"/>
    <col min="4112" max="4112" width="12.88671875" style="57" customWidth="1"/>
    <col min="4113" max="4113" width="10.88671875" style="57" bestFit="1" customWidth="1"/>
    <col min="4114" max="4114" width="12" style="57" customWidth="1"/>
    <col min="4115" max="4115" width="13.88671875" style="57" bestFit="1" customWidth="1"/>
    <col min="4116" max="4116" width="11.109375" style="57" bestFit="1" customWidth="1"/>
    <col min="4117" max="4117" width="9.88671875" style="57" customWidth="1"/>
    <col min="4118" max="4118" width="7.33203125" style="57" customWidth="1"/>
    <col min="4119" max="4119" width="11.33203125" style="57" customWidth="1"/>
    <col min="4120" max="4120" width="13.33203125" style="57" bestFit="1" customWidth="1"/>
    <col min="4121" max="4121" width="13.5546875" style="57" customWidth="1"/>
    <col min="4122" max="4122" width="8.109375" style="57" customWidth="1"/>
    <col min="4123" max="4123" width="11.5546875" style="57" bestFit="1" customWidth="1"/>
    <col min="4124" max="4124" width="7" style="57" customWidth="1"/>
    <col min="4125" max="4125" width="0.6640625" style="57" customWidth="1"/>
    <col min="4126" max="4126" width="11.109375" style="57" customWidth="1"/>
    <col min="4127" max="4127" width="11.5546875" style="57" bestFit="1" customWidth="1"/>
    <col min="4128" max="4354" width="9.109375" style="57"/>
    <col min="4355" max="4355" width="4.109375" style="57" customWidth="1"/>
    <col min="4356" max="4356" width="12.44140625" style="57" bestFit="1" customWidth="1"/>
    <col min="4357" max="4357" width="39.6640625" style="57" bestFit="1" customWidth="1"/>
    <col min="4358" max="4358" width="3.5546875" style="57" bestFit="1" customWidth="1"/>
    <col min="4359" max="4359" width="14.44140625" style="57" bestFit="1" customWidth="1"/>
    <col min="4360" max="4360" width="16.33203125" style="57" customWidth="1"/>
    <col min="4361" max="4361" width="10.88671875" style="57" customWidth="1"/>
    <col min="4362" max="4362" width="16.88671875" style="57" bestFit="1" customWidth="1"/>
    <col min="4363" max="4363" width="1.44140625" style="57" customWidth="1"/>
    <col min="4364" max="4364" width="15" style="57" bestFit="1" customWidth="1"/>
    <col min="4365" max="4365" width="14.44140625" style="57" bestFit="1" customWidth="1"/>
    <col min="4366" max="4366" width="14.33203125" style="57" customWidth="1"/>
    <col min="4367" max="4367" width="10.88671875" style="57" customWidth="1"/>
    <col min="4368" max="4368" width="12.88671875" style="57" customWidth="1"/>
    <col min="4369" max="4369" width="10.88671875" style="57" bestFit="1" customWidth="1"/>
    <col min="4370" max="4370" width="12" style="57" customWidth="1"/>
    <col min="4371" max="4371" width="13.88671875" style="57" bestFit="1" customWidth="1"/>
    <col min="4372" max="4372" width="11.109375" style="57" bestFit="1" customWidth="1"/>
    <col min="4373" max="4373" width="9.88671875" style="57" customWidth="1"/>
    <col min="4374" max="4374" width="7.33203125" style="57" customWidth="1"/>
    <col min="4375" max="4375" width="11.33203125" style="57" customWidth="1"/>
    <col min="4376" max="4376" width="13.33203125" style="57" bestFit="1" customWidth="1"/>
    <col min="4377" max="4377" width="13.5546875" style="57" customWidth="1"/>
    <col min="4378" max="4378" width="8.109375" style="57" customWidth="1"/>
    <col min="4379" max="4379" width="11.5546875" style="57" bestFit="1" customWidth="1"/>
    <col min="4380" max="4380" width="7" style="57" customWidth="1"/>
    <col min="4381" max="4381" width="0.6640625" style="57" customWidth="1"/>
    <col min="4382" max="4382" width="11.109375" style="57" customWidth="1"/>
    <col min="4383" max="4383" width="11.5546875" style="57" bestFit="1" customWidth="1"/>
    <col min="4384" max="4610" width="9.109375" style="57"/>
    <col min="4611" max="4611" width="4.109375" style="57" customWidth="1"/>
    <col min="4612" max="4612" width="12.44140625" style="57" bestFit="1" customWidth="1"/>
    <col min="4613" max="4613" width="39.6640625" style="57" bestFit="1" customWidth="1"/>
    <col min="4614" max="4614" width="3.5546875" style="57" bestFit="1" customWidth="1"/>
    <col min="4615" max="4615" width="14.44140625" style="57" bestFit="1" customWidth="1"/>
    <col min="4616" max="4616" width="16.33203125" style="57" customWidth="1"/>
    <col min="4617" max="4617" width="10.88671875" style="57" customWidth="1"/>
    <col min="4618" max="4618" width="16.88671875" style="57" bestFit="1" customWidth="1"/>
    <col min="4619" max="4619" width="1.44140625" style="57" customWidth="1"/>
    <col min="4620" max="4620" width="15" style="57" bestFit="1" customWidth="1"/>
    <col min="4621" max="4621" width="14.44140625" style="57" bestFit="1" customWidth="1"/>
    <col min="4622" max="4622" width="14.33203125" style="57" customWidth="1"/>
    <col min="4623" max="4623" width="10.88671875" style="57" customWidth="1"/>
    <col min="4624" max="4624" width="12.88671875" style="57" customWidth="1"/>
    <col min="4625" max="4625" width="10.88671875" style="57" bestFit="1" customWidth="1"/>
    <col min="4626" max="4626" width="12" style="57" customWidth="1"/>
    <col min="4627" max="4627" width="13.88671875" style="57" bestFit="1" customWidth="1"/>
    <col min="4628" max="4628" width="11.109375" style="57" bestFit="1" customWidth="1"/>
    <col min="4629" max="4629" width="9.88671875" style="57" customWidth="1"/>
    <col min="4630" max="4630" width="7.33203125" style="57" customWidth="1"/>
    <col min="4631" max="4631" width="11.33203125" style="57" customWidth="1"/>
    <col min="4632" max="4632" width="13.33203125" style="57" bestFit="1" customWidth="1"/>
    <col min="4633" max="4633" width="13.5546875" style="57" customWidth="1"/>
    <col min="4634" max="4634" width="8.109375" style="57" customWidth="1"/>
    <col min="4635" max="4635" width="11.5546875" style="57" bestFit="1" customWidth="1"/>
    <col min="4636" max="4636" width="7" style="57" customWidth="1"/>
    <col min="4637" max="4637" width="0.6640625" style="57" customWidth="1"/>
    <col min="4638" max="4638" width="11.109375" style="57" customWidth="1"/>
    <col min="4639" max="4639" width="11.5546875" style="57" bestFit="1" customWidth="1"/>
    <col min="4640" max="4866" width="9.109375" style="57"/>
    <col min="4867" max="4867" width="4.109375" style="57" customWidth="1"/>
    <col min="4868" max="4868" width="12.44140625" style="57" bestFit="1" customWidth="1"/>
    <col min="4869" max="4869" width="39.6640625" style="57" bestFit="1" customWidth="1"/>
    <col min="4870" max="4870" width="3.5546875" style="57" bestFit="1" customWidth="1"/>
    <col min="4871" max="4871" width="14.44140625" style="57" bestFit="1" customWidth="1"/>
    <col min="4872" max="4872" width="16.33203125" style="57" customWidth="1"/>
    <col min="4873" max="4873" width="10.88671875" style="57" customWidth="1"/>
    <col min="4874" max="4874" width="16.88671875" style="57" bestFit="1" customWidth="1"/>
    <col min="4875" max="4875" width="1.44140625" style="57" customWidth="1"/>
    <col min="4876" max="4876" width="15" style="57" bestFit="1" customWidth="1"/>
    <col min="4877" max="4877" width="14.44140625" style="57" bestFit="1" customWidth="1"/>
    <col min="4878" max="4878" width="14.33203125" style="57" customWidth="1"/>
    <col min="4879" max="4879" width="10.88671875" style="57" customWidth="1"/>
    <col min="4880" max="4880" width="12.88671875" style="57" customWidth="1"/>
    <col min="4881" max="4881" width="10.88671875" style="57" bestFit="1" customWidth="1"/>
    <col min="4882" max="4882" width="12" style="57" customWidth="1"/>
    <col min="4883" max="4883" width="13.88671875" style="57" bestFit="1" customWidth="1"/>
    <col min="4884" max="4884" width="11.109375" style="57" bestFit="1" customWidth="1"/>
    <col min="4885" max="4885" width="9.88671875" style="57" customWidth="1"/>
    <col min="4886" max="4886" width="7.33203125" style="57" customWidth="1"/>
    <col min="4887" max="4887" width="11.33203125" style="57" customWidth="1"/>
    <col min="4888" max="4888" width="13.33203125" style="57" bestFit="1" customWidth="1"/>
    <col min="4889" max="4889" width="13.5546875" style="57" customWidth="1"/>
    <col min="4890" max="4890" width="8.109375" style="57" customWidth="1"/>
    <col min="4891" max="4891" width="11.5546875" style="57" bestFit="1" customWidth="1"/>
    <col min="4892" max="4892" width="7" style="57" customWidth="1"/>
    <col min="4893" max="4893" width="0.6640625" style="57" customWidth="1"/>
    <col min="4894" max="4894" width="11.109375" style="57" customWidth="1"/>
    <col min="4895" max="4895" width="11.5546875" style="57" bestFit="1" customWidth="1"/>
    <col min="4896" max="5122" width="9.109375" style="57"/>
    <col min="5123" max="5123" width="4.109375" style="57" customWidth="1"/>
    <col min="5124" max="5124" width="12.44140625" style="57" bestFit="1" customWidth="1"/>
    <col min="5125" max="5125" width="39.6640625" style="57" bestFit="1" customWidth="1"/>
    <col min="5126" max="5126" width="3.5546875" style="57" bestFit="1" customWidth="1"/>
    <col min="5127" max="5127" width="14.44140625" style="57" bestFit="1" customWidth="1"/>
    <col min="5128" max="5128" width="16.33203125" style="57" customWidth="1"/>
    <col min="5129" max="5129" width="10.88671875" style="57" customWidth="1"/>
    <col min="5130" max="5130" width="16.88671875" style="57" bestFit="1" customWidth="1"/>
    <col min="5131" max="5131" width="1.44140625" style="57" customWidth="1"/>
    <col min="5132" max="5132" width="15" style="57" bestFit="1" customWidth="1"/>
    <col min="5133" max="5133" width="14.44140625" style="57" bestFit="1" customWidth="1"/>
    <col min="5134" max="5134" width="14.33203125" style="57" customWidth="1"/>
    <col min="5135" max="5135" width="10.88671875" style="57" customWidth="1"/>
    <col min="5136" max="5136" width="12.88671875" style="57" customWidth="1"/>
    <col min="5137" max="5137" width="10.88671875" style="57" bestFit="1" customWidth="1"/>
    <col min="5138" max="5138" width="12" style="57" customWidth="1"/>
    <col min="5139" max="5139" width="13.88671875" style="57" bestFit="1" customWidth="1"/>
    <col min="5140" max="5140" width="11.109375" style="57" bestFit="1" customWidth="1"/>
    <col min="5141" max="5141" width="9.88671875" style="57" customWidth="1"/>
    <col min="5142" max="5142" width="7.33203125" style="57" customWidth="1"/>
    <col min="5143" max="5143" width="11.33203125" style="57" customWidth="1"/>
    <col min="5144" max="5144" width="13.33203125" style="57" bestFit="1" customWidth="1"/>
    <col min="5145" max="5145" width="13.5546875" style="57" customWidth="1"/>
    <col min="5146" max="5146" width="8.109375" style="57" customWidth="1"/>
    <col min="5147" max="5147" width="11.5546875" style="57" bestFit="1" customWidth="1"/>
    <col min="5148" max="5148" width="7" style="57" customWidth="1"/>
    <col min="5149" max="5149" width="0.6640625" style="57" customWidth="1"/>
    <col min="5150" max="5150" width="11.109375" style="57" customWidth="1"/>
    <col min="5151" max="5151" width="11.5546875" style="57" bestFit="1" customWidth="1"/>
    <col min="5152" max="5378" width="9.109375" style="57"/>
    <col min="5379" max="5379" width="4.109375" style="57" customWidth="1"/>
    <col min="5380" max="5380" width="12.44140625" style="57" bestFit="1" customWidth="1"/>
    <col min="5381" max="5381" width="39.6640625" style="57" bestFit="1" customWidth="1"/>
    <col min="5382" max="5382" width="3.5546875" style="57" bestFit="1" customWidth="1"/>
    <col min="5383" max="5383" width="14.44140625" style="57" bestFit="1" customWidth="1"/>
    <col min="5384" max="5384" width="16.33203125" style="57" customWidth="1"/>
    <col min="5385" max="5385" width="10.88671875" style="57" customWidth="1"/>
    <col min="5386" max="5386" width="16.88671875" style="57" bestFit="1" customWidth="1"/>
    <col min="5387" max="5387" width="1.44140625" style="57" customWidth="1"/>
    <col min="5388" max="5388" width="15" style="57" bestFit="1" customWidth="1"/>
    <col min="5389" max="5389" width="14.44140625" style="57" bestFit="1" customWidth="1"/>
    <col min="5390" max="5390" width="14.33203125" style="57" customWidth="1"/>
    <col min="5391" max="5391" width="10.88671875" style="57" customWidth="1"/>
    <col min="5392" max="5392" width="12.88671875" style="57" customWidth="1"/>
    <col min="5393" max="5393" width="10.88671875" style="57" bestFit="1" customWidth="1"/>
    <col min="5394" max="5394" width="12" style="57" customWidth="1"/>
    <col min="5395" max="5395" width="13.88671875" style="57" bestFit="1" customWidth="1"/>
    <col min="5396" max="5396" width="11.109375" style="57" bestFit="1" customWidth="1"/>
    <col min="5397" max="5397" width="9.88671875" style="57" customWidth="1"/>
    <col min="5398" max="5398" width="7.33203125" style="57" customWidth="1"/>
    <col min="5399" max="5399" width="11.33203125" style="57" customWidth="1"/>
    <col min="5400" max="5400" width="13.33203125" style="57" bestFit="1" customWidth="1"/>
    <col min="5401" max="5401" width="13.5546875" style="57" customWidth="1"/>
    <col min="5402" max="5402" width="8.109375" style="57" customWidth="1"/>
    <col min="5403" max="5403" width="11.5546875" style="57" bestFit="1" customWidth="1"/>
    <col min="5404" max="5404" width="7" style="57" customWidth="1"/>
    <col min="5405" max="5405" width="0.6640625" style="57" customWidth="1"/>
    <col min="5406" max="5406" width="11.109375" style="57" customWidth="1"/>
    <col min="5407" max="5407" width="11.5546875" style="57" bestFit="1" customWidth="1"/>
    <col min="5408" max="5634" width="9.109375" style="57"/>
    <col min="5635" max="5635" width="4.109375" style="57" customWidth="1"/>
    <col min="5636" max="5636" width="12.44140625" style="57" bestFit="1" customWidth="1"/>
    <col min="5637" max="5637" width="39.6640625" style="57" bestFit="1" customWidth="1"/>
    <col min="5638" max="5638" width="3.5546875" style="57" bestFit="1" customWidth="1"/>
    <col min="5639" max="5639" width="14.44140625" style="57" bestFit="1" customWidth="1"/>
    <col min="5640" max="5640" width="16.33203125" style="57" customWidth="1"/>
    <col min="5641" max="5641" width="10.88671875" style="57" customWidth="1"/>
    <col min="5642" max="5642" width="16.88671875" style="57" bestFit="1" customWidth="1"/>
    <col min="5643" max="5643" width="1.44140625" style="57" customWidth="1"/>
    <col min="5644" max="5644" width="15" style="57" bestFit="1" customWidth="1"/>
    <col min="5645" max="5645" width="14.44140625" style="57" bestFit="1" customWidth="1"/>
    <col min="5646" max="5646" width="14.33203125" style="57" customWidth="1"/>
    <col min="5647" max="5647" width="10.88671875" style="57" customWidth="1"/>
    <col min="5648" max="5648" width="12.88671875" style="57" customWidth="1"/>
    <col min="5649" max="5649" width="10.88671875" style="57" bestFit="1" customWidth="1"/>
    <col min="5650" max="5650" width="12" style="57" customWidth="1"/>
    <col min="5651" max="5651" width="13.88671875" style="57" bestFit="1" customWidth="1"/>
    <col min="5652" max="5652" width="11.109375" style="57" bestFit="1" customWidth="1"/>
    <col min="5653" max="5653" width="9.88671875" style="57" customWidth="1"/>
    <col min="5654" max="5654" width="7.33203125" style="57" customWidth="1"/>
    <col min="5655" max="5655" width="11.33203125" style="57" customWidth="1"/>
    <col min="5656" max="5656" width="13.33203125" style="57" bestFit="1" customWidth="1"/>
    <col min="5657" max="5657" width="13.5546875" style="57" customWidth="1"/>
    <col min="5658" max="5658" width="8.109375" style="57" customWidth="1"/>
    <col min="5659" max="5659" width="11.5546875" style="57" bestFit="1" customWidth="1"/>
    <col min="5660" max="5660" width="7" style="57" customWidth="1"/>
    <col min="5661" max="5661" width="0.6640625" style="57" customWidth="1"/>
    <col min="5662" max="5662" width="11.109375" style="57" customWidth="1"/>
    <col min="5663" max="5663" width="11.5546875" style="57" bestFit="1" customWidth="1"/>
    <col min="5664" max="5890" width="9.109375" style="57"/>
    <col min="5891" max="5891" width="4.109375" style="57" customWidth="1"/>
    <col min="5892" max="5892" width="12.44140625" style="57" bestFit="1" customWidth="1"/>
    <col min="5893" max="5893" width="39.6640625" style="57" bestFit="1" customWidth="1"/>
    <col min="5894" max="5894" width="3.5546875" style="57" bestFit="1" customWidth="1"/>
    <col min="5895" max="5895" width="14.44140625" style="57" bestFit="1" customWidth="1"/>
    <col min="5896" max="5896" width="16.33203125" style="57" customWidth="1"/>
    <col min="5897" max="5897" width="10.88671875" style="57" customWidth="1"/>
    <col min="5898" max="5898" width="16.88671875" style="57" bestFit="1" customWidth="1"/>
    <col min="5899" max="5899" width="1.44140625" style="57" customWidth="1"/>
    <col min="5900" max="5900" width="15" style="57" bestFit="1" customWidth="1"/>
    <col min="5901" max="5901" width="14.44140625" style="57" bestFit="1" customWidth="1"/>
    <col min="5902" max="5902" width="14.33203125" style="57" customWidth="1"/>
    <col min="5903" max="5903" width="10.88671875" style="57" customWidth="1"/>
    <col min="5904" max="5904" width="12.88671875" style="57" customWidth="1"/>
    <col min="5905" max="5905" width="10.88671875" style="57" bestFit="1" customWidth="1"/>
    <col min="5906" max="5906" width="12" style="57" customWidth="1"/>
    <col min="5907" max="5907" width="13.88671875" style="57" bestFit="1" customWidth="1"/>
    <col min="5908" max="5908" width="11.109375" style="57" bestFit="1" customWidth="1"/>
    <col min="5909" max="5909" width="9.88671875" style="57" customWidth="1"/>
    <col min="5910" max="5910" width="7.33203125" style="57" customWidth="1"/>
    <col min="5911" max="5911" width="11.33203125" style="57" customWidth="1"/>
    <col min="5912" max="5912" width="13.33203125" style="57" bestFit="1" customWidth="1"/>
    <col min="5913" max="5913" width="13.5546875" style="57" customWidth="1"/>
    <col min="5914" max="5914" width="8.109375" style="57" customWidth="1"/>
    <col min="5915" max="5915" width="11.5546875" style="57" bestFit="1" customWidth="1"/>
    <col min="5916" max="5916" width="7" style="57" customWidth="1"/>
    <col min="5917" max="5917" width="0.6640625" style="57" customWidth="1"/>
    <col min="5918" max="5918" width="11.109375" style="57" customWidth="1"/>
    <col min="5919" max="5919" width="11.5546875" style="57" bestFit="1" customWidth="1"/>
    <col min="5920" max="6146" width="9.109375" style="57"/>
    <col min="6147" max="6147" width="4.109375" style="57" customWidth="1"/>
    <col min="6148" max="6148" width="12.44140625" style="57" bestFit="1" customWidth="1"/>
    <col min="6149" max="6149" width="39.6640625" style="57" bestFit="1" customWidth="1"/>
    <col min="6150" max="6150" width="3.5546875" style="57" bestFit="1" customWidth="1"/>
    <col min="6151" max="6151" width="14.44140625" style="57" bestFit="1" customWidth="1"/>
    <col min="6152" max="6152" width="16.33203125" style="57" customWidth="1"/>
    <col min="6153" max="6153" width="10.88671875" style="57" customWidth="1"/>
    <col min="6154" max="6154" width="16.88671875" style="57" bestFit="1" customWidth="1"/>
    <col min="6155" max="6155" width="1.44140625" style="57" customWidth="1"/>
    <col min="6156" max="6156" width="15" style="57" bestFit="1" customWidth="1"/>
    <col min="6157" max="6157" width="14.44140625" style="57" bestFit="1" customWidth="1"/>
    <col min="6158" max="6158" width="14.33203125" style="57" customWidth="1"/>
    <col min="6159" max="6159" width="10.88671875" style="57" customWidth="1"/>
    <col min="6160" max="6160" width="12.88671875" style="57" customWidth="1"/>
    <col min="6161" max="6161" width="10.88671875" style="57" bestFit="1" customWidth="1"/>
    <col min="6162" max="6162" width="12" style="57" customWidth="1"/>
    <col min="6163" max="6163" width="13.88671875" style="57" bestFit="1" customWidth="1"/>
    <col min="6164" max="6164" width="11.109375" style="57" bestFit="1" customWidth="1"/>
    <col min="6165" max="6165" width="9.88671875" style="57" customWidth="1"/>
    <col min="6166" max="6166" width="7.33203125" style="57" customWidth="1"/>
    <col min="6167" max="6167" width="11.33203125" style="57" customWidth="1"/>
    <col min="6168" max="6168" width="13.33203125" style="57" bestFit="1" customWidth="1"/>
    <col min="6169" max="6169" width="13.5546875" style="57" customWidth="1"/>
    <col min="6170" max="6170" width="8.109375" style="57" customWidth="1"/>
    <col min="6171" max="6171" width="11.5546875" style="57" bestFit="1" customWidth="1"/>
    <col min="6172" max="6172" width="7" style="57" customWidth="1"/>
    <col min="6173" max="6173" width="0.6640625" style="57" customWidth="1"/>
    <col min="6174" max="6174" width="11.109375" style="57" customWidth="1"/>
    <col min="6175" max="6175" width="11.5546875" style="57" bestFit="1" customWidth="1"/>
    <col min="6176" max="6402" width="9.109375" style="57"/>
    <col min="6403" max="6403" width="4.109375" style="57" customWidth="1"/>
    <col min="6404" max="6404" width="12.44140625" style="57" bestFit="1" customWidth="1"/>
    <col min="6405" max="6405" width="39.6640625" style="57" bestFit="1" customWidth="1"/>
    <col min="6406" max="6406" width="3.5546875" style="57" bestFit="1" customWidth="1"/>
    <col min="6407" max="6407" width="14.44140625" style="57" bestFit="1" customWidth="1"/>
    <col min="6408" max="6408" width="16.33203125" style="57" customWidth="1"/>
    <col min="6409" max="6409" width="10.88671875" style="57" customWidth="1"/>
    <col min="6410" max="6410" width="16.88671875" style="57" bestFit="1" customWidth="1"/>
    <col min="6411" max="6411" width="1.44140625" style="57" customWidth="1"/>
    <col min="6412" max="6412" width="15" style="57" bestFit="1" customWidth="1"/>
    <col min="6413" max="6413" width="14.44140625" style="57" bestFit="1" customWidth="1"/>
    <col min="6414" max="6414" width="14.33203125" style="57" customWidth="1"/>
    <col min="6415" max="6415" width="10.88671875" style="57" customWidth="1"/>
    <col min="6416" max="6416" width="12.88671875" style="57" customWidth="1"/>
    <col min="6417" max="6417" width="10.88671875" style="57" bestFit="1" customWidth="1"/>
    <col min="6418" max="6418" width="12" style="57" customWidth="1"/>
    <col min="6419" max="6419" width="13.88671875" style="57" bestFit="1" customWidth="1"/>
    <col min="6420" max="6420" width="11.109375" style="57" bestFit="1" customWidth="1"/>
    <col min="6421" max="6421" width="9.88671875" style="57" customWidth="1"/>
    <col min="6422" max="6422" width="7.33203125" style="57" customWidth="1"/>
    <col min="6423" max="6423" width="11.33203125" style="57" customWidth="1"/>
    <col min="6424" max="6424" width="13.33203125" style="57" bestFit="1" customWidth="1"/>
    <col min="6425" max="6425" width="13.5546875" style="57" customWidth="1"/>
    <col min="6426" max="6426" width="8.109375" style="57" customWidth="1"/>
    <col min="6427" max="6427" width="11.5546875" style="57" bestFit="1" customWidth="1"/>
    <col min="6428" max="6428" width="7" style="57" customWidth="1"/>
    <col min="6429" max="6429" width="0.6640625" style="57" customWidth="1"/>
    <col min="6430" max="6430" width="11.109375" style="57" customWidth="1"/>
    <col min="6431" max="6431" width="11.5546875" style="57" bestFit="1" customWidth="1"/>
    <col min="6432" max="6658" width="9.109375" style="57"/>
    <col min="6659" max="6659" width="4.109375" style="57" customWidth="1"/>
    <col min="6660" max="6660" width="12.44140625" style="57" bestFit="1" customWidth="1"/>
    <col min="6661" max="6661" width="39.6640625" style="57" bestFit="1" customWidth="1"/>
    <col min="6662" max="6662" width="3.5546875" style="57" bestFit="1" customWidth="1"/>
    <col min="6663" max="6663" width="14.44140625" style="57" bestFit="1" customWidth="1"/>
    <col min="6664" max="6664" width="16.33203125" style="57" customWidth="1"/>
    <col min="6665" max="6665" width="10.88671875" style="57" customWidth="1"/>
    <col min="6666" max="6666" width="16.88671875" style="57" bestFit="1" customWidth="1"/>
    <col min="6667" max="6667" width="1.44140625" style="57" customWidth="1"/>
    <col min="6668" max="6668" width="15" style="57" bestFit="1" customWidth="1"/>
    <col min="6669" max="6669" width="14.44140625" style="57" bestFit="1" customWidth="1"/>
    <col min="6670" max="6670" width="14.33203125" style="57" customWidth="1"/>
    <col min="6671" max="6671" width="10.88671875" style="57" customWidth="1"/>
    <col min="6672" max="6672" width="12.88671875" style="57" customWidth="1"/>
    <col min="6673" max="6673" width="10.88671875" style="57" bestFit="1" customWidth="1"/>
    <col min="6674" max="6674" width="12" style="57" customWidth="1"/>
    <col min="6675" max="6675" width="13.88671875" style="57" bestFit="1" customWidth="1"/>
    <col min="6676" max="6676" width="11.109375" style="57" bestFit="1" customWidth="1"/>
    <col min="6677" max="6677" width="9.88671875" style="57" customWidth="1"/>
    <col min="6678" max="6678" width="7.33203125" style="57" customWidth="1"/>
    <col min="6679" max="6679" width="11.33203125" style="57" customWidth="1"/>
    <col min="6680" max="6680" width="13.33203125" style="57" bestFit="1" customWidth="1"/>
    <col min="6681" max="6681" width="13.5546875" style="57" customWidth="1"/>
    <col min="6682" max="6682" width="8.109375" style="57" customWidth="1"/>
    <col min="6683" max="6683" width="11.5546875" style="57" bestFit="1" customWidth="1"/>
    <col min="6684" max="6684" width="7" style="57" customWidth="1"/>
    <col min="6685" max="6685" width="0.6640625" style="57" customWidth="1"/>
    <col min="6686" max="6686" width="11.109375" style="57" customWidth="1"/>
    <col min="6687" max="6687" width="11.5546875" style="57" bestFit="1" customWidth="1"/>
    <col min="6688" max="6914" width="9.109375" style="57"/>
    <col min="6915" max="6915" width="4.109375" style="57" customWidth="1"/>
    <col min="6916" max="6916" width="12.44140625" style="57" bestFit="1" customWidth="1"/>
    <col min="6917" max="6917" width="39.6640625" style="57" bestFit="1" customWidth="1"/>
    <col min="6918" max="6918" width="3.5546875" style="57" bestFit="1" customWidth="1"/>
    <col min="6919" max="6919" width="14.44140625" style="57" bestFit="1" customWidth="1"/>
    <col min="6920" max="6920" width="16.33203125" style="57" customWidth="1"/>
    <col min="6921" max="6921" width="10.88671875" style="57" customWidth="1"/>
    <col min="6922" max="6922" width="16.88671875" style="57" bestFit="1" customWidth="1"/>
    <col min="6923" max="6923" width="1.44140625" style="57" customWidth="1"/>
    <col min="6924" max="6924" width="15" style="57" bestFit="1" customWidth="1"/>
    <col min="6925" max="6925" width="14.44140625" style="57" bestFit="1" customWidth="1"/>
    <col min="6926" max="6926" width="14.33203125" style="57" customWidth="1"/>
    <col min="6927" max="6927" width="10.88671875" style="57" customWidth="1"/>
    <col min="6928" max="6928" width="12.88671875" style="57" customWidth="1"/>
    <col min="6929" max="6929" width="10.88671875" style="57" bestFit="1" customWidth="1"/>
    <col min="6930" max="6930" width="12" style="57" customWidth="1"/>
    <col min="6931" max="6931" width="13.88671875" style="57" bestFit="1" customWidth="1"/>
    <col min="6932" max="6932" width="11.109375" style="57" bestFit="1" customWidth="1"/>
    <col min="6933" max="6933" width="9.88671875" style="57" customWidth="1"/>
    <col min="6934" max="6934" width="7.33203125" style="57" customWidth="1"/>
    <col min="6935" max="6935" width="11.33203125" style="57" customWidth="1"/>
    <col min="6936" max="6936" width="13.33203125" style="57" bestFit="1" customWidth="1"/>
    <col min="6937" max="6937" width="13.5546875" style="57" customWidth="1"/>
    <col min="6938" max="6938" width="8.109375" style="57" customWidth="1"/>
    <col min="6939" max="6939" width="11.5546875" style="57" bestFit="1" customWidth="1"/>
    <col min="6940" max="6940" width="7" style="57" customWidth="1"/>
    <col min="6941" max="6941" width="0.6640625" style="57" customWidth="1"/>
    <col min="6942" max="6942" width="11.109375" style="57" customWidth="1"/>
    <col min="6943" max="6943" width="11.5546875" style="57" bestFit="1" customWidth="1"/>
    <col min="6944" max="7170" width="9.109375" style="57"/>
    <col min="7171" max="7171" width="4.109375" style="57" customWidth="1"/>
    <col min="7172" max="7172" width="12.44140625" style="57" bestFit="1" customWidth="1"/>
    <col min="7173" max="7173" width="39.6640625" style="57" bestFit="1" customWidth="1"/>
    <col min="7174" max="7174" width="3.5546875" style="57" bestFit="1" customWidth="1"/>
    <col min="7175" max="7175" width="14.44140625" style="57" bestFit="1" customWidth="1"/>
    <col min="7176" max="7176" width="16.33203125" style="57" customWidth="1"/>
    <col min="7177" max="7177" width="10.88671875" style="57" customWidth="1"/>
    <col min="7178" max="7178" width="16.88671875" style="57" bestFit="1" customWidth="1"/>
    <col min="7179" max="7179" width="1.44140625" style="57" customWidth="1"/>
    <col min="7180" max="7180" width="15" style="57" bestFit="1" customWidth="1"/>
    <col min="7181" max="7181" width="14.44140625" style="57" bestFit="1" customWidth="1"/>
    <col min="7182" max="7182" width="14.33203125" style="57" customWidth="1"/>
    <col min="7183" max="7183" width="10.88671875" style="57" customWidth="1"/>
    <col min="7184" max="7184" width="12.88671875" style="57" customWidth="1"/>
    <col min="7185" max="7185" width="10.88671875" style="57" bestFit="1" customWidth="1"/>
    <col min="7186" max="7186" width="12" style="57" customWidth="1"/>
    <col min="7187" max="7187" width="13.88671875" style="57" bestFit="1" customWidth="1"/>
    <col min="7188" max="7188" width="11.109375" style="57" bestFit="1" customWidth="1"/>
    <col min="7189" max="7189" width="9.88671875" style="57" customWidth="1"/>
    <col min="7190" max="7190" width="7.33203125" style="57" customWidth="1"/>
    <col min="7191" max="7191" width="11.33203125" style="57" customWidth="1"/>
    <col min="7192" max="7192" width="13.33203125" style="57" bestFit="1" customWidth="1"/>
    <col min="7193" max="7193" width="13.5546875" style="57" customWidth="1"/>
    <col min="7194" max="7194" width="8.109375" style="57" customWidth="1"/>
    <col min="7195" max="7195" width="11.5546875" style="57" bestFit="1" customWidth="1"/>
    <col min="7196" max="7196" width="7" style="57" customWidth="1"/>
    <col min="7197" max="7197" width="0.6640625" style="57" customWidth="1"/>
    <col min="7198" max="7198" width="11.109375" style="57" customWidth="1"/>
    <col min="7199" max="7199" width="11.5546875" style="57" bestFit="1" customWidth="1"/>
    <col min="7200" max="7426" width="9.109375" style="57"/>
    <col min="7427" max="7427" width="4.109375" style="57" customWidth="1"/>
    <col min="7428" max="7428" width="12.44140625" style="57" bestFit="1" customWidth="1"/>
    <col min="7429" max="7429" width="39.6640625" style="57" bestFit="1" customWidth="1"/>
    <col min="7430" max="7430" width="3.5546875" style="57" bestFit="1" customWidth="1"/>
    <col min="7431" max="7431" width="14.44140625" style="57" bestFit="1" customWidth="1"/>
    <col min="7432" max="7432" width="16.33203125" style="57" customWidth="1"/>
    <col min="7433" max="7433" width="10.88671875" style="57" customWidth="1"/>
    <col min="7434" max="7434" width="16.88671875" style="57" bestFit="1" customWidth="1"/>
    <col min="7435" max="7435" width="1.44140625" style="57" customWidth="1"/>
    <col min="7436" max="7436" width="15" style="57" bestFit="1" customWidth="1"/>
    <col min="7437" max="7437" width="14.44140625" style="57" bestFit="1" customWidth="1"/>
    <col min="7438" max="7438" width="14.33203125" style="57" customWidth="1"/>
    <col min="7439" max="7439" width="10.88671875" style="57" customWidth="1"/>
    <col min="7440" max="7440" width="12.88671875" style="57" customWidth="1"/>
    <col min="7441" max="7441" width="10.88671875" style="57" bestFit="1" customWidth="1"/>
    <col min="7442" max="7442" width="12" style="57" customWidth="1"/>
    <col min="7443" max="7443" width="13.88671875" style="57" bestFit="1" customWidth="1"/>
    <col min="7444" max="7444" width="11.109375" style="57" bestFit="1" customWidth="1"/>
    <col min="7445" max="7445" width="9.88671875" style="57" customWidth="1"/>
    <col min="7446" max="7446" width="7.33203125" style="57" customWidth="1"/>
    <col min="7447" max="7447" width="11.33203125" style="57" customWidth="1"/>
    <col min="7448" max="7448" width="13.33203125" style="57" bestFit="1" customWidth="1"/>
    <col min="7449" max="7449" width="13.5546875" style="57" customWidth="1"/>
    <col min="7450" max="7450" width="8.109375" style="57" customWidth="1"/>
    <col min="7451" max="7451" width="11.5546875" style="57" bestFit="1" customWidth="1"/>
    <col min="7452" max="7452" width="7" style="57" customWidth="1"/>
    <col min="7453" max="7453" width="0.6640625" style="57" customWidth="1"/>
    <col min="7454" max="7454" width="11.109375" style="57" customWidth="1"/>
    <col min="7455" max="7455" width="11.5546875" style="57" bestFit="1" customWidth="1"/>
    <col min="7456" max="7682" width="9.109375" style="57"/>
    <col min="7683" max="7683" width="4.109375" style="57" customWidth="1"/>
    <col min="7684" max="7684" width="12.44140625" style="57" bestFit="1" customWidth="1"/>
    <col min="7685" max="7685" width="39.6640625" style="57" bestFit="1" customWidth="1"/>
    <col min="7686" max="7686" width="3.5546875" style="57" bestFit="1" customWidth="1"/>
    <col min="7687" max="7687" width="14.44140625" style="57" bestFit="1" customWidth="1"/>
    <col min="7688" max="7688" width="16.33203125" style="57" customWidth="1"/>
    <col min="7689" max="7689" width="10.88671875" style="57" customWidth="1"/>
    <col min="7690" max="7690" width="16.88671875" style="57" bestFit="1" customWidth="1"/>
    <col min="7691" max="7691" width="1.44140625" style="57" customWidth="1"/>
    <col min="7692" max="7692" width="15" style="57" bestFit="1" customWidth="1"/>
    <col min="7693" max="7693" width="14.44140625" style="57" bestFit="1" customWidth="1"/>
    <col min="7694" max="7694" width="14.33203125" style="57" customWidth="1"/>
    <col min="7695" max="7695" width="10.88671875" style="57" customWidth="1"/>
    <col min="7696" max="7696" width="12.88671875" style="57" customWidth="1"/>
    <col min="7697" max="7697" width="10.88671875" style="57" bestFit="1" customWidth="1"/>
    <col min="7698" max="7698" width="12" style="57" customWidth="1"/>
    <col min="7699" max="7699" width="13.88671875" style="57" bestFit="1" customWidth="1"/>
    <col min="7700" max="7700" width="11.109375" style="57" bestFit="1" customWidth="1"/>
    <col min="7701" max="7701" width="9.88671875" style="57" customWidth="1"/>
    <col min="7702" max="7702" width="7.33203125" style="57" customWidth="1"/>
    <col min="7703" max="7703" width="11.33203125" style="57" customWidth="1"/>
    <col min="7704" max="7704" width="13.33203125" style="57" bestFit="1" customWidth="1"/>
    <col min="7705" max="7705" width="13.5546875" style="57" customWidth="1"/>
    <col min="7706" max="7706" width="8.109375" style="57" customWidth="1"/>
    <col min="7707" max="7707" width="11.5546875" style="57" bestFit="1" customWidth="1"/>
    <col min="7708" max="7708" width="7" style="57" customWidth="1"/>
    <col min="7709" max="7709" width="0.6640625" style="57" customWidth="1"/>
    <col min="7710" max="7710" width="11.109375" style="57" customWidth="1"/>
    <col min="7711" max="7711" width="11.5546875" style="57" bestFit="1" customWidth="1"/>
    <col min="7712" max="7938" width="9.109375" style="57"/>
    <col min="7939" max="7939" width="4.109375" style="57" customWidth="1"/>
    <col min="7940" max="7940" width="12.44140625" style="57" bestFit="1" customWidth="1"/>
    <col min="7941" max="7941" width="39.6640625" style="57" bestFit="1" customWidth="1"/>
    <col min="7942" max="7942" width="3.5546875" style="57" bestFit="1" customWidth="1"/>
    <col min="7943" max="7943" width="14.44140625" style="57" bestFit="1" customWidth="1"/>
    <col min="7944" max="7944" width="16.33203125" style="57" customWidth="1"/>
    <col min="7945" max="7945" width="10.88671875" style="57" customWidth="1"/>
    <col min="7946" max="7946" width="16.88671875" style="57" bestFit="1" customWidth="1"/>
    <col min="7947" max="7947" width="1.44140625" style="57" customWidth="1"/>
    <col min="7948" max="7948" width="15" style="57" bestFit="1" customWidth="1"/>
    <col min="7949" max="7949" width="14.44140625" style="57" bestFit="1" customWidth="1"/>
    <col min="7950" max="7950" width="14.33203125" style="57" customWidth="1"/>
    <col min="7951" max="7951" width="10.88671875" style="57" customWidth="1"/>
    <col min="7952" max="7952" width="12.88671875" style="57" customWidth="1"/>
    <col min="7953" max="7953" width="10.88671875" style="57" bestFit="1" customWidth="1"/>
    <col min="7954" max="7954" width="12" style="57" customWidth="1"/>
    <col min="7955" max="7955" width="13.88671875" style="57" bestFit="1" customWidth="1"/>
    <col min="7956" max="7956" width="11.109375" style="57" bestFit="1" customWidth="1"/>
    <col min="7957" max="7957" width="9.88671875" style="57" customWidth="1"/>
    <col min="7958" max="7958" width="7.33203125" style="57" customWidth="1"/>
    <col min="7959" max="7959" width="11.33203125" style="57" customWidth="1"/>
    <col min="7960" max="7960" width="13.33203125" style="57" bestFit="1" customWidth="1"/>
    <col min="7961" max="7961" width="13.5546875" style="57" customWidth="1"/>
    <col min="7962" max="7962" width="8.109375" style="57" customWidth="1"/>
    <col min="7963" max="7963" width="11.5546875" style="57" bestFit="1" customWidth="1"/>
    <col min="7964" max="7964" width="7" style="57" customWidth="1"/>
    <col min="7965" max="7965" width="0.6640625" style="57" customWidth="1"/>
    <col min="7966" max="7966" width="11.109375" style="57" customWidth="1"/>
    <col min="7967" max="7967" width="11.5546875" style="57" bestFit="1" customWidth="1"/>
    <col min="7968" max="8194" width="9.109375" style="57"/>
    <col min="8195" max="8195" width="4.109375" style="57" customWidth="1"/>
    <col min="8196" max="8196" width="12.44140625" style="57" bestFit="1" customWidth="1"/>
    <col min="8197" max="8197" width="39.6640625" style="57" bestFit="1" customWidth="1"/>
    <col min="8198" max="8198" width="3.5546875" style="57" bestFit="1" customWidth="1"/>
    <col min="8199" max="8199" width="14.44140625" style="57" bestFit="1" customWidth="1"/>
    <col min="8200" max="8200" width="16.33203125" style="57" customWidth="1"/>
    <col min="8201" max="8201" width="10.88671875" style="57" customWidth="1"/>
    <col min="8202" max="8202" width="16.88671875" style="57" bestFit="1" customWidth="1"/>
    <col min="8203" max="8203" width="1.44140625" style="57" customWidth="1"/>
    <col min="8204" max="8204" width="15" style="57" bestFit="1" customWidth="1"/>
    <col min="8205" max="8205" width="14.44140625" style="57" bestFit="1" customWidth="1"/>
    <col min="8206" max="8206" width="14.33203125" style="57" customWidth="1"/>
    <col min="8207" max="8207" width="10.88671875" style="57" customWidth="1"/>
    <col min="8208" max="8208" width="12.88671875" style="57" customWidth="1"/>
    <col min="8209" max="8209" width="10.88671875" style="57" bestFit="1" customWidth="1"/>
    <col min="8210" max="8210" width="12" style="57" customWidth="1"/>
    <col min="8211" max="8211" width="13.88671875" style="57" bestFit="1" customWidth="1"/>
    <col min="8212" max="8212" width="11.109375" style="57" bestFit="1" customWidth="1"/>
    <col min="8213" max="8213" width="9.88671875" style="57" customWidth="1"/>
    <col min="8214" max="8214" width="7.33203125" style="57" customWidth="1"/>
    <col min="8215" max="8215" width="11.33203125" style="57" customWidth="1"/>
    <col min="8216" max="8216" width="13.33203125" style="57" bestFit="1" customWidth="1"/>
    <col min="8217" max="8217" width="13.5546875" style="57" customWidth="1"/>
    <col min="8218" max="8218" width="8.109375" style="57" customWidth="1"/>
    <col min="8219" max="8219" width="11.5546875" style="57" bestFit="1" customWidth="1"/>
    <col min="8220" max="8220" width="7" style="57" customWidth="1"/>
    <col min="8221" max="8221" width="0.6640625" style="57" customWidth="1"/>
    <col min="8222" max="8222" width="11.109375" style="57" customWidth="1"/>
    <col min="8223" max="8223" width="11.5546875" style="57" bestFit="1" customWidth="1"/>
    <col min="8224" max="8450" width="9.109375" style="57"/>
    <col min="8451" max="8451" width="4.109375" style="57" customWidth="1"/>
    <col min="8452" max="8452" width="12.44140625" style="57" bestFit="1" customWidth="1"/>
    <col min="8453" max="8453" width="39.6640625" style="57" bestFit="1" customWidth="1"/>
    <col min="8454" max="8454" width="3.5546875" style="57" bestFit="1" customWidth="1"/>
    <col min="8455" max="8455" width="14.44140625" style="57" bestFit="1" customWidth="1"/>
    <col min="8456" max="8456" width="16.33203125" style="57" customWidth="1"/>
    <col min="8457" max="8457" width="10.88671875" style="57" customWidth="1"/>
    <col min="8458" max="8458" width="16.88671875" style="57" bestFit="1" customWidth="1"/>
    <col min="8459" max="8459" width="1.44140625" style="57" customWidth="1"/>
    <col min="8460" max="8460" width="15" style="57" bestFit="1" customWidth="1"/>
    <col min="8461" max="8461" width="14.44140625" style="57" bestFit="1" customWidth="1"/>
    <col min="8462" max="8462" width="14.33203125" style="57" customWidth="1"/>
    <col min="8463" max="8463" width="10.88671875" style="57" customWidth="1"/>
    <col min="8464" max="8464" width="12.88671875" style="57" customWidth="1"/>
    <col min="8465" max="8465" width="10.88671875" style="57" bestFit="1" customWidth="1"/>
    <col min="8466" max="8466" width="12" style="57" customWidth="1"/>
    <col min="8467" max="8467" width="13.88671875" style="57" bestFit="1" customWidth="1"/>
    <col min="8468" max="8468" width="11.109375" style="57" bestFit="1" customWidth="1"/>
    <col min="8469" max="8469" width="9.88671875" style="57" customWidth="1"/>
    <col min="8470" max="8470" width="7.33203125" style="57" customWidth="1"/>
    <col min="8471" max="8471" width="11.33203125" style="57" customWidth="1"/>
    <col min="8472" max="8472" width="13.33203125" style="57" bestFit="1" customWidth="1"/>
    <col min="8473" max="8473" width="13.5546875" style="57" customWidth="1"/>
    <col min="8474" max="8474" width="8.109375" style="57" customWidth="1"/>
    <col min="8475" max="8475" width="11.5546875" style="57" bestFit="1" customWidth="1"/>
    <col min="8476" max="8476" width="7" style="57" customWidth="1"/>
    <col min="8477" max="8477" width="0.6640625" style="57" customWidth="1"/>
    <col min="8478" max="8478" width="11.109375" style="57" customWidth="1"/>
    <col min="8479" max="8479" width="11.5546875" style="57" bestFit="1" customWidth="1"/>
    <col min="8480" max="8706" width="9.109375" style="57"/>
    <col min="8707" max="8707" width="4.109375" style="57" customWidth="1"/>
    <col min="8708" max="8708" width="12.44140625" style="57" bestFit="1" customWidth="1"/>
    <col min="8709" max="8709" width="39.6640625" style="57" bestFit="1" customWidth="1"/>
    <col min="8710" max="8710" width="3.5546875" style="57" bestFit="1" customWidth="1"/>
    <col min="8711" max="8711" width="14.44140625" style="57" bestFit="1" customWidth="1"/>
    <col min="8712" max="8712" width="16.33203125" style="57" customWidth="1"/>
    <col min="8713" max="8713" width="10.88671875" style="57" customWidth="1"/>
    <col min="8714" max="8714" width="16.88671875" style="57" bestFit="1" customWidth="1"/>
    <col min="8715" max="8715" width="1.44140625" style="57" customWidth="1"/>
    <col min="8716" max="8716" width="15" style="57" bestFit="1" customWidth="1"/>
    <col min="8717" max="8717" width="14.44140625" style="57" bestFit="1" customWidth="1"/>
    <col min="8718" max="8718" width="14.33203125" style="57" customWidth="1"/>
    <col min="8719" max="8719" width="10.88671875" style="57" customWidth="1"/>
    <col min="8720" max="8720" width="12.88671875" style="57" customWidth="1"/>
    <col min="8721" max="8721" width="10.88671875" style="57" bestFit="1" customWidth="1"/>
    <col min="8722" max="8722" width="12" style="57" customWidth="1"/>
    <col min="8723" max="8723" width="13.88671875" style="57" bestFit="1" customWidth="1"/>
    <col min="8724" max="8724" width="11.109375" style="57" bestFit="1" customWidth="1"/>
    <col min="8725" max="8725" width="9.88671875" style="57" customWidth="1"/>
    <col min="8726" max="8726" width="7.33203125" style="57" customWidth="1"/>
    <col min="8727" max="8727" width="11.33203125" style="57" customWidth="1"/>
    <col min="8728" max="8728" width="13.33203125" style="57" bestFit="1" customWidth="1"/>
    <col min="8729" max="8729" width="13.5546875" style="57" customWidth="1"/>
    <col min="8730" max="8730" width="8.109375" style="57" customWidth="1"/>
    <col min="8731" max="8731" width="11.5546875" style="57" bestFit="1" customWidth="1"/>
    <col min="8732" max="8732" width="7" style="57" customWidth="1"/>
    <col min="8733" max="8733" width="0.6640625" style="57" customWidth="1"/>
    <col min="8734" max="8734" width="11.109375" style="57" customWidth="1"/>
    <col min="8735" max="8735" width="11.5546875" style="57" bestFit="1" customWidth="1"/>
    <col min="8736" max="8962" width="9.109375" style="57"/>
    <col min="8963" max="8963" width="4.109375" style="57" customWidth="1"/>
    <col min="8964" max="8964" width="12.44140625" style="57" bestFit="1" customWidth="1"/>
    <col min="8965" max="8965" width="39.6640625" style="57" bestFit="1" customWidth="1"/>
    <col min="8966" max="8966" width="3.5546875" style="57" bestFit="1" customWidth="1"/>
    <col min="8967" max="8967" width="14.44140625" style="57" bestFit="1" customWidth="1"/>
    <col min="8968" max="8968" width="16.33203125" style="57" customWidth="1"/>
    <col min="8969" max="8969" width="10.88671875" style="57" customWidth="1"/>
    <col min="8970" max="8970" width="16.88671875" style="57" bestFit="1" customWidth="1"/>
    <col min="8971" max="8971" width="1.44140625" style="57" customWidth="1"/>
    <col min="8972" max="8972" width="15" style="57" bestFit="1" customWidth="1"/>
    <col min="8973" max="8973" width="14.44140625" style="57" bestFit="1" customWidth="1"/>
    <col min="8974" max="8974" width="14.33203125" style="57" customWidth="1"/>
    <col min="8975" max="8975" width="10.88671875" style="57" customWidth="1"/>
    <col min="8976" max="8976" width="12.88671875" style="57" customWidth="1"/>
    <col min="8977" max="8977" width="10.88671875" style="57" bestFit="1" customWidth="1"/>
    <col min="8978" max="8978" width="12" style="57" customWidth="1"/>
    <col min="8979" max="8979" width="13.88671875" style="57" bestFit="1" customWidth="1"/>
    <col min="8980" max="8980" width="11.109375" style="57" bestFit="1" customWidth="1"/>
    <col min="8981" max="8981" width="9.88671875" style="57" customWidth="1"/>
    <col min="8982" max="8982" width="7.33203125" style="57" customWidth="1"/>
    <col min="8983" max="8983" width="11.33203125" style="57" customWidth="1"/>
    <col min="8984" max="8984" width="13.33203125" style="57" bestFit="1" customWidth="1"/>
    <col min="8985" max="8985" width="13.5546875" style="57" customWidth="1"/>
    <col min="8986" max="8986" width="8.109375" style="57" customWidth="1"/>
    <col min="8987" max="8987" width="11.5546875" style="57" bestFit="1" customWidth="1"/>
    <col min="8988" max="8988" width="7" style="57" customWidth="1"/>
    <col min="8989" max="8989" width="0.6640625" style="57" customWidth="1"/>
    <col min="8990" max="8990" width="11.109375" style="57" customWidth="1"/>
    <col min="8991" max="8991" width="11.5546875" style="57" bestFit="1" customWidth="1"/>
    <col min="8992" max="9218" width="9.109375" style="57"/>
    <col min="9219" max="9219" width="4.109375" style="57" customWidth="1"/>
    <col min="9220" max="9220" width="12.44140625" style="57" bestFit="1" customWidth="1"/>
    <col min="9221" max="9221" width="39.6640625" style="57" bestFit="1" customWidth="1"/>
    <col min="9222" max="9222" width="3.5546875" style="57" bestFit="1" customWidth="1"/>
    <col min="9223" max="9223" width="14.44140625" style="57" bestFit="1" customWidth="1"/>
    <col min="9224" max="9224" width="16.33203125" style="57" customWidth="1"/>
    <col min="9225" max="9225" width="10.88671875" style="57" customWidth="1"/>
    <col min="9226" max="9226" width="16.88671875" style="57" bestFit="1" customWidth="1"/>
    <col min="9227" max="9227" width="1.44140625" style="57" customWidth="1"/>
    <col min="9228" max="9228" width="15" style="57" bestFit="1" customWidth="1"/>
    <col min="9229" max="9229" width="14.44140625" style="57" bestFit="1" customWidth="1"/>
    <col min="9230" max="9230" width="14.33203125" style="57" customWidth="1"/>
    <col min="9231" max="9231" width="10.88671875" style="57" customWidth="1"/>
    <col min="9232" max="9232" width="12.88671875" style="57" customWidth="1"/>
    <col min="9233" max="9233" width="10.88671875" style="57" bestFit="1" customWidth="1"/>
    <col min="9234" max="9234" width="12" style="57" customWidth="1"/>
    <col min="9235" max="9235" width="13.88671875" style="57" bestFit="1" customWidth="1"/>
    <col min="9236" max="9236" width="11.109375" style="57" bestFit="1" customWidth="1"/>
    <col min="9237" max="9237" width="9.88671875" style="57" customWidth="1"/>
    <col min="9238" max="9238" width="7.33203125" style="57" customWidth="1"/>
    <col min="9239" max="9239" width="11.33203125" style="57" customWidth="1"/>
    <col min="9240" max="9240" width="13.33203125" style="57" bestFit="1" customWidth="1"/>
    <col min="9241" max="9241" width="13.5546875" style="57" customWidth="1"/>
    <col min="9242" max="9242" width="8.109375" style="57" customWidth="1"/>
    <col min="9243" max="9243" width="11.5546875" style="57" bestFit="1" customWidth="1"/>
    <col min="9244" max="9244" width="7" style="57" customWidth="1"/>
    <col min="9245" max="9245" width="0.6640625" style="57" customWidth="1"/>
    <col min="9246" max="9246" width="11.109375" style="57" customWidth="1"/>
    <col min="9247" max="9247" width="11.5546875" style="57" bestFit="1" customWidth="1"/>
    <col min="9248" max="9474" width="9.109375" style="57"/>
    <col min="9475" max="9475" width="4.109375" style="57" customWidth="1"/>
    <col min="9476" max="9476" width="12.44140625" style="57" bestFit="1" customWidth="1"/>
    <col min="9477" max="9477" width="39.6640625" style="57" bestFit="1" customWidth="1"/>
    <col min="9478" max="9478" width="3.5546875" style="57" bestFit="1" customWidth="1"/>
    <col min="9479" max="9479" width="14.44140625" style="57" bestFit="1" customWidth="1"/>
    <col min="9480" max="9480" width="16.33203125" style="57" customWidth="1"/>
    <col min="9481" max="9481" width="10.88671875" style="57" customWidth="1"/>
    <col min="9482" max="9482" width="16.88671875" style="57" bestFit="1" customWidth="1"/>
    <col min="9483" max="9483" width="1.44140625" style="57" customWidth="1"/>
    <col min="9484" max="9484" width="15" style="57" bestFit="1" customWidth="1"/>
    <col min="9485" max="9485" width="14.44140625" style="57" bestFit="1" customWidth="1"/>
    <col min="9486" max="9486" width="14.33203125" style="57" customWidth="1"/>
    <col min="9487" max="9487" width="10.88671875" style="57" customWidth="1"/>
    <col min="9488" max="9488" width="12.88671875" style="57" customWidth="1"/>
    <col min="9489" max="9489" width="10.88671875" style="57" bestFit="1" customWidth="1"/>
    <col min="9490" max="9490" width="12" style="57" customWidth="1"/>
    <col min="9491" max="9491" width="13.88671875" style="57" bestFit="1" customWidth="1"/>
    <col min="9492" max="9492" width="11.109375" style="57" bestFit="1" customWidth="1"/>
    <col min="9493" max="9493" width="9.88671875" style="57" customWidth="1"/>
    <col min="9494" max="9494" width="7.33203125" style="57" customWidth="1"/>
    <col min="9495" max="9495" width="11.33203125" style="57" customWidth="1"/>
    <col min="9496" max="9496" width="13.33203125" style="57" bestFit="1" customWidth="1"/>
    <col min="9497" max="9497" width="13.5546875" style="57" customWidth="1"/>
    <col min="9498" max="9498" width="8.109375" style="57" customWidth="1"/>
    <col min="9499" max="9499" width="11.5546875" style="57" bestFit="1" customWidth="1"/>
    <col min="9500" max="9500" width="7" style="57" customWidth="1"/>
    <col min="9501" max="9501" width="0.6640625" style="57" customWidth="1"/>
    <col min="9502" max="9502" width="11.109375" style="57" customWidth="1"/>
    <col min="9503" max="9503" width="11.5546875" style="57" bestFit="1" customWidth="1"/>
    <col min="9504" max="9730" width="9.109375" style="57"/>
    <col min="9731" max="9731" width="4.109375" style="57" customWidth="1"/>
    <col min="9732" max="9732" width="12.44140625" style="57" bestFit="1" customWidth="1"/>
    <col min="9733" max="9733" width="39.6640625" style="57" bestFit="1" customWidth="1"/>
    <col min="9734" max="9734" width="3.5546875" style="57" bestFit="1" customWidth="1"/>
    <col min="9735" max="9735" width="14.44140625" style="57" bestFit="1" customWidth="1"/>
    <col min="9736" max="9736" width="16.33203125" style="57" customWidth="1"/>
    <col min="9737" max="9737" width="10.88671875" style="57" customWidth="1"/>
    <col min="9738" max="9738" width="16.88671875" style="57" bestFit="1" customWidth="1"/>
    <col min="9739" max="9739" width="1.44140625" style="57" customWidth="1"/>
    <col min="9740" max="9740" width="15" style="57" bestFit="1" customWidth="1"/>
    <col min="9741" max="9741" width="14.44140625" style="57" bestFit="1" customWidth="1"/>
    <col min="9742" max="9742" width="14.33203125" style="57" customWidth="1"/>
    <col min="9743" max="9743" width="10.88671875" style="57" customWidth="1"/>
    <col min="9744" max="9744" width="12.88671875" style="57" customWidth="1"/>
    <col min="9745" max="9745" width="10.88671875" style="57" bestFit="1" customWidth="1"/>
    <col min="9746" max="9746" width="12" style="57" customWidth="1"/>
    <col min="9747" max="9747" width="13.88671875" style="57" bestFit="1" customWidth="1"/>
    <col min="9748" max="9748" width="11.109375" style="57" bestFit="1" customWidth="1"/>
    <col min="9749" max="9749" width="9.88671875" style="57" customWidth="1"/>
    <col min="9750" max="9750" width="7.33203125" style="57" customWidth="1"/>
    <col min="9751" max="9751" width="11.33203125" style="57" customWidth="1"/>
    <col min="9752" max="9752" width="13.33203125" style="57" bestFit="1" customWidth="1"/>
    <col min="9753" max="9753" width="13.5546875" style="57" customWidth="1"/>
    <col min="9754" max="9754" width="8.109375" style="57" customWidth="1"/>
    <col min="9755" max="9755" width="11.5546875" style="57" bestFit="1" customWidth="1"/>
    <col min="9756" max="9756" width="7" style="57" customWidth="1"/>
    <col min="9757" max="9757" width="0.6640625" style="57" customWidth="1"/>
    <col min="9758" max="9758" width="11.109375" style="57" customWidth="1"/>
    <col min="9759" max="9759" width="11.5546875" style="57" bestFit="1" customWidth="1"/>
    <col min="9760" max="9986" width="9.109375" style="57"/>
    <col min="9987" max="9987" width="4.109375" style="57" customWidth="1"/>
    <col min="9988" max="9988" width="12.44140625" style="57" bestFit="1" customWidth="1"/>
    <col min="9989" max="9989" width="39.6640625" style="57" bestFit="1" customWidth="1"/>
    <col min="9990" max="9990" width="3.5546875" style="57" bestFit="1" customWidth="1"/>
    <col min="9991" max="9991" width="14.44140625" style="57" bestFit="1" customWidth="1"/>
    <col min="9992" max="9992" width="16.33203125" style="57" customWidth="1"/>
    <col min="9993" max="9993" width="10.88671875" style="57" customWidth="1"/>
    <col min="9994" max="9994" width="16.88671875" style="57" bestFit="1" customWidth="1"/>
    <col min="9995" max="9995" width="1.44140625" style="57" customWidth="1"/>
    <col min="9996" max="9996" width="15" style="57" bestFit="1" customWidth="1"/>
    <col min="9997" max="9997" width="14.44140625" style="57" bestFit="1" customWidth="1"/>
    <col min="9998" max="9998" width="14.33203125" style="57" customWidth="1"/>
    <col min="9999" max="9999" width="10.88671875" style="57" customWidth="1"/>
    <col min="10000" max="10000" width="12.88671875" style="57" customWidth="1"/>
    <col min="10001" max="10001" width="10.88671875" style="57" bestFit="1" customWidth="1"/>
    <col min="10002" max="10002" width="12" style="57" customWidth="1"/>
    <col min="10003" max="10003" width="13.88671875" style="57" bestFit="1" customWidth="1"/>
    <col min="10004" max="10004" width="11.109375" style="57" bestFit="1" customWidth="1"/>
    <col min="10005" max="10005" width="9.88671875" style="57" customWidth="1"/>
    <col min="10006" max="10006" width="7.33203125" style="57" customWidth="1"/>
    <col min="10007" max="10007" width="11.33203125" style="57" customWidth="1"/>
    <col min="10008" max="10008" width="13.33203125" style="57" bestFit="1" customWidth="1"/>
    <col min="10009" max="10009" width="13.5546875" style="57" customWidth="1"/>
    <col min="10010" max="10010" width="8.109375" style="57" customWidth="1"/>
    <col min="10011" max="10011" width="11.5546875" style="57" bestFit="1" customWidth="1"/>
    <col min="10012" max="10012" width="7" style="57" customWidth="1"/>
    <col min="10013" max="10013" width="0.6640625" style="57" customWidth="1"/>
    <col min="10014" max="10014" width="11.109375" style="57" customWidth="1"/>
    <col min="10015" max="10015" width="11.5546875" style="57" bestFit="1" customWidth="1"/>
    <col min="10016" max="10242" width="9.109375" style="57"/>
    <col min="10243" max="10243" width="4.109375" style="57" customWidth="1"/>
    <col min="10244" max="10244" width="12.44140625" style="57" bestFit="1" customWidth="1"/>
    <col min="10245" max="10245" width="39.6640625" style="57" bestFit="1" customWidth="1"/>
    <col min="10246" max="10246" width="3.5546875" style="57" bestFit="1" customWidth="1"/>
    <col min="10247" max="10247" width="14.44140625" style="57" bestFit="1" customWidth="1"/>
    <col min="10248" max="10248" width="16.33203125" style="57" customWidth="1"/>
    <col min="10249" max="10249" width="10.88671875" style="57" customWidth="1"/>
    <col min="10250" max="10250" width="16.88671875" style="57" bestFit="1" customWidth="1"/>
    <col min="10251" max="10251" width="1.44140625" style="57" customWidth="1"/>
    <col min="10252" max="10252" width="15" style="57" bestFit="1" customWidth="1"/>
    <col min="10253" max="10253" width="14.44140625" style="57" bestFit="1" customWidth="1"/>
    <col min="10254" max="10254" width="14.33203125" style="57" customWidth="1"/>
    <col min="10255" max="10255" width="10.88671875" style="57" customWidth="1"/>
    <col min="10256" max="10256" width="12.88671875" style="57" customWidth="1"/>
    <col min="10257" max="10257" width="10.88671875" style="57" bestFit="1" customWidth="1"/>
    <col min="10258" max="10258" width="12" style="57" customWidth="1"/>
    <col min="10259" max="10259" width="13.88671875" style="57" bestFit="1" customWidth="1"/>
    <col min="10260" max="10260" width="11.109375" style="57" bestFit="1" customWidth="1"/>
    <col min="10261" max="10261" width="9.88671875" style="57" customWidth="1"/>
    <col min="10262" max="10262" width="7.33203125" style="57" customWidth="1"/>
    <col min="10263" max="10263" width="11.33203125" style="57" customWidth="1"/>
    <col min="10264" max="10264" width="13.33203125" style="57" bestFit="1" customWidth="1"/>
    <col min="10265" max="10265" width="13.5546875" style="57" customWidth="1"/>
    <col min="10266" max="10266" width="8.109375" style="57" customWidth="1"/>
    <col min="10267" max="10267" width="11.5546875" style="57" bestFit="1" customWidth="1"/>
    <col min="10268" max="10268" width="7" style="57" customWidth="1"/>
    <col min="10269" max="10269" width="0.6640625" style="57" customWidth="1"/>
    <col min="10270" max="10270" width="11.109375" style="57" customWidth="1"/>
    <col min="10271" max="10271" width="11.5546875" style="57" bestFit="1" customWidth="1"/>
    <col min="10272" max="10498" width="9.109375" style="57"/>
    <col min="10499" max="10499" width="4.109375" style="57" customWidth="1"/>
    <col min="10500" max="10500" width="12.44140625" style="57" bestFit="1" customWidth="1"/>
    <col min="10501" max="10501" width="39.6640625" style="57" bestFit="1" customWidth="1"/>
    <col min="10502" max="10502" width="3.5546875" style="57" bestFit="1" customWidth="1"/>
    <col min="10503" max="10503" width="14.44140625" style="57" bestFit="1" customWidth="1"/>
    <col min="10504" max="10504" width="16.33203125" style="57" customWidth="1"/>
    <col min="10505" max="10505" width="10.88671875" style="57" customWidth="1"/>
    <col min="10506" max="10506" width="16.88671875" style="57" bestFit="1" customWidth="1"/>
    <col min="10507" max="10507" width="1.44140625" style="57" customWidth="1"/>
    <col min="10508" max="10508" width="15" style="57" bestFit="1" customWidth="1"/>
    <col min="10509" max="10509" width="14.44140625" style="57" bestFit="1" customWidth="1"/>
    <col min="10510" max="10510" width="14.33203125" style="57" customWidth="1"/>
    <col min="10511" max="10511" width="10.88671875" style="57" customWidth="1"/>
    <col min="10512" max="10512" width="12.88671875" style="57" customWidth="1"/>
    <col min="10513" max="10513" width="10.88671875" style="57" bestFit="1" customWidth="1"/>
    <col min="10514" max="10514" width="12" style="57" customWidth="1"/>
    <col min="10515" max="10515" width="13.88671875" style="57" bestFit="1" customWidth="1"/>
    <col min="10516" max="10516" width="11.109375" style="57" bestFit="1" customWidth="1"/>
    <col min="10517" max="10517" width="9.88671875" style="57" customWidth="1"/>
    <col min="10518" max="10518" width="7.33203125" style="57" customWidth="1"/>
    <col min="10519" max="10519" width="11.33203125" style="57" customWidth="1"/>
    <col min="10520" max="10520" width="13.33203125" style="57" bestFit="1" customWidth="1"/>
    <col min="10521" max="10521" width="13.5546875" style="57" customWidth="1"/>
    <col min="10522" max="10522" width="8.109375" style="57" customWidth="1"/>
    <col min="10523" max="10523" width="11.5546875" style="57" bestFit="1" customWidth="1"/>
    <col min="10524" max="10524" width="7" style="57" customWidth="1"/>
    <col min="10525" max="10525" width="0.6640625" style="57" customWidth="1"/>
    <col min="10526" max="10526" width="11.109375" style="57" customWidth="1"/>
    <col min="10527" max="10527" width="11.5546875" style="57" bestFit="1" customWidth="1"/>
    <col min="10528" max="10754" width="9.109375" style="57"/>
    <col min="10755" max="10755" width="4.109375" style="57" customWidth="1"/>
    <col min="10756" max="10756" width="12.44140625" style="57" bestFit="1" customWidth="1"/>
    <col min="10757" max="10757" width="39.6640625" style="57" bestFit="1" customWidth="1"/>
    <col min="10758" max="10758" width="3.5546875" style="57" bestFit="1" customWidth="1"/>
    <col min="10759" max="10759" width="14.44140625" style="57" bestFit="1" customWidth="1"/>
    <col min="10760" max="10760" width="16.33203125" style="57" customWidth="1"/>
    <col min="10761" max="10761" width="10.88671875" style="57" customWidth="1"/>
    <col min="10762" max="10762" width="16.88671875" style="57" bestFit="1" customWidth="1"/>
    <col min="10763" max="10763" width="1.44140625" style="57" customWidth="1"/>
    <col min="10764" max="10764" width="15" style="57" bestFit="1" customWidth="1"/>
    <col min="10765" max="10765" width="14.44140625" style="57" bestFit="1" customWidth="1"/>
    <col min="10766" max="10766" width="14.33203125" style="57" customWidth="1"/>
    <col min="10767" max="10767" width="10.88671875" style="57" customWidth="1"/>
    <col min="10768" max="10768" width="12.88671875" style="57" customWidth="1"/>
    <col min="10769" max="10769" width="10.88671875" style="57" bestFit="1" customWidth="1"/>
    <col min="10770" max="10770" width="12" style="57" customWidth="1"/>
    <col min="10771" max="10771" width="13.88671875" style="57" bestFit="1" customWidth="1"/>
    <col min="10772" max="10772" width="11.109375" style="57" bestFit="1" customWidth="1"/>
    <col min="10773" max="10773" width="9.88671875" style="57" customWidth="1"/>
    <col min="10774" max="10774" width="7.33203125" style="57" customWidth="1"/>
    <col min="10775" max="10775" width="11.33203125" style="57" customWidth="1"/>
    <col min="10776" max="10776" width="13.33203125" style="57" bestFit="1" customWidth="1"/>
    <col min="10777" max="10777" width="13.5546875" style="57" customWidth="1"/>
    <col min="10778" max="10778" width="8.109375" style="57" customWidth="1"/>
    <col min="10779" max="10779" width="11.5546875" style="57" bestFit="1" customWidth="1"/>
    <col min="10780" max="10780" width="7" style="57" customWidth="1"/>
    <col min="10781" max="10781" width="0.6640625" style="57" customWidth="1"/>
    <col min="10782" max="10782" width="11.109375" style="57" customWidth="1"/>
    <col min="10783" max="10783" width="11.5546875" style="57" bestFit="1" customWidth="1"/>
    <col min="10784" max="11010" width="9.109375" style="57"/>
    <col min="11011" max="11011" width="4.109375" style="57" customWidth="1"/>
    <col min="11012" max="11012" width="12.44140625" style="57" bestFit="1" customWidth="1"/>
    <col min="11013" max="11013" width="39.6640625" style="57" bestFit="1" customWidth="1"/>
    <col min="11014" max="11014" width="3.5546875" style="57" bestFit="1" customWidth="1"/>
    <col min="11015" max="11015" width="14.44140625" style="57" bestFit="1" customWidth="1"/>
    <col min="11016" max="11016" width="16.33203125" style="57" customWidth="1"/>
    <col min="11017" max="11017" width="10.88671875" style="57" customWidth="1"/>
    <col min="11018" max="11018" width="16.88671875" style="57" bestFit="1" customWidth="1"/>
    <col min="11019" max="11019" width="1.44140625" style="57" customWidth="1"/>
    <col min="11020" max="11020" width="15" style="57" bestFit="1" customWidth="1"/>
    <col min="11021" max="11021" width="14.44140625" style="57" bestFit="1" customWidth="1"/>
    <col min="11022" max="11022" width="14.33203125" style="57" customWidth="1"/>
    <col min="11023" max="11023" width="10.88671875" style="57" customWidth="1"/>
    <col min="11024" max="11024" width="12.88671875" style="57" customWidth="1"/>
    <col min="11025" max="11025" width="10.88671875" style="57" bestFit="1" customWidth="1"/>
    <col min="11026" max="11026" width="12" style="57" customWidth="1"/>
    <col min="11027" max="11027" width="13.88671875" style="57" bestFit="1" customWidth="1"/>
    <col min="11028" max="11028" width="11.109375" style="57" bestFit="1" customWidth="1"/>
    <col min="11029" max="11029" width="9.88671875" style="57" customWidth="1"/>
    <col min="11030" max="11030" width="7.33203125" style="57" customWidth="1"/>
    <col min="11031" max="11031" width="11.33203125" style="57" customWidth="1"/>
    <col min="11032" max="11032" width="13.33203125" style="57" bestFit="1" customWidth="1"/>
    <col min="11033" max="11033" width="13.5546875" style="57" customWidth="1"/>
    <col min="11034" max="11034" width="8.109375" style="57" customWidth="1"/>
    <col min="11035" max="11035" width="11.5546875" style="57" bestFit="1" customWidth="1"/>
    <col min="11036" max="11036" width="7" style="57" customWidth="1"/>
    <col min="11037" max="11037" width="0.6640625" style="57" customWidth="1"/>
    <col min="11038" max="11038" width="11.109375" style="57" customWidth="1"/>
    <col min="11039" max="11039" width="11.5546875" style="57" bestFit="1" customWidth="1"/>
    <col min="11040" max="11266" width="9.109375" style="57"/>
    <col min="11267" max="11267" width="4.109375" style="57" customWidth="1"/>
    <col min="11268" max="11268" width="12.44140625" style="57" bestFit="1" customWidth="1"/>
    <col min="11269" max="11269" width="39.6640625" style="57" bestFit="1" customWidth="1"/>
    <col min="11270" max="11270" width="3.5546875" style="57" bestFit="1" customWidth="1"/>
    <col min="11271" max="11271" width="14.44140625" style="57" bestFit="1" customWidth="1"/>
    <col min="11272" max="11272" width="16.33203125" style="57" customWidth="1"/>
    <col min="11273" max="11273" width="10.88671875" style="57" customWidth="1"/>
    <col min="11274" max="11274" width="16.88671875" style="57" bestFit="1" customWidth="1"/>
    <col min="11275" max="11275" width="1.44140625" style="57" customWidth="1"/>
    <col min="11276" max="11276" width="15" style="57" bestFit="1" customWidth="1"/>
    <col min="11277" max="11277" width="14.44140625" style="57" bestFit="1" customWidth="1"/>
    <col min="11278" max="11278" width="14.33203125" style="57" customWidth="1"/>
    <col min="11279" max="11279" width="10.88671875" style="57" customWidth="1"/>
    <col min="11280" max="11280" width="12.88671875" style="57" customWidth="1"/>
    <col min="11281" max="11281" width="10.88671875" style="57" bestFit="1" customWidth="1"/>
    <col min="11282" max="11282" width="12" style="57" customWidth="1"/>
    <col min="11283" max="11283" width="13.88671875" style="57" bestFit="1" customWidth="1"/>
    <col min="11284" max="11284" width="11.109375" style="57" bestFit="1" customWidth="1"/>
    <col min="11285" max="11285" width="9.88671875" style="57" customWidth="1"/>
    <col min="11286" max="11286" width="7.33203125" style="57" customWidth="1"/>
    <col min="11287" max="11287" width="11.33203125" style="57" customWidth="1"/>
    <col min="11288" max="11288" width="13.33203125" style="57" bestFit="1" customWidth="1"/>
    <col min="11289" max="11289" width="13.5546875" style="57" customWidth="1"/>
    <col min="11290" max="11290" width="8.109375" style="57" customWidth="1"/>
    <col min="11291" max="11291" width="11.5546875" style="57" bestFit="1" customWidth="1"/>
    <col min="11292" max="11292" width="7" style="57" customWidth="1"/>
    <col min="11293" max="11293" width="0.6640625" style="57" customWidth="1"/>
    <col min="11294" max="11294" width="11.109375" style="57" customWidth="1"/>
    <col min="11295" max="11295" width="11.5546875" style="57" bestFit="1" customWidth="1"/>
    <col min="11296" max="11522" width="9.109375" style="57"/>
    <col min="11523" max="11523" width="4.109375" style="57" customWidth="1"/>
    <col min="11524" max="11524" width="12.44140625" style="57" bestFit="1" customWidth="1"/>
    <col min="11525" max="11525" width="39.6640625" style="57" bestFit="1" customWidth="1"/>
    <col min="11526" max="11526" width="3.5546875" style="57" bestFit="1" customWidth="1"/>
    <col min="11527" max="11527" width="14.44140625" style="57" bestFit="1" customWidth="1"/>
    <col min="11528" max="11528" width="16.33203125" style="57" customWidth="1"/>
    <col min="11529" max="11529" width="10.88671875" style="57" customWidth="1"/>
    <col min="11530" max="11530" width="16.88671875" style="57" bestFit="1" customWidth="1"/>
    <col min="11531" max="11531" width="1.44140625" style="57" customWidth="1"/>
    <col min="11532" max="11532" width="15" style="57" bestFit="1" customWidth="1"/>
    <col min="11533" max="11533" width="14.44140625" style="57" bestFit="1" customWidth="1"/>
    <col min="11534" max="11534" width="14.33203125" style="57" customWidth="1"/>
    <col min="11535" max="11535" width="10.88671875" style="57" customWidth="1"/>
    <col min="11536" max="11536" width="12.88671875" style="57" customWidth="1"/>
    <col min="11537" max="11537" width="10.88671875" style="57" bestFit="1" customWidth="1"/>
    <col min="11538" max="11538" width="12" style="57" customWidth="1"/>
    <col min="11539" max="11539" width="13.88671875" style="57" bestFit="1" customWidth="1"/>
    <col min="11540" max="11540" width="11.109375" style="57" bestFit="1" customWidth="1"/>
    <col min="11541" max="11541" width="9.88671875" style="57" customWidth="1"/>
    <col min="11542" max="11542" width="7.33203125" style="57" customWidth="1"/>
    <col min="11543" max="11543" width="11.33203125" style="57" customWidth="1"/>
    <col min="11544" max="11544" width="13.33203125" style="57" bestFit="1" customWidth="1"/>
    <col min="11545" max="11545" width="13.5546875" style="57" customWidth="1"/>
    <col min="11546" max="11546" width="8.109375" style="57" customWidth="1"/>
    <col min="11547" max="11547" width="11.5546875" style="57" bestFit="1" customWidth="1"/>
    <col min="11548" max="11548" width="7" style="57" customWidth="1"/>
    <col min="11549" max="11549" width="0.6640625" style="57" customWidth="1"/>
    <col min="11550" max="11550" width="11.109375" style="57" customWidth="1"/>
    <col min="11551" max="11551" width="11.5546875" style="57" bestFit="1" customWidth="1"/>
    <col min="11552" max="11778" width="9.109375" style="57"/>
    <col min="11779" max="11779" width="4.109375" style="57" customWidth="1"/>
    <col min="11780" max="11780" width="12.44140625" style="57" bestFit="1" customWidth="1"/>
    <col min="11781" max="11781" width="39.6640625" style="57" bestFit="1" customWidth="1"/>
    <col min="11782" max="11782" width="3.5546875" style="57" bestFit="1" customWidth="1"/>
    <col min="11783" max="11783" width="14.44140625" style="57" bestFit="1" customWidth="1"/>
    <col min="11784" max="11784" width="16.33203125" style="57" customWidth="1"/>
    <col min="11785" max="11785" width="10.88671875" style="57" customWidth="1"/>
    <col min="11786" max="11786" width="16.88671875" style="57" bestFit="1" customWidth="1"/>
    <col min="11787" max="11787" width="1.44140625" style="57" customWidth="1"/>
    <col min="11788" max="11788" width="15" style="57" bestFit="1" customWidth="1"/>
    <col min="11789" max="11789" width="14.44140625" style="57" bestFit="1" customWidth="1"/>
    <col min="11790" max="11790" width="14.33203125" style="57" customWidth="1"/>
    <col min="11791" max="11791" width="10.88671875" style="57" customWidth="1"/>
    <col min="11792" max="11792" width="12.88671875" style="57" customWidth="1"/>
    <col min="11793" max="11793" width="10.88671875" style="57" bestFit="1" customWidth="1"/>
    <col min="11794" max="11794" width="12" style="57" customWidth="1"/>
    <col min="11795" max="11795" width="13.88671875" style="57" bestFit="1" customWidth="1"/>
    <col min="11796" max="11796" width="11.109375" style="57" bestFit="1" customWidth="1"/>
    <col min="11797" max="11797" width="9.88671875" style="57" customWidth="1"/>
    <col min="11798" max="11798" width="7.33203125" style="57" customWidth="1"/>
    <col min="11799" max="11799" width="11.33203125" style="57" customWidth="1"/>
    <col min="11800" max="11800" width="13.33203125" style="57" bestFit="1" customWidth="1"/>
    <col min="11801" max="11801" width="13.5546875" style="57" customWidth="1"/>
    <col min="11802" max="11802" width="8.109375" style="57" customWidth="1"/>
    <col min="11803" max="11803" width="11.5546875" style="57" bestFit="1" customWidth="1"/>
    <col min="11804" max="11804" width="7" style="57" customWidth="1"/>
    <col min="11805" max="11805" width="0.6640625" style="57" customWidth="1"/>
    <col min="11806" max="11806" width="11.109375" style="57" customWidth="1"/>
    <col min="11807" max="11807" width="11.5546875" style="57" bestFit="1" customWidth="1"/>
    <col min="11808" max="12034" width="9.109375" style="57"/>
    <col min="12035" max="12035" width="4.109375" style="57" customWidth="1"/>
    <col min="12036" max="12036" width="12.44140625" style="57" bestFit="1" customWidth="1"/>
    <col min="12037" max="12037" width="39.6640625" style="57" bestFit="1" customWidth="1"/>
    <col min="12038" max="12038" width="3.5546875" style="57" bestFit="1" customWidth="1"/>
    <col min="12039" max="12039" width="14.44140625" style="57" bestFit="1" customWidth="1"/>
    <col min="12040" max="12040" width="16.33203125" style="57" customWidth="1"/>
    <col min="12041" max="12041" width="10.88671875" style="57" customWidth="1"/>
    <col min="12042" max="12042" width="16.88671875" style="57" bestFit="1" customWidth="1"/>
    <col min="12043" max="12043" width="1.44140625" style="57" customWidth="1"/>
    <col min="12044" max="12044" width="15" style="57" bestFit="1" customWidth="1"/>
    <col min="12045" max="12045" width="14.44140625" style="57" bestFit="1" customWidth="1"/>
    <col min="12046" max="12046" width="14.33203125" style="57" customWidth="1"/>
    <col min="12047" max="12047" width="10.88671875" style="57" customWidth="1"/>
    <col min="12048" max="12048" width="12.88671875" style="57" customWidth="1"/>
    <col min="12049" max="12049" width="10.88671875" style="57" bestFit="1" customWidth="1"/>
    <col min="12050" max="12050" width="12" style="57" customWidth="1"/>
    <col min="12051" max="12051" width="13.88671875" style="57" bestFit="1" customWidth="1"/>
    <col min="12052" max="12052" width="11.109375" style="57" bestFit="1" customWidth="1"/>
    <col min="12053" max="12053" width="9.88671875" style="57" customWidth="1"/>
    <col min="12054" max="12054" width="7.33203125" style="57" customWidth="1"/>
    <col min="12055" max="12055" width="11.33203125" style="57" customWidth="1"/>
    <col min="12056" max="12056" width="13.33203125" style="57" bestFit="1" customWidth="1"/>
    <col min="12057" max="12057" width="13.5546875" style="57" customWidth="1"/>
    <col min="12058" max="12058" width="8.109375" style="57" customWidth="1"/>
    <col min="12059" max="12059" width="11.5546875" style="57" bestFit="1" customWidth="1"/>
    <col min="12060" max="12060" width="7" style="57" customWidth="1"/>
    <col min="12061" max="12061" width="0.6640625" style="57" customWidth="1"/>
    <col min="12062" max="12062" width="11.109375" style="57" customWidth="1"/>
    <col min="12063" max="12063" width="11.5546875" style="57" bestFit="1" customWidth="1"/>
    <col min="12064" max="12290" width="9.109375" style="57"/>
    <col min="12291" max="12291" width="4.109375" style="57" customWidth="1"/>
    <col min="12292" max="12292" width="12.44140625" style="57" bestFit="1" customWidth="1"/>
    <col min="12293" max="12293" width="39.6640625" style="57" bestFit="1" customWidth="1"/>
    <col min="12294" max="12294" width="3.5546875" style="57" bestFit="1" customWidth="1"/>
    <col min="12295" max="12295" width="14.44140625" style="57" bestFit="1" customWidth="1"/>
    <col min="12296" max="12296" width="16.33203125" style="57" customWidth="1"/>
    <col min="12297" max="12297" width="10.88671875" style="57" customWidth="1"/>
    <col min="12298" max="12298" width="16.88671875" style="57" bestFit="1" customWidth="1"/>
    <col min="12299" max="12299" width="1.44140625" style="57" customWidth="1"/>
    <col min="12300" max="12300" width="15" style="57" bestFit="1" customWidth="1"/>
    <col min="12301" max="12301" width="14.44140625" style="57" bestFit="1" customWidth="1"/>
    <col min="12302" max="12302" width="14.33203125" style="57" customWidth="1"/>
    <col min="12303" max="12303" width="10.88671875" style="57" customWidth="1"/>
    <col min="12304" max="12304" width="12.88671875" style="57" customWidth="1"/>
    <col min="12305" max="12305" width="10.88671875" style="57" bestFit="1" customWidth="1"/>
    <col min="12306" max="12306" width="12" style="57" customWidth="1"/>
    <col min="12307" max="12307" width="13.88671875" style="57" bestFit="1" customWidth="1"/>
    <col min="12308" max="12308" width="11.109375" style="57" bestFit="1" customWidth="1"/>
    <col min="12309" max="12309" width="9.88671875" style="57" customWidth="1"/>
    <col min="12310" max="12310" width="7.33203125" style="57" customWidth="1"/>
    <col min="12311" max="12311" width="11.33203125" style="57" customWidth="1"/>
    <col min="12312" max="12312" width="13.33203125" style="57" bestFit="1" customWidth="1"/>
    <col min="12313" max="12313" width="13.5546875" style="57" customWidth="1"/>
    <col min="12314" max="12314" width="8.109375" style="57" customWidth="1"/>
    <col min="12315" max="12315" width="11.5546875" style="57" bestFit="1" customWidth="1"/>
    <col min="12316" max="12316" width="7" style="57" customWidth="1"/>
    <col min="12317" max="12317" width="0.6640625" style="57" customWidth="1"/>
    <col min="12318" max="12318" width="11.109375" style="57" customWidth="1"/>
    <col min="12319" max="12319" width="11.5546875" style="57" bestFit="1" customWidth="1"/>
    <col min="12320" max="12546" width="9.109375" style="57"/>
    <col min="12547" max="12547" width="4.109375" style="57" customWidth="1"/>
    <col min="12548" max="12548" width="12.44140625" style="57" bestFit="1" customWidth="1"/>
    <col min="12549" max="12549" width="39.6640625" style="57" bestFit="1" customWidth="1"/>
    <col min="12550" max="12550" width="3.5546875" style="57" bestFit="1" customWidth="1"/>
    <col min="12551" max="12551" width="14.44140625" style="57" bestFit="1" customWidth="1"/>
    <col min="12552" max="12552" width="16.33203125" style="57" customWidth="1"/>
    <col min="12553" max="12553" width="10.88671875" style="57" customWidth="1"/>
    <col min="12554" max="12554" width="16.88671875" style="57" bestFit="1" customWidth="1"/>
    <col min="12555" max="12555" width="1.44140625" style="57" customWidth="1"/>
    <col min="12556" max="12556" width="15" style="57" bestFit="1" customWidth="1"/>
    <col min="12557" max="12557" width="14.44140625" style="57" bestFit="1" customWidth="1"/>
    <col min="12558" max="12558" width="14.33203125" style="57" customWidth="1"/>
    <col min="12559" max="12559" width="10.88671875" style="57" customWidth="1"/>
    <col min="12560" max="12560" width="12.88671875" style="57" customWidth="1"/>
    <col min="12561" max="12561" width="10.88671875" style="57" bestFit="1" customWidth="1"/>
    <col min="12562" max="12562" width="12" style="57" customWidth="1"/>
    <col min="12563" max="12563" width="13.88671875" style="57" bestFit="1" customWidth="1"/>
    <col min="12564" max="12564" width="11.109375" style="57" bestFit="1" customWidth="1"/>
    <col min="12565" max="12565" width="9.88671875" style="57" customWidth="1"/>
    <col min="12566" max="12566" width="7.33203125" style="57" customWidth="1"/>
    <col min="12567" max="12567" width="11.33203125" style="57" customWidth="1"/>
    <col min="12568" max="12568" width="13.33203125" style="57" bestFit="1" customWidth="1"/>
    <col min="12569" max="12569" width="13.5546875" style="57" customWidth="1"/>
    <col min="12570" max="12570" width="8.109375" style="57" customWidth="1"/>
    <col min="12571" max="12571" width="11.5546875" style="57" bestFit="1" customWidth="1"/>
    <col min="12572" max="12572" width="7" style="57" customWidth="1"/>
    <col min="12573" max="12573" width="0.6640625" style="57" customWidth="1"/>
    <col min="12574" max="12574" width="11.109375" style="57" customWidth="1"/>
    <col min="12575" max="12575" width="11.5546875" style="57" bestFit="1" customWidth="1"/>
    <col min="12576" max="12802" width="9.109375" style="57"/>
    <col min="12803" max="12803" width="4.109375" style="57" customWidth="1"/>
    <col min="12804" max="12804" width="12.44140625" style="57" bestFit="1" customWidth="1"/>
    <col min="12805" max="12805" width="39.6640625" style="57" bestFit="1" customWidth="1"/>
    <col min="12806" max="12806" width="3.5546875" style="57" bestFit="1" customWidth="1"/>
    <col min="12807" max="12807" width="14.44140625" style="57" bestFit="1" customWidth="1"/>
    <col min="12808" max="12808" width="16.33203125" style="57" customWidth="1"/>
    <col min="12809" max="12809" width="10.88671875" style="57" customWidth="1"/>
    <col min="12810" max="12810" width="16.88671875" style="57" bestFit="1" customWidth="1"/>
    <col min="12811" max="12811" width="1.44140625" style="57" customWidth="1"/>
    <col min="12812" max="12812" width="15" style="57" bestFit="1" customWidth="1"/>
    <col min="12813" max="12813" width="14.44140625" style="57" bestFit="1" customWidth="1"/>
    <col min="12814" max="12814" width="14.33203125" style="57" customWidth="1"/>
    <col min="12815" max="12815" width="10.88671875" style="57" customWidth="1"/>
    <col min="12816" max="12816" width="12.88671875" style="57" customWidth="1"/>
    <col min="12817" max="12817" width="10.88671875" style="57" bestFit="1" customWidth="1"/>
    <col min="12818" max="12818" width="12" style="57" customWidth="1"/>
    <col min="12819" max="12819" width="13.88671875" style="57" bestFit="1" customWidth="1"/>
    <col min="12820" max="12820" width="11.109375" style="57" bestFit="1" customWidth="1"/>
    <col min="12821" max="12821" width="9.88671875" style="57" customWidth="1"/>
    <col min="12822" max="12822" width="7.33203125" style="57" customWidth="1"/>
    <col min="12823" max="12823" width="11.33203125" style="57" customWidth="1"/>
    <col min="12824" max="12824" width="13.33203125" style="57" bestFit="1" customWidth="1"/>
    <col min="12825" max="12825" width="13.5546875" style="57" customWidth="1"/>
    <col min="12826" max="12826" width="8.109375" style="57" customWidth="1"/>
    <col min="12827" max="12827" width="11.5546875" style="57" bestFit="1" customWidth="1"/>
    <col min="12828" max="12828" width="7" style="57" customWidth="1"/>
    <col min="12829" max="12829" width="0.6640625" style="57" customWidth="1"/>
    <col min="12830" max="12830" width="11.109375" style="57" customWidth="1"/>
    <col min="12831" max="12831" width="11.5546875" style="57" bestFit="1" customWidth="1"/>
    <col min="12832" max="13058" width="9.109375" style="57"/>
    <col min="13059" max="13059" width="4.109375" style="57" customWidth="1"/>
    <col min="13060" max="13060" width="12.44140625" style="57" bestFit="1" customWidth="1"/>
    <col min="13061" max="13061" width="39.6640625" style="57" bestFit="1" customWidth="1"/>
    <col min="13062" max="13062" width="3.5546875" style="57" bestFit="1" customWidth="1"/>
    <col min="13063" max="13063" width="14.44140625" style="57" bestFit="1" customWidth="1"/>
    <col min="13064" max="13064" width="16.33203125" style="57" customWidth="1"/>
    <col min="13065" max="13065" width="10.88671875" style="57" customWidth="1"/>
    <col min="13066" max="13066" width="16.88671875" style="57" bestFit="1" customWidth="1"/>
    <col min="13067" max="13067" width="1.44140625" style="57" customWidth="1"/>
    <col min="13068" max="13068" width="15" style="57" bestFit="1" customWidth="1"/>
    <col min="13069" max="13069" width="14.44140625" style="57" bestFit="1" customWidth="1"/>
    <col min="13070" max="13070" width="14.33203125" style="57" customWidth="1"/>
    <col min="13071" max="13071" width="10.88671875" style="57" customWidth="1"/>
    <col min="13072" max="13072" width="12.88671875" style="57" customWidth="1"/>
    <col min="13073" max="13073" width="10.88671875" style="57" bestFit="1" customWidth="1"/>
    <col min="13074" max="13074" width="12" style="57" customWidth="1"/>
    <col min="13075" max="13075" width="13.88671875" style="57" bestFit="1" customWidth="1"/>
    <col min="13076" max="13076" width="11.109375" style="57" bestFit="1" customWidth="1"/>
    <col min="13077" max="13077" width="9.88671875" style="57" customWidth="1"/>
    <col min="13078" max="13078" width="7.33203125" style="57" customWidth="1"/>
    <col min="13079" max="13079" width="11.33203125" style="57" customWidth="1"/>
    <col min="13080" max="13080" width="13.33203125" style="57" bestFit="1" customWidth="1"/>
    <col min="13081" max="13081" width="13.5546875" style="57" customWidth="1"/>
    <col min="13082" max="13082" width="8.109375" style="57" customWidth="1"/>
    <col min="13083" max="13083" width="11.5546875" style="57" bestFit="1" customWidth="1"/>
    <col min="13084" max="13084" width="7" style="57" customWidth="1"/>
    <col min="13085" max="13085" width="0.6640625" style="57" customWidth="1"/>
    <col min="13086" max="13086" width="11.109375" style="57" customWidth="1"/>
    <col min="13087" max="13087" width="11.5546875" style="57" bestFit="1" customWidth="1"/>
    <col min="13088" max="13314" width="9.109375" style="57"/>
    <col min="13315" max="13315" width="4.109375" style="57" customWidth="1"/>
    <col min="13316" max="13316" width="12.44140625" style="57" bestFit="1" customWidth="1"/>
    <col min="13317" max="13317" width="39.6640625" style="57" bestFit="1" customWidth="1"/>
    <col min="13318" max="13318" width="3.5546875" style="57" bestFit="1" customWidth="1"/>
    <col min="13319" max="13319" width="14.44140625" style="57" bestFit="1" customWidth="1"/>
    <col min="13320" max="13320" width="16.33203125" style="57" customWidth="1"/>
    <col min="13321" max="13321" width="10.88671875" style="57" customWidth="1"/>
    <col min="13322" max="13322" width="16.88671875" style="57" bestFit="1" customWidth="1"/>
    <col min="13323" max="13323" width="1.44140625" style="57" customWidth="1"/>
    <col min="13324" max="13324" width="15" style="57" bestFit="1" customWidth="1"/>
    <col min="13325" max="13325" width="14.44140625" style="57" bestFit="1" customWidth="1"/>
    <col min="13326" max="13326" width="14.33203125" style="57" customWidth="1"/>
    <col min="13327" max="13327" width="10.88671875" style="57" customWidth="1"/>
    <col min="13328" max="13328" width="12.88671875" style="57" customWidth="1"/>
    <col min="13329" max="13329" width="10.88671875" style="57" bestFit="1" customWidth="1"/>
    <col min="13330" max="13330" width="12" style="57" customWidth="1"/>
    <col min="13331" max="13331" width="13.88671875" style="57" bestFit="1" customWidth="1"/>
    <col min="13332" max="13332" width="11.109375" style="57" bestFit="1" customWidth="1"/>
    <col min="13333" max="13333" width="9.88671875" style="57" customWidth="1"/>
    <col min="13334" max="13334" width="7.33203125" style="57" customWidth="1"/>
    <col min="13335" max="13335" width="11.33203125" style="57" customWidth="1"/>
    <col min="13336" max="13336" width="13.33203125" style="57" bestFit="1" customWidth="1"/>
    <col min="13337" max="13337" width="13.5546875" style="57" customWidth="1"/>
    <col min="13338" max="13338" width="8.109375" style="57" customWidth="1"/>
    <col min="13339" max="13339" width="11.5546875" style="57" bestFit="1" customWidth="1"/>
    <col min="13340" max="13340" width="7" style="57" customWidth="1"/>
    <col min="13341" max="13341" width="0.6640625" style="57" customWidth="1"/>
    <col min="13342" max="13342" width="11.109375" style="57" customWidth="1"/>
    <col min="13343" max="13343" width="11.5546875" style="57" bestFit="1" customWidth="1"/>
    <col min="13344" max="13570" width="9.109375" style="57"/>
    <col min="13571" max="13571" width="4.109375" style="57" customWidth="1"/>
    <col min="13572" max="13572" width="12.44140625" style="57" bestFit="1" customWidth="1"/>
    <col min="13573" max="13573" width="39.6640625" style="57" bestFit="1" customWidth="1"/>
    <col min="13574" max="13574" width="3.5546875" style="57" bestFit="1" customWidth="1"/>
    <col min="13575" max="13575" width="14.44140625" style="57" bestFit="1" customWidth="1"/>
    <col min="13576" max="13576" width="16.33203125" style="57" customWidth="1"/>
    <col min="13577" max="13577" width="10.88671875" style="57" customWidth="1"/>
    <col min="13578" max="13578" width="16.88671875" style="57" bestFit="1" customWidth="1"/>
    <col min="13579" max="13579" width="1.44140625" style="57" customWidth="1"/>
    <col min="13580" max="13580" width="15" style="57" bestFit="1" customWidth="1"/>
    <col min="13581" max="13581" width="14.44140625" style="57" bestFit="1" customWidth="1"/>
    <col min="13582" max="13582" width="14.33203125" style="57" customWidth="1"/>
    <col min="13583" max="13583" width="10.88671875" style="57" customWidth="1"/>
    <col min="13584" max="13584" width="12.88671875" style="57" customWidth="1"/>
    <col min="13585" max="13585" width="10.88671875" style="57" bestFit="1" customWidth="1"/>
    <col min="13586" max="13586" width="12" style="57" customWidth="1"/>
    <col min="13587" max="13587" width="13.88671875" style="57" bestFit="1" customWidth="1"/>
    <col min="13588" max="13588" width="11.109375" style="57" bestFit="1" customWidth="1"/>
    <col min="13589" max="13589" width="9.88671875" style="57" customWidth="1"/>
    <col min="13590" max="13590" width="7.33203125" style="57" customWidth="1"/>
    <col min="13591" max="13591" width="11.33203125" style="57" customWidth="1"/>
    <col min="13592" max="13592" width="13.33203125" style="57" bestFit="1" customWidth="1"/>
    <col min="13593" max="13593" width="13.5546875" style="57" customWidth="1"/>
    <col min="13594" max="13594" width="8.109375" style="57" customWidth="1"/>
    <col min="13595" max="13595" width="11.5546875" style="57" bestFit="1" customWidth="1"/>
    <col min="13596" max="13596" width="7" style="57" customWidth="1"/>
    <col min="13597" max="13597" width="0.6640625" style="57" customWidth="1"/>
    <col min="13598" max="13598" width="11.109375" style="57" customWidth="1"/>
    <col min="13599" max="13599" width="11.5546875" style="57" bestFit="1" customWidth="1"/>
    <col min="13600" max="13826" width="9.109375" style="57"/>
    <col min="13827" max="13827" width="4.109375" style="57" customWidth="1"/>
    <col min="13828" max="13828" width="12.44140625" style="57" bestFit="1" customWidth="1"/>
    <col min="13829" max="13829" width="39.6640625" style="57" bestFit="1" customWidth="1"/>
    <col min="13830" max="13830" width="3.5546875" style="57" bestFit="1" customWidth="1"/>
    <col min="13831" max="13831" width="14.44140625" style="57" bestFit="1" customWidth="1"/>
    <col min="13832" max="13832" width="16.33203125" style="57" customWidth="1"/>
    <col min="13833" max="13833" width="10.88671875" style="57" customWidth="1"/>
    <col min="13834" max="13834" width="16.88671875" style="57" bestFit="1" customWidth="1"/>
    <col min="13835" max="13835" width="1.44140625" style="57" customWidth="1"/>
    <col min="13836" max="13836" width="15" style="57" bestFit="1" customWidth="1"/>
    <col min="13837" max="13837" width="14.44140625" style="57" bestFit="1" customWidth="1"/>
    <col min="13838" max="13838" width="14.33203125" style="57" customWidth="1"/>
    <col min="13839" max="13839" width="10.88671875" style="57" customWidth="1"/>
    <col min="13840" max="13840" width="12.88671875" style="57" customWidth="1"/>
    <col min="13841" max="13841" width="10.88671875" style="57" bestFit="1" customWidth="1"/>
    <col min="13842" max="13842" width="12" style="57" customWidth="1"/>
    <col min="13843" max="13843" width="13.88671875" style="57" bestFit="1" customWidth="1"/>
    <col min="13844" max="13844" width="11.109375" style="57" bestFit="1" customWidth="1"/>
    <col min="13845" max="13845" width="9.88671875" style="57" customWidth="1"/>
    <col min="13846" max="13846" width="7.33203125" style="57" customWidth="1"/>
    <col min="13847" max="13847" width="11.33203125" style="57" customWidth="1"/>
    <col min="13848" max="13848" width="13.33203125" style="57" bestFit="1" customWidth="1"/>
    <col min="13849" max="13849" width="13.5546875" style="57" customWidth="1"/>
    <col min="13850" max="13850" width="8.109375" style="57" customWidth="1"/>
    <col min="13851" max="13851" width="11.5546875" style="57" bestFit="1" customWidth="1"/>
    <col min="13852" max="13852" width="7" style="57" customWidth="1"/>
    <col min="13853" max="13853" width="0.6640625" style="57" customWidth="1"/>
    <col min="13854" max="13854" width="11.109375" style="57" customWidth="1"/>
    <col min="13855" max="13855" width="11.5546875" style="57" bestFit="1" customWidth="1"/>
    <col min="13856" max="14082" width="9.109375" style="57"/>
    <col min="14083" max="14083" width="4.109375" style="57" customWidth="1"/>
    <col min="14084" max="14084" width="12.44140625" style="57" bestFit="1" customWidth="1"/>
    <col min="14085" max="14085" width="39.6640625" style="57" bestFit="1" customWidth="1"/>
    <col min="14086" max="14086" width="3.5546875" style="57" bestFit="1" customWidth="1"/>
    <col min="14087" max="14087" width="14.44140625" style="57" bestFit="1" customWidth="1"/>
    <col min="14088" max="14088" width="16.33203125" style="57" customWidth="1"/>
    <col min="14089" max="14089" width="10.88671875" style="57" customWidth="1"/>
    <col min="14090" max="14090" width="16.88671875" style="57" bestFit="1" customWidth="1"/>
    <col min="14091" max="14091" width="1.44140625" style="57" customWidth="1"/>
    <col min="14092" max="14092" width="15" style="57" bestFit="1" customWidth="1"/>
    <col min="14093" max="14093" width="14.44140625" style="57" bestFit="1" customWidth="1"/>
    <col min="14094" max="14094" width="14.33203125" style="57" customWidth="1"/>
    <col min="14095" max="14095" width="10.88671875" style="57" customWidth="1"/>
    <col min="14096" max="14096" width="12.88671875" style="57" customWidth="1"/>
    <col min="14097" max="14097" width="10.88671875" style="57" bestFit="1" customWidth="1"/>
    <col min="14098" max="14098" width="12" style="57" customWidth="1"/>
    <col min="14099" max="14099" width="13.88671875" style="57" bestFit="1" customWidth="1"/>
    <col min="14100" max="14100" width="11.109375" style="57" bestFit="1" customWidth="1"/>
    <col min="14101" max="14101" width="9.88671875" style="57" customWidth="1"/>
    <col min="14102" max="14102" width="7.33203125" style="57" customWidth="1"/>
    <col min="14103" max="14103" width="11.33203125" style="57" customWidth="1"/>
    <col min="14104" max="14104" width="13.33203125" style="57" bestFit="1" customWidth="1"/>
    <col min="14105" max="14105" width="13.5546875" style="57" customWidth="1"/>
    <col min="14106" max="14106" width="8.109375" style="57" customWidth="1"/>
    <col min="14107" max="14107" width="11.5546875" style="57" bestFit="1" customWidth="1"/>
    <col min="14108" max="14108" width="7" style="57" customWidth="1"/>
    <col min="14109" max="14109" width="0.6640625" style="57" customWidth="1"/>
    <col min="14110" max="14110" width="11.109375" style="57" customWidth="1"/>
    <col min="14111" max="14111" width="11.5546875" style="57" bestFit="1" customWidth="1"/>
    <col min="14112" max="14338" width="9.109375" style="57"/>
    <col min="14339" max="14339" width="4.109375" style="57" customWidth="1"/>
    <col min="14340" max="14340" width="12.44140625" style="57" bestFit="1" customWidth="1"/>
    <col min="14341" max="14341" width="39.6640625" style="57" bestFit="1" customWidth="1"/>
    <col min="14342" max="14342" width="3.5546875" style="57" bestFit="1" customWidth="1"/>
    <col min="14343" max="14343" width="14.44140625" style="57" bestFit="1" customWidth="1"/>
    <col min="14344" max="14344" width="16.33203125" style="57" customWidth="1"/>
    <col min="14345" max="14345" width="10.88671875" style="57" customWidth="1"/>
    <col min="14346" max="14346" width="16.88671875" style="57" bestFit="1" customWidth="1"/>
    <col min="14347" max="14347" width="1.44140625" style="57" customWidth="1"/>
    <col min="14348" max="14348" width="15" style="57" bestFit="1" customWidth="1"/>
    <col min="14349" max="14349" width="14.44140625" style="57" bestFit="1" customWidth="1"/>
    <col min="14350" max="14350" width="14.33203125" style="57" customWidth="1"/>
    <col min="14351" max="14351" width="10.88671875" style="57" customWidth="1"/>
    <col min="14352" max="14352" width="12.88671875" style="57" customWidth="1"/>
    <col min="14353" max="14353" width="10.88671875" style="57" bestFit="1" customWidth="1"/>
    <col min="14354" max="14354" width="12" style="57" customWidth="1"/>
    <col min="14355" max="14355" width="13.88671875" style="57" bestFit="1" customWidth="1"/>
    <col min="14356" max="14356" width="11.109375" style="57" bestFit="1" customWidth="1"/>
    <col min="14357" max="14357" width="9.88671875" style="57" customWidth="1"/>
    <col min="14358" max="14358" width="7.33203125" style="57" customWidth="1"/>
    <col min="14359" max="14359" width="11.33203125" style="57" customWidth="1"/>
    <col min="14360" max="14360" width="13.33203125" style="57" bestFit="1" customWidth="1"/>
    <col min="14361" max="14361" width="13.5546875" style="57" customWidth="1"/>
    <col min="14362" max="14362" width="8.109375" style="57" customWidth="1"/>
    <col min="14363" max="14363" width="11.5546875" style="57" bestFit="1" customWidth="1"/>
    <col min="14364" max="14364" width="7" style="57" customWidth="1"/>
    <col min="14365" max="14365" width="0.6640625" style="57" customWidth="1"/>
    <col min="14366" max="14366" width="11.109375" style="57" customWidth="1"/>
    <col min="14367" max="14367" width="11.5546875" style="57" bestFit="1" customWidth="1"/>
    <col min="14368" max="14594" width="9.109375" style="57"/>
    <col min="14595" max="14595" width="4.109375" style="57" customWidth="1"/>
    <col min="14596" max="14596" width="12.44140625" style="57" bestFit="1" customWidth="1"/>
    <col min="14597" max="14597" width="39.6640625" style="57" bestFit="1" customWidth="1"/>
    <col min="14598" max="14598" width="3.5546875" style="57" bestFit="1" customWidth="1"/>
    <col min="14599" max="14599" width="14.44140625" style="57" bestFit="1" customWidth="1"/>
    <col min="14600" max="14600" width="16.33203125" style="57" customWidth="1"/>
    <col min="14601" max="14601" width="10.88671875" style="57" customWidth="1"/>
    <col min="14602" max="14602" width="16.88671875" style="57" bestFit="1" customWidth="1"/>
    <col min="14603" max="14603" width="1.44140625" style="57" customWidth="1"/>
    <col min="14604" max="14604" width="15" style="57" bestFit="1" customWidth="1"/>
    <col min="14605" max="14605" width="14.44140625" style="57" bestFit="1" customWidth="1"/>
    <col min="14606" max="14606" width="14.33203125" style="57" customWidth="1"/>
    <col min="14607" max="14607" width="10.88671875" style="57" customWidth="1"/>
    <col min="14608" max="14608" width="12.88671875" style="57" customWidth="1"/>
    <col min="14609" max="14609" width="10.88671875" style="57" bestFit="1" customWidth="1"/>
    <col min="14610" max="14610" width="12" style="57" customWidth="1"/>
    <col min="14611" max="14611" width="13.88671875" style="57" bestFit="1" customWidth="1"/>
    <col min="14612" max="14612" width="11.109375" style="57" bestFit="1" customWidth="1"/>
    <col min="14613" max="14613" width="9.88671875" style="57" customWidth="1"/>
    <col min="14614" max="14614" width="7.33203125" style="57" customWidth="1"/>
    <col min="14615" max="14615" width="11.33203125" style="57" customWidth="1"/>
    <col min="14616" max="14616" width="13.33203125" style="57" bestFit="1" customWidth="1"/>
    <col min="14617" max="14617" width="13.5546875" style="57" customWidth="1"/>
    <col min="14618" max="14618" width="8.109375" style="57" customWidth="1"/>
    <col min="14619" max="14619" width="11.5546875" style="57" bestFit="1" customWidth="1"/>
    <col min="14620" max="14620" width="7" style="57" customWidth="1"/>
    <col min="14621" max="14621" width="0.6640625" style="57" customWidth="1"/>
    <col min="14622" max="14622" width="11.109375" style="57" customWidth="1"/>
    <col min="14623" max="14623" width="11.5546875" style="57" bestFit="1" customWidth="1"/>
    <col min="14624" max="14850" width="9.109375" style="57"/>
    <col min="14851" max="14851" width="4.109375" style="57" customWidth="1"/>
    <col min="14852" max="14852" width="12.44140625" style="57" bestFit="1" customWidth="1"/>
    <col min="14853" max="14853" width="39.6640625" style="57" bestFit="1" customWidth="1"/>
    <col min="14854" max="14854" width="3.5546875" style="57" bestFit="1" customWidth="1"/>
    <col min="14855" max="14855" width="14.44140625" style="57" bestFit="1" customWidth="1"/>
    <col min="14856" max="14856" width="16.33203125" style="57" customWidth="1"/>
    <col min="14857" max="14857" width="10.88671875" style="57" customWidth="1"/>
    <col min="14858" max="14858" width="16.88671875" style="57" bestFit="1" customWidth="1"/>
    <col min="14859" max="14859" width="1.44140625" style="57" customWidth="1"/>
    <col min="14860" max="14860" width="15" style="57" bestFit="1" customWidth="1"/>
    <col min="14861" max="14861" width="14.44140625" style="57" bestFit="1" customWidth="1"/>
    <col min="14862" max="14862" width="14.33203125" style="57" customWidth="1"/>
    <col min="14863" max="14863" width="10.88671875" style="57" customWidth="1"/>
    <col min="14864" max="14864" width="12.88671875" style="57" customWidth="1"/>
    <col min="14865" max="14865" width="10.88671875" style="57" bestFit="1" customWidth="1"/>
    <col min="14866" max="14866" width="12" style="57" customWidth="1"/>
    <col min="14867" max="14867" width="13.88671875" style="57" bestFit="1" customWidth="1"/>
    <col min="14868" max="14868" width="11.109375" style="57" bestFit="1" customWidth="1"/>
    <col min="14869" max="14869" width="9.88671875" style="57" customWidth="1"/>
    <col min="14870" max="14870" width="7.33203125" style="57" customWidth="1"/>
    <col min="14871" max="14871" width="11.33203125" style="57" customWidth="1"/>
    <col min="14872" max="14872" width="13.33203125" style="57" bestFit="1" customWidth="1"/>
    <col min="14873" max="14873" width="13.5546875" style="57" customWidth="1"/>
    <col min="14874" max="14874" width="8.109375" style="57" customWidth="1"/>
    <col min="14875" max="14875" width="11.5546875" style="57" bestFit="1" customWidth="1"/>
    <col min="14876" max="14876" width="7" style="57" customWidth="1"/>
    <col min="14877" max="14877" width="0.6640625" style="57" customWidth="1"/>
    <col min="14878" max="14878" width="11.109375" style="57" customWidth="1"/>
    <col min="14879" max="14879" width="11.5546875" style="57" bestFit="1" customWidth="1"/>
    <col min="14880" max="15106" width="9.109375" style="57"/>
    <col min="15107" max="15107" width="4.109375" style="57" customWidth="1"/>
    <col min="15108" max="15108" width="12.44140625" style="57" bestFit="1" customWidth="1"/>
    <col min="15109" max="15109" width="39.6640625" style="57" bestFit="1" customWidth="1"/>
    <col min="15110" max="15110" width="3.5546875" style="57" bestFit="1" customWidth="1"/>
    <col min="15111" max="15111" width="14.44140625" style="57" bestFit="1" customWidth="1"/>
    <col min="15112" max="15112" width="16.33203125" style="57" customWidth="1"/>
    <col min="15113" max="15113" width="10.88671875" style="57" customWidth="1"/>
    <col min="15114" max="15114" width="16.88671875" style="57" bestFit="1" customWidth="1"/>
    <col min="15115" max="15115" width="1.44140625" style="57" customWidth="1"/>
    <col min="15116" max="15116" width="15" style="57" bestFit="1" customWidth="1"/>
    <col min="15117" max="15117" width="14.44140625" style="57" bestFit="1" customWidth="1"/>
    <col min="15118" max="15118" width="14.33203125" style="57" customWidth="1"/>
    <col min="15119" max="15119" width="10.88671875" style="57" customWidth="1"/>
    <col min="15120" max="15120" width="12.88671875" style="57" customWidth="1"/>
    <col min="15121" max="15121" width="10.88671875" style="57" bestFit="1" customWidth="1"/>
    <col min="15122" max="15122" width="12" style="57" customWidth="1"/>
    <col min="15123" max="15123" width="13.88671875" style="57" bestFit="1" customWidth="1"/>
    <col min="15124" max="15124" width="11.109375" style="57" bestFit="1" customWidth="1"/>
    <col min="15125" max="15125" width="9.88671875" style="57" customWidth="1"/>
    <col min="15126" max="15126" width="7.33203125" style="57" customWidth="1"/>
    <col min="15127" max="15127" width="11.33203125" style="57" customWidth="1"/>
    <col min="15128" max="15128" width="13.33203125" style="57" bestFit="1" customWidth="1"/>
    <col min="15129" max="15129" width="13.5546875" style="57" customWidth="1"/>
    <col min="15130" max="15130" width="8.109375" style="57" customWidth="1"/>
    <col min="15131" max="15131" width="11.5546875" style="57" bestFit="1" customWidth="1"/>
    <col min="15132" max="15132" width="7" style="57" customWidth="1"/>
    <col min="15133" max="15133" width="0.6640625" style="57" customWidth="1"/>
    <col min="15134" max="15134" width="11.109375" style="57" customWidth="1"/>
    <col min="15135" max="15135" width="11.5546875" style="57" bestFit="1" customWidth="1"/>
    <col min="15136" max="15362" width="9.109375" style="57"/>
    <col min="15363" max="15363" width="4.109375" style="57" customWidth="1"/>
    <col min="15364" max="15364" width="12.44140625" style="57" bestFit="1" customWidth="1"/>
    <col min="15365" max="15365" width="39.6640625" style="57" bestFit="1" customWidth="1"/>
    <col min="15366" max="15366" width="3.5546875" style="57" bestFit="1" customWidth="1"/>
    <col min="15367" max="15367" width="14.44140625" style="57" bestFit="1" customWidth="1"/>
    <col min="15368" max="15368" width="16.33203125" style="57" customWidth="1"/>
    <col min="15369" max="15369" width="10.88671875" style="57" customWidth="1"/>
    <col min="15370" max="15370" width="16.88671875" style="57" bestFit="1" customWidth="1"/>
    <col min="15371" max="15371" width="1.44140625" style="57" customWidth="1"/>
    <col min="15372" max="15372" width="15" style="57" bestFit="1" customWidth="1"/>
    <col min="15373" max="15373" width="14.44140625" style="57" bestFit="1" customWidth="1"/>
    <col min="15374" max="15374" width="14.33203125" style="57" customWidth="1"/>
    <col min="15375" max="15375" width="10.88671875" style="57" customWidth="1"/>
    <col min="15376" max="15376" width="12.88671875" style="57" customWidth="1"/>
    <col min="15377" max="15377" width="10.88671875" style="57" bestFit="1" customWidth="1"/>
    <col min="15378" max="15378" width="12" style="57" customWidth="1"/>
    <col min="15379" max="15379" width="13.88671875" style="57" bestFit="1" customWidth="1"/>
    <col min="15380" max="15380" width="11.109375" style="57" bestFit="1" customWidth="1"/>
    <col min="15381" max="15381" width="9.88671875" style="57" customWidth="1"/>
    <col min="15382" max="15382" width="7.33203125" style="57" customWidth="1"/>
    <col min="15383" max="15383" width="11.33203125" style="57" customWidth="1"/>
    <col min="15384" max="15384" width="13.33203125" style="57" bestFit="1" customWidth="1"/>
    <col min="15385" max="15385" width="13.5546875" style="57" customWidth="1"/>
    <col min="15386" max="15386" width="8.109375" style="57" customWidth="1"/>
    <col min="15387" max="15387" width="11.5546875" style="57" bestFit="1" customWidth="1"/>
    <col min="15388" max="15388" width="7" style="57" customWidth="1"/>
    <col min="15389" max="15389" width="0.6640625" style="57" customWidth="1"/>
    <col min="15390" max="15390" width="11.109375" style="57" customWidth="1"/>
    <col min="15391" max="15391" width="11.5546875" style="57" bestFit="1" customWidth="1"/>
    <col min="15392" max="15618" width="9.109375" style="57"/>
    <col min="15619" max="15619" width="4.109375" style="57" customWidth="1"/>
    <col min="15620" max="15620" width="12.44140625" style="57" bestFit="1" customWidth="1"/>
    <col min="15621" max="15621" width="39.6640625" style="57" bestFit="1" customWidth="1"/>
    <col min="15622" max="15622" width="3.5546875" style="57" bestFit="1" customWidth="1"/>
    <col min="15623" max="15623" width="14.44140625" style="57" bestFit="1" customWidth="1"/>
    <col min="15624" max="15624" width="16.33203125" style="57" customWidth="1"/>
    <col min="15625" max="15625" width="10.88671875" style="57" customWidth="1"/>
    <col min="15626" max="15626" width="16.88671875" style="57" bestFit="1" customWidth="1"/>
    <col min="15627" max="15627" width="1.44140625" style="57" customWidth="1"/>
    <col min="15628" max="15628" width="15" style="57" bestFit="1" customWidth="1"/>
    <col min="15629" max="15629" width="14.44140625" style="57" bestFit="1" customWidth="1"/>
    <col min="15630" max="15630" width="14.33203125" style="57" customWidth="1"/>
    <col min="15631" max="15631" width="10.88671875" style="57" customWidth="1"/>
    <col min="15632" max="15632" width="12.88671875" style="57" customWidth="1"/>
    <col min="15633" max="15633" width="10.88671875" style="57" bestFit="1" customWidth="1"/>
    <col min="15634" max="15634" width="12" style="57" customWidth="1"/>
    <col min="15635" max="15635" width="13.88671875" style="57" bestFit="1" customWidth="1"/>
    <col min="15636" max="15636" width="11.109375" style="57" bestFit="1" customWidth="1"/>
    <col min="15637" max="15637" width="9.88671875" style="57" customWidth="1"/>
    <col min="15638" max="15638" width="7.33203125" style="57" customWidth="1"/>
    <col min="15639" max="15639" width="11.33203125" style="57" customWidth="1"/>
    <col min="15640" max="15640" width="13.33203125" style="57" bestFit="1" customWidth="1"/>
    <col min="15641" max="15641" width="13.5546875" style="57" customWidth="1"/>
    <col min="15642" max="15642" width="8.109375" style="57" customWidth="1"/>
    <col min="15643" max="15643" width="11.5546875" style="57" bestFit="1" customWidth="1"/>
    <col min="15644" max="15644" width="7" style="57" customWidth="1"/>
    <col min="15645" max="15645" width="0.6640625" style="57" customWidth="1"/>
    <col min="15646" max="15646" width="11.109375" style="57" customWidth="1"/>
    <col min="15647" max="15647" width="11.5546875" style="57" bestFit="1" customWidth="1"/>
    <col min="15648" max="15874" width="9.109375" style="57"/>
    <col min="15875" max="15875" width="4.109375" style="57" customWidth="1"/>
    <col min="15876" max="15876" width="12.44140625" style="57" bestFit="1" customWidth="1"/>
    <col min="15877" max="15877" width="39.6640625" style="57" bestFit="1" customWidth="1"/>
    <col min="15878" max="15878" width="3.5546875" style="57" bestFit="1" customWidth="1"/>
    <col min="15879" max="15879" width="14.44140625" style="57" bestFit="1" customWidth="1"/>
    <col min="15880" max="15880" width="16.33203125" style="57" customWidth="1"/>
    <col min="15881" max="15881" width="10.88671875" style="57" customWidth="1"/>
    <col min="15882" max="15882" width="16.88671875" style="57" bestFit="1" customWidth="1"/>
    <col min="15883" max="15883" width="1.44140625" style="57" customWidth="1"/>
    <col min="15884" max="15884" width="15" style="57" bestFit="1" customWidth="1"/>
    <col min="15885" max="15885" width="14.44140625" style="57" bestFit="1" customWidth="1"/>
    <col min="15886" max="15886" width="14.33203125" style="57" customWidth="1"/>
    <col min="15887" max="15887" width="10.88671875" style="57" customWidth="1"/>
    <col min="15888" max="15888" width="12.88671875" style="57" customWidth="1"/>
    <col min="15889" max="15889" width="10.88671875" style="57" bestFit="1" customWidth="1"/>
    <col min="15890" max="15890" width="12" style="57" customWidth="1"/>
    <col min="15891" max="15891" width="13.88671875" style="57" bestFit="1" customWidth="1"/>
    <col min="15892" max="15892" width="11.109375" style="57" bestFit="1" customWidth="1"/>
    <col min="15893" max="15893" width="9.88671875" style="57" customWidth="1"/>
    <col min="15894" max="15894" width="7.33203125" style="57" customWidth="1"/>
    <col min="15895" max="15895" width="11.33203125" style="57" customWidth="1"/>
    <col min="15896" max="15896" width="13.33203125" style="57" bestFit="1" customWidth="1"/>
    <col min="15897" max="15897" width="13.5546875" style="57" customWidth="1"/>
    <col min="15898" max="15898" width="8.109375" style="57" customWidth="1"/>
    <col min="15899" max="15899" width="11.5546875" style="57" bestFit="1" customWidth="1"/>
    <col min="15900" max="15900" width="7" style="57" customWidth="1"/>
    <col min="15901" max="15901" width="0.6640625" style="57" customWidth="1"/>
    <col min="15902" max="15902" width="11.109375" style="57" customWidth="1"/>
    <col min="15903" max="15903" width="11.5546875" style="57" bestFit="1" customWidth="1"/>
    <col min="15904" max="16130" width="9.109375" style="57"/>
    <col min="16131" max="16131" width="4.109375" style="57" customWidth="1"/>
    <col min="16132" max="16132" width="12.44140625" style="57" bestFit="1" customWidth="1"/>
    <col min="16133" max="16133" width="39.6640625" style="57" bestFit="1" customWidth="1"/>
    <col min="16134" max="16134" width="3.5546875" style="57" bestFit="1" customWidth="1"/>
    <col min="16135" max="16135" width="14.44140625" style="57" bestFit="1" customWidth="1"/>
    <col min="16136" max="16136" width="16.33203125" style="57" customWidth="1"/>
    <col min="16137" max="16137" width="10.88671875" style="57" customWidth="1"/>
    <col min="16138" max="16138" width="16.88671875" style="57" bestFit="1" customWidth="1"/>
    <col min="16139" max="16139" width="1.44140625" style="57" customWidth="1"/>
    <col min="16140" max="16140" width="15" style="57" bestFit="1" customWidth="1"/>
    <col min="16141" max="16141" width="14.44140625" style="57" bestFit="1" customWidth="1"/>
    <col min="16142" max="16142" width="14.33203125" style="57" customWidth="1"/>
    <col min="16143" max="16143" width="10.88671875" style="57" customWidth="1"/>
    <col min="16144" max="16144" width="12.88671875" style="57" customWidth="1"/>
    <col min="16145" max="16145" width="10.88671875" style="57" bestFit="1" customWidth="1"/>
    <col min="16146" max="16146" width="12" style="57" customWidth="1"/>
    <col min="16147" max="16147" width="13.88671875" style="57" bestFit="1" customWidth="1"/>
    <col min="16148" max="16148" width="11.109375" style="57" bestFit="1" customWidth="1"/>
    <col min="16149" max="16149" width="9.88671875" style="57" customWidth="1"/>
    <col min="16150" max="16150" width="7.33203125" style="57" customWidth="1"/>
    <col min="16151" max="16151" width="11.33203125" style="57" customWidth="1"/>
    <col min="16152" max="16152" width="13.33203125" style="57" bestFit="1" customWidth="1"/>
    <col min="16153" max="16153" width="13.5546875" style="57" customWidth="1"/>
    <col min="16154" max="16154" width="8.109375" style="57" customWidth="1"/>
    <col min="16155" max="16155" width="11.5546875" style="57" bestFit="1" customWidth="1"/>
    <col min="16156" max="16156" width="7" style="57" customWidth="1"/>
    <col min="16157" max="16157" width="0.6640625" style="57" customWidth="1"/>
    <col min="16158" max="16158" width="11.109375" style="57" customWidth="1"/>
    <col min="16159" max="16159" width="11.5546875" style="57" bestFit="1" customWidth="1"/>
    <col min="16160" max="16384" width="9.109375" style="57"/>
  </cols>
  <sheetData>
    <row r="1" spans="1:33" ht="15.75" customHeight="1" x14ac:dyDescent="0.3">
      <c r="A1" s="45"/>
      <c r="B1" s="145" t="s">
        <v>86</v>
      </c>
      <c r="C1" s="145"/>
      <c r="D1" s="145"/>
      <c r="E1" s="145"/>
      <c r="F1" s="145"/>
      <c r="G1" s="46"/>
      <c r="H1" s="47"/>
      <c r="I1" s="48"/>
      <c r="J1" s="49"/>
      <c r="K1" s="49"/>
      <c r="L1" s="50"/>
      <c r="M1" s="50"/>
      <c r="N1" s="51"/>
      <c r="O1" s="52"/>
      <c r="P1" s="53"/>
      <c r="Q1" s="50"/>
      <c r="R1" s="53"/>
      <c r="S1" s="50"/>
      <c r="T1" s="50"/>
      <c r="U1" s="54"/>
      <c r="V1" s="50"/>
      <c r="W1" s="50"/>
      <c r="X1" s="50"/>
      <c r="Y1" s="50"/>
      <c r="Z1" s="55"/>
      <c r="AA1" s="50"/>
      <c r="AB1" s="49"/>
      <c r="AC1" s="56"/>
      <c r="AD1" s="54"/>
      <c r="AE1" s="48"/>
    </row>
    <row r="2" spans="1:33" s="144" customFormat="1" ht="34.200000000000003" x14ac:dyDescent="0.3">
      <c r="A2" s="136" t="s">
        <v>1</v>
      </c>
      <c r="B2" s="136" t="s">
        <v>2</v>
      </c>
      <c r="C2" s="136" t="s">
        <v>3</v>
      </c>
      <c r="D2" s="137" t="s">
        <v>0</v>
      </c>
      <c r="E2" s="137" t="s">
        <v>4</v>
      </c>
      <c r="F2" s="138" t="s">
        <v>58</v>
      </c>
      <c r="G2" s="138" t="s">
        <v>5</v>
      </c>
      <c r="H2" s="138" t="s">
        <v>59</v>
      </c>
      <c r="I2" s="139"/>
      <c r="J2" s="140" t="s">
        <v>51</v>
      </c>
      <c r="K2" s="140" t="s">
        <v>15</v>
      </c>
      <c r="L2" s="140" t="s">
        <v>18</v>
      </c>
      <c r="M2" s="140" t="s">
        <v>19</v>
      </c>
      <c r="N2" s="140" t="s">
        <v>6</v>
      </c>
      <c r="O2" s="140" t="s">
        <v>7</v>
      </c>
      <c r="P2" s="140" t="s">
        <v>20</v>
      </c>
      <c r="Q2" s="140" t="s">
        <v>21</v>
      </c>
      <c r="R2" s="140" t="s">
        <v>52</v>
      </c>
      <c r="S2" s="140" t="s">
        <v>53</v>
      </c>
      <c r="T2" s="140" t="s">
        <v>16</v>
      </c>
      <c r="U2" s="140" t="s">
        <v>8</v>
      </c>
      <c r="V2" s="140" t="s">
        <v>22</v>
      </c>
      <c r="W2" s="140" t="s">
        <v>23</v>
      </c>
      <c r="X2" s="140" t="s">
        <v>54</v>
      </c>
      <c r="Y2" s="140" t="s">
        <v>55</v>
      </c>
      <c r="Z2" s="141" t="s">
        <v>9</v>
      </c>
      <c r="AA2" s="140" t="s">
        <v>10</v>
      </c>
      <c r="AB2" s="142" t="s">
        <v>11</v>
      </c>
      <c r="AC2" s="143"/>
      <c r="AD2" s="140" t="s">
        <v>12</v>
      </c>
      <c r="AE2" s="142" t="s">
        <v>24</v>
      </c>
      <c r="AG2" s="138" t="s">
        <v>58</v>
      </c>
    </row>
    <row r="3" spans="1:33" x14ac:dyDescent="0.3">
      <c r="A3" s="67"/>
      <c r="B3" s="67"/>
      <c r="C3" s="67" t="s">
        <v>13</v>
      </c>
      <c r="D3" s="68"/>
      <c r="E3" s="69"/>
      <c r="F3" s="70">
        <v>1</v>
      </c>
      <c r="G3" s="71">
        <v>0</v>
      </c>
      <c r="H3" s="72"/>
      <c r="I3" s="139"/>
      <c r="J3" s="73"/>
      <c r="K3" s="73"/>
      <c r="L3" s="74"/>
      <c r="M3" s="75"/>
      <c r="N3" s="76"/>
      <c r="O3" s="76"/>
      <c r="P3" s="77">
        <v>15</v>
      </c>
      <c r="Q3" s="78">
        <v>0.01</v>
      </c>
      <c r="R3" s="77"/>
      <c r="S3" s="79">
        <v>3.5000000000000003E-2</v>
      </c>
      <c r="T3" s="79">
        <v>2.5000000000000001E-2</v>
      </c>
      <c r="U3" s="80">
        <v>0.25</v>
      </c>
      <c r="V3" s="75"/>
      <c r="W3" s="78">
        <v>0.03</v>
      </c>
      <c r="X3" s="78"/>
      <c r="Y3" s="75"/>
      <c r="Z3" s="81">
        <v>0.25</v>
      </c>
      <c r="AA3" s="75"/>
      <c r="AB3" s="82">
        <v>0</v>
      </c>
      <c r="AC3" s="56"/>
      <c r="AD3" s="72"/>
      <c r="AE3" s="83"/>
      <c r="AG3" s="70">
        <v>1</v>
      </c>
    </row>
    <row r="4" spans="1:33" x14ac:dyDescent="0.2">
      <c r="A4" s="84">
        <v>1</v>
      </c>
      <c r="B4" s="134" t="s">
        <v>68</v>
      </c>
      <c r="C4" s="134" t="s">
        <v>69</v>
      </c>
      <c r="D4" s="135">
        <v>8</v>
      </c>
      <c r="E4" s="85">
        <f t="shared" ref="E4:E5" si="0">IF(D4&lt;=0,0,F4/D4)</f>
        <v>307.20689249999998</v>
      </c>
      <c r="F4" s="86">
        <f t="shared" ref="F4:F5" si="1">IF(D4&gt;0,(SUM(Y4, AA4:AB4)*$F$3),0)</f>
        <v>2457.6551399999998</v>
      </c>
      <c r="G4" s="86">
        <f>F4*$G$3</f>
        <v>0</v>
      </c>
      <c r="H4" s="86">
        <f>SUM(F4:G4)</f>
        <v>2457.6551399999998</v>
      </c>
      <c r="I4" s="139"/>
      <c r="J4" s="87">
        <v>229</v>
      </c>
      <c r="K4" s="88">
        <v>0.34</v>
      </c>
      <c r="L4" s="89">
        <f t="shared" ref="L4:L5" si="2">J4*(1-K4)</f>
        <v>151.13999999999999</v>
      </c>
      <c r="M4" s="53">
        <f t="shared" ref="M4:M5" si="3">PRODUCT(D4,L4)</f>
        <v>1209.1199999999999</v>
      </c>
      <c r="N4" s="90">
        <v>2</v>
      </c>
      <c r="O4" s="91">
        <f t="shared" ref="O4" si="4">IF(N4&gt;0,PRODUCT(D4, N4),0)</f>
        <v>16</v>
      </c>
      <c r="P4" s="53">
        <f>$P$3*+O4</f>
        <v>240</v>
      </c>
      <c r="Q4" s="53">
        <f t="shared" ref="Q4" si="5">$Q$3*M4</f>
        <v>12.091199999999999</v>
      </c>
      <c r="R4" s="53">
        <f t="shared" ref="R4:R5" si="6">SUM(M4, P4:Q4)</f>
        <v>1461.2112</v>
      </c>
      <c r="S4" s="53">
        <f>$S$3*+R4</f>
        <v>51.142392000000001</v>
      </c>
      <c r="T4" s="53">
        <f t="shared" ref="T4:T5" si="7">$T$3*+R4</f>
        <v>36.530279999999998</v>
      </c>
      <c r="U4" s="92">
        <f>U3</f>
        <v>0.25</v>
      </c>
      <c r="V4" s="53">
        <f t="shared" ref="V4:V5" si="8">U4*R4</f>
        <v>365.30279999999999</v>
      </c>
      <c r="W4" s="53">
        <f t="shared" ref="W4:W7" si="9">$W$3*+R4</f>
        <v>43.836335999999996</v>
      </c>
      <c r="X4" s="53">
        <f t="shared" ref="X4:X5" si="10">IF(D4&lt;=0,0,(Y4/D4))</f>
        <v>244.75287599999999</v>
      </c>
      <c r="Y4" s="53">
        <f t="shared" ref="Y4:Y5" si="11">SUM(R4:T4, V4:W4)</f>
        <v>1958.0230079999999</v>
      </c>
      <c r="Z4" s="93">
        <f>(AG4-Y4)/Y4</f>
        <v>0.25517173698093742</v>
      </c>
      <c r="AA4" s="53">
        <f t="shared" ref="AA4:AA5" si="12">IF(Z4&gt;0,PRODUCT(Y4:Z4),0)</f>
        <v>499.6321319999999</v>
      </c>
      <c r="AB4" s="94">
        <f t="shared" ref="AB4:AB5" si="13">(Y4+AA4)*$AB$3</f>
        <v>0</v>
      </c>
      <c r="AC4" s="56"/>
      <c r="AD4" s="95">
        <f t="shared" ref="AD4:AD5" si="14">IF(F4&gt;0,(F4-(AB4+Y4)*$F$3)/F4,0)</f>
        <v>0.20329627369932787</v>
      </c>
      <c r="AE4" s="53">
        <f t="shared" ref="AE4:AE5" si="15">IF(AD4&lt;100%,PRODUCT(F4, AD4),F4)</f>
        <v>499.63213199999996</v>
      </c>
      <c r="AG4" s="86">
        <v>2457.6551399999998</v>
      </c>
    </row>
    <row r="5" spans="1:33" x14ac:dyDescent="0.2">
      <c r="A5" s="84">
        <f>A4+1</f>
        <v>2</v>
      </c>
      <c r="B5" s="134" t="s">
        <v>70</v>
      </c>
      <c r="C5" s="134" t="s">
        <v>71</v>
      </c>
      <c r="D5" s="135">
        <v>18</v>
      </c>
      <c r="E5" s="85">
        <f t="shared" si="0"/>
        <v>623.82962999999995</v>
      </c>
      <c r="F5" s="86">
        <f t="shared" si="1"/>
        <v>11228.93334</v>
      </c>
      <c r="G5" s="86">
        <f t="shared" ref="G5:G14" si="16">F5*$G$3</f>
        <v>0</v>
      </c>
      <c r="H5" s="86">
        <f t="shared" ref="H5" si="17">SUM(F5:G5)</f>
        <v>11228.93334</v>
      </c>
      <c r="I5" s="139"/>
      <c r="J5" s="87">
        <v>444</v>
      </c>
      <c r="K5" s="88">
        <v>0.34</v>
      </c>
      <c r="L5" s="89">
        <f t="shared" si="2"/>
        <v>293.03999999999996</v>
      </c>
      <c r="M5" s="53">
        <f t="shared" si="3"/>
        <v>5274.7199999999993</v>
      </c>
      <c r="N5" s="90">
        <v>5</v>
      </c>
      <c r="O5" s="91">
        <f>IF(N5&gt;0,PRODUCT(D5, N5),0)</f>
        <v>90</v>
      </c>
      <c r="P5" s="53">
        <f>$P$3*+O5</f>
        <v>1350</v>
      </c>
      <c r="Q5" s="53">
        <f>$Q$3*M5</f>
        <v>52.747199999999992</v>
      </c>
      <c r="R5" s="53">
        <f t="shared" si="6"/>
        <v>6677.4671999999991</v>
      </c>
      <c r="S5" s="53">
        <f t="shared" ref="S5" si="18">$S$3*+R5</f>
        <v>233.71135200000001</v>
      </c>
      <c r="T5" s="53">
        <f t="shared" si="7"/>
        <v>166.93668</v>
      </c>
      <c r="U5" s="92">
        <f>U3</f>
        <v>0.25</v>
      </c>
      <c r="V5" s="53">
        <f t="shared" si="8"/>
        <v>1669.3667999999998</v>
      </c>
      <c r="W5" s="53">
        <f t="shared" si="9"/>
        <v>200.32401599999997</v>
      </c>
      <c r="X5" s="53">
        <f t="shared" si="10"/>
        <v>497.10033600000003</v>
      </c>
      <c r="Y5" s="53">
        <f t="shared" si="11"/>
        <v>8947.8060480000004</v>
      </c>
      <c r="Z5" s="93">
        <f t="shared" ref="Z5:Z14" si="19">(AG5-Y5)/Y5</f>
        <v>0.25493705158147378</v>
      </c>
      <c r="AA5" s="53">
        <f t="shared" si="12"/>
        <v>2281.1272919999992</v>
      </c>
      <c r="AB5" s="94">
        <f t="shared" si="13"/>
        <v>0</v>
      </c>
      <c r="AC5" s="56"/>
      <c r="AD5" s="95">
        <f t="shared" si="14"/>
        <v>0.2031472823757986</v>
      </c>
      <c r="AE5" s="53">
        <f t="shared" si="15"/>
        <v>2281.1272919999992</v>
      </c>
      <c r="AG5" s="86">
        <v>11228.93334</v>
      </c>
    </row>
    <row r="6" spans="1:33" x14ac:dyDescent="0.2">
      <c r="A6" s="84">
        <f>A5+1</f>
        <v>3</v>
      </c>
      <c r="B6" s="134" t="s">
        <v>74</v>
      </c>
      <c r="C6" s="134" t="s">
        <v>90</v>
      </c>
      <c r="D6" s="135">
        <v>9</v>
      </c>
      <c r="E6" s="85">
        <f t="shared" ref="E6:E7" si="20">IF(D6&lt;=0,0,F6/D6)</f>
        <v>31.637902499999996</v>
      </c>
      <c r="F6" s="86">
        <f t="shared" ref="F6:F7" si="21">IF(D6&gt;0,(SUM(Y6, AA6:AB6)*$F$3),0)</f>
        <v>284.74112249999996</v>
      </c>
      <c r="G6" s="86">
        <f t="shared" si="16"/>
        <v>0</v>
      </c>
      <c r="H6" s="86">
        <f t="shared" ref="H6:H7" si="22">SUM(F6:G6)</f>
        <v>284.74112249999996</v>
      </c>
      <c r="I6" s="139"/>
      <c r="J6" s="87">
        <v>17</v>
      </c>
      <c r="K6" s="88">
        <v>0.34</v>
      </c>
      <c r="L6" s="89">
        <f t="shared" ref="L6:L7" si="23">J6*(1-K6)</f>
        <v>11.219999999999999</v>
      </c>
      <c r="M6" s="53">
        <f t="shared" ref="M6:M7" si="24">PRODUCT(D6,L6)</f>
        <v>100.97999999999999</v>
      </c>
      <c r="N6" s="90">
        <v>0.5</v>
      </c>
      <c r="O6" s="91">
        <f t="shared" ref="O6:O7" si="25">IF(N6&gt;0,PRODUCT(D6, N6),0)</f>
        <v>4.5</v>
      </c>
      <c r="P6" s="53">
        <f t="shared" ref="P6:P7" si="26">$P$3*+O6</f>
        <v>67.5</v>
      </c>
      <c r="Q6" s="53">
        <f t="shared" ref="Q6:Q7" si="27">$Q$3*M6</f>
        <v>1.0097999999999998</v>
      </c>
      <c r="R6" s="53">
        <f t="shared" ref="R6:R7" si="28">SUM(M6, P6:Q6)</f>
        <v>169.4898</v>
      </c>
      <c r="S6" s="53">
        <f t="shared" ref="S6:S7" si="29">$S$3*+R6</f>
        <v>5.9321430000000008</v>
      </c>
      <c r="T6" s="53">
        <f t="shared" ref="T6:T7" si="30">$T$3*+R6</f>
        <v>4.2372450000000006</v>
      </c>
      <c r="U6" s="92">
        <f>U4</f>
        <v>0.25</v>
      </c>
      <c r="V6" s="53">
        <f t="shared" ref="V6:V7" si="31">U6*R6</f>
        <v>42.372450000000001</v>
      </c>
      <c r="W6" s="53">
        <f t="shared" si="9"/>
        <v>5.0846939999999998</v>
      </c>
      <c r="X6" s="53">
        <f t="shared" ref="X6:X7" si="32">IF(D6&lt;=0,0,(Y6/D6))</f>
        <v>25.235147999999999</v>
      </c>
      <c r="Y6" s="53">
        <f t="shared" ref="Y6:Y7" si="33">SUM(R6:T6, V6:W6)</f>
        <v>227.116332</v>
      </c>
      <c r="Z6" s="93">
        <f t="shared" si="19"/>
        <v>0.25372367540701546</v>
      </c>
      <c r="AA6" s="53">
        <f t="shared" ref="AA6:AA7" si="34">IF(Z6&gt;0,PRODUCT(Y6:Z6),0)</f>
        <v>57.624790499999961</v>
      </c>
      <c r="AB6" s="94">
        <f t="shared" ref="AB6:AB7" si="35">(Y6+AA6)*$AB$3</f>
        <v>0</v>
      </c>
      <c r="AC6" s="56"/>
      <c r="AD6" s="95">
        <f t="shared" ref="AD6:AD7" si="36">IF(F6&gt;0,(F6-(AB6+Y6)*$F$3)/F6,0)</f>
        <v>0.2023760740776035</v>
      </c>
      <c r="AE6" s="53">
        <f t="shared" ref="AE6:AE7" si="37">IF(AD6&lt;100%,PRODUCT(F6, AD6),F6)</f>
        <v>57.624790499999961</v>
      </c>
      <c r="AG6" s="86">
        <v>284.74112249999996</v>
      </c>
    </row>
    <row r="7" spans="1:33" x14ac:dyDescent="0.2">
      <c r="A7" s="84">
        <v>4</v>
      </c>
      <c r="B7" s="134" t="s">
        <v>79</v>
      </c>
      <c r="C7" s="134" t="s">
        <v>80</v>
      </c>
      <c r="D7" s="135">
        <v>2</v>
      </c>
      <c r="E7" s="85">
        <f t="shared" si="20"/>
        <v>232.71026249999994</v>
      </c>
      <c r="F7" s="86">
        <f t="shared" si="21"/>
        <v>465.42052499999988</v>
      </c>
      <c r="G7" s="86">
        <f t="shared" si="16"/>
        <v>0</v>
      </c>
      <c r="H7" s="86">
        <f t="shared" si="22"/>
        <v>465.42052499999988</v>
      </c>
      <c r="I7" s="139"/>
      <c r="J7" s="87">
        <v>185</v>
      </c>
      <c r="K7" s="88">
        <v>0.34</v>
      </c>
      <c r="L7" s="89">
        <f t="shared" si="23"/>
        <v>122.09999999999998</v>
      </c>
      <c r="M7" s="53">
        <f t="shared" si="24"/>
        <v>244.19999999999996</v>
      </c>
      <c r="N7" s="90">
        <v>1</v>
      </c>
      <c r="O7" s="91">
        <f t="shared" si="25"/>
        <v>2</v>
      </c>
      <c r="P7" s="53">
        <f t="shared" si="26"/>
        <v>30</v>
      </c>
      <c r="Q7" s="53">
        <f t="shared" si="27"/>
        <v>2.4419999999999997</v>
      </c>
      <c r="R7" s="53">
        <f t="shared" si="28"/>
        <v>276.64199999999994</v>
      </c>
      <c r="S7" s="53">
        <f t="shared" si="29"/>
        <v>9.6824699999999986</v>
      </c>
      <c r="T7" s="53">
        <f t="shared" si="30"/>
        <v>6.9160499999999985</v>
      </c>
      <c r="U7" s="92">
        <f>U4</f>
        <v>0.25</v>
      </c>
      <c r="V7" s="53">
        <f t="shared" si="31"/>
        <v>69.160499999999985</v>
      </c>
      <c r="W7" s="53">
        <f t="shared" si="9"/>
        <v>8.2992599999999985</v>
      </c>
      <c r="X7" s="53">
        <f t="shared" si="32"/>
        <v>185.35013999999995</v>
      </c>
      <c r="Y7" s="53">
        <f t="shared" si="33"/>
        <v>370.70027999999991</v>
      </c>
      <c r="Z7" s="93">
        <f t="shared" si="19"/>
        <v>0.25551705814735293</v>
      </c>
      <c r="AA7" s="53">
        <f t="shared" si="34"/>
        <v>94.720244999999991</v>
      </c>
      <c r="AB7" s="94">
        <f t="shared" si="35"/>
        <v>0</v>
      </c>
      <c r="AC7" s="56"/>
      <c r="AD7" s="95">
        <f t="shared" si="36"/>
        <v>0.20351540147482752</v>
      </c>
      <c r="AE7" s="53">
        <f t="shared" si="37"/>
        <v>94.720244999999977</v>
      </c>
      <c r="AG7" s="86">
        <v>465.42052499999988</v>
      </c>
    </row>
    <row r="8" spans="1:33" x14ac:dyDescent="0.2">
      <c r="A8" s="84">
        <v>5</v>
      </c>
      <c r="B8" s="134" t="s">
        <v>81</v>
      </c>
      <c r="C8" s="134" t="s">
        <v>82</v>
      </c>
      <c r="D8" s="135">
        <v>6</v>
      </c>
      <c r="E8" s="85">
        <f t="shared" ref="E8:E9" si="38">IF(D8&lt;=0,0,F8/D8)</f>
        <v>186.02198250000001</v>
      </c>
      <c r="F8" s="86">
        <f t="shared" ref="F8:F9" si="39">IF(D8&gt;0,(SUM(Y8, AA8:AB8)*$F$3),0)</f>
        <v>1116.131895</v>
      </c>
      <c r="G8" s="86">
        <f t="shared" si="16"/>
        <v>0</v>
      </c>
      <c r="H8" s="86">
        <f t="shared" ref="H8:H9" si="40">SUM(F8:G8)</f>
        <v>1116.131895</v>
      </c>
      <c r="I8" s="139"/>
      <c r="J8" s="87">
        <v>121</v>
      </c>
      <c r="K8" s="88">
        <v>0.34</v>
      </c>
      <c r="L8" s="89">
        <f t="shared" ref="L8:L9" si="41">J8*(1-K8)</f>
        <v>79.859999999999985</v>
      </c>
      <c r="M8" s="53">
        <f t="shared" ref="M8:M9" si="42">PRODUCT(D8,L8)</f>
        <v>479.15999999999991</v>
      </c>
      <c r="N8" s="90">
        <v>2</v>
      </c>
      <c r="O8" s="91">
        <f t="shared" ref="O8:O9" si="43">IF(N8&gt;0,PRODUCT(D8, N8),0)</f>
        <v>12</v>
      </c>
      <c r="P8" s="53">
        <f t="shared" ref="P8:P9" si="44">$P$3*+O8</f>
        <v>180</v>
      </c>
      <c r="Q8" s="53">
        <f t="shared" ref="Q8:Q9" si="45">$Q$3*M8</f>
        <v>4.791599999999999</v>
      </c>
      <c r="R8" s="53">
        <f t="shared" ref="R8:R9" si="46">SUM(M8, P8:Q8)</f>
        <v>663.95159999999987</v>
      </c>
      <c r="S8" s="53">
        <f t="shared" ref="S8:S9" si="47">$S$3*+R8</f>
        <v>23.238305999999998</v>
      </c>
      <c r="T8" s="53">
        <f t="shared" ref="T8:T9" si="48">$T$3*+R8</f>
        <v>16.598789999999997</v>
      </c>
      <c r="U8" s="92">
        <f>U5</f>
        <v>0.25</v>
      </c>
      <c r="V8" s="53">
        <f t="shared" ref="V8:V9" si="49">U8*R8</f>
        <v>165.98789999999997</v>
      </c>
      <c r="W8" s="53">
        <f t="shared" ref="W8:W9" si="50">$W$3*+R8</f>
        <v>19.918547999999994</v>
      </c>
      <c r="X8" s="53">
        <f t="shared" ref="X8:X9" si="51">IF(D8&lt;=0,0,(Y8/D8))</f>
        <v>148.28252399999997</v>
      </c>
      <c r="Y8" s="53">
        <f t="shared" ref="Y8:Y9" si="52">SUM(R8:T8, V8:W8)</f>
        <v>889.6951439999998</v>
      </c>
      <c r="Z8" s="93">
        <f t="shared" si="19"/>
        <v>0.25451049443965518</v>
      </c>
      <c r="AA8" s="53">
        <f t="shared" ref="AA8:AA9" si="53">IF(Z8&gt;0,PRODUCT(Y8:Z8),0)</f>
        <v>226.43675100000016</v>
      </c>
      <c r="AB8" s="94">
        <f t="shared" ref="AB8:AB10" si="54">(Y8+AA8)*$AB$3</f>
        <v>0</v>
      </c>
      <c r="AC8" s="56"/>
      <c r="AD8" s="95">
        <f t="shared" ref="AD8:AD9" si="55">IF(F8&gt;0,(F8-(AB8+Y8)*$F$3)/F8,0)</f>
        <v>0.20287633747801839</v>
      </c>
      <c r="AE8" s="53">
        <f t="shared" ref="AE8:AE9" si="56">IF(AD8&lt;100%,PRODUCT(F8, AD8),F8)</f>
        <v>226.43675100000019</v>
      </c>
      <c r="AG8" s="86">
        <v>1116.131895</v>
      </c>
    </row>
    <row r="9" spans="1:33" x14ac:dyDescent="0.2">
      <c r="A9" s="84">
        <v>6</v>
      </c>
      <c r="B9" s="134" t="s">
        <v>91</v>
      </c>
      <c r="C9" s="134" t="s">
        <v>92</v>
      </c>
      <c r="D9" s="135">
        <v>18</v>
      </c>
      <c r="E9" s="85">
        <f t="shared" si="38"/>
        <v>156.40865249999996</v>
      </c>
      <c r="F9" s="86">
        <f t="shared" si="39"/>
        <v>2815.3557449999994</v>
      </c>
      <c r="G9" s="86">
        <f t="shared" si="16"/>
        <v>0</v>
      </c>
      <c r="H9" s="86">
        <f t="shared" si="40"/>
        <v>2815.3557449999994</v>
      </c>
      <c r="I9" s="139"/>
      <c r="J9" s="87">
        <v>117</v>
      </c>
      <c r="K9" s="88">
        <v>0.34</v>
      </c>
      <c r="L9" s="96">
        <f t="shared" si="41"/>
        <v>77.219999999999985</v>
      </c>
      <c r="M9" s="97">
        <f t="shared" si="42"/>
        <v>1389.9599999999998</v>
      </c>
      <c r="N9" s="90">
        <v>1</v>
      </c>
      <c r="O9" s="98">
        <f t="shared" si="43"/>
        <v>18</v>
      </c>
      <c r="P9" s="97">
        <f t="shared" si="44"/>
        <v>270</v>
      </c>
      <c r="Q9" s="97">
        <f t="shared" si="45"/>
        <v>13.899599999999998</v>
      </c>
      <c r="R9" s="97">
        <f t="shared" si="46"/>
        <v>1673.8595999999998</v>
      </c>
      <c r="S9" s="97">
        <f t="shared" si="47"/>
        <v>58.585085999999997</v>
      </c>
      <c r="T9" s="97">
        <f t="shared" si="48"/>
        <v>41.846489999999996</v>
      </c>
      <c r="U9" s="99">
        <f>U5</f>
        <v>0.25</v>
      </c>
      <c r="V9" s="97">
        <f t="shared" si="49"/>
        <v>418.46489999999994</v>
      </c>
      <c r="W9" s="97">
        <f t="shared" si="50"/>
        <v>50.215787999999989</v>
      </c>
      <c r="X9" s="97">
        <f t="shared" si="51"/>
        <v>124.60954799999998</v>
      </c>
      <c r="Y9" s="97">
        <f t="shared" si="52"/>
        <v>2242.9718639999996</v>
      </c>
      <c r="Z9" s="93">
        <f t="shared" si="19"/>
        <v>0.25518995141527989</v>
      </c>
      <c r="AA9" s="97">
        <f t="shared" si="53"/>
        <v>572.38388099999963</v>
      </c>
      <c r="AB9" s="94">
        <f t="shared" si="54"/>
        <v>0</v>
      </c>
      <c r="AC9" s="56"/>
      <c r="AD9" s="100">
        <f t="shared" si="55"/>
        <v>0.20330783490382665</v>
      </c>
      <c r="AE9" s="97">
        <f t="shared" si="56"/>
        <v>572.38388099999975</v>
      </c>
      <c r="AG9" s="86">
        <v>2815.3557449999994</v>
      </c>
    </row>
    <row r="10" spans="1:33" x14ac:dyDescent="0.2">
      <c r="A10" s="84">
        <v>7</v>
      </c>
      <c r="B10" s="134" t="s">
        <v>83</v>
      </c>
      <c r="C10" s="134" t="s">
        <v>84</v>
      </c>
      <c r="D10" s="135">
        <v>2</v>
      </c>
      <c r="E10" s="85">
        <f t="shared" ref="E10:E11" si="57">IF(D10&lt;=0,0,F10/D10)</f>
        <v>2015.2119299999993</v>
      </c>
      <c r="F10" s="86">
        <f t="shared" ref="F10:F11" si="58">IF(D10&gt;0,(SUM(Y10, AA10:AB10)*$F$3),0)</f>
        <v>4030.4238599999985</v>
      </c>
      <c r="G10" s="86">
        <f t="shared" si="16"/>
        <v>0</v>
      </c>
      <c r="H10" s="86">
        <f t="shared" ref="H10:H11" si="59">SUM(F10:G10)</f>
        <v>4030.4238599999985</v>
      </c>
      <c r="I10" s="139"/>
      <c r="J10" s="87">
        <v>1684</v>
      </c>
      <c r="K10" s="88">
        <v>0.34</v>
      </c>
      <c r="L10" s="96">
        <f t="shared" ref="L10:L11" si="60">J10*(1-K10)</f>
        <v>1111.4399999999998</v>
      </c>
      <c r="M10" s="97">
        <f t="shared" ref="M10:M11" si="61">PRODUCT(D10,L10)</f>
        <v>2222.8799999999997</v>
      </c>
      <c r="N10" s="90">
        <v>5</v>
      </c>
      <c r="O10" s="98">
        <f t="shared" ref="O10:O11" si="62">IF(N10&gt;0,PRODUCT(D10, N10),0)</f>
        <v>10</v>
      </c>
      <c r="P10" s="97">
        <f t="shared" ref="P10:P11" si="63">$P$3*+O10</f>
        <v>150</v>
      </c>
      <c r="Q10" s="97">
        <f t="shared" ref="Q10:Q11" si="64">$Q$3*M10</f>
        <v>22.228799999999996</v>
      </c>
      <c r="R10" s="97">
        <f t="shared" ref="R10:R11" si="65">SUM(M10, P10:Q10)</f>
        <v>2395.1087999999995</v>
      </c>
      <c r="S10" s="97">
        <f t="shared" ref="S10:S11" si="66">$S$3*+R10</f>
        <v>83.828807999999995</v>
      </c>
      <c r="T10" s="97">
        <f t="shared" ref="T10:T11" si="67">$T$3*+R10</f>
        <v>59.877719999999989</v>
      </c>
      <c r="U10" s="99">
        <f>U6</f>
        <v>0.25</v>
      </c>
      <c r="V10" s="97">
        <f t="shared" ref="V10:V11" si="68">U10*R10</f>
        <v>598.77719999999988</v>
      </c>
      <c r="W10" s="97">
        <f t="shared" ref="W10:W11" si="69">$W$3*+R10</f>
        <v>71.853263999999982</v>
      </c>
      <c r="X10" s="97">
        <f t="shared" ref="X10:X11" si="70">IF(D10&lt;=0,0,(Y10/D10))</f>
        <v>1604.7228959999998</v>
      </c>
      <c r="Y10" s="97">
        <f t="shared" ref="Y10:Y11" si="71">SUM(R10:T10, V10:W10)</f>
        <v>3209.4457919999995</v>
      </c>
      <c r="Z10" s="93">
        <f t="shared" si="19"/>
        <v>0.25580057156484887</v>
      </c>
      <c r="AA10" s="97">
        <f t="shared" ref="AA10:AA11" si="72">IF(Z10&gt;0,PRODUCT(Y10:Z10),0)</f>
        <v>820.97806799999898</v>
      </c>
      <c r="AB10" s="94">
        <f t="shared" si="54"/>
        <v>0</v>
      </c>
      <c r="AC10" s="56"/>
      <c r="AD10" s="100">
        <f t="shared" ref="AD10:AD11" si="73">IF(F10&gt;0,(F10-(AB10+Y10)*$F$3)/F10,0)</f>
        <v>0.20369521829895065</v>
      </c>
      <c r="AE10" s="97">
        <f t="shared" ref="AE10:AE11" si="74">IF(AD10&lt;100%,PRODUCT(F10, AD10),F10)</f>
        <v>820.97806799999898</v>
      </c>
      <c r="AG10" s="86">
        <v>4030.4238599999985</v>
      </c>
    </row>
    <row r="11" spans="1:33" x14ac:dyDescent="0.2">
      <c r="A11" s="84">
        <v>8</v>
      </c>
      <c r="B11" s="134" t="s">
        <v>66</v>
      </c>
      <c r="C11" s="134" t="s">
        <v>67</v>
      </c>
      <c r="D11" s="135">
        <v>6</v>
      </c>
      <c r="E11" s="85">
        <f t="shared" si="57"/>
        <v>187.82696250000001</v>
      </c>
      <c r="F11" s="86">
        <f t="shared" si="58"/>
        <v>1126.961775</v>
      </c>
      <c r="G11" s="86">
        <f t="shared" si="16"/>
        <v>0</v>
      </c>
      <c r="H11" s="86">
        <f t="shared" si="59"/>
        <v>1126.961775</v>
      </c>
      <c r="I11" s="139"/>
      <c r="J11" s="87">
        <v>145</v>
      </c>
      <c r="K11" s="88">
        <v>0.34</v>
      </c>
      <c r="L11" s="89">
        <f t="shared" si="60"/>
        <v>95.699999999999989</v>
      </c>
      <c r="M11" s="53">
        <f t="shared" si="61"/>
        <v>574.19999999999993</v>
      </c>
      <c r="N11" s="90">
        <v>1</v>
      </c>
      <c r="O11" s="91">
        <f t="shared" si="62"/>
        <v>6</v>
      </c>
      <c r="P11" s="53">
        <f t="shared" si="63"/>
        <v>90</v>
      </c>
      <c r="Q11" s="53">
        <f t="shared" si="64"/>
        <v>5.7419999999999991</v>
      </c>
      <c r="R11" s="53">
        <f t="shared" si="65"/>
        <v>669.94199999999989</v>
      </c>
      <c r="S11" s="53">
        <f t="shared" si="66"/>
        <v>23.447969999999998</v>
      </c>
      <c r="T11" s="53">
        <f t="shared" si="67"/>
        <v>16.748549999999998</v>
      </c>
      <c r="U11" s="92">
        <f>U6</f>
        <v>0.25</v>
      </c>
      <c r="V11" s="53">
        <f t="shared" si="68"/>
        <v>167.48549999999997</v>
      </c>
      <c r="W11" s="53">
        <f t="shared" si="69"/>
        <v>20.098259999999996</v>
      </c>
      <c r="X11" s="53">
        <f t="shared" si="70"/>
        <v>149.62037999999998</v>
      </c>
      <c r="Y11" s="53">
        <f t="shared" si="71"/>
        <v>897.72227999999996</v>
      </c>
      <c r="Z11" s="93">
        <f t="shared" si="19"/>
        <v>0.25535680700717378</v>
      </c>
      <c r="AA11" s="53">
        <f t="shared" si="72"/>
        <v>229.23949500000001</v>
      </c>
      <c r="AB11" s="94">
        <f t="shared" ref="AB11" si="75">(Y11+AA11)*$AB$3</f>
        <v>0</v>
      </c>
      <c r="AC11" s="56"/>
      <c r="AD11" s="95">
        <f t="shared" si="73"/>
        <v>0.20341372714260875</v>
      </c>
      <c r="AE11" s="53">
        <f t="shared" si="74"/>
        <v>229.23949500000003</v>
      </c>
      <c r="AG11" s="86">
        <v>1126.961775</v>
      </c>
    </row>
    <row r="12" spans="1:33" x14ac:dyDescent="0.2">
      <c r="A12" s="84">
        <v>9</v>
      </c>
      <c r="B12" s="134" t="s">
        <v>75</v>
      </c>
      <c r="C12" s="134" t="s">
        <v>76</v>
      </c>
      <c r="D12" s="135">
        <v>4</v>
      </c>
      <c r="E12" s="85">
        <f t="shared" ref="E12" si="76">IF(D12&lt;=0,0,F12/D12)</f>
        <v>47.347057499999998</v>
      </c>
      <c r="F12" s="86">
        <f t="shared" ref="F12" si="77">IF(D12&gt;0,(SUM(Y12, AA12:AB12)*$F$3),0)</f>
        <v>189.38822999999999</v>
      </c>
      <c r="G12" s="86">
        <f t="shared" si="16"/>
        <v>0</v>
      </c>
      <c r="H12" s="86">
        <f t="shared" ref="H12" si="78">SUM(F12:G12)</f>
        <v>189.38822999999999</v>
      </c>
      <c r="I12" s="139"/>
      <c r="J12" s="87">
        <v>31</v>
      </c>
      <c r="K12" s="88">
        <v>0.34</v>
      </c>
      <c r="L12" s="89">
        <f t="shared" ref="L12" si="79">J12*(1-K12)</f>
        <v>20.459999999999997</v>
      </c>
      <c r="M12" s="53">
        <f t="shared" ref="M12" si="80">PRODUCT(D12,L12)</f>
        <v>81.839999999999989</v>
      </c>
      <c r="N12" s="90">
        <v>0.5</v>
      </c>
      <c r="O12" s="91">
        <f t="shared" ref="O12" si="81">IF(N12&gt;0,PRODUCT(D12, N12),0)</f>
        <v>2</v>
      </c>
      <c r="P12" s="53">
        <f t="shared" ref="P12" si="82">$P$3*+O12</f>
        <v>30</v>
      </c>
      <c r="Q12" s="53">
        <f t="shared" ref="Q12" si="83">$Q$3*M12</f>
        <v>0.81839999999999991</v>
      </c>
      <c r="R12" s="53">
        <f t="shared" ref="R12" si="84">SUM(M12, P12:Q12)</f>
        <v>112.65839999999999</v>
      </c>
      <c r="S12" s="53">
        <f t="shared" ref="S12" si="85">$S$3*+R12</f>
        <v>3.943044</v>
      </c>
      <c r="T12" s="53">
        <f t="shared" ref="T12" si="86">$T$3*+R12</f>
        <v>2.8164599999999997</v>
      </c>
      <c r="U12" s="92">
        <f>U7</f>
        <v>0.25</v>
      </c>
      <c r="V12" s="53">
        <f t="shared" ref="V12" si="87">U12*R12</f>
        <v>28.164599999999997</v>
      </c>
      <c r="W12" s="53">
        <f t="shared" ref="W12" si="88">$W$3*+R12</f>
        <v>3.3797519999999994</v>
      </c>
      <c r="X12" s="53">
        <f t="shared" ref="X12" si="89">IF(D12&lt;=0,0,(Y12/D12))</f>
        <v>37.740563999999999</v>
      </c>
      <c r="Y12" s="53">
        <f t="shared" ref="Y12" si="90">SUM(R12:T12, V12:W12)</f>
        <v>150.962256</v>
      </c>
      <c r="Z12" s="93">
        <f t="shared" si="19"/>
        <v>0.25454027396092965</v>
      </c>
      <c r="AA12" s="53">
        <f t="shared" ref="AA12" si="91">IF(Z12&gt;0,PRODUCT(Y12:Z12),0)</f>
        <v>38.425973999999997</v>
      </c>
      <c r="AB12" s="94">
        <f t="shared" ref="AB12" si="92">(Y12+AA12)*$AB$3</f>
        <v>0</v>
      </c>
      <c r="AC12" s="56"/>
      <c r="AD12" s="95">
        <f t="shared" ref="AD12" si="93">IF(F12&gt;0,(F12-(AB12+Y12)*$F$3)/F12,0)</f>
        <v>0.2028952591193233</v>
      </c>
      <c r="AE12" s="53">
        <f t="shared" ref="AE12" si="94">IF(AD12&lt;100%,PRODUCT(F12, AD12),F12)</f>
        <v>38.425973999999997</v>
      </c>
      <c r="AG12" s="86">
        <v>189.38822999999999</v>
      </c>
    </row>
    <row r="13" spans="1:33" x14ac:dyDescent="0.2">
      <c r="A13" s="84">
        <v>10</v>
      </c>
      <c r="B13" s="134" t="s">
        <v>77</v>
      </c>
      <c r="C13" s="134" t="s">
        <v>78</v>
      </c>
      <c r="D13" s="135">
        <v>4</v>
      </c>
      <c r="E13" s="85">
        <f t="shared" ref="E13:E14" si="95">IF(D13&lt;=0,0,F13/D13)</f>
        <v>46.224975000000001</v>
      </c>
      <c r="F13" s="86">
        <f t="shared" ref="F13:F14" si="96">IF(D13&gt;0,(SUM(Y13, AA13:AB13)*$F$3),0)</f>
        <v>184.8999</v>
      </c>
      <c r="G13" s="86">
        <f t="shared" si="16"/>
        <v>0</v>
      </c>
      <c r="H13" s="86">
        <f t="shared" ref="H13:H14" si="97">SUM(F13:G13)</f>
        <v>184.8999</v>
      </c>
      <c r="I13" s="139"/>
      <c r="J13" s="87">
        <v>30</v>
      </c>
      <c r="K13" s="88">
        <v>0.34</v>
      </c>
      <c r="L13" s="89">
        <f t="shared" ref="L13:L14" si="98">J13*(1-K13)</f>
        <v>19.799999999999997</v>
      </c>
      <c r="M13" s="53">
        <f t="shared" ref="M13:M14" si="99">PRODUCT(D13,L13)</f>
        <v>79.199999999999989</v>
      </c>
      <c r="N13" s="90">
        <v>0.5</v>
      </c>
      <c r="O13" s="91">
        <f t="shared" ref="O13" si="100">IF(N13&gt;0,PRODUCT(D13, N13),0)</f>
        <v>2</v>
      </c>
      <c r="P13" s="53">
        <f t="shared" ref="P13" si="101">$P$3*+O13</f>
        <v>30</v>
      </c>
      <c r="Q13" s="53">
        <f t="shared" ref="Q13" si="102">$Q$3*M13</f>
        <v>0.79199999999999993</v>
      </c>
      <c r="R13" s="53">
        <f t="shared" ref="R13:R14" si="103">SUM(M13, P13:Q13)</f>
        <v>109.99199999999999</v>
      </c>
      <c r="S13" s="53">
        <f t="shared" ref="S13" si="104">$S$3*+R13</f>
        <v>3.84972</v>
      </c>
      <c r="T13" s="53">
        <f t="shared" ref="T13" si="105">$T$3*+R13</f>
        <v>2.7498</v>
      </c>
      <c r="U13" s="92">
        <f>U8</f>
        <v>0.25</v>
      </c>
      <c r="V13" s="53">
        <f t="shared" ref="V13:V14" si="106">U13*R13</f>
        <v>27.497999999999998</v>
      </c>
      <c r="W13" s="53">
        <f t="shared" ref="W13" si="107">$W$3*+R13</f>
        <v>3.2997599999999996</v>
      </c>
      <c r="X13" s="53">
        <f t="shared" ref="X13:X14" si="108">IF(D13&lt;=0,0,(Y13/D13))</f>
        <v>36.847319999999996</v>
      </c>
      <c r="Y13" s="53">
        <f t="shared" ref="Y13:Y14" si="109">SUM(R13:T13, V13:W13)</f>
        <v>147.38927999999999</v>
      </c>
      <c r="Z13" s="93">
        <f t="shared" si="19"/>
        <v>0.25450032729653083</v>
      </c>
      <c r="AA13" s="53">
        <f t="shared" ref="AA13:AA14" si="110">IF(Z13&gt;0,PRODUCT(Y13:Z13),0)</f>
        <v>37.510620000000024</v>
      </c>
      <c r="AB13" s="94">
        <f t="shared" ref="AB13:AB14" si="111">(Y13+AA13)*$AB$3</f>
        <v>0</v>
      </c>
      <c r="AC13" s="56"/>
      <c r="AD13" s="95">
        <f t="shared" ref="AD13:AD14" si="112">IF(F13&gt;0,(F13-(AB13+Y13)*$F$3)/F13,0)</f>
        <v>0.20286987716056101</v>
      </c>
      <c r="AE13" s="53">
        <f t="shared" ref="AE13:AE14" si="113">IF(AD13&lt;100%,PRODUCT(F13, AD13),F13)</f>
        <v>37.510620000000017</v>
      </c>
      <c r="AG13" s="86">
        <v>184.8999</v>
      </c>
    </row>
    <row r="14" spans="1:33" x14ac:dyDescent="0.2">
      <c r="A14" s="84">
        <v>11</v>
      </c>
      <c r="B14" s="134"/>
      <c r="C14" s="134" t="s">
        <v>72</v>
      </c>
      <c r="D14" s="135">
        <v>1</v>
      </c>
      <c r="E14" s="85">
        <f t="shared" si="95"/>
        <v>1500</v>
      </c>
      <c r="F14" s="86">
        <f t="shared" si="96"/>
        <v>1500</v>
      </c>
      <c r="G14" s="86">
        <f t="shared" si="16"/>
        <v>0</v>
      </c>
      <c r="H14" s="86">
        <f t="shared" si="97"/>
        <v>1500</v>
      </c>
      <c r="I14" s="139"/>
      <c r="J14" s="87">
        <v>1200</v>
      </c>
      <c r="K14" s="88">
        <v>0</v>
      </c>
      <c r="L14" s="89">
        <f t="shared" si="98"/>
        <v>1200</v>
      </c>
      <c r="M14" s="53">
        <f t="shared" si="99"/>
        <v>1200</v>
      </c>
      <c r="N14" s="90">
        <v>0</v>
      </c>
      <c r="O14" s="91">
        <f>IF(N14&gt;0,PRODUCT(D14, N14),0)</f>
        <v>0</v>
      </c>
      <c r="P14" s="53">
        <f>$P$3*+O14</f>
        <v>0</v>
      </c>
      <c r="Q14" s="53">
        <v>0</v>
      </c>
      <c r="R14" s="53">
        <f t="shared" si="103"/>
        <v>1200</v>
      </c>
      <c r="S14" s="53">
        <v>0</v>
      </c>
      <c r="T14" s="53">
        <v>0</v>
      </c>
      <c r="U14" s="92">
        <v>0</v>
      </c>
      <c r="V14" s="53">
        <f t="shared" si="106"/>
        <v>0</v>
      </c>
      <c r="W14" s="53">
        <v>0</v>
      </c>
      <c r="X14" s="53">
        <f t="shared" si="108"/>
        <v>1200</v>
      </c>
      <c r="Y14" s="53">
        <f t="shared" si="109"/>
        <v>1200</v>
      </c>
      <c r="Z14" s="93">
        <f t="shared" si="19"/>
        <v>0.25</v>
      </c>
      <c r="AA14" s="53">
        <f t="shared" si="110"/>
        <v>300</v>
      </c>
      <c r="AB14" s="94">
        <f t="shared" si="111"/>
        <v>0</v>
      </c>
      <c r="AC14" s="56"/>
      <c r="AD14" s="95">
        <f t="shared" si="112"/>
        <v>0.2</v>
      </c>
      <c r="AE14" s="53">
        <f t="shared" si="113"/>
        <v>300</v>
      </c>
      <c r="AG14" s="86">
        <v>1500</v>
      </c>
    </row>
    <row r="15" spans="1:33" x14ac:dyDescent="0.2">
      <c r="A15" s="84"/>
      <c r="B15" s="134"/>
      <c r="C15" s="134"/>
      <c r="D15" s="135"/>
      <c r="E15" s="85"/>
      <c r="F15" s="86"/>
      <c r="G15" s="86"/>
      <c r="H15" s="86"/>
      <c r="I15" s="139"/>
      <c r="J15" s="87"/>
      <c r="K15" s="88"/>
      <c r="L15" s="89"/>
      <c r="M15" s="53"/>
      <c r="N15" s="90"/>
      <c r="O15" s="91"/>
      <c r="P15" s="53"/>
      <c r="Q15" s="53"/>
      <c r="R15" s="53"/>
      <c r="S15" s="53"/>
      <c r="T15" s="53"/>
      <c r="U15" s="92"/>
      <c r="V15" s="53"/>
      <c r="W15" s="53"/>
      <c r="X15" s="53"/>
      <c r="Y15" s="53"/>
      <c r="Z15" s="93"/>
      <c r="AA15" s="53"/>
      <c r="AB15" s="94"/>
      <c r="AC15" s="56"/>
      <c r="AD15" s="95"/>
      <c r="AE15" s="53"/>
      <c r="AG15" s="86"/>
    </row>
    <row r="16" spans="1:33" x14ac:dyDescent="0.3">
      <c r="A16" s="101"/>
      <c r="B16" s="102"/>
      <c r="C16" s="103" t="s">
        <v>14</v>
      </c>
      <c r="D16" s="104"/>
      <c r="E16" s="105"/>
      <c r="F16" s="105">
        <f>SUM(F4:F15)</f>
        <v>25399.911532499998</v>
      </c>
      <c r="G16" s="105">
        <f>SUM(G4:G15)</f>
        <v>0</v>
      </c>
      <c r="H16" s="105">
        <f>SUM(H4:H15)</f>
        <v>25399.911532499998</v>
      </c>
      <c r="I16" s="139"/>
      <c r="J16" s="106">
        <f>SUM(J4:J15)</f>
        <v>4203</v>
      </c>
      <c r="K16" s="106"/>
      <c r="L16" s="107"/>
      <c r="M16" s="108">
        <f t="shared" ref="M16:T16" si="114">SUM(M4:M15)</f>
        <v>12856.259999999998</v>
      </c>
      <c r="N16" s="109">
        <f t="shared" si="114"/>
        <v>18.5</v>
      </c>
      <c r="O16" s="110">
        <f t="shared" si="114"/>
        <v>162.5</v>
      </c>
      <c r="P16" s="108">
        <f t="shared" si="114"/>
        <v>2437.5</v>
      </c>
      <c r="Q16" s="108">
        <f t="shared" si="114"/>
        <v>116.56259999999997</v>
      </c>
      <c r="R16" s="108">
        <f t="shared" si="114"/>
        <v>15410.322599999998</v>
      </c>
      <c r="S16" s="108">
        <f t="shared" si="114"/>
        <v>497.36129099999999</v>
      </c>
      <c r="T16" s="108">
        <f t="shared" si="114"/>
        <v>355.25806500000004</v>
      </c>
      <c r="U16" s="111">
        <f>V16/R16</f>
        <v>0.23053252953964767</v>
      </c>
      <c r="V16" s="108">
        <f>SUM(V4:V15)</f>
        <v>3552.5806499999994</v>
      </c>
      <c r="W16" s="108">
        <f>SUM(W4:W15)</f>
        <v>426.30967799999985</v>
      </c>
      <c r="X16" s="108">
        <f>SUM(X4:X15)</f>
        <v>4254.261731999999</v>
      </c>
      <c r="Y16" s="108">
        <f>SUM(Y4:Y15)</f>
        <v>20241.832283999993</v>
      </c>
      <c r="Z16" s="112">
        <f>AA16/Y16</f>
        <v>0.25482274411379069</v>
      </c>
      <c r="AA16" s="108">
        <f>SUM(AA4:AA15)</f>
        <v>5158.0792484999974</v>
      </c>
      <c r="AB16" s="113">
        <f>SUM(AB4:AB15)</f>
        <v>0</v>
      </c>
      <c r="AC16" s="56"/>
      <c r="AD16" s="114">
        <f>AE16/F16</f>
        <v>0.20307469346497803</v>
      </c>
      <c r="AE16" s="108">
        <f>SUM(AE4:AE15)</f>
        <v>5158.0792484999974</v>
      </c>
      <c r="AG16" s="105">
        <v>25399.911532499998</v>
      </c>
    </row>
    <row r="17" spans="1:31" x14ac:dyDescent="0.3">
      <c r="L17" s="122"/>
      <c r="M17" s="122"/>
    </row>
    <row r="19" spans="1:31" hidden="1" x14ac:dyDescent="0.3"/>
    <row r="20" spans="1:31" s="66" customFormat="1" hidden="1" x14ac:dyDescent="0.3">
      <c r="A20" s="58"/>
      <c r="B20" s="58"/>
      <c r="C20" s="58"/>
      <c r="D20" s="59"/>
      <c r="E20" s="59"/>
      <c r="F20" s="60"/>
      <c r="G20" s="60"/>
      <c r="H20" s="60"/>
      <c r="I20" s="61"/>
      <c r="J20" s="62"/>
      <c r="K20" s="62"/>
      <c r="L20" s="62"/>
      <c r="M20" s="62"/>
      <c r="N20" s="62"/>
      <c r="O20" s="62"/>
      <c r="P20" s="62"/>
      <c r="Q20" s="62"/>
      <c r="R20" s="62"/>
      <c r="S20" s="62"/>
      <c r="T20" s="62"/>
      <c r="U20" s="62"/>
      <c r="V20" s="62"/>
      <c r="W20" s="62"/>
      <c r="X20" s="62"/>
      <c r="Y20" s="62"/>
      <c r="Z20" s="63"/>
      <c r="AA20" s="62"/>
      <c r="AB20" s="64"/>
      <c r="AC20" s="65"/>
      <c r="AD20" s="62"/>
      <c r="AE20" s="64"/>
    </row>
    <row r="21" spans="1:31" hidden="1" x14ac:dyDescent="0.2">
      <c r="A21" s="129"/>
      <c r="B21" s="129"/>
      <c r="C21" s="130"/>
      <c r="D21" s="130"/>
      <c r="E21" s="129"/>
      <c r="F21" s="129"/>
      <c r="G21" s="129"/>
      <c r="H21" s="131"/>
      <c r="I21" s="130"/>
      <c r="J21" s="130"/>
      <c r="K21" s="129"/>
      <c r="L21" s="57"/>
      <c r="M21" s="129"/>
      <c r="N21" s="129"/>
      <c r="O21" s="57"/>
      <c r="P21" s="129"/>
    </row>
    <row r="22" spans="1:31" hidden="1" x14ac:dyDescent="0.2">
      <c r="A22" s="129"/>
      <c r="B22" s="129"/>
      <c r="C22" s="130"/>
      <c r="D22" s="130"/>
      <c r="E22" s="129"/>
      <c r="F22" s="129"/>
      <c r="G22" s="129"/>
      <c r="H22" s="131"/>
      <c r="I22" s="130"/>
      <c r="J22" s="130"/>
      <c r="K22" s="129"/>
      <c r="L22" s="129"/>
      <c r="M22" s="129"/>
      <c r="N22" s="129"/>
      <c r="O22" s="57"/>
      <c r="P22" s="129"/>
    </row>
    <row r="23" spans="1:31" hidden="1" x14ac:dyDescent="0.3"/>
    <row r="24" spans="1:31" hidden="1" x14ac:dyDescent="0.3"/>
    <row r="26" spans="1:31" x14ac:dyDescent="0.3">
      <c r="B26" s="161" t="s">
        <v>93</v>
      </c>
      <c r="Y26" s="132"/>
    </row>
    <row r="27" spans="1:31" x14ac:dyDescent="0.3">
      <c r="F27" s="133"/>
    </row>
  </sheetData>
  <mergeCells count="1">
    <mergeCell ref="B1:F1"/>
  </mergeCells>
  <conditionalFormatting sqref="B4:B15">
    <cfRule type="expression" dxfId="7" priority="6">
      <formula>AND($I4&lt;&gt;"",$H4&lt;&gt;"4NWA"&amp;$I4)</formula>
    </cfRule>
    <cfRule type="expression" dxfId="6" priority="7">
      <formula>#REF!&lt;&gt;""</formula>
    </cfRule>
  </conditionalFormatting>
  <conditionalFormatting sqref="C4">
    <cfRule type="expression" dxfId="5" priority="32">
      <formula>#REF!&lt;&gt;""</formula>
    </cfRule>
  </conditionalFormatting>
  <conditionalFormatting sqref="J4:J15 C5:C15">
    <cfRule type="expression" dxfId="4" priority="5">
      <formula>#REF!&lt;&gt;""</formula>
    </cfRule>
  </conditionalFormatting>
  <conditionalFormatting sqref="J21">
    <cfRule type="expression" dxfId="3" priority="11">
      <formula>LEN(#REF!)&gt;0</formula>
    </cfRule>
  </conditionalFormatting>
  <conditionalFormatting sqref="J22">
    <cfRule type="expression" dxfId="2" priority="8">
      <formula>LEN(#REF!)&gt;0</formula>
    </cfRule>
  </conditionalFormatting>
  <conditionalFormatting sqref="K21">
    <cfRule type="expression" dxfId="1" priority="10">
      <formula>LEN(#REF!)&gt;0</formula>
    </cfRule>
  </conditionalFormatting>
  <conditionalFormatting sqref="M21:N21 A21:I22 P21:P22 K22:N22">
    <cfRule type="expression" dxfId="0" priority="12">
      <formula>LEN(#REF!)&gt;0</formula>
    </cfRule>
  </conditionalFormatting>
  <pageMargins left="0.7" right="0.7" top="0.75" bottom="0.75" header="0.3" footer="0.3"/>
  <pageSetup paperSize="9" scale="3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75C9F-A4D5-4F17-8807-F602E4DFFF40}">
  <sheetPr>
    <pageSetUpPr fitToPage="1"/>
  </sheetPr>
  <dimension ref="A1:IV55"/>
  <sheetViews>
    <sheetView showGridLines="0" topLeftCell="A13" zoomScaleNormal="100" workbookViewId="0">
      <selection activeCell="E21" sqref="E21"/>
    </sheetView>
  </sheetViews>
  <sheetFormatPr defaultColWidth="9.109375" defaultRowHeight="13.2" x14ac:dyDescent="0.25"/>
  <cols>
    <col min="1" max="1" width="7.6640625" style="1" customWidth="1"/>
    <col min="2" max="3" width="16.109375" style="1" customWidth="1"/>
    <col min="4" max="4" width="14.33203125" style="1" customWidth="1"/>
    <col min="5" max="5" width="8.6640625" style="1" customWidth="1"/>
    <col min="6" max="6" width="13.33203125" style="1" customWidth="1"/>
    <col min="7" max="7" width="17.109375" style="1" customWidth="1"/>
    <col min="8" max="8" width="11" style="1" bestFit="1" customWidth="1"/>
    <col min="9" max="9" width="13.44140625" style="1" bestFit="1" customWidth="1"/>
    <col min="10" max="10" width="11" style="1" bestFit="1" customWidth="1"/>
    <col min="11" max="11" width="12.44140625" style="1" bestFit="1" customWidth="1"/>
    <col min="12" max="12" width="12.5546875" style="1" bestFit="1" customWidth="1"/>
    <col min="13" max="13" width="12.44140625" style="1" bestFit="1" customWidth="1"/>
    <col min="14" max="14" width="11" style="1" bestFit="1" customWidth="1"/>
    <col min="15" max="16384" width="9.109375" style="1"/>
  </cols>
  <sheetData>
    <row r="1" spans="1:11" ht="25.5" customHeight="1" x14ac:dyDescent="0.25">
      <c r="A1" s="35"/>
      <c r="B1" s="33"/>
      <c r="C1" s="33"/>
      <c r="D1" s="33"/>
    </row>
    <row r="2" spans="1:11" ht="21" customHeight="1" x14ac:dyDescent="0.25">
      <c r="A2" s="34" t="s">
        <v>49</v>
      </c>
      <c r="B2" s="33"/>
      <c r="C2" s="33"/>
      <c r="D2" s="33"/>
    </row>
    <row r="3" spans="1:11" ht="3.75" customHeight="1" x14ac:dyDescent="0.25"/>
    <row r="4" spans="1:11" x14ac:dyDescent="0.25">
      <c r="A4" s="32"/>
      <c r="E4" s="30" t="s">
        <v>48</v>
      </c>
    </row>
    <row r="5" spans="1:11" x14ac:dyDescent="0.25">
      <c r="A5" s="32"/>
      <c r="E5" s="30" t="s">
        <v>47</v>
      </c>
    </row>
    <row r="6" spans="1:11" x14ac:dyDescent="0.25">
      <c r="A6" s="32"/>
      <c r="E6" s="30" t="s">
        <v>60</v>
      </c>
    </row>
    <row r="7" spans="1:11" x14ac:dyDescent="0.25">
      <c r="A7" s="32"/>
      <c r="E7" s="30" t="s">
        <v>61</v>
      </c>
    </row>
    <row r="8" spans="1:11" x14ac:dyDescent="0.25">
      <c r="A8" s="31"/>
      <c r="E8" s="30" t="s">
        <v>46</v>
      </c>
    </row>
    <row r="9" spans="1:11" x14ac:dyDescent="0.25">
      <c r="E9" s="30" t="s">
        <v>45</v>
      </c>
    </row>
    <row r="10" spans="1:11" x14ac:dyDescent="0.25">
      <c r="A10" s="26" t="s">
        <v>44</v>
      </c>
      <c r="B10" s="29">
        <f ca="1">TODAY()</f>
        <v>45295</v>
      </c>
      <c r="E10" s="28" t="s">
        <v>43</v>
      </c>
    </row>
    <row r="11" spans="1:11" x14ac:dyDescent="0.25">
      <c r="A11" s="27" t="s">
        <v>42</v>
      </c>
      <c r="B11" s="24" t="s">
        <v>87</v>
      </c>
    </row>
    <row r="13" spans="1:11" ht="12.75" customHeight="1" x14ac:dyDescent="0.25">
      <c r="A13" s="26" t="s">
        <v>41</v>
      </c>
      <c r="B13" s="26" t="s">
        <v>85</v>
      </c>
      <c r="E13" s="25" t="s">
        <v>40</v>
      </c>
      <c r="F13" s="39"/>
      <c r="G13" s="24"/>
    </row>
    <row r="14" spans="1:11" x14ac:dyDescent="0.25">
      <c r="B14" s="1" t="s">
        <v>88</v>
      </c>
      <c r="F14" s="22"/>
      <c r="G14" s="24"/>
      <c r="K14" s="44"/>
    </row>
    <row r="15" spans="1:11" ht="14.4" x14ac:dyDescent="0.3">
      <c r="B15" s="1" t="s">
        <v>89</v>
      </c>
      <c r="F15" s="43"/>
    </row>
    <row r="16" spans="1:11" x14ac:dyDescent="0.25">
      <c r="F16" s="22"/>
    </row>
    <row r="17" spans="1:14" x14ac:dyDescent="0.25">
      <c r="F17" s="23"/>
    </row>
    <row r="18" spans="1:14" ht="15" customHeight="1" x14ac:dyDescent="0.25">
      <c r="A18" s="21" t="str">
        <f>Costing!B1</f>
        <v>KWAL UPS Spares</v>
      </c>
      <c r="B18" s="21"/>
      <c r="C18" s="21"/>
      <c r="D18" s="21"/>
      <c r="E18" s="21"/>
      <c r="F18" s="21"/>
      <c r="G18" s="21"/>
    </row>
    <row r="19" spans="1:14" s="11" customFormat="1" ht="27.75" customHeight="1" x14ac:dyDescent="0.25">
      <c r="A19" s="19" t="s">
        <v>17</v>
      </c>
      <c r="B19" s="152" t="s">
        <v>39</v>
      </c>
      <c r="C19" s="152"/>
      <c r="D19" s="152"/>
      <c r="E19" s="19" t="s">
        <v>38</v>
      </c>
      <c r="F19" s="20" t="s">
        <v>37</v>
      </c>
      <c r="G19" s="19" t="s">
        <v>36</v>
      </c>
      <c r="I19" s="38" t="s">
        <v>56</v>
      </c>
      <c r="J19" s="37">
        <v>1</v>
      </c>
      <c r="K19" s="1"/>
      <c r="M19" s="1"/>
    </row>
    <row r="20" spans="1:14" s="11" customFormat="1" ht="15" customHeight="1" x14ac:dyDescent="0.25">
      <c r="A20" s="18">
        <v>1</v>
      </c>
      <c r="B20" s="153" t="str">
        <f>Costing!C4</f>
        <v>DIODE MODUL_220A/1200V alt. SKU 1014856</v>
      </c>
      <c r="C20" s="154"/>
      <c r="D20" s="155"/>
      <c r="E20" s="18">
        <f>Costing!D4</f>
        <v>8</v>
      </c>
      <c r="F20" s="17">
        <f>ROUNDUP(Costing!E4*$J$19,0)</f>
        <v>308</v>
      </c>
      <c r="G20" s="16">
        <f>E20*F20</f>
        <v>2464</v>
      </c>
      <c r="H20" s="12"/>
      <c r="I20" s="1"/>
      <c r="K20" s="1"/>
      <c r="M20" s="1"/>
      <c r="N20" s="12"/>
    </row>
    <row r="21" spans="1:14" s="11" customFormat="1" ht="15" customHeight="1" x14ac:dyDescent="0.25">
      <c r="A21" s="18">
        <v>2</v>
      </c>
      <c r="B21" s="153" t="str">
        <f>Costing!C5</f>
        <v>IGBT_300A/1200V_MODUL DUAL_CASE108X62-M6</v>
      </c>
      <c r="C21" s="154"/>
      <c r="D21" s="155"/>
      <c r="E21" s="18">
        <f>Costing!D5</f>
        <v>18</v>
      </c>
      <c r="F21" s="17">
        <f>ROUNDUP(Costing!E5*$J$19,0)</f>
        <v>624</v>
      </c>
      <c r="G21" s="16">
        <f t="shared" ref="G21" si="0">E21*F21</f>
        <v>11232</v>
      </c>
      <c r="H21" s="12"/>
      <c r="K21" s="1"/>
      <c r="M21" s="1"/>
      <c r="N21" s="12"/>
    </row>
    <row r="22" spans="1:14" s="11" customFormat="1" ht="15" customHeight="1" x14ac:dyDescent="0.25">
      <c r="A22" s="18">
        <v>3</v>
      </c>
      <c r="B22" s="153" t="str">
        <f>Costing!C6</f>
        <v xml:space="preserve"> INV-RECT. PULSE CABLE SG CE</v>
      </c>
      <c r="C22" s="154"/>
      <c r="D22" s="155"/>
      <c r="E22" s="18">
        <f>Costing!D6</f>
        <v>9</v>
      </c>
      <c r="F22" s="17">
        <f>ROUNDUP(Costing!E6*$J$19,0)</f>
        <v>32</v>
      </c>
      <c r="G22" s="16">
        <f>E22*F22</f>
        <v>288</v>
      </c>
      <c r="H22" s="12"/>
      <c r="I22" s="1"/>
      <c r="K22" s="1"/>
      <c r="M22" s="1"/>
      <c r="N22" s="12"/>
    </row>
    <row r="23" spans="1:14" s="11" customFormat="1" ht="15" customHeight="1" x14ac:dyDescent="0.25">
      <c r="A23" s="18">
        <v>4</v>
      </c>
      <c r="B23" s="153" t="str">
        <f>Costing!C7</f>
        <v>FUSE 800A_660V_SZ.2_SEMIC_WITH IND.+USW</v>
      </c>
      <c r="C23" s="154"/>
      <c r="D23" s="155"/>
      <c r="E23" s="18">
        <f>Costing!D7</f>
        <v>2</v>
      </c>
      <c r="F23" s="17">
        <f>ROUNDUP(Costing!E7*$J$19,0)</f>
        <v>233</v>
      </c>
      <c r="G23" s="16">
        <f t="shared" ref="G23:G26" si="1">E23*F23</f>
        <v>466</v>
      </c>
      <c r="H23" s="12"/>
      <c r="I23" s="1"/>
      <c r="K23" s="1"/>
      <c r="M23" s="1"/>
      <c r="N23" s="12"/>
    </row>
    <row r="24" spans="1:14" s="11" customFormat="1" ht="15" customHeight="1" x14ac:dyDescent="0.25">
      <c r="A24" s="18">
        <v>5</v>
      </c>
      <c r="B24" s="153" t="str">
        <f>Costing!C8</f>
        <v>FUSE 400A_660V_SZ.1_SEMIC_WITH IND.+USW</v>
      </c>
      <c r="C24" s="154"/>
      <c r="D24" s="155"/>
      <c r="E24" s="18">
        <f>Costing!D8</f>
        <v>6</v>
      </c>
      <c r="F24" s="17">
        <f>ROUNDUP(Costing!E8*$J$19,0)</f>
        <v>187</v>
      </c>
      <c r="G24" s="16">
        <f t="shared" si="1"/>
        <v>1122</v>
      </c>
      <c r="H24" s="12"/>
      <c r="I24" s="1"/>
      <c r="K24" s="1"/>
      <c r="M24" s="1"/>
      <c r="N24" s="12"/>
    </row>
    <row r="25" spans="1:14" s="11" customFormat="1" ht="15" customHeight="1" x14ac:dyDescent="0.25">
      <c r="A25" s="18">
        <v>6</v>
      </c>
      <c r="B25" s="153" t="str">
        <f>Costing!C9</f>
        <v>capacitor 30 uF 45A/1000VDC GTO Snubber</v>
      </c>
      <c r="C25" s="154"/>
      <c r="D25" s="155"/>
      <c r="E25" s="18">
        <f>Costing!D9</f>
        <v>18</v>
      </c>
      <c r="F25" s="17">
        <f>ROUNDUP(Costing!E9*$J$19,0)</f>
        <v>157</v>
      </c>
      <c r="G25" s="16">
        <f t="shared" si="1"/>
        <v>2826</v>
      </c>
      <c r="H25" s="12"/>
      <c r="I25" s="1"/>
      <c r="K25" s="1"/>
      <c r="M25" s="1"/>
      <c r="N25" s="12"/>
    </row>
    <row r="26" spans="1:14" s="11" customFormat="1" ht="15" customHeight="1" x14ac:dyDescent="0.25">
      <c r="A26" s="18">
        <v>7</v>
      </c>
      <c r="B26" s="153" t="str">
        <f>Costing!C10</f>
        <v>input capacitor upgrade kit</v>
      </c>
      <c r="C26" s="154"/>
      <c r="D26" s="155"/>
      <c r="E26" s="18">
        <f>Costing!D10</f>
        <v>2</v>
      </c>
      <c r="F26" s="17">
        <f>ROUNDUP(Costing!E10*$J$19,0)</f>
        <v>2016</v>
      </c>
      <c r="G26" s="16">
        <f t="shared" si="1"/>
        <v>4032</v>
      </c>
      <c r="H26" s="12"/>
      <c r="I26" s="1"/>
      <c r="K26" s="1"/>
      <c r="M26" s="1"/>
      <c r="N26" s="12"/>
    </row>
    <row r="27" spans="1:14" s="11" customFormat="1" ht="15" customHeight="1" x14ac:dyDescent="0.25">
      <c r="A27" s="18">
        <v>8</v>
      </c>
      <c r="B27" s="153" t="str">
        <f>Costing!C11</f>
        <v>IM0121C 2W IGBT DRIVER</v>
      </c>
      <c r="C27" s="154"/>
      <c r="D27" s="155"/>
      <c r="E27" s="18">
        <f>Costing!D11</f>
        <v>6</v>
      </c>
      <c r="F27" s="17">
        <f>ROUNDUP(Costing!E11*$J$19,0)</f>
        <v>188</v>
      </c>
      <c r="G27" s="16">
        <f t="shared" ref="G27" si="2">E27*F27</f>
        <v>1128</v>
      </c>
      <c r="H27" s="12"/>
      <c r="I27" s="1"/>
      <c r="K27" s="1"/>
      <c r="M27" s="1"/>
      <c r="N27" s="12"/>
    </row>
    <row r="28" spans="1:14" s="11" customFormat="1" ht="15" customHeight="1" x14ac:dyDescent="0.25">
      <c r="A28" s="18">
        <v>9</v>
      </c>
      <c r="B28" s="153" t="str">
        <f>Costing!C12</f>
        <v>TEMP.SENS.80 _+/-5_2.5A/250V_NC_M4_650MM</v>
      </c>
      <c r="C28" s="154"/>
      <c r="D28" s="155"/>
      <c r="E28" s="18">
        <f>Costing!D12</f>
        <v>4</v>
      </c>
      <c r="F28" s="17">
        <f>ROUNDUP(Costing!E12*$J$19,0)</f>
        <v>48</v>
      </c>
      <c r="G28" s="16">
        <f t="shared" ref="G28:G29" si="3">E28*F28</f>
        <v>192</v>
      </c>
      <c r="H28" s="12"/>
      <c r="I28" s="1"/>
      <c r="K28" s="1"/>
      <c r="M28" s="1"/>
      <c r="N28" s="12"/>
    </row>
    <row r="29" spans="1:14" s="11" customFormat="1" ht="15" customHeight="1" x14ac:dyDescent="0.25">
      <c r="A29" s="18">
        <v>10</v>
      </c>
      <c r="B29" s="153" t="str">
        <f>Costing!C13</f>
        <v>NTC Temperature Sensor 470 Ohm 500mm</v>
      </c>
      <c r="C29" s="154"/>
      <c r="D29" s="155"/>
      <c r="E29" s="18">
        <f>Costing!D13</f>
        <v>4</v>
      </c>
      <c r="F29" s="17">
        <f>ROUNDUP(Costing!E13*$J$19,0)</f>
        <v>47</v>
      </c>
      <c r="G29" s="16">
        <f t="shared" si="3"/>
        <v>188</v>
      </c>
      <c r="H29" s="12"/>
      <c r="I29" s="1"/>
      <c r="K29" s="1"/>
      <c r="M29" s="1"/>
      <c r="N29" s="12"/>
    </row>
    <row r="30" spans="1:14" s="11" customFormat="1" ht="15" customHeight="1" x14ac:dyDescent="0.25">
      <c r="A30" s="18">
        <v>10</v>
      </c>
      <c r="B30" s="153" t="str">
        <f>Costing!C14</f>
        <v xml:space="preserve">REPAIR CHARGES/PERSONNEL EXPERTISE LABOUR </v>
      </c>
      <c r="C30" s="154"/>
      <c r="D30" s="155"/>
      <c r="E30" s="18">
        <f>Costing!D14</f>
        <v>1</v>
      </c>
      <c r="F30" s="17">
        <f>ROUNDUP(Costing!E14*$J$19,0)</f>
        <v>1500</v>
      </c>
      <c r="G30" s="16">
        <f t="shared" ref="G30" si="4">E30*F30</f>
        <v>1500</v>
      </c>
      <c r="H30" s="12"/>
      <c r="I30" s="1"/>
      <c r="K30" s="1"/>
      <c r="M30" s="1"/>
      <c r="N30" s="12"/>
    </row>
    <row r="31" spans="1:14" s="11" customFormat="1" ht="18" customHeight="1" x14ac:dyDescent="0.25">
      <c r="A31" s="156" t="s">
        <v>35</v>
      </c>
      <c r="B31" s="157"/>
      <c r="C31" s="157"/>
      <c r="D31" s="157"/>
      <c r="E31" s="13"/>
      <c r="F31" s="36" t="s">
        <v>64</v>
      </c>
      <c r="G31" s="15">
        <f>SUM(G20:G30)</f>
        <v>25438</v>
      </c>
      <c r="H31" s="14"/>
      <c r="I31" s="1"/>
      <c r="M31" s="1"/>
      <c r="N31" s="12">
        <f>SUM(N20:N30)</f>
        <v>0</v>
      </c>
    </row>
    <row r="32" spans="1:14" s="11" customFormat="1" ht="18" customHeight="1" x14ac:dyDescent="0.25">
      <c r="A32" s="159" t="s">
        <v>62</v>
      </c>
      <c r="B32" s="160"/>
      <c r="C32" s="160"/>
      <c r="D32" s="160"/>
      <c r="E32" s="42">
        <v>0.16</v>
      </c>
      <c r="F32" s="41"/>
      <c r="G32" s="40">
        <f>16%*G31</f>
        <v>4070.08</v>
      </c>
      <c r="H32" s="14"/>
      <c r="I32" s="1"/>
      <c r="M32" s="1"/>
    </row>
    <row r="33" spans="1:256" s="11" customFormat="1" ht="18" customHeight="1" x14ac:dyDescent="0.25">
      <c r="A33" s="156" t="s">
        <v>57</v>
      </c>
      <c r="B33" s="157"/>
      <c r="C33" s="157"/>
      <c r="D33" s="157"/>
      <c r="E33" s="13"/>
      <c r="F33" s="36" t="s">
        <v>64</v>
      </c>
      <c r="G33" s="15">
        <f>G31+G32</f>
        <v>29508.080000000002</v>
      </c>
      <c r="H33" s="14"/>
      <c r="I33" s="1"/>
      <c r="M33" s="1"/>
    </row>
    <row r="34" spans="1:256" s="11" customFormat="1" ht="12.6" customHeight="1" x14ac:dyDescent="0.25">
      <c r="A34" s="10"/>
      <c r="B34" s="10"/>
      <c r="C34" s="10"/>
      <c r="D34" s="10"/>
      <c r="E34" s="10"/>
      <c r="F34" s="10"/>
      <c r="G34" s="10"/>
      <c r="I34" s="1"/>
    </row>
    <row r="35" spans="1:256" ht="12.75" customHeight="1" x14ac:dyDescent="0.25">
      <c r="A35" s="158" t="s">
        <v>34</v>
      </c>
      <c r="B35" s="158"/>
      <c r="C35" s="158"/>
      <c r="D35" s="158"/>
      <c r="E35" s="158"/>
      <c r="F35" s="158"/>
      <c r="G35" s="10"/>
      <c r="H35" s="4"/>
      <c r="J35" s="11"/>
      <c r="K35" s="4"/>
      <c r="L35" s="11"/>
      <c r="M35" s="146"/>
      <c r="N35" s="147"/>
      <c r="O35" s="147"/>
      <c r="P35" s="147"/>
      <c r="Q35" s="147"/>
      <c r="R35" s="147"/>
      <c r="S35" s="146"/>
      <c r="T35" s="147"/>
      <c r="U35" s="147"/>
      <c r="V35" s="147"/>
      <c r="W35" s="147"/>
      <c r="X35" s="147"/>
      <c r="Y35" s="146"/>
      <c r="Z35" s="147"/>
      <c r="AA35" s="147"/>
      <c r="AB35" s="147"/>
      <c r="AC35" s="147"/>
      <c r="AD35" s="147"/>
      <c r="AE35" s="146"/>
      <c r="AF35" s="147"/>
      <c r="AG35" s="147"/>
      <c r="AH35" s="147"/>
      <c r="AI35" s="147"/>
      <c r="AJ35" s="147"/>
      <c r="AK35" s="146"/>
      <c r="AL35" s="147"/>
      <c r="AM35" s="147"/>
      <c r="AN35" s="147"/>
      <c r="AO35" s="147"/>
      <c r="AP35" s="147"/>
      <c r="AQ35" s="146"/>
      <c r="AR35" s="147"/>
      <c r="AS35" s="147"/>
      <c r="AT35" s="147"/>
      <c r="AU35" s="147"/>
      <c r="AV35" s="147"/>
      <c r="AW35" s="146"/>
      <c r="AX35" s="147"/>
      <c r="AY35" s="147"/>
      <c r="AZ35" s="147"/>
      <c r="BA35" s="147"/>
      <c r="BB35" s="147"/>
      <c r="BC35" s="146"/>
      <c r="BD35" s="147"/>
      <c r="BE35" s="147"/>
      <c r="BF35" s="147"/>
      <c r="BG35" s="147"/>
      <c r="BH35" s="147"/>
      <c r="BI35" s="146"/>
      <c r="BJ35" s="147"/>
      <c r="BK35" s="147"/>
      <c r="BL35" s="147"/>
      <c r="BM35" s="147"/>
      <c r="BN35" s="147"/>
      <c r="BO35" s="146"/>
      <c r="BP35" s="147"/>
      <c r="BQ35" s="147"/>
      <c r="BR35" s="147"/>
      <c r="BS35" s="147"/>
      <c r="BT35" s="147"/>
      <c r="BU35" s="146"/>
      <c r="BV35" s="147"/>
      <c r="BW35" s="147"/>
      <c r="BX35" s="147"/>
      <c r="BY35" s="147"/>
      <c r="BZ35" s="147"/>
      <c r="CA35" s="146"/>
      <c r="CB35" s="147"/>
      <c r="CC35" s="147"/>
      <c r="CD35" s="147"/>
      <c r="CE35" s="147"/>
      <c r="CF35" s="147"/>
      <c r="CG35" s="146"/>
      <c r="CH35" s="147"/>
      <c r="CI35" s="147"/>
      <c r="CJ35" s="147"/>
      <c r="CK35" s="147"/>
      <c r="CL35" s="147"/>
      <c r="CM35" s="146"/>
      <c r="CN35" s="147"/>
      <c r="CO35" s="147"/>
      <c r="CP35" s="147"/>
      <c r="CQ35" s="147"/>
      <c r="CR35" s="147"/>
      <c r="CS35" s="146"/>
      <c r="CT35" s="147"/>
      <c r="CU35" s="147"/>
      <c r="CV35" s="147"/>
      <c r="CW35" s="147"/>
      <c r="CX35" s="147"/>
      <c r="CY35" s="146"/>
      <c r="CZ35" s="147"/>
      <c r="DA35" s="147"/>
      <c r="DB35" s="147"/>
      <c r="DC35" s="147"/>
      <c r="DD35" s="147"/>
      <c r="DE35" s="146"/>
      <c r="DF35" s="147"/>
      <c r="DG35" s="147"/>
      <c r="DH35" s="147"/>
      <c r="DI35" s="147"/>
      <c r="DJ35" s="147"/>
      <c r="DK35" s="146"/>
      <c r="DL35" s="147"/>
      <c r="DM35" s="147"/>
      <c r="DN35" s="147"/>
      <c r="DO35" s="147"/>
      <c r="DP35" s="147"/>
      <c r="DQ35" s="146"/>
      <c r="DR35" s="147"/>
      <c r="DS35" s="147"/>
      <c r="DT35" s="147"/>
      <c r="DU35" s="147"/>
      <c r="DV35" s="147"/>
      <c r="DW35" s="146"/>
      <c r="DX35" s="147"/>
      <c r="DY35" s="147"/>
      <c r="DZ35" s="147"/>
      <c r="EA35" s="147"/>
      <c r="EB35" s="147"/>
      <c r="EC35" s="146"/>
      <c r="ED35" s="147"/>
      <c r="EE35" s="147"/>
      <c r="EF35" s="147"/>
      <c r="EG35" s="147"/>
      <c r="EH35" s="147"/>
      <c r="EI35" s="146"/>
      <c r="EJ35" s="147"/>
      <c r="EK35" s="147"/>
      <c r="EL35" s="147"/>
      <c r="EM35" s="147"/>
      <c r="EN35" s="147"/>
      <c r="EO35" s="146"/>
      <c r="EP35" s="147"/>
      <c r="EQ35" s="147"/>
      <c r="ER35" s="147"/>
      <c r="ES35" s="147"/>
      <c r="ET35" s="147"/>
      <c r="EU35" s="146"/>
      <c r="EV35" s="147"/>
      <c r="EW35" s="147"/>
      <c r="EX35" s="147"/>
      <c r="EY35" s="147"/>
      <c r="EZ35" s="147"/>
      <c r="FA35" s="146"/>
      <c r="FB35" s="147"/>
      <c r="FC35" s="147"/>
      <c r="FD35" s="147"/>
      <c r="FE35" s="147"/>
      <c r="FF35" s="147"/>
      <c r="FG35" s="146"/>
      <c r="FH35" s="147"/>
      <c r="FI35" s="147"/>
      <c r="FJ35" s="147"/>
      <c r="FK35" s="147"/>
      <c r="FL35" s="147"/>
      <c r="FM35" s="146"/>
      <c r="FN35" s="147"/>
      <c r="FO35" s="147"/>
      <c r="FP35" s="147"/>
      <c r="FQ35" s="147"/>
      <c r="FR35" s="147"/>
      <c r="FS35" s="146"/>
      <c r="FT35" s="147"/>
      <c r="FU35" s="147"/>
      <c r="FV35" s="147"/>
      <c r="FW35" s="147"/>
      <c r="FX35" s="147"/>
      <c r="FY35" s="146"/>
      <c r="FZ35" s="147"/>
      <c r="GA35" s="147"/>
      <c r="GB35" s="147"/>
      <c r="GC35" s="147"/>
      <c r="GD35" s="147"/>
      <c r="GE35" s="146"/>
      <c r="GF35" s="147"/>
      <c r="GG35" s="147"/>
      <c r="GH35" s="147"/>
      <c r="GI35" s="147"/>
      <c r="GJ35" s="147"/>
      <c r="GK35" s="146"/>
      <c r="GL35" s="147"/>
      <c r="GM35" s="147"/>
      <c r="GN35" s="147"/>
      <c r="GO35" s="147"/>
      <c r="GP35" s="147"/>
      <c r="GQ35" s="146"/>
      <c r="GR35" s="147"/>
      <c r="GS35" s="147"/>
      <c r="GT35" s="147"/>
      <c r="GU35" s="147"/>
      <c r="GV35" s="147"/>
      <c r="GW35" s="146"/>
      <c r="GX35" s="147"/>
      <c r="GY35" s="147"/>
      <c r="GZ35" s="147"/>
      <c r="HA35" s="147"/>
      <c r="HB35" s="147"/>
      <c r="HC35" s="146"/>
      <c r="HD35" s="147"/>
      <c r="HE35" s="147"/>
      <c r="HF35" s="147"/>
      <c r="HG35" s="147"/>
      <c r="HH35" s="147"/>
      <c r="HI35" s="146"/>
      <c r="HJ35" s="147"/>
      <c r="HK35" s="147"/>
      <c r="HL35" s="147"/>
      <c r="HM35" s="147"/>
      <c r="HN35" s="147"/>
      <c r="HO35" s="146"/>
      <c r="HP35" s="147"/>
      <c r="HQ35" s="147"/>
      <c r="HR35" s="147"/>
      <c r="HS35" s="147"/>
      <c r="HT35" s="147"/>
      <c r="HU35" s="146"/>
      <c r="HV35" s="147"/>
      <c r="HW35" s="147"/>
      <c r="HX35" s="147"/>
      <c r="HY35" s="147"/>
      <c r="HZ35" s="147"/>
      <c r="IA35" s="146"/>
      <c r="IB35" s="147"/>
      <c r="IC35" s="147"/>
      <c r="ID35" s="147"/>
      <c r="IE35" s="147"/>
      <c r="IF35" s="147"/>
      <c r="IG35" s="146"/>
      <c r="IH35" s="147"/>
      <c r="II35" s="147"/>
      <c r="IJ35" s="147"/>
      <c r="IK35" s="147"/>
      <c r="IL35" s="147"/>
      <c r="IM35" s="146"/>
      <c r="IN35" s="147"/>
      <c r="IO35" s="147"/>
      <c r="IP35" s="147"/>
      <c r="IQ35" s="147"/>
      <c r="IR35" s="147"/>
      <c r="IS35" s="146"/>
      <c r="IT35" s="147"/>
      <c r="IU35" s="147"/>
      <c r="IV35" s="147"/>
    </row>
    <row r="36" spans="1:256" x14ac:dyDescent="0.25">
      <c r="A36" s="146"/>
      <c r="B36" s="147"/>
      <c r="C36" s="147"/>
      <c r="D36" s="147"/>
      <c r="E36" s="147"/>
      <c r="F36" s="147"/>
      <c r="G36" s="5"/>
      <c r="H36" s="4"/>
      <c r="I36" s="4"/>
      <c r="J36" s="4"/>
      <c r="K36" s="4"/>
      <c r="L36" s="11"/>
      <c r="M36" s="146"/>
      <c r="N36" s="147"/>
      <c r="O36" s="147"/>
      <c r="P36" s="147"/>
      <c r="Q36" s="147"/>
      <c r="R36" s="147"/>
      <c r="S36" s="146"/>
      <c r="T36" s="147"/>
      <c r="U36" s="147"/>
      <c r="V36" s="147"/>
      <c r="W36" s="147"/>
      <c r="X36" s="147"/>
      <c r="Y36" s="146"/>
      <c r="Z36" s="147"/>
      <c r="AA36" s="147"/>
      <c r="AB36" s="147"/>
      <c r="AC36" s="147"/>
      <c r="AD36" s="147"/>
      <c r="AE36" s="146"/>
      <c r="AF36" s="147"/>
      <c r="AG36" s="147"/>
      <c r="AH36" s="147"/>
      <c r="AI36" s="147"/>
      <c r="AJ36" s="147"/>
      <c r="AK36" s="146"/>
      <c r="AL36" s="147"/>
      <c r="AM36" s="147"/>
      <c r="AN36" s="147"/>
      <c r="AO36" s="147"/>
      <c r="AP36" s="147"/>
      <c r="AQ36" s="146"/>
      <c r="AR36" s="147"/>
      <c r="AS36" s="147"/>
      <c r="AT36" s="147"/>
      <c r="AU36" s="147"/>
      <c r="AV36" s="147"/>
      <c r="AW36" s="146"/>
      <c r="AX36" s="147"/>
      <c r="AY36" s="147"/>
      <c r="AZ36" s="147"/>
      <c r="BA36" s="147"/>
      <c r="BB36" s="147"/>
      <c r="BC36" s="146"/>
      <c r="BD36" s="147"/>
      <c r="BE36" s="147"/>
      <c r="BF36" s="147"/>
      <c r="BG36" s="147"/>
      <c r="BH36" s="147"/>
      <c r="BI36" s="146"/>
      <c r="BJ36" s="147"/>
      <c r="BK36" s="147"/>
      <c r="BL36" s="147"/>
      <c r="BM36" s="147"/>
      <c r="BN36" s="147"/>
      <c r="BO36" s="146"/>
      <c r="BP36" s="147"/>
      <c r="BQ36" s="147"/>
      <c r="BR36" s="147"/>
      <c r="BS36" s="147"/>
      <c r="BT36" s="147"/>
      <c r="BU36" s="146"/>
      <c r="BV36" s="147"/>
      <c r="BW36" s="147"/>
      <c r="BX36" s="147"/>
      <c r="BY36" s="147"/>
      <c r="BZ36" s="147"/>
      <c r="CA36" s="146"/>
      <c r="CB36" s="147"/>
      <c r="CC36" s="147"/>
      <c r="CD36" s="147"/>
      <c r="CE36" s="147"/>
      <c r="CF36" s="147"/>
      <c r="CG36" s="146"/>
      <c r="CH36" s="147"/>
      <c r="CI36" s="147"/>
      <c r="CJ36" s="147"/>
      <c r="CK36" s="147"/>
      <c r="CL36" s="147"/>
      <c r="CM36" s="146"/>
      <c r="CN36" s="147"/>
      <c r="CO36" s="147"/>
      <c r="CP36" s="147"/>
      <c r="CQ36" s="147"/>
      <c r="CR36" s="147"/>
      <c r="CS36" s="146"/>
      <c r="CT36" s="147"/>
      <c r="CU36" s="147"/>
      <c r="CV36" s="147"/>
      <c r="CW36" s="147"/>
      <c r="CX36" s="147"/>
      <c r="CY36" s="146"/>
      <c r="CZ36" s="147"/>
      <c r="DA36" s="147"/>
      <c r="DB36" s="147"/>
      <c r="DC36" s="147"/>
      <c r="DD36" s="147"/>
      <c r="DE36" s="146"/>
      <c r="DF36" s="147"/>
      <c r="DG36" s="147"/>
      <c r="DH36" s="147"/>
      <c r="DI36" s="147"/>
      <c r="DJ36" s="147"/>
      <c r="DK36" s="146"/>
      <c r="DL36" s="147"/>
      <c r="DM36" s="147"/>
      <c r="DN36" s="147"/>
      <c r="DO36" s="147"/>
      <c r="DP36" s="147"/>
      <c r="DQ36" s="146"/>
      <c r="DR36" s="147"/>
      <c r="DS36" s="147"/>
      <c r="DT36" s="147"/>
      <c r="DU36" s="147"/>
      <c r="DV36" s="147"/>
      <c r="DW36" s="146"/>
      <c r="DX36" s="147"/>
      <c r="DY36" s="147"/>
      <c r="DZ36" s="147"/>
      <c r="EA36" s="147"/>
      <c r="EB36" s="147"/>
      <c r="EC36" s="146"/>
      <c r="ED36" s="147"/>
      <c r="EE36" s="147"/>
      <c r="EF36" s="147"/>
      <c r="EG36" s="147"/>
      <c r="EH36" s="147"/>
      <c r="EI36" s="146"/>
      <c r="EJ36" s="147"/>
      <c r="EK36" s="147"/>
      <c r="EL36" s="147"/>
      <c r="EM36" s="147"/>
      <c r="EN36" s="147"/>
      <c r="EO36" s="146"/>
      <c r="EP36" s="147"/>
      <c r="EQ36" s="147"/>
      <c r="ER36" s="147"/>
      <c r="ES36" s="147"/>
      <c r="ET36" s="147"/>
      <c r="EU36" s="146"/>
      <c r="EV36" s="147"/>
      <c r="EW36" s="147"/>
      <c r="EX36" s="147"/>
      <c r="EY36" s="147"/>
      <c r="EZ36" s="147"/>
      <c r="FA36" s="146"/>
      <c r="FB36" s="147"/>
      <c r="FC36" s="147"/>
      <c r="FD36" s="147"/>
      <c r="FE36" s="147"/>
      <c r="FF36" s="147"/>
      <c r="FG36" s="146"/>
      <c r="FH36" s="147"/>
      <c r="FI36" s="147"/>
      <c r="FJ36" s="147"/>
      <c r="FK36" s="147"/>
      <c r="FL36" s="147"/>
      <c r="FM36" s="146"/>
      <c r="FN36" s="147"/>
      <c r="FO36" s="147"/>
      <c r="FP36" s="147"/>
      <c r="FQ36" s="147"/>
      <c r="FR36" s="147"/>
      <c r="FS36" s="146"/>
      <c r="FT36" s="147"/>
      <c r="FU36" s="147"/>
      <c r="FV36" s="147"/>
      <c r="FW36" s="147"/>
      <c r="FX36" s="147"/>
      <c r="FY36" s="146"/>
      <c r="FZ36" s="147"/>
      <c r="GA36" s="147"/>
      <c r="GB36" s="147"/>
      <c r="GC36" s="147"/>
      <c r="GD36" s="147"/>
      <c r="GE36" s="146"/>
      <c r="GF36" s="147"/>
      <c r="GG36" s="147"/>
      <c r="GH36" s="147"/>
      <c r="GI36" s="147"/>
      <c r="GJ36" s="147"/>
      <c r="GK36" s="146"/>
      <c r="GL36" s="147"/>
      <c r="GM36" s="147"/>
      <c r="GN36" s="147"/>
      <c r="GO36" s="147"/>
      <c r="GP36" s="147"/>
      <c r="GQ36" s="146"/>
      <c r="GR36" s="147"/>
      <c r="GS36" s="147"/>
      <c r="GT36" s="147"/>
      <c r="GU36" s="147"/>
      <c r="GV36" s="147"/>
      <c r="GW36" s="146"/>
      <c r="GX36" s="147"/>
      <c r="GY36" s="147"/>
      <c r="GZ36" s="147"/>
      <c r="HA36" s="147"/>
      <c r="HB36" s="147"/>
      <c r="HC36" s="146"/>
      <c r="HD36" s="147"/>
      <c r="HE36" s="147"/>
      <c r="HF36" s="147"/>
      <c r="HG36" s="147"/>
      <c r="HH36" s="147"/>
      <c r="HI36" s="146"/>
      <c r="HJ36" s="147"/>
      <c r="HK36" s="147"/>
      <c r="HL36" s="147"/>
      <c r="HM36" s="147"/>
      <c r="HN36" s="147"/>
      <c r="HO36" s="146"/>
      <c r="HP36" s="147"/>
      <c r="HQ36" s="147"/>
      <c r="HR36" s="147"/>
      <c r="HS36" s="147"/>
      <c r="HT36" s="147"/>
      <c r="HU36" s="146"/>
      <c r="HV36" s="147"/>
      <c r="HW36" s="147"/>
      <c r="HX36" s="147"/>
      <c r="HY36" s="147"/>
      <c r="HZ36" s="147"/>
      <c r="IA36" s="146"/>
      <c r="IB36" s="147"/>
      <c r="IC36" s="147"/>
      <c r="ID36" s="147"/>
      <c r="IE36" s="147"/>
      <c r="IF36" s="147"/>
      <c r="IG36" s="146"/>
      <c r="IH36" s="147"/>
      <c r="II36" s="147"/>
      <c r="IJ36" s="147"/>
      <c r="IK36" s="147"/>
      <c r="IL36" s="147"/>
      <c r="IM36" s="146"/>
      <c r="IN36" s="147"/>
      <c r="IO36" s="147"/>
      <c r="IP36" s="147"/>
      <c r="IQ36" s="147"/>
      <c r="IR36" s="147"/>
      <c r="IS36" s="146"/>
      <c r="IT36" s="147"/>
      <c r="IU36" s="147"/>
      <c r="IV36" s="147"/>
    </row>
    <row r="37" spans="1:256" x14ac:dyDescent="0.25">
      <c r="A37" s="150" t="s">
        <v>33</v>
      </c>
      <c r="B37" s="151"/>
      <c r="C37" s="151"/>
      <c r="D37" s="151"/>
      <c r="E37" s="151"/>
      <c r="F37" s="151"/>
      <c r="G37" s="6"/>
      <c r="H37" s="4"/>
      <c r="I37" s="4"/>
      <c r="J37" s="4"/>
      <c r="K37" s="4"/>
      <c r="L37" s="11"/>
      <c r="M37" s="146"/>
      <c r="N37" s="147"/>
      <c r="O37" s="147"/>
      <c r="P37" s="147"/>
      <c r="Q37" s="147"/>
      <c r="R37" s="147"/>
      <c r="S37" s="146"/>
      <c r="T37" s="147"/>
      <c r="U37" s="147"/>
      <c r="V37" s="147"/>
      <c r="W37" s="147"/>
      <c r="X37" s="147"/>
      <c r="Y37" s="146"/>
      <c r="Z37" s="147"/>
      <c r="AA37" s="147"/>
      <c r="AB37" s="147"/>
      <c r="AC37" s="147"/>
      <c r="AD37" s="147"/>
      <c r="AE37" s="146"/>
      <c r="AF37" s="147"/>
      <c r="AG37" s="147"/>
      <c r="AH37" s="147"/>
      <c r="AI37" s="147"/>
      <c r="AJ37" s="147"/>
      <c r="AK37" s="146"/>
      <c r="AL37" s="147"/>
      <c r="AM37" s="147"/>
      <c r="AN37" s="147"/>
      <c r="AO37" s="147"/>
      <c r="AP37" s="147"/>
      <c r="AQ37" s="146"/>
      <c r="AR37" s="147"/>
      <c r="AS37" s="147"/>
      <c r="AT37" s="147"/>
      <c r="AU37" s="147"/>
      <c r="AV37" s="147"/>
      <c r="AW37" s="146"/>
      <c r="AX37" s="147"/>
      <c r="AY37" s="147"/>
      <c r="AZ37" s="147"/>
      <c r="BA37" s="147"/>
      <c r="BB37" s="147"/>
      <c r="BC37" s="146"/>
      <c r="BD37" s="147"/>
      <c r="BE37" s="147"/>
      <c r="BF37" s="147"/>
      <c r="BG37" s="147"/>
      <c r="BH37" s="147"/>
      <c r="BI37" s="146"/>
      <c r="BJ37" s="147"/>
      <c r="BK37" s="147"/>
      <c r="BL37" s="147"/>
      <c r="BM37" s="147"/>
      <c r="BN37" s="147"/>
      <c r="BO37" s="146"/>
      <c r="BP37" s="147"/>
      <c r="BQ37" s="147"/>
      <c r="BR37" s="147"/>
      <c r="BS37" s="147"/>
      <c r="BT37" s="147"/>
      <c r="BU37" s="146"/>
      <c r="BV37" s="147"/>
      <c r="BW37" s="147"/>
      <c r="BX37" s="147"/>
      <c r="BY37" s="147"/>
      <c r="BZ37" s="147"/>
      <c r="CA37" s="146"/>
      <c r="CB37" s="147"/>
      <c r="CC37" s="147"/>
      <c r="CD37" s="147"/>
      <c r="CE37" s="147"/>
      <c r="CF37" s="147"/>
      <c r="CG37" s="146"/>
      <c r="CH37" s="147"/>
      <c r="CI37" s="147"/>
      <c r="CJ37" s="147"/>
      <c r="CK37" s="147"/>
      <c r="CL37" s="147"/>
      <c r="CM37" s="146"/>
      <c r="CN37" s="147"/>
      <c r="CO37" s="147"/>
      <c r="CP37" s="147"/>
      <c r="CQ37" s="147"/>
      <c r="CR37" s="147"/>
      <c r="CS37" s="146"/>
      <c r="CT37" s="147"/>
      <c r="CU37" s="147"/>
      <c r="CV37" s="147"/>
      <c r="CW37" s="147"/>
      <c r="CX37" s="147"/>
      <c r="CY37" s="146"/>
      <c r="CZ37" s="147"/>
      <c r="DA37" s="147"/>
      <c r="DB37" s="147"/>
      <c r="DC37" s="147"/>
      <c r="DD37" s="147"/>
      <c r="DE37" s="146"/>
      <c r="DF37" s="147"/>
      <c r="DG37" s="147"/>
      <c r="DH37" s="147"/>
      <c r="DI37" s="147"/>
      <c r="DJ37" s="147"/>
      <c r="DK37" s="146"/>
      <c r="DL37" s="147"/>
      <c r="DM37" s="147"/>
      <c r="DN37" s="147"/>
      <c r="DO37" s="147"/>
      <c r="DP37" s="147"/>
      <c r="DQ37" s="146"/>
      <c r="DR37" s="147"/>
      <c r="DS37" s="147"/>
      <c r="DT37" s="147"/>
      <c r="DU37" s="147"/>
      <c r="DV37" s="147"/>
      <c r="DW37" s="146"/>
      <c r="DX37" s="147"/>
      <c r="DY37" s="147"/>
      <c r="DZ37" s="147"/>
      <c r="EA37" s="147"/>
      <c r="EB37" s="147"/>
      <c r="EC37" s="146"/>
      <c r="ED37" s="147"/>
      <c r="EE37" s="147"/>
      <c r="EF37" s="147"/>
      <c r="EG37" s="147"/>
      <c r="EH37" s="147"/>
      <c r="EI37" s="146"/>
      <c r="EJ37" s="147"/>
      <c r="EK37" s="147"/>
      <c r="EL37" s="147"/>
      <c r="EM37" s="147"/>
      <c r="EN37" s="147"/>
      <c r="EO37" s="146"/>
      <c r="EP37" s="147"/>
      <c r="EQ37" s="147"/>
      <c r="ER37" s="147"/>
      <c r="ES37" s="147"/>
      <c r="ET37" s="147"/>
      <c r="EU37" s="146"/>
      <c r="EV37" s="147"/>
      <c r="EW37" s="147"/>
      <c r="EX37" s="147"/>
      <c r="EY37" s="147"/>
      <c r="EZ37" s="147"/>
      <c r="FA37" s="146"/>
      <c r="FB37" s="147"/>
      <c r="FC37" s="147"/>
      <c r="FD37" s="147"/>
      <c r="FE37" s="147"/>
      <c r="FF37" s="147"/>
      <c r="FG37" s="146"/>
      <c r="FH37" s="147"/>
      <c r="FI37" s="147"/>
      <c r="FJ37" s="147"/>
      <c r="FK37" s="147"/>
      <c r="FL37" s="147"/>
      <c r="FM37" s="146"/>
      <c r="FN37" s="147"/>
      <c r="FO37" s="147"/>
      <c r="FP37" s="147"/>
      <c r="FQ37" s="147"/>
      <c r="FR37" s="147"/>
      <c r="FS37" s="146"/>
      <c r="FT37" s="147"/>
      <c r="FU37" s="147"/>
      <c r="FV37" s="147"/>
      <c r="FW37" s="147"/>
      <c r="FX37" s="147"/>
      <c r="FY37" s="146"/>
      <c r="FZ37" s="147"/>
      <c r="GA37" s="147"/>
      <c r="GB37" s="147"/>
      <c r="GC37" s="147"/>
      <c r="GD37" s="147"/>
      <c r="GE37" s="146"/>
      <c r="GF37" s="147"/>
      <c r="GG37" s="147"/>
      <c r="GH37" s="147"/>
      <c r="GI37" s="147"/>
      <c r="GJ37" s="147"/>
      <c r="GK37" s="146"/>
      <c r="GL37" s="147"/>
      <c r="GM37" s="147"/>
      <c r="GN37" s="147"/>
      <c r="GO37" s="147"/>
      <c r="GP37" s="147"/>
      <c r="GQ37" s="146"/>
      <c r="GR37" s="147"/>
      <c r="GS37" s="147"/>
      <c r="GT37" s="147"/>
      <c r="GU37" s="147"/>
      <c r="GV37" s="147"/>
      <c r="GW37" s="146"/>
      <c r="GX37" s="147"/>
      <c r="GY37" s="147"/>
      <c r="GZ37" s="147"/>
      <c r="HA37" s="147"/>
      <c r="HB37" s="147"/>
      <c r="HC37" s="146"/>
      <c r="HD37" s="147"/>
      <c r="HE37" s="147"/>
      <c r="HF37" s="147"/>
      <c r="HG37" s="147"/>
      <c r="HH37" s="147"/>
      <c r="HI37" s="146"/>
      <c r="HJ37" s="147"/>
      <c r="HK37" s="147"/>
      <c r="HL37" s="147"/>
      <c r="HM37" s="147"/>
      <c r="HN37" s="147"/>
      <c r="HO37" s="146"/>
      <c r="HP37" s="147"/>
      <c r="HQ37" s="147"/>
      <c r="HR37" s="147"/>
      <c r="HS37" s="147"/>
      <c r="HT37" s="147"/>
      <c r="HU37" s="146"/>
      <c r="HV37" s="147"/>
      <c r="HW37" s="147"/>
      <c r="HX37" s="147"/>
      <c r="HY37" s="147"/>
      <c r="HZ37" s="147"/>
      <c r="IA37" s="146"/>
      <c r="IB37" s="147"/>
      <c r="IC37" s="147"/>
      <c r="ID37" s="147"/>
      <c r="IE37" s="147"/>
      <c r="IF37" s="147"/>
      <c r="IG37" s="146"/>
      <c r="IH37" s="147"/>
      <c r="II37" s="147"/>
      <c r="IJ37" s="147"/>
      <c r="IK37" s="147"/>
      <c r="IL37" s="147"/>
      <c r="IM37" s="146"/>
      <c r="IN37" s="147"/>
      <c r="IO37" s="147"/>
      <c r="IP37" s="147"/>
      <c r="IQ37" s="147"/>
      <c r="IR37" s="147"/>
      <c r="IS37" s="146"/>
      <c r="IT37" s="147"/>
      <c r="IU37" s="147"/>
      <c r="IV37" s="147"/>
    </row>
    <row r="38" spans="1:256" ht="14.1" customHeight="1" x14ac:dyDescent="0.25">
      <c r="A38" s="148" t="s">
        <v>65</v>
      </c>
      <c r="B38" s="149"/>
      <c r="C38" s="149"/>
      <c r="D38" s="149"/>
      <c r="E38" s="149"/>
      <c r="F38" s="149"/>
      <c r="G38" s="8"/>
      <c r="H38" s="4"/>
      <c r="I38" s="4"/>
      <c r="J38" s="4"/>
      <c r="K38" s="4"/>
      <c r="L38" s="11"/>
      <c r="M38" s="146"/>
      <c r="N38" s="147"/>
      <c r="O38" s="147"/>
      <c r="P38" s="147"/>
      <c r="Q38" s="147"/>
      <c r="R38" s="147"/>
      <c r="S38" s="146"/>
      <c r="T38" s="147"/>
      <c r="U38" s="147"/>
      <c r="V38" s="147"/>
      <c r="W38" s="147"/>
      <c r="X38" s="147"/>
      <c r="Y38" s="146"/>
      <c r="Z38" s="147"/>
      <c r="AA38" s="147"/>
      <c r="AB38" s="147"/>
      <c r="AC38" s="147"/>
      <c r="AD38" s="147"/>
      <c r="AE38" s="146"/>
      <c r="AF38" s="147"/>
      <c r="AG38" s="147"/>
      <c r="AH38" s="147"/>
      <c r="AI38" s="147"/>
      <c r="AJ38" s="147"/>
      <c r="AK38" s="146"/>
      <c r="AL38" s="147"/>
      <c r="AM38" s="147"/>
      <c r="AN38" s="147"/>
      <c r="AO38" s="147"/>
      <c r="AP38" s="147"/>
      <c r="AQ38" s="146"/>
      <c r="AR38" s="147"/>
      <c r="AS38" s="147"/>
      <c r="AT38" s="147"/>
      <c r="AU38" s="147"/>
      <c r="AV38" s="147"/>
      <c r="AW38" s="146"/>
      <c r="AX38" s="147"/>
      <c r="AY38" s="147"/>
      <c r="AZ38" s="147"/>
      <c r="BA38" s="147"/>
      <c r="BB38" s="147"/>
      <c r="BC38" s="146"/>
      <c r="BD38" s="147"/>
      <c r="BE38" s="147"/>
      <c r="BF38" s="147"/>
      <c r="BG38" s="147"/>
      <c r="BH38" s="147"/>
      <c r="BI38" s="146"/>
      <c r="BJ38" s="147"/>
      <c r="BK38" s="147"/>
      <c r="BL38" s="147"/>
      <c r="BM38" s="147"/>
      <c r="BN38" s="147"/>
      <c r="BO38" s="146"/>
      <c r="BP38" s="147"/>
      <c r="BQ38" s="147"/>
      <c r="BR38" s="147"/>
      <c r="BS38" s="147"/>
      <c r="BT38" s="147"/>
      <c r="BU38" s="146"/>
      <c r="BV38" s="147"/>
      <c r="BW38" s="147"/>
      <c r="BX38" s="147"/>
      <c r="BY38" s="147"/>
      <c r="BZ38" s="147"/>
      <c r="CA38" s="146"/>
      <c r="CB38" s="147"/>
      <c r="CC38" s="147"/>
      <c r="CD38" s="147"/>
      <c r="CE38" s="147"/>
      <c r="CF38" s="147"/>
      <c r="CG38" s="146"/>
      <c r="CH38" s="147"/>
      <c r="CI38" s="147"/>
      <c r="CJ38" s="147"/>
      <c r="CK38" s="147"/>
      <c r="CL38" s="147"/>
      <c r="CM38" s="146"/>
      <c r="CN38" s="147"/>
      <c r="CO38" s="147"/>
      <c r="CP38" s="147"/>
      <c r="CQ38" s="147"/>
      <c r="CR38" s="147"/>
      <c r="CS38" s="146"/>
      <c r="CT38" s="147"/>
      <c r="CU38" s="147"/>
      <c r="CV38" s="147"/>
      <c r="CW38" s="147"/>
      <c r="CX38" s="147"/>
      <c r="CY38" s="146"/>
      <c r="CZ38" s="147"/>
      <c r="DA38" s="147"/>
      <c r="DB38" s="147"/>
      <c r="DC38" s="147"/>
      <c r="DD38" s="147"/>
      <c r="DE38" s="146"/>
      <c r="DF38" s="147"/>
      <c r="DG38" s="147"/>
      <c r="DH38" s="147"/>
      <c r="DI38" s="147"/>
      <c r="DJ38" s="147"/>
      <c r="DK38" s="146"/>
      <c r="DL38" s="147"/>
      <c r="DM38" s="147"/>
      <c r="DN38" s="147"/>
      <c r="DO38" s="147"/>
      <c r="DP38" s="147"/>
      <c r="DQ38" s="146"/>
      <c r="DR38" s="147"/>
      <c r="DS38" s="147"/>
      <c r="DT38" s="147"/>
      <c r="DU38" s="147"/>
      <c r="DV38" s="147"/>
      <c r="DW38" s="146"/>
      <c r="DX38" s="147"/>
      <c r="DY38" s="147"/>
      <c r="DZ38" s="147"/>
      <c r="EA38" s="147"/>
      <c r="EB38" s="147"/>
      <c r="EC38" s="146"/>
      <c r="ED38" s="147"/>
      <c r="EE38" s="147"/>
      <c r="EF38" s="147"/>
      <c r="EG38" s="147"/>
      <c r="EH38" s="147"/>
      <c r="EI38" s="146"/>
      <c r="EJ38" s="147"/>
      <c r="EK38" s="147"/>
      <c r="EL38" s="147"/>
      <c r="EM38" s="147"/>
      <c r="EN38" s="147"/>
      <c r="EO38" s="146"/>
      <c r="EP38" s="147"/>
      <c r="EQ38" s="147"/>
      <c r="ER38" s="147"/>
      <c r="ES38" s="147"/>
      <c r="ET38" s="147"/>
      <c r="EU38" s="146"/>
      <c r="EV38" s="147"/>
      <c r="EW38" s="147"/>
      <c r="EX38" s="147"/>
      <c r="EY38" s="147"/>
      <c r="EZ38" s="147"/>
      <c r="FA38" s="146"/>
      <c r="FB38" s="147"/>
      <c r="FC38" s="147"/>
      <c r="FD38" s="147"/>
      <c r="FE38" s="147"/>
      <c r="FF38" s="147"/>
      <c r="FG38" s="146"/>
      <c r="FH38" s="147"/>
      <c r="FI38" s="147"/>
      <c r="FJ38" s="147"/>
      <c r="FK38" s="147"/>
      <c r="FL38" s="147"/>
      <c r="FM38" s="146"/>
      <c r="FN38" s="147"/>
      <c r="FO38" s="147"/>
      <c r="FP38" s="147"/>
      <c r="FQ38" s="147"/>
      <c r="FR38" s="147"/>
      <c r="FS38" s="146"/>
      <c r="FT38" s="147"/>
      <c r="FU38" s="147"/>
      <c r="FV38" s="147"/>
      <c r="FW38" s="147"/>
      <c r="FX38" s="147"/>
      <c r="FY38" s="146"/>
      <c r="FZ38" s="147"/>
      <c r="GA38" s="147"/>
      <c r="GB38" s="147"/>
      <c r="GC38" s="147"/>
      <c r="GD38" s="147"/>
      <c r="GE38" s="146"/>
      <c r="GF38" s="147"/>
      <c r="GG38" s="147"/>
      <c r="GH38" s="147"/>
      <c r="GI38" s="147"/>
      <c r="GJ38" s="147"/>
      <c r="GK38" s="146"/>
      <c r="GL38" s="147"/>
      <c r="GM38" s="147"/>
      <c r="GN38" s="147"/>
      <c r="GO38" s="147"/>
      <c r="GP38" s="147"/>
      <c r="GQ38" s="146"/>
      <c r="GR38" s="147"/>
      <c r="GS38" s="147"/>
      <c r="GT38" s="147"/>
      <c r="GU38" s="147"/>
      <c r="GV38" s="147"/>
      <c r="GW38" s="146"/>
      <c r="GX38" s="147"/>
      <c r="GY38" s="147"/>
      <c r="GZ38" s="147"/>
      <c r="HA38" s="147"/>
      <c r="HB38" s="147"/>
      <c r="HC38" s="146"/>
      <c r="HD38" s="147"/>
      <c r="HE38" s="147"/>
      <c r="HF38" s="147"/>
      <c r="HG38" s="147"/>
      <c r="HH38" s="147"/>
      <c r="HI38" s="146"/>
      <c r="HJ38" s="147"/>
      <c r="HK38" s="147"/>
      <c r="HL38" s="147"/>
      <c r="HM38" s="147"/>
      <c r="HN38" s="147"/>
      <c r="HO38" s="146"/>
      <c r="HP38" s="147"/>
      <c r="HQ38" s="147"/>
      <c r="HR38" s="147"/>
      <c r="HS38" s="147"/>
      <c r="HT38" s="147"/>
      <c r="HU38" s="146"/>
      <c r="HV38" s="147"/>
      <c r="HW38" s="147"/>
      <c r="HX38" s="147"/>
      <c r="HY38" s="147"/>
      <c r="HZ38" s="147"/>
      <c r="IA38" s="146"/>
      <c r="IB38" s="147"/>
      <c r="IC38" s="147"/>
      <c r="ID38" s="147"/>
      <c r="IE38" s="147"/>
      <c r="IF38" s="147"/>
      <c r="IG38" s="146"/>
      <c r="IH38" s="147"/>
      <c r="II38" s="147"/>
      <c r="IJ38" s="147"/>
      <c r="IK38" s="147"/>
      <c r="IL38" s="147"/>
      <c r="IM38" s="146"/>
      <c r="IN38" s="147"/>
      <c r="IO38" s="147"/>
      <c r="IP38" s="147"/>
      <c r="IQ38" s="147"/>
      <c r="IR38" s="147"/>
      <c r="IS38" s="146"/>
      <c r="IT38" s="147"/>
      <c r="IU38" s="147"/>
      <c r="IV38" s="147"/>
    </row>
    <row r="39" spans="1:256" x14ac:dyDescent="0.25">
      <c r="A39" s="9"/>
      <c r="B39" s="8"/>
      <c r="C39" s="8"/>
      <c r="D39" s="8"/>
      <c r="E39" s="8"/>
      <c r="F39" s="8"/>
      <c r="G39" s="8"/>
      <c r="H39" s="5"/>
      <c r="I39" s="5"/>
      <c r="J39" s="5"/>
      <c r="K39" s="5"/>
      <c r="L39" s="5"/>
      <c r="M39" s="7"/>
      <c r="N39" s="5"/>
      <c r="O39" s="5"/>
      <c r="P39" s="5"/>
      <c r="Q39" s="5"/>
      <c r="R39" s="5"/>
      <c r="S39" s="7"/>
      <c r="T39" s="5"/>
      <c r="U39" s="5"/>
      <c r="V39" s="5"/>
      <c r="W39" s="5"/>
      <c r="X39" s="5"/>
      <c r="Y39" s="7"/>
      <c r="Z39" s="5"/>
      <c r="AA39" s="5"/>
      <c r="AB39" s="5"/>
      <c r="AC39" s="5"/>
      <c r="AD39" s="5"/>
      <c r="AE39" s="7"/>
      <c r="AF39" s="5"/>
      <c r="AG39" s="5"/>
      <c r="AH39" s="5"/>
      <c r="AI39" s="5"/>
      <c r="AJ39" s="5"/>
      <c r="AK39" s="7"/>
      <c r="AL39" s="5"/>
      <c r="AM39" s="5"/>
      <c r="AN39" s="5"/>
      <c r="AO39" s="5"/>
      <c r="AP39" s="5"/>
      <c r="AQ39" s="7"/>
      <c r="AR39" s="5"/>
      <c r="AS39" s="5"/>
      <c r="AT39" s="5"/>
      <c r="AU39" s="5"/>
      <c r="AV39" s="5"/>
      <c r="AW39" s="7"/>
      <c r="AX39" s="5"/>
      <c r="AY39" s="5"/>
      <c r="AZ39" s="5"/>
      <c r="BA39" s="5"/>
      <c r="BB39" s="5"/>
      <c r="BC39" s="7"/>
      <c r="BD39" s="5"/>
      <c r="BE39" s="5"/>
      <c r="BF39" s="5"/>
      <c r="BG39" s="5"/>
      <c r="BH39" s="5"/>
      <c r="BI39" s="7"/>
      <c r="BJ39" s="5"/>
      <c r="BK39" s="5"/>
      <c r="BL39" s="5"/>
      <c r="BM39" s="5"/>
      <c r="BN39" s="5"/>
      <c r="BO39" s="7"/>
      <c r="BP39" s="5"/>
      <c r="BQ39" s="5"/>
      <c r="BR39" s="5"/>
      <c r="BS39" s="5"/>
      <c r="BT39" s="5"/>
      <c r="BU39" s="7"/>
      <c r="BV39" s="5"/>
      <c r="BW39" s="5"/>
      <c r="BX39" s="5"/>
      <c r="BY39" s="5"/>
      <c r="BZ39" s="5"/>
      <c r="CA39" s="7"/>
      <c r="CB39" s="5"/>
      <c r="CC39" s="5"/>
      <c r="CD39" s="5"/>
      <c r="CE39" s="5"/>
      <c r="CF39" s="5"/>
      <c r="CG39" s="7"/>
      <c r="CH39" s="5"/>
      <c r="CI39" s="5"/>
      <c r="CJ39" s="5"/>
      <c r="CK39" s="5"/>
      <c r="CL39" s="5"/>
      <c r="CM39" s="7"/>
      <c r="CN39" s="5"/>
      <c r="CO39" s="5"/>
      <c r="CP39" s="5"/>
      <c r="CQ39" s="5"/>
      <c r="CR39" s="5"/>
      <c r="CS39" s="7"/>
      <c r="CT39" s="5"/>
      <c r="CU39" s="5"/>
      <c r="CV39" s="5"/>
      <c r="CW39" s="5"/>
      <c r="CX39" s="5"/>
      <c r="CY39" s="7"/>
      <c r="CZ39" s="5"/>
      <c r="DA39" s="5"/>
      <c r="DB39" s="5"/>
      <c r="DC39" s="5"/>
      <c r="DD39" s="5"/>
      <c r="DE39" s="7"/>
      <c r="DF39" s="5"/>
      <c r="DG39" s="5"/>
      <c r="DH39" s="5"/>
      <c r="DI39" s="5"/>
      <c r="DJ39" s="5"/>
      <c r="DK39" s="7"/>
      <c r="DL39" s="5"/>
      <c r="DM39" s="5"/>
      <c r="DN39" s="5"/>
      <c r="DO39" s="5"/>
      <c r="DP39" s="5"/>
      <c r="DQ39" s="7"/>
      <c r="DR39" s="5"/>
      <c r="DS39" s="5"/>
      <c r="DT39" s="5"/>
      <c r="DU39" s="5"/>
      <c r="DV39" s="5"/>
      <c r="DW39" s="7"/>
      <c r="DX39" s="5"/>
      <c r="DY39" s="5"/>
      <c r="DZ39" s="5"/>
      <c r="EA39" s="5"/>
      <c r="EB39" s="5"/>
      <c r="EC39" s="7"/>
      <c r="ED39" s="5"/>
      <c r="EE39" s="5"/>
      <c r="EF39" s="5"/>
      <c r="EG39" s="5"/>
      <c r="EH39" s="5"/>
      <c r="EI39" s="7"/>
      <c r="EJ39" s="5"/>
      <c r="EK39" s="5"/>
      <c r="EL39" s="5"/>
      <c r="EM39" s="5"/>
      <c r="EN39" s="5"/>
      <c r="EO39" s="7"/>
      <c r="EP39" s="5"/>
      <c r="EQ39" s="5"/>
      <c r="ER39" s="5"/>
      <c r="ES39" s="5"/>
      <c r="ET39" s="5"/>
      <c r="EU39" s="7"/>
      <c r="EV39" s="5"/>
      <c r="EW39" s="5"/>
      <c r="EX39" s="5"/>
      <c r="EY39" s="5"/>
      <c r="EZ39" s="5"/>
      <c r="FA39" s="7"/>
      <c r="FB39" s="5"/>
      <c r="FC39" s="5"/>
      <c r="FD39" s="5"/>
      <c r="FE39" s="5"/>
      <c r="FF39" s="5"/>
      <c r="FG39" s="7"/>
      <c r="FH39" s="5"/>
      <c r="FI39" s="5"/>
      <c r="FJ39" s="5"/>
      <c r="FK39" s="5"/>
      <c r="FL39" s="5"/>
      <c r="FM39" s="7"/>
      <c r="FN39" s="5"/>
      <c r="FO39" s="5"/>
      <c r="FP39" s="5"/>
      <c r="FQ39" s="5"/>
      <c r="FR39" s="5"/>
      <c r="FS39" s="7"/>
      <c r="FT39" s="5"/>
      <c r="FU39" s="5"/>
      <c r="FV39" s="5"/>
      <c r="FW39" s="5"/>
      <c r="FX39" s="5"/>
      <c r="FY39" s="7"/>
      <c r="FZ39" s="5"/>
      <c r="GA39" s="5"/>
      <c r="GB39" s="5"/>
      <c r="GC39" s="5"/>
      <c r="GD39" s="5"/>
      <c r="GE39" s="7"/>
      <c r="GF39" s="5"/>
      <c r="GG39" s="5"/>
      <c r="GH39" s="5"/>
      <c r="GI39" s="5"/>
      <c r="GJ39" s="5"/>
      <c r="GK39" s="7"/>
      <c r="GL39" s="5"/>
      <c r="GM39" s="5"/>
      <c r="GN39" s="5"/>
      <c r="GO39" s="5"/>
      <c r="GP39" s="5"/>
      <c r="GQ39" s="7"/>
      <c r="GR39" s="5"/>
      <c r="GS39" s="5"/>
      <c r="GT39" s="5"/>
      <c r="GU39" s="5"/>
      <c r="GV39" s="5"/>
      <c r="GW39" s="7"/>
      <c r="GX39" s="5"/>
      <c r="GY39" s="5"/>
      <c r="GZ39" s="5"/>
      <c r="HA39" s="5"/>
      <c r="HB39" s="5"/>
      <c r="HC39" s="7"/>
      <c r="HD39" s="5"/>
      <c r="HE39" s="5"/>
      <c r="HF39" s="5"/>
      <c r="HG39" s="5"/>
      <c r="HH39" s="5"/>
      <c r="HI39" s="7"/>
      <c r="HJ39" s="5"/>
      <c r="HK39" s="5"/>
      <c r="HL39" s="5"/>
      <c r="HM39" s="5"/>
      <c r="HN39" s="5"/>
      <c r="HO39" s="7"/>
      <c r="HP39" s="5"/>
      <c r="HQ39" s="5"/>
      <c r="HR39" s="5"/>
      <c r="HS39" s="5"/>
      <c r="HT39" s="5"/>
      <c r="HU39" s="7"/>
      <c r="HV39" s="5"/>
      <c r="HW39" s="5"/>
      <c r="HX39" s="5"/>
      <c r="HY39" s="5"/>
      <c r="HZ39" s="5"/>
      <c r="IA39" s="7"/>
      <c r="IB39" s="5"/>
      <c r="IC39" s="5"/>
      <c r="ID39" s="5"/>
      <c r="IE39" s="5"/>
      <c r="IF39" s="5"/>
      <c r="IG39" s="7"/>
      <c r="IH39" s="5"/>
      <c r="II39" s="5"/>
      <c r="IJ39" s="5"/>
      <c r="IK39" s="5"/>
      <c r="IL39" s="5"/>
      <c r="IM39" s="7"/>
      <c r="IN39" s="5"/>
      <c r="IO39" s="5"/>
      <c r="IP39" s="5"/>
      <c r="IQ39" s="5"/>
      <c r="IR39" s="5"/>
      <c r="IS39" s="7"/>
      <c r="IT39" s="5"/>
      <c r="IU39" s="5"/>
      <c r="IV39" s="5"/>
    </row>
    <row r="40" spans="1:256" x14ac:dyDescent="0.25">
      <c r="A40" s="150" t="s">
        <v>32</v>
      </c>
      <c r="B40" s="151"/>
      <c r="C40" s="151"/>
      <c r="D40" s="151"/>
      <c r="E40" s="151"/>
      <c r="F40" s="151"/>
      <c r="G40" s="6"/>
      <c r="H40" s="4"/>
      <c r="I40" s="4"/>
      <c r="J40" s="4"/>
      <c r="K40" s="4"/>
      <c r="L40" s="4"/>
      <c r="M40" s="146"/>
      <c r="N40" s="147"/>
      <c r="O40" s="147"/>
      <c r="P40" s="147"/>
      <c r="Q40" s="147"/>
      <c r="R40" s="147"/>
      <c r="S40" s="146"/>
      <c r="T40" s="147"/>
      <c r="U40" s="147"/>
      <c r="V40" s="147"/>
      <c r="W40" s="147"/>
      <c r="X40" s="147"/>
      <c r="Y40" s="146"/>
      <c r="Z40" s="147"/>
      <c r="AA40" s="147"/>
      <c r="AB40" s="147"/>
      <c r="AC40" s="147"/>
      <c r="AD40" s="147"/>
      <c r="AE40" s="146"/>
      <c r="AF40" s="147"/>
      <c r="AG40" s="147"/>
      <c r="AH40" s="147"/>
      <c r="AI40" s="147"/>
      <c r="AJ40" s="147"/>
      <c r="AK40" s="146"/>
      <c r="AL40" s="147"/>
      <c r="AM40" s="147"/>
      <c r="AN40" s="147"/>
      <c r="AO40" s="147"/>
      <c r="AP40" s="147"/>
      <c r="AQ40" s="146"/>
      <c r="AR40" s="147"/>
      <c r="AS40" s="147"/>
      <c r="AT40" s="147"/>
      <c r="AU40" s="147"/>
      <c r="AV40" s="147"/>
      <c r="AW40" s="146"/>
      <c r="AX40" s="147"/>
      <c r="AY40" s="147"/>
      <c r="AZ40" s="147"/>
      <c r="BA40" s="147"/>
      <c r="BB40" s="147"/>
      <c r="BC40" s="146"/>
      <c r="BD40" s="147"/>
      <c r="BE40" s="147"/>
      <c r="BF40" s="147"/>
      <c r="BG40" s="147"/>
      <c r="BH40" s="147"/>
      <c r="BI40" s="146"/>
      <c r="BJ40" s="147"/>
      <c r="BK40" s="147"/>
      <c r="BL40" s="147"/>
      <c r="BM40" s="147"/>
      <c r="BN40" s="147"/>
      <c r="BO40" s="146"/>
      <c r="BP40" s="147"/>
      <c r="BQ40" s="147"/>
      <c r="BR40" s="147"/>
      <c r="BS40" s="147"/>
      <c r="BT40" s="147"/>
      <c r="BU40" s="146"/>
      <c r="BV40" s="147"/>
      <c r="BW40" s="147"/>
      <c r="BX40" s="147"/>
      <c r="BY40" s="147"/>
      <c r="BZ40" s="147"/>
      <c r="CA40" s="146"/>
      <c r="CB40" s="147"/>
      <c r="CC40" s="147"/>
      <c r="CD40" s="147"/>
      <c r="CE40" s="147"/>
      <c r="CF40" s="147"/>
      <c r="CG40" s="146"/>
      <c r="CH40" s="147"/>
      <c r="CI40" s="147"/>
      <c r="CJ40" s="147"/>
      <c r="CK40" s="147"/>
      <c r="CL40" s="147"/>
      <c r="CM40" s="146"/>
      <c r="CN40" s="147"/>
      <c r="CO40" s="147"/>
      <c r="CP40" s="147"/>
      <c r="CQ40" s="147"/>
      <c r="CR40" s="147"/>
      <c r="CS40" s="146"/>
      <c r="CT40" s="147"/>
      <c r="CU40" s="147"/>
      <c r="CV40" s="147"/>
      <c r="CW40" s="147"/>
      <c r="CX40" s="147"/>
      <c r="CY40" s="146"/>
      <c r="CZ40" s="147"/>
      <c r="DA40" s="147"/>
      <c r="DB40" s="147"/>
      <c r="DC40" s="147"/>
      <c r="DD40" s="147"/>
      <c r="DE40" s="146"/>
      <c r="DF40" s="147"/>
      <c r="DG40" s="147"/>
      <c r="DH40" s="147"/>
      <c r="DI40" s="147"/>
      <c r="DJ40" s="147"/>
      <c r="DK40" s="146"/>
      <c r="DL40" s="147"/>
      <c r="DM40" s="147"/>
      <c r="DN40" s="147"/>
      <c r="DO40" s="147"/>
      <c r="DP40" s="147"/>
      <c r="DQ40" s="146"/>
      <c r="DR40" s="147"/>
      <c r="DS40" s="147"/>
      <c r="DT40" s="147"/>
      <c r="DU40" s="147"/>
      <c r="DV40" s="147"/>
      <c r="DW40" s="146"/>
      <c r="DX40" s="147"/>
      <c r="DY40" s="147"/>
      <c r="DZ40" s="147"/>
      <c r="EA40" s="147"/>
      <c r="EB40" s="147"/>
      <c r="EC40" s="146"/>
      <c r="ED40" s="147"/>
      <c r="EE40" s="147"/>
      <c r="EF40" s="147"/>
      <c r="EG40" s="147"/>
      <c r="EH40" s="147"/>
      <c r="EI40" s="146"/>
      <c r="EJ40" s="147"/>
      <c r="EK40" s="147"/>
      <c r="EL40" s="147"/>
      <c r="EM40" s="147"/>
      <c r="EN40" s="147"/>
      <c r="EO40" s="146"/>
      <c r="EP40" s="147"/>
      <c r="EQ40" s="147"/>
      <c r="ER40" s="147"/>
      <c r="ES40" s="147"/>
      <c r="ET40" s="147"/>
      <c r="EU40" s="146"/>
      <c r="EV40" s="147"/>
      <c r="EW40" s="147"/>
      <c r="EX40" s="147"/>
      <c r="EY40" s="147"/>
      <c r="EZ40" s="147"/>
      <c r="FA40" s="146"/>
      <c r="FB40" s="147"/>
      <c r="FC40" s="147"/>
      <c r="FD40" s="147"/>
      <c r="FE40" s="147"/>
      <c r="FF40" s="147"/>
      <c r="FG40" s="146"/>
      <c r="FH40" s="147"/>
      <c r="FI40" s="147"/>
      <c r="FJ40" s="147"/>
      <c r="FK40" s="147"/>
      <c r="FL40" s="147"/>
      <c r="FM40" s="146"/>
      <c r="FN40" s="147"/>
      <c r="FO40" s="147"/>
      <c r="FP40" s="147"/>
      <c r="FQ40" s="147"/>
      <c r="FR40" s="147"/>
      <c r="FS40" s="146"/>
      <c r="FT40" s="147"/>
      <c r="FU40" s="147"/>
      <c r="FV40" s="147"/>
      <c r="FW40" s="147"/>
      <c r="FX40" s="147"/>
      <c r="FY40" s="146"/>
      <c r="FZ40" s="147"/>
      <c r="GA40" s="147"/>
      <c r="GB40" s="147"/>
      <c r="GC40" s="147"/>
      <c r="GD40" s="147"/>
      <c r="GE40" s="146"/>
      <c r="GF40" s="147"/>
      <c r="GG40" s="147"/>
      <c r="GH40" s="147"/>
      <c r="GI40" s="147"/>
      <c r="GJ40" s="147"/>
      <c r="GK40" s="146"/>
      <c r="GL40" s="147"/>
      <c r="GM40" s="147"/>
      <c r="GN40" s="147"/>
      <c r="GO40" s="147"/>
      <c r="GP40" s="147"/>
      <c r="GQ40" s="146"/>
      <c r="GR40" s="147"/>
      <c r="GS40" s="147"/>
      <c r="GT40" s="147"/>
      <c r="GU40" s="147"/>
      <c r="GV40" s="147"/>
      <c r="GW40" s="146"/>
      <c r="GX40" s="147"/>
      <c r="GY40" s="147"/>
      <c r="GZ40" s="147"/>
      <c r="HA40" s="147"/>
      <c r="HB40" s="147"/>
      <c r="HC40" s="146"/>
      <c r="HD40" s="147"/>
      <c r="HE40" s="147"/>
      <c r="HF40" s="147"/>
      <c r="HG40" s="147"/>
      <c r="HH40" s="147"/>
      <c r="HI40" s="146"/>
      <c r="HJ40" s="147"/>
      <c r="HK40" s="147"/>
      <c r="HL40" s="147"/>
      <c r="HM40" s="147"/>
      <c r="HN40" s="147"/>
      <c r="HO40" s="146"/>
      <c r="HP40" s="147"/>
      <c r="HQ40" s="147"/>
      <c r="HR40" s="147"/>
      <c r="HS40" s="147"/>
      <c r="HT40" s="147"/>
      <c r="HU40" s="146"/>
      <c r="HV40" s="147"/>
      <c r="HW40" s="147"/>
      <c r="HX40" s="147"/>
      <c r="HY40" s="147"/>
      <c r="HZ40" s="147"/>
      <c r="IA40" s="146"/>
      <c r="IB40" s="147"/>
      <c r="IC40" s="147"/>
      <c r="ID40" s="147"/>
      <c r="IE40" s="147"/>
      <c r="IF40" s="147"/>
      <c r="IG40" s="146"/>
      <c r="IH40" s="147"/>
      <c r="II40" s="147"/>
      <c r="IJ40" s="147"/>
      <c r="IK40" s="147"/>
      <c r="IL40" s="147"/>
      <c r="IM40" s="146"/>
      <c r="IN40" s="147"/>
      <c r="IO40" s="147"/>
      <c r="IP40" s="147"/>
      <c r="IQ40" s="147"/>
      <c r="IR40" s="147"/>
      <c r="IS40" s="146"/>
      <c r="IT40" s="147"/>
      <c r="IU40" s="147"/>
      <c r="IV40" s="147"/>
    </row>
    <row r="41" spans="1:256" ht="14.1" customHeight="1" x14ac:dyDescent="0.25">
      <c r="A41" s="148" t="s">
        <v>73</v>
      </c>
      <c r="B41" s="149"/>
      <c r="C41" s="149"/>
      <c r="D41" s="149"/>
      <c r="E41" s="149"/>
      <c r="F41" s="149"/>
      <c r="G41" s="8"/>
      <c r="H41" s="4"/>
      <c r="I41" s="4"/>
      <c r="J41" s="4"/>
      <c r="K41" s="4"/>
      <c r="L41" s="4"/>
      <c r="M41" s="146"/>
      <c r="N41" s="147"/>
      <c r="O41" s="147"/>
      <c r="P41" s="147"/>
      <c r="Q41" s="147"/>
      <c r="R41" s="147"/>
      <c r="S41" s="146"/>
      <c r="T41" s="147"/>
      <c r="U41" s="147"/>
      <c r="V41" s="147"/>
      <c r="W41" s="147"/>
      <c r="X41" s="147"/>
      <c r="Y41" s="146"/>
      <c r="Z41" s="147"/>
      <c r="AA41" s="147"/>
      <c r="AB41" s="147"/>
      <c r="AC41" s="147"/>
      <c r="AD41" s="147"/>
      <c r="AE41" s="146"/>
      <c r="AF41" s="147"/>
      <c r="AG41" s="147"/>
      <c r="AH41" s="147"/>
      <c r="AI41" s="147"/>
      <c r="AJ41" s="147"/>
      <c r="AK41" s="146"/>
      <c r="AL41" s="147"/>
      <c r="AM41" s="147"/>
      <c r="AN41" s="147"/>
      <c r="AO41" s="147"/>
      <c r="AP41" s="147"/>
      <c r="AQ41" s="146"/>
      <c r="AR41" s="147"/>
      <c r="AS41" s="147"/>
      <c r="AT41" s="147"/>
      <c r="AU41" s="147"/>
      <c r="AV41" s="147"/>
      <c r="AW41" s="146"/>
      <c r="AX41" s="147"/>
      <c r="AY41" s="147"/>
      <c r="AZ41" s="147"/>
      <c r="BA41" s="147"/>
      <c r="BB41" s="147"/>
      <c r="BC41" s="146"/>
      <c r="BD41" s="147"/>
      <c r="BE41" s="147"/>
      <c r="BF41" s="147"/>
      <c r="BG41" s="147"/>
      <c r="BH41" s="147"/>
      <c r="BI41" s="146"/>
      <c r="BJ41" s="147"/>
      <c r="BK41" s="147"/>
      <c r="BL41" s="147"/>
      <c r="BM41" s="147"/>
      <c r="BN41" s="147"/>
      <c r="BO41" s="146"/>
      <c r="BP41" s="147"/>
      <c r="BQ41" s="147"/>
      <c r="BR41" s="147"/>
      <c r="BS41" s="147"/>
      <c r="BT41" s="147"/>
      <c r="BU41" s="146"/>
      <c r="BV41" s="147"/>
      <c r="BW41" s="147"/>
      <c r="BX41" s="147"/>
      <c r="BY41" s="147"/>
      <c r="BZ41" s="147"/>
      <c r="CA41" s="146"/>
      <c r="CB41" s="147"/>
      <c r="CC41" s="147"/>
      <c r="CD41" s="147"/>
      <c r="CE41" s="147"/>
      <c r="CF41" s="147"/>
      <c r="CG41" s="146"/>
      <c r="CH41" s="147"/>
      <c r="CI41" s="147"/>
      <c r="CJ41" s="147"/>
      <c r="CK41" s="147"/>
      <c r="CL41" s="147"/>
      <c r="CM41" s="146"/>
      <c r="CN41" s="147"/>
      <c r="CO41" s="147"/>
      <c r="CP41" s="147"/>
      <c r="CQ41" s="147"/>
      <c r="CR41" s="147"/>
      <c r="CS41" s="146"/>
      <c r="CT41" s="147"/>
      <c r="CU41" s="147"/>
      <c r="CV41" s="147"/>
      <c r="CW41" s="147"/>
      <c r="CX41" s="147"/>
      <c r="CY41" s="146"/>
      <c r="CZ41" s="147"/>
      <c r="DA41" s="147"/>
      <c r="DB41" s="147"/>
      <c r="DC41" s="147"/>
      <c r="DD41" s="147"/>
      <c r="DE41" s="146"/>
      <c r="DF41" s="147"/>
      <c r="DG41" s="147"/>
      <c r="DH41" s="147"/>
      <c r="DI41" s="147"/>
      <c r="DJ41" s="147"/>
      <c r="DK41" s="146"/>
      <c r="DL41" s="147"/>
      <c r="DM41" s="147"/>
      <c r="DN41" s="147"/>
      <c r="DO41" s="147"/>
      <c r="DP41" s="147"/>
      <c r="DQ41" s="146"/>
      <c r="DR41" s="147"/>
      <c r="DS41" s="147"/>
      <c r="DT41" s="147"/>
      <c r="DU41" s="147"/>
      <c r="DV41" s="147"/>
      <c r="DW41" s="146"/>
      <c r="DX41" s="147"/>
      <c r="DY41" s="147"/>
      <c r="DZ41" s="147"/>
      <c r="EA41" s="147"/>
      <c r="EB41" s="147"/>
      <c r="EC41" s="146"/>
      <c r="ED41" s="147"/>
      <c r="EE41" s="147"/>
      <c r="EF41" s="147"/>
      <c r="EG41" s="147"/>
      <c r="EH41" s="147"/>
      <c r="EI41" s="146"/>
      <c r="EJ41" s="147"/>
      <c r="EK41" s="147"/>
      <c r="EL41" s="147"/>
      <c r="EM41" s="147"/>
      <c r="EN41" s="147"/>
      <c r="EO41" s="146"/>
      <c r="EP41" s="147"/>
      <c r="EQ41" s="147"/>
      <c r="ER41" s="147"/>
      <c r="ES41" s="147"/>
      <c r="ET41" s="147"/>
      <c r="EU41" s="146"/>
      <c r="EV41" s="147"/>
      <c r="EW41" s="147"/>
      <c r="EX41" s="147"/>
      <c r="EY41" s="147"/>
      <c r="EZ41" s="147"/>
      <c r="FA41" s="146"/>
      <c r="FB41" s="147"/>
      <c r="FC41" s="147"/>
      <c r="FD41" s="147"/>
      <c r="FE41" s="147"/>
      <c r="FF41" s="147"/>
      <c r="FG41" s="146"/>
      <c r="FH41" s="147"/>
      <c r="FI41" s="147"/>
      <c r="FJ41" s="147"/>
      <c r="FK41" s="147"/>
      <c r="FL41" s="147"/>
      <c r="FM41" s="146"/>
      <c r="FN41" s="147"/>
      <c r="FO41" s="147"/>
      <c r="FP41" s="147"/>
      <c r="FQ41" s="147"/>
      <c r="FR41" s="147"/>
      <c r="FS41" s="146"/>
      <c r="FT41" s="147"/>
      <c r="FU41" s="147"/>
      <c r="FV41" s="147"/>
      <c r="FW41" s="147"/>
      <c r="FX41" s="147"/>
      <c r="FY41" s="146"/>
      <c r="FZ41" s="147"/>
      <c r="GA41" s="147"/>
      <c r="GB41" s="147"/>
      <c r="GC41" s="147"/>
      <c r="GD41" s="147"/>
      <c r="GE41" s="146"/>
      <c r="GF41" s="147"/>
      <c r="GG41" s="147"/>
      <c r="GH41" s="147"/>
      <c r="GI41" s="147"/>
      <c r="GJ41" s="147"/>
      <c r="GK41" s="146"/>
      <c r="GL41" s="147"/>
      <c r="GM41" s="147"/>
      <c r="GN41" s="147"/>
      <c r="GO41" s="147"/>
      <c r="GP41" s="147"/>
      <c r="GQ41" s="146"/>
      <c r="GR41" s="147"/>
      <c r="GS41" s="147"/>
      <c r="GT41" s="147"/>
      <c r="GU41" s="147"/>
      <c r="GV41" s="147"/>
      <c r="GW41" s="146"/>
      <c r="GX41" s="147"/>
      <c r="GY41" s="147"/>
      <c r="GZ41" s="147"/>
      <c r="HA41" s="147"/>
      <c r="HB41" s="147"/>
      <c r="HC41" s="146"/>
      <c r="HD41" s="147"/>
      <c r="HE41" s="147"/>
      <c r="HF41" s="147"/>
      <c r="HG41" s="147"/>
      <c r="HH41" s="147"/>
      <c r="HI41" s="146"/>
      <c r="HJ41" s="147"/>
      <c r="HK41" s="147"/>
      <c r="HL41" s="147"/>
      <c r="HM41" s="147"/>
      <c r="HN41" s="147"/>
      <c r="HO41" s="146"/>
      <c r="HP41" s="147"/>
      <c r="HQ41" s="147"/>
      <c r="HR41" s="147"/>
      <c r="HS41" s="147"/>
      <c r="HT41" s="147"/>
      <c r="HU41" s="146"/>
      <c r="HV41" s="147"/>
      <c r="HW41" s="147"/>
      <c r="HX41" s="147"/>
      <c r="HY41" s="147"/>
      <c r="HZ41" s="147"/>
      <c r="IA41" s="146"/>
      <c r="IB41" s="147"/>
      <c r="IC41" s="147"/>
      <c r="ID41" s="147"/>
      <c r="IE41" s="147"/>
      <c r="IF41" s="147"/>
      <c r="IG41" s="146"/>
      <c r="IH41" s="147"/>
      <c r="II41" s="147"/>
      <c r="IJ41" s="147"/>
      <c r="IK41" s="147"/>
      <c r="IL41" s="147"/>
      <c r="IM41" s="146"/>
      <c r="IN41" s="147"/>
      <c r="IO41" s="147"/>
      <c r="IP41" s="147"/>
      <c r="IQ41" s="147"/>
      <c r="IR41" s="147"/>
      <c r="IS41" s="146"/>
      <c r="IT41" s="147"/>
      <c r="IU41" s="147"/>
      <c r="IV41" s="147"/>
    </row>
    <row r="42" spans="1:256" ht="14.1" customHeight="1" x14ac:dyDescent="0.25">
      <c r="A42" s="148" t="s">
        <v>31</v>
      </c>
      <c r="B42" s="149"/>
      <c r="C42" s="149"/>
      <c r="D42" s="149"/>
      <c r="E42" s="149"/>
      <c r="F42" s="149"/>
      <c r="G42" s="8"/>
      <c r="H42" s="5"/>
      <c r="I42" s="5"/>
      <c r="J42" s="5"/>
      <c r="K42" s="5"/>
      <c r="L42" s="5"/>
      <c r="M42" s="7"/>
      <c r="N42" s="5"/>
      <c r="O42" s="5"/>
      <c r="P42" s="5"/>
      <c r="Q42" s="5"/>
      <c r="R42" s="5"/>
      <c r="S42" s="7"/>
      <c r="T42" s="5"/>
      <c r="U42" s="5"/>
      <c r="V42" s="5"/>
      <c r="W42" s="5"/>
      <c r="X42" s="5"/>
      <c r="Y42" s="7"/>
      <c r="Z42" s="5"/>
      <c r="AA42" s="5"/>
      <c r="AB42" s="5"/>
      <c r="AC42" s="5"/>
      <c r="AD42" s="5"/>
      <c r="AE42" s="7"/>
      <c r="AF42" s="5"/>
      <c r="AG42" s="5"/>
      <c r="AH42" s="5"/>
      <c r="AI42" s="5"/>
      <c r="AJ42" s="5"/>
      <c r="AK42" s="7"/>
      <c r="AL42" s="5"/>
      <c r="AM42" s="5"/>
      <c r="AN42" s="5"/>
      <c r="AO42" s="5"/>
      <c r="AP42" s="5"/>
      <c r="AQ42" s="7"/>
      <c r="AR42" s="5"/>
      <c r="AS42" s="5"/>
      <c r="AT42" s="5"/>
      <c r="AU42" s="5"/>
      <c r="AV42" s="5"/>
      <c r="AW42" s="7"/>
      <c r="AX42" s="5"/>
      <c r="AY42" s="5"/>
      <c r="AZ42" s="5"/>
      <c r="BA42" s="5"/>
      <c r="BB42" s="5"/>
      <c r="BC42" s="7"/>
      <c r="BD42" s="5"/>
      <c r="BE42" s="5"/>
      <c r="BF42" s="5"/>
      <c r="BG42" s="5"/>
      <c r="BH42" s="5"/>
      <c r="BI42" s="7"/>
      <c r="BJ42" s="5"/>
      <c r="BK42" s="5"/>
      <c r="BL42" s="5"/>
      <c r="BM42" s="5"/>
      <c r="BN42" s="5"/>
      <c r="BO42" s="7"/>
      <c r="BP42" s="5"/>
      <c r="BQ42" s="5"/>
      <c r="BR42" s="5"/>
      <c r="BS42" s="5"/>
      <c r="BT42" s="5"/>
      <c r="BU42" s="7"/>
      <c r="BV42" s="5"/>
      <c r="BW42" s="5"/>
      <c r="BX42" s="5"/>
      <c r="BY42" s="5"/>
      <c r="BZ42" s="5"/>
      <c r="CA42" s="7"/>
      <c r="CB42" s="5"/>
      <c r="CC42" s="5"/>
      <c r="CD42" s="5"/>
      <c r="CE42" s="5"/>
      <c r="CF42" s="5"/>
      <c r="CG42" s="7"/>
      <c r="CH42" s="5"/>
      <c r="CI42" s="5"/>
      <c r="CJ42" s="5"/>
      <c r="CK42" s="5"/>
      <c r="CL42" s="5"/>
      <c r="CM42" s="7"/>
      <c r="CN42" s="5"/>
      <c r="CO42" s="5"/>
      <c r="CP42" s="5"/>
      <c r="CQ42" s="5"/>
      <c r="CR42" s="5"/>
      <c r="CS42" s="7"/>
      <c r="CT42" s="5"/>
      <c r="CU42" s="5"/>
      <c r="CV42" s="5"/>
      <c r="CW42" s="5"/>
      <c r="CX42" s="5"/>
      <c r="CY42" s="7"/>
      <c r="CZ42" s="5"/>
      <c r="DA42" s="5"/>
      <c r="DB42" s="5"/>
      <c r="DC42" s="5"/>
      <c r="DD42" s="5"/>
      <c r="DE42" s="7"/>
      <c r="DF42" s="5"/>
      <c r="DG42" s="5"/>
      <c r="DH42" s="5"/>
      <c r="DI42" s="5"/>
      <c r="DJ42" s="5"/>
      <c r="DK42" s="7"/>
      <c r="DL42" s="5"/>
      <c r="DM42" s="5"/>
      <c r="DN42" s="5"/>
      <c r="DO42" s="5"/>
      <c r="DP42" s="5"/>
      <c r="DQ42" s="7"/>
      <c r="DR42" s="5"/>
      <c r="DS42" s="5"/>
      <c r="DT42" s="5"/>
      <c r="DU42" s="5"/>
      <c r="DV42" s="5"/>
      <c r="DW42" s="7"/>
      <c r="DX42" s="5"/>
      <c r="DY42" s="5"/>
      <c r="DZ42" s="5"/>
      <c r="EA42" s="5"/>
      <c r="EB42" s="5"/>
      <c r="EC42" s="7"/>
      <c r="ED42" s="5"/>
      <c r="EE42" s="5"/>
      <c r="EF42" s="5"/>
      <c r="EG42" s="5"/>
      <c r="EH42" s="5"/>
      <c r="EI42" s="7"/>
      <c r="EJ42" s="5"/>
      <c r="EK42" s="5"/>
      <c r="EL42" s="5"/>
      <c r="EM42" s="5"/>
      <c r="EN42" s="5"/>
      <c r="EO42" s="7"/>
      <c r="EP42" s="5"/>
      <c r="EQ42" s="5"/>
      <c r="ER42" s="5"/>
      <c r="ES42" s="5"/>
      <c r="ET42" s="5"/>
      <c r="EU42" s="7"/>
      <c r="EV42" s="5"/>
      <c r="EW42" s="5"/>
      <c r="EX42" s="5"/>
      <c r="EY42" s="5"/>
      <c r="EZ42" s="5"/>
      <c r="FA42" s="7"/>
      <c r="FB42" s="5"/>
      <c r="FC42" s="5"/>
      <c r="FD42" s="5"/>
      <c r="FE42" s="5"/>
      <c r="FF42" s="5"/>
      <c r="FG42" s="7"/>
      <c r="FH42" s="5"/>
      <c r="FI42" s="5"/>
      <c r="FJ42" s="5"/>
      <c r="FK42" s="5"/>
      <c r="FL42" s="5"/>
      <c r="FM42" s="7"/>
      <c r="FN42" s="5"/>
      <c r="FO42" s="5"/>
      <c r="FP42" s="5"/>
      <c r="FQ42" s="5"/>
      <c r="FR42" s="5"/>
      <c r="FS42" s="7"/>
      <c r="FT42" s="5"/>
      <c r="FU42" s="5"/>
      <c r="FV42" s="5"/>
      <c r="FW42" s="5"/>
      <c r="FX42" s="5"/>
      <c r="FY42" s="7"/>
      <c r="FZ42" s="5"/>
      <c r="GA42" s="5"/>
      <c r="GB42" s="5"/>
      <c r="GC42" s="5"/>
      <c r="GD42" s="5"/>
      <c r="GE42" s="7"/>
      <c r="GF42" s="5"/>
      <c r="GG42" s="5"/>
      <c r="GH42" s="5"/>
      <c r="GI42" s="5"/>
      <c r="GJ42" s="5"/>
      <c r="GK42" s="7"/>
      <c r="GL42" s="5"/>
      <c r="GM42" s="5"/>
      <c r="GN42" s="5"/>
      <c r="GO42" s="5"/>
      <c r="GP42" s="5"/>
      <c r="GQ42" s="7"/>
      <c r="GR42" s="5"/>
      <c r="GS42" s="5"/>
      <c r="GT42" s="5"/>
      <c r="GU42" s="5"/>
      <c r="GV42" s="5"/>
      <c r="GW42" s="7"/>
      <c r="GX42" s="5"/>
      <c r="GY42" s="5"/>
      <c r="GZ42" s="5"/>
      <c r="HA42" s="5"/>
      <c r="HB42" s="5"/>
      <c r="HC42" s="7"/>
      <c r="HD42" s="5"/>
      <c r="HE42" s="5"/>
      <c r="HF42" s="5"/>
      <c r="HG42" s="5"/>
      <c r="HH42" s="5"/>
      <c r="HI42" s="7"/>
      <c r="HJ42" s="5"/>
      <c r="HK42" s="5"/>
      <c r="HL42" s="5"/>
      <c r="HM42" s="5"/>
      <c r="HN42" s="5"/>
      <c r="HO42" s="7"/>
      <c r="HP42" s="5"/>
      <c r="HQ42" s="5"/>
      <c r="HR42" s="5"/>
      <c r="HS42" s="5"/>
      <c r="HT42" s="5"/>
      <c r="HU42" s="7"/>
      <c r="HV42" s="5"/>
      <c r="HW42" s="5"/>
      <c r="HX42" s="5"/>
      <c r="HY42" s="5"/>
      <c r="HZ42" s="5"/>
      <c r="IA42" s="7"/>
      <c r="IB42" s="5"/>
      <c r="IC42" s="5"/>
      <c r="ID42" s="5"/>
      <c r="IE42" s="5"/>
      <c r="IF42" s="5"/>
      <c r="IG42" s="7"/>
      <c r="IH42" s="5"/>
      <c r="II42" s="5"/>
      <c r="IJ42" s="5"/>
      <c r="IK42" s="5"/>
      <c r="IL42" s="5"/>
      <c r="IM42" s="7"/>
      <c r="IN42" s="5"/>
      <c r="IO42" s="5"/>
      <c r="IP42" s="5"/>
      <c r="IQ42" s="5"/>
      <c r="IR42" s="5"/>
      <c r="IS42" s="7"/>
      <c r="IT42" s="5"/>
      <c r="IU42" s="5"/>
      <c r="IV42" s="5"/>
    </row>
    <row r="43" spans="1:256" x14ac:dyDescent="0.25">
      <c r="A43" s="148"/>
      <c r="B43" s="149"/>
      <c r="C43" s="149"/>
      <c r="D43" s="149"/>
      <c r="E43" s="149"/>
      <c r="F43" s="149"/>
      <c r="G43" s="8"/>
      <c r="H43" s="4"/>
      <c r="I43" s="4"/>
      <c r="J43" s="4"/>
      <c r="K43" s="4"/>
      <c r="L43" s="4"/>
      <c r="M43" s="146"/>
      <c r="N43" s="147"/>
      <c r="O43" s="147"/>
      <c r="P43" s="147"/>
      <c r="Q43" s="147"/>
      <c r="R43" s="147"/>
      <c r="S43" s="146"/>
      <c r="T43" s="147"/>
      <c r="U43" s="147"/>
      <c r="V43" s="147"/>
      <c r="W43" s="147"/>
      <c r="X43" s="147"/>
      <c r="Y43" s="146"/>
      <c r="Z43" s="147"/>
      <c r="AA43" s="147"/>
      <c r="AB43" s="147"/>
      <c r="AC43" s="147"/>
      <c r="AD43" s="147"/>
      <c r="AE43" s="146"/>
      <c r="AF43" s="147"/>
      <c r="AG43" s="147"/>
      <c r="AH43" s="147"/>
      <c r="AI43" s="147"/>
      <c r="AJ43" s="147"/>
      <c r="AK43" s="146"/>
      <c r="AL43" s="147"/>
      <c r="AM43" s="147"/>
      <c r="AN43" s="147"/>
      <c r="AO43" s="147"/>
      <c r="AP43" s="147"/>
      <c r="AQ43" s="146"/>
      <c r="AR43" s="147"/>
      <c r="AS43" s="147"/>
      <c r="AT43" s="147"/>
      <c r="AU43" s="147"/>
      <c r="AV43" s="147"/>
      <c r="AW43" s="146"/>
      <c r="AX43" s="147"/>
      <c r="AY43" s="147"/>
      <c r="AZ43" s="147"/>
      <c r="BA43" s="147"/>
      <c r="BB43" s="147"/>
      <c r="BC43" s="146"/>
      <c r="BD43" s="147"/>
      <c r="BE43" s="147"/>
      <c r="BF43" s="147"/>
      <c r="BG43" s="147"/>
      <c r="BH43" s="147"/>
      <c r="BI43" s="146"/>
      <c r="BJ43" s="147"/>
      <c r="BK43" s="147"/>
      <c r="BL43" s="147"/>
      <c r="BM43" s="147"/>
      <c r="BN43" s="147"/>
      <c r="BO43" s="146"/>
      <c r="BP43" s="147"/>
      <c r="BQ43" s="147"/>
      <c r="BR43" s="147"/>
      <c r="BS43" s="147"/>
      <c r="BT43" s="147"/>
      <c r="BU43" s="146"/>
      <c r="BV43" s="147"/>
      <c r="BW43" s="147"/>
      <c r="BX43" s="147"/>
      <c r="BY43" s="147"/>
      <c r="BZ43" s="147"/>
      <c r="CA43" s="146"/>
      <c r="CB43" s="147"/>
      <c r="CC43" s="147"/>
      <c r="CD43" s="147"/>
      <c r="CE43" s="147"/>
      <c r="CF43" s="147"/>
      <c r="CG43" s="146"/>
      <c r="CH43" s="147"/>
      <c r="CI43" s="147"/>
      <c r="CJ43" s="147"/>
      <c r="CK43" s="147"/>
      <c r="CL43" s="147"/>
      <c r="CM43" s="146"/>
      <c r="CN43" s="147"/>
      <c r="CO43" s="147"/>
      <c r="CP43" s="147"/>
      <c r="CQ43" s="147"/>
      <c r="CR43" s="147"/>
      <c r="CS43" s="146"/>
      <c r="CT43" s="147"/>
      <c r="CU43" s="147"/>
      <c r="CV43" s="147"/>
      <c r="CW43" s="147"/>
      <c r="CX43" s="147"/>
      <c r="CY43" s="146"/>
      <c r="CZ43" s="147"/>
      <c r="DA43" s="147"/>
      <c r="DB43" s="147"/>
      <c r="DC43" s="147"/>
      <c r="DD43" s="147"/>
      <c r="DE43" s="146"/>
      <c r="DF43" s="147"/>
      <c r="DG43" s="147"/>
      <c r="DH43" s="147"/>
      <c r="DI43" s="147"/>
      <c r="DJ43" s="147"/>
      <c r="DK43" s="146"/>
      <c r="DL43" s="147"/>
      <c r="DM43" s="147"/>
      <c r="DN43" s="147"/>
      <c r="DO43" s="147"/>
      <c r="DP43" s="147"/>
      <c r="DQ43" s="146"/>
      <c r="DR43" s="147"/>
      <c r="DS43" s="147"/>
      <c r="DT43" s="147"/>
      <c r="DU43" s="147"/>
      <c r="DV43" s="147"/>
      <c r="DW43" s="146"/>
      <c r="DX43" s="147"/>
      <c r="DY43" s="147"/>
      <c r="DZ43" s="147"/>
      <c r="EA43" s="147"/>
      <c r="EB43" s="147"/>
      <c r="EC43" s="146"/>
      <c r="ED43" s="147"/>
      <c r="EE43" s="147"/>
      <c r="EF43" s="147"/>
      <c r="EG43" s="147"/>
      <c r="EH43" s="147"/>
      <c r="EI43" s="146"/>
      <c r="EJ43" s="147"/>
      <c r="EK43" s="147"/>
      <c r="EL43" s="147"/>
      <c r="EM43" s="147"/>
      <c r="EN43" s="147"/>
      <c r="EO43" s="146"/>
      <c r="EP43" s="147"/>
      <c r="EQ43" s="147"/>
      <c r="ER43" s="147"/>
      <c r="ES43" s="147"/>
      <c r="ET43" s="147"/>
      <c r="EU43" s="146"/>
      <c r="EV43" s="147"/>
      <c r="EW43" s="147"/>
      <c r="EX43" s="147"/>
      <c r="EY43" s="147"/>
      <c r="EZ43" s="147"/>
      <c r="FA43" s="146"/>
      <c r="FB43" s="147"/>
      <c r="FC43" s="147"/>
      <c r="FD43" s="147"/>
      <c r="FE43" s="147"/>
      <c r="FF43" s="147"/>
      <c r="FG43" s="146"/>
      <c r="FH43" s="147"/>
      <c r="FI43" s="147"/>
      <c r="FJ43" s="147"/>
      <c r="FK43" s="147"/>
      <c r="FL43" s="147"/>
      <c r="FM43" s="146"/>
      <c r="FN43" s="147"/>
      <c r="FO43" s="147"/>
      <c r="FP43" s="147"/>
      <c r="FQ43" s="147"/>
      <c r="FR43" s="147"/>
      <c r="FS43" s="146"/>
      <c r="FT43" s="147"/>
      <c r="FU43" s="147"/>
      <c r="FV43" s="147"/>
      <c r="FW43" s="147"/>
      <c r="FX43" s="147"/>
      <c r="FY43" s="146"/>
      <c r="FZ43" s="147"/>
      <c r="GA43" s="147"/>
      <c r="GB43" s="147"/>
      <c r="GC43" s="147"/>
      <c r="GD43" s="147"/>
      <c r="GE43" s="146"/>
      <c r="GF43" s="147"/>
      <c r="GG43" s="147"/>
      <c r="GH43" s="147"/>
      <c r="GI43" s="147"/>
      <c r="GJ43" s="147"/>
      <c r="GK43" s="146"/>
      <c r="GL43" s="147"/>
      <c r="GM43" s="147"/>
      <c r="GN43" s="147"/>
      <c r="GO43" s="147"/>
      <c r="GP43" s="147"/>
      <c r="GQ43" s="146"/>
      <c r="GR43" s="147"/>
      <c r="GS43" s="147"/>
      <c r="GT43" s="147"/>
      <c r="GU43" s="147"/>
      <c r="GV43" s="147"/>
      <c r="GW43" s="146"/>
      <c r="GX43" s="147"/>
      <c r="GY43" s="147"/>
      <c r="GZ43" s="147"/>
      <c r="HA43" s="147"/>
      <c r="HB43" s="147"/>
      <c r="HC43" s="146"/>
      <c r="HD43" s="147"/>
      <c r="HE43" s="147"/>
      <c r="HF43" s="147"/>
      <c r="HG43" s="147"/>
      <c r="HH43" s="147"/>
      <c r="HI43" s="146"/>
      <c r="HJ43" s="147"/>
      <c r="HK43" s="147"/>
      <c r="HL43" s="147"/>
      <c r="HM43" s="147"/>
      <c r="HN43" s="147"/>
      <c r="HO43" s="146"/>
      <c r="HP43" s="147"/>
      <c r="HQ43" s="147"/>
      <c r="HR43" s="147"/>
      <c r="HS43" s="147"/>
      <c r="HT43" s="147"/>
      <c r="HU43" s="146"/>
      <c r="HV43" s="147"/>
      <c r="HW43" s="147"/>
      <c r="HX43" s="147"/>
      <c r="HY43" s="147"/>
      <c r="HZ43" s="147"/>
      <c r="IA43" s="146"/>
      <c r="IB43" s="147"/>
      <c r="IC43" s="147"/>
      <c r="ID43" s="147"/>
      <c r="IE43" s="147"/>
      <c r="IF43" s="147"/>
      <c r="IG43" s="146"/>
      <c r="IH43" s="147"/>
      <c r="II43" s="147"/>
      <c r="IJ43" s="147"/>
      <c r="IK43" s="147"/>
      <c r="IL43" s="147"/>
      <c r="IM43" s="146"/>
      <c r="IN43" s="147"/>
      <c r="IO43" s="147"/>
      <c r="IP43" s="147"/>
      <c r="IQ43" s="147"/>
      <c r="IR43" s="147"/>
      <c r="IS43" s="146"/>
      <c r="IT43" s="147"/>
      <c r="IU43" s="147"/>
      <c r="IV43" s="147"/>
    </row>
    <row r="44" spans="1:256" x14ac:dyDescent="0.25">
      <c r="A44" s="150" t="s">
        <v>30</v>
      </c>
      <c r="B44" s="151"/>
      <c r="C44" s="151"/>
      <c r="D44" s="151"/>
      <c r="E44" s="151"/>
      <c r="F44" s="151"/>
      <c r="G44" s="6"/>
      <c r="H44" s="5"/>
      <c r="I44" s="5"/>
      <c r="J44" s="5"/>
      <c r="K44" s="5"/>
      <c r="L44" s="5"/>
      <c r="M44" s="7"/>
      <c r="N44" s="5"/>
      <c r="O44" s="5"/>
      <c r="P44" s="5"/>
      <c r="Q44" s="5"/>
      <c r="R44" s="5"/>
      <c r="S44" s="7"/>
      <c r="T44" s="5"/>
      <c r="U44" s="5"/>
      <c r="V44" s="5"/>
      <c r="W44" s="5"/>
      <c r="X44" s="5"/>
      <c r="Y44" s="7"/>
      <c r="Z44" s="5"/>
      <c r="AA44" s="5"/>
      <c r="AB44" s="5"/>
      <c r="AC44" s="5"/>
      <c r="AD44" s="5"/>
      <c r="AE44" s="7"/>
      <c r="AF44" s="5"/>
      <c r="AG44" s="5"/>
      <c r="AH44" s="5"/>
      <c r="AI44" s="5"/>
      <c r="AJ44" s="5"/>
      <c r="AK44" s="7"/>
      <c r="AL44" s="5"/>
      <c r="AM44" s="5"/>
      <c r="AN44" s="5"/>
      <c r="AO44" s="5"/>
      <c r="AP44" s="5"/>
      <c r="AQ44" s="7"/>
      <c r="AR44" s="5"/>
      <c r="AS44" s="5"/>
      <c r="AT44" s="5"/>
      <c r="AU44" s="5"/>
      <c r="AV44" s="5"/>
      <c r="AW44" s="7"/>
      <c r="AX44" s="5"/>
      <c r="AY44" s="5"/>
      <c r="AZ44" s="5"/>
      <c r="BA44" s="5"/>
      <c r="BB44" s="5"/>
      <c r="BC44" s="7"/>
      <c r="BD44" s="5"/>
      <c r="BE44" s="5"/>
      <c r="BF44" s="5"/>
      <c r="BG44" s="5"/>
      <c r="BH44" s="5"/>
      <c r="BI44" s="7"/>
      <c r="BJ44" s="5"/>
      <c r="BK44" s="5"/>
      <c r="BL44" s="5"/>
      <c r="BM44" s="5"/>
      <c r="BN44" s="5"/>
      <c r="BO44" s="7"/>
      <c r="BP44" s="5"/>
      <c r="BQ44" s="5"/>
      <c r="BR44" s="5"/>
      <c r="BS44" s="5"/>
      <c r="BT44" s="5"/>
      <c r="BU44" s="7"/>
      <c r="BV44" s="5"/>
      <c r="BW44" s="5"/>
      <c r="BX44" s="5"/>
      <c r="BY44" s="5"/>
      <c r="BZ44" s="5"/>
      <c r="CA44" s="7"/>
      <c r="CB44" s="5"/>
      <c r="CC44" s="5"/>
      <c r="CD44" s="5"/>
      <c r="CE44" s="5"/>
      <c r="CF44" s="5"/>
      <c r="CG44" s="7"/>
      <c r="CH44" s="5"/>
      <c r="CI44" s="5"/>
      <c r="CJ44" s="5"/>
      <c r="CK44" s="5"/>
      <c r="CL44" s="5"/>
      <c r="CM44" s="7"/>
      <c r="CN44" s="5"/>
      <c r="CO44" s="5"/>
      <c r="CP44" s="5"/>
      <c r="CQ44" s="5"/>
      <c r="CR44" s="5"/>
      <c r="CS44" s="7"/>
      <c r="CT44" s="5"/>
      <c r="CU44" s="5"/>
      <c r="CV44" s="5"/>
      <c r="CW44" s="5"/>
      <c r="CX44" s="5"/>
      <c r="CY44" s="7"/>
      <c r="CZ44" s="5"/>
      <c r="DA44" s="5"/>
      <c r="DB44" s="5"/>
      <c r="DC44" s="5"/>
      <c r="DD44" s="5"/>
      <c r="DE44" s="7"/>
      <c r="DF44" s="5"/>
      <c r="DG44" s="5"/>
      <c r="DH44" s="5"/>
      <c r="DI44" s="5"/>
      <c r="DJ44" s="5"/>
      <c r="DK44" s="7"/>
      <c r="DL44" s="5"/>
      <c r="DM44" s="5"/>
      <c r="DN44" s="5"/>
      <c r="DO44" s="5"/>
      <c r="DP44" s="5"/>
      <c r="DQ44" s="7"/>
      <c r="DR44" s="5"/>
      <c r="DS44" s="5"/>
      <c r="DT44" s="5"/>
      <c r="DU44" s="5"/>
      <c r="DV44" s="5"/>
      <c r="DW44" s="7"/>
      <c r="DX44" s="5"/>
      <c r="DY44" s="5"/>
      <c r="DZ44" s="5"/>
      <c r="EA44" s="5"/>
      <c r="EB44" s="5"/>
      <c r="EC44" s="7"/>
      <c r="ED44" s="5"/>
      <c r="EE44" s="5"/>
      <c r="EF44" s="5"/>
      <c r="EG44" s="5"/>
      <c r="EH44" s="5"/>
      <c r="EI44" s="7"/>
      <c r="EJ44" s="5"/>
      <c r="EK44" s="5"/>
      <c r="EL44" s="5"/>
      <c r="EM44" s="5"/>
      <c r="EN44" s="5"/>
      <c r="EO44" s="7"/>
      <c r="EP44" s="5"/>
      <c r="EQ44" s="5"/>
      <c r="ER44" s="5"/>
      <c r="ES44" s="5"/>
      <c r="ET44" s="5"/>
      <c r="EU44" s="7"/>
      <c r="EV44" s="5"/>
      <c r="EW44" s="5"/>
      <c r="EX44" s="5"/>
      <c r="EY44" s="5"/>
      <c r="EZ44" s="5"/>
      <c r="FA44" s="7"/>
      <c r="FB44" s="5"/>
      <c r="FC44" s="5"/>
      <c r="FD44" s="5"/>
      <c r="FE44" s="5"/>
      <c r="FF44" s="5"/>
      <c r="FG44" s="7"/>
      <c r="FH44" s="5"/>
      <c r="FI44" s="5"/>
      <c r="FJ44" s="5"/>
      <c r="FK44" s="5"/>
      <c r="FL44" s="5"/>
      <c r="FM44" s="7"/>
      <c r="FN44" s="5"/>
      <c r="FO44" s="5"/>
      <c r="FP44" s="5"/>
      <c r="FQ44" s="5"/>
      <c r="FR44" s="5"/>
      <c r="FS44" s="7"/>
      <c r="FT44" s="5"/>
      <c r="FU44" s="5"/>
      <c r="FV44" s="5"/>
      <c r="FW44" s="5"/>
      <c r="FX44" s="5"/>
      <c r="FY44" s="7"/>
      <c r="FZ44" s="5"/>
      <c r="GA44" s="5"/>
      <c r="GB44" s="5"/>
      <c r="GC44" s="5"/>
      <c r="GD44" s="5"/>
      <c r="GE44" s="7"/>
      <c r="GF44" s="5"/>
      <c r="GG44" s="5"/>
      <c r="GH44" s="5"/>
      <c r="GI44" s="5"/>
      <c r="GJ44" s="5"/>
      <c r="GK44" s="7"/>
      <c r="GL44" s="5"/>
      <c r="GM44" s="5"/>
      <c r="GN44" s="5"/>
      <c r="GO44" s="5"/>
      <c r="GP44" s="5"/>
      <c r="GQ44" s="7"/>
      <c r="GR44" s="5"/>
      <c r="GS44" s="5"/>
      <c r="GT44" s="5"/>
      <c r="GU44" s="5"/>
      <c r="GV44" s="5"/>
      <c r="GW44" s="7"/>
      <c r="GX44" s="5"/>
      <c r="GY44" s="5"/>
      <c r="GZ44" s="5"/>
      <c r="HA44" s="5"/>
      <c r="HB44" s="5"/>
      <c r="HC44" s="7"/>
      <c r="HD44" s="5"/>
      <c r="HE44" s="5"/>
      <c r="HF44" s="5"/>
      <c r="HG44" s="5"/>
      <c r="HH44" s="5"/>
      <c r="HI44" s="7"/>
      <c r="HJ44" s="5"/>
      <c r="HK44" s="5"/>
      <c r="HL44" s="5"/>
      <c r="HM44" s="5"/>
      <c r="HN44" s="5"/>
      <c r="HO44" s="7"/>
      <c r="HP44" s="5"/>
      <c r="HQ44" s="5"/>
      <c r="HR44" s="5"/>
      <c r="HS44" s="5"/>
      <c r="HT44" s="5"/>
      <c r="HU44" s="7"/>
      <c r="HV44" s="5"/>
      <c r="HW44" s="5"/>
      <c r="HX44" s="5"/>
      <c r="HY44" s="5"/>
      <c r="HZ44" s="5"/>
      <c r="IA44" s="7"/>
      <c r="IB44" s="5"/>
      <c r="IC44" s="5"/>
      <c r="ID44" s="5"/>
      <c r="IE44" s="5"/>
      <c r="IF44" s="5"/>
      <c r="IG44" s="7"/>
      <c r="IH44" s="5"/>
      <c r="II44" s="5"/>
      <c r="IJ44" s="5"/>
      <c r="IK44" s="5"/>
      <c r="IL44" s="5"/>
      <c r="IM44" s="7"/>
      <c r="IN44" s="5"/>
      <c r="IO44" s="5"/>
      <c r="IP44" s="5"/>
      <c r="IQ44" s="5"/>
      <c r="IR44" s="5"/>
      <c r="IS44" s="7"/>
      <c r="IT44" s="5"/>
      <c r="IU44" s="5"/>
      <c r="IV44" s="5"/>
    </row>
    <row r="45" spans="1:256" ht="14.1" customHeight="1" x14ac:dyDescent="0.25">
      <c r="A45" s="148" t="s">
        <v>50</v>
      </c>
      <c r="B45" s="149"/>
      <c r="C45" s="149"/>
      <c r="D45" s="149"/>
      <c r="E45" s="149"/>
      <c r="F45" s="149"/>
      <c r="G45" s="149"/>
      <c r="H45" s="4"/>
      <c r="I45" s="4"/>
      <c r="J45" s="4"/>
      <c r="K45" s="4"/>
      <c r="L45" s="4"/>
      <c r="M45" s="148"/>
      <c r="N45" s="149"/>
      <c r="O45" s="149"/>
      <c r="P45" s="149"/>
      <c r="Q45" s="149"/>
      <c r="R45" s="149"/>
      <c r="S45" s="148"/>
      <c r="T45" s="149"/>
      <c r="U45" s="149"/>
      <c r="V45" s="149"/>
      <c r="W45" s="149"/>
      <c r="X45" s="149"/>
      <c r="Y45" s="148"/>
      <c r="Z45" s="149"/>
      <c r="AA45" s="149"/>
      <c r="AB45" s="149"/>
      <c r="AC45" s="149"/>
      <c r="AD45" s="149"/>
      <c r="AE45" s="148"/>
      <c r="AF45" s="149"/>
      <c r="AG45" s="149"/>
      <c r="AH45" s="149"/>
      <c r="AI45" s="149"/>
      <c r="AJ45" s="149"/>
      <c r="AK45" s="148"/>
      <c r="AL45" s="149"/>
      <c r="AM45" s="149"/>
      <c r="AN45" s="149"/>
      <c r="AO45" s="149"/>
      <c r="AP45" s="149"/>
      <c r="AQ45" s="148"/>
      <c r="AR45" s="149"/>
      <c r="AS45" s="149"/>
      <c r="AT45" s="149"/>
      <c r="AU45" s="149"/>
      <c r="AV45" s="149"/>
      <c r="AW45" s="148"/>
      <c r="AX45" s="149"/>
      <c r="AY45" s="149"/>
      <c r="AZ45" s="149"/>
      <c r="BA45" s="149"/>
      <c r="BB45" s="149"/>
      <c r="BC45" s="148"/>
      <c r="BD45" s="149"/>
      <c r="BE45" s="149"/>
      <c r="BF45" s="149"/>
      <c r="BG45" s="149"/>
      <c r="BH45" s="149"/>
      <c r="BI45" s="148"/>
      <c r="BJ45" s="149"/>
      <c r="BK45" s="149"/>
      <c r="BL45" s="149"/>
      <c r="BM45" s="149"/>
      <c r="BN45" s="149"/>
      <c r="BO45" s="148"/>
      <c r="BP45" s="149"/>
      <c r="BQ45" s="149"/>
      <c r="BR45" s="149"/>
      <c r="BS45" s="149"/>
      <c r="BT45" s="149"/>
      <c r="BU45" s="148"/>
      <c r="BV45" s="149"/>
      <c r="BW45" s="149"/>
      <c r="BX45" s="149"/>
      <c r="BY45" s="149"/>
      <c r="BZ45" s="149"/>
      <c r="CA45" s="148"/>
      <c r="CB45" s="149"/>
      <c r="CC45" s="149"/>
      <c r="CD45" s="149"/>
      <c r="CE45" s="149"/>
      <c r="CF45" s="149"/>
      <c r="CG45" s="148"/>
      <c r="CH45" s="149"/>
      <c r="CI45" s="149"/>
      <c r="CJ45" s="149"/>
      <c r="CK45" s="149"/>
      <c r="CL45" s="149"/>
      <c r="CM45" s="148"/>
      <c r="CN45" s="149"/>
      <c r="CO45" s="149"/>
      <c r="CP45" s="149"/>
      <c r="CQ45" s="149"/>
      <c r="CR45" s="149"/>
      <c r="CS45" s="148"/>
      <c r="CT45" s="149"/>
      <c r="CU45" s="149"/>
      <c r="CV45" s="149"/>
      <c r="CW45" s="149"/>
      <c r="CX45" s="149"/>
      <c r="CY45" s="148"/>
      <c r="CZ45" s="149"/>
      <c r="DA45" s="149"/>
      <c r="DB45" s="149"/>
      <c r="DC45" s="149"/>
      <c r="DD45" s="149"/>
      <c r="DE45" s="148"/>
      <c r="DF45" s="149"/>
      <c r="DG45" s="149"/>
      <c r="DH45" s="149"/>
      <c r="DI45" s="149"/>
      <c r="DJ45" s="149"/>
      <c r="DK45" s="148"/>
      <c r="DL45" s="149"/>
      <c r="DM45" s="149"/>
      <c r="DN45" s="149"/>
      <c r="DO45" s="149"/>
      <c r="DP45" s="149"/>
      <c r="DQ45" s="148"/>
      <c r="DR45" s="149"/>
      <c r="DS45" s="149"/>
      <c r="DT45" s="149"/>
      <c r="DU45" s="149"/>
      <c r="DV45" s="149"/>
      <c r="DW45" s="148"/>
      <c r="DX45" s="149"/>
      <c r="DY45" s="149"/>
      <c r="DZ45" s="149"/>
      <c r="EA45" s="149"/>
      <c r="EB45" s="149"/>
      <c r="EC45" s="148"/>
      <c r="ED45" s="149"/>
      <c r="EE45" s="149"/>
      <c r="EF45" s="149"/>
      <c r="EG45" s="149"/>
      <c r="EH45" s="149"/>
      <c r="EI45" s="148"/>
      <c r="EJ45" s="149"/>
      <c r="EK45" s="149"/>
      <c r="EL45" s="149"/>
      <c r="EM45" s="149"/>
      <c r="EN45" s="149"/>
      <c r="EO45" s="148"/>
      <c r="EP45" s="149"/>
      <c r="EQ45" s="149"/>
      <c r="ER45" s="149"/>
      <c r="ES45" s="149"/>
      <c r="ET45" s="149"/>
      <c r="EU45" s="148"/>
      <c r="EV45" s="149"/>
      <c r="EW45" s="149"/>
      <c r="EX45" s="149"/>
      <c r="EY45" s="149"/>
      <c r="EZ45" s="149"/>
      <c r="FA45" s="148"/>
      <c r="FB45" s="149"/>
      <c r="FC45" s="149"/>
      <c r="FD45" s="149"/>
      <c r="FE45" s="149"/>
      <c r="FF45" s="149"/>
      <c r="FG45" s="148"/>
      <c r="FH45" s="149"/>
      <c r="FI45" s="149"/>
      <c r="FJ45" s="149"/>
      <c r="FK45" s="149"/>
      <c r="FL45" s="149"/>
      <c r="FM45" s="148"/>
      <c r="FN45" s="149"/>
      <c r="FO45" s="149"/>
      <c r="FP45" s="149"/>
      <c r="FQ45" s="149"/>
      <c r="FR45" s="149"/>
      <c r="FS45" s="148"/>
      <c r="FT45" s="149"/>
      <c r="FU45" s="149"/>
      <c r="FV45" s="149"/>
      <c r="FW45" s="149"/>
      <c r="FX45" s="149"/>
      <c r="FY45" s="148"/>
      <c r="FZ45" s="149"/>
      <c r="GA45" s="149"/>
      <c r="GB45" s="149"/>
      <c r="GC45" s="149"/>
      <c r="GD45" s="149"/>
      <c r="GE45" s="148"/>
      <c r="GF45" s="149"/>
      <c r="GG45" s="149"/>
      <c r="GH45" s="149"/>
      <c r="GI45" s="149"/>
      <c r="GJ45" s="149"/>
      <c r="GK45" s="148"/>
      <c r="GL45" s="149"/>
      <c r="GM45" s="149"/>
      <c r="GN45" s="149"/>
      <c r="GO45" s="149"/>
      <c r="GP45" s="149"/>
      <c r="GQ45" s="148"/>
      <c r="GR45" s="149"/>
      <c r="GS45" s="149"/>
      <c r="GT45" s="149"/>
      <c r="GU45" s="149"/>
      <c r="GV45" s="149"/>
      <c r="GW45" s="148"/>
      <c r="GX45" s="149"/>
      <c r="GY45" s="149"/>
      <c r="GZ45" s="149"/>
      <c r="HA45" s="149"/>
      <c r="HB45" s="149"/>
      <c r="HC45" s="148"/>
      <c r="HD45" s="149"/>
      <c r="HE45" s="149"/>
      <c r="HF45" s="149"/>
      <c r="HG45" s="149"/>
      <c r="HH45" s="149"/>
      <c r="HI45" s="148"/>
      <c r="HJ45" s="149"/>
      <c r="HK45" s="149"/>
      <c r="HL45" s="149"/>
      <c r="HM45" s="149"/>
      <c r="HN45" s="149"/>
      <c r="HO45" s="148"/>
      <c r="HP45" s="149"/>
      <c r="HQ45" s="149"/>
      <c r="HR45" s="149"/>
      <c r="HS45" s="149"/>
      <c r="HT45" s="149"/>
      <c r="HU45" s="148"/>
      <c r="HV45" s="149"/>
      <c r="HW45" s="149"/>
      <c r="HX45" s="149"/>
      <c r="HY45" s="149"/>
      <c r="HZ45" s="149"/>
      <c r="IA45" s="148"/>
      <c r="IB45" s="149"/>
      <c r="IC45" s="149"/>
      <c r="ID45" s="149"/>
      <c r="IE45" s="149"/>
      <c r="IF45" s="149"/>
      <c r="IG45" s="148"/>
      <c r="IH45" s="149"/>
      <c r="II45" s="149"/>
      <c r="IJ45" s="149"/>
      <c r="IK45" s="149"/>
      <c r="IL45" s="149"/>
      <c r="IM45" s="148"/>
      <c r="IN45" s="149"/>
      <c r="IO45" s="149"/>
      <c r="IP45" s="149"/>
      <c r="IQ45" s="149"/>
      <c r="IR45" s="149"/>
      <c r="IS45" s="148"/>
      <c r="IT45" s="149"/>
      <c r="IU45" s="149"/>
      <c r="IV45" s="149"/>
    </row>
    <row r="46" spans="1:256" x14ac:dyDescent="0.25">
      <c r="A46" s="9"/>
      <c r="B46" s="8"/>
      <c r="C46" s="8"/>
      <c r="D46" s="8"/>
      <c r="E46" s="8"/>
      <c r="F46" s="8"/>
      <c r="G46" s="8"/>
      <c r="H46" s="5"/>
      <c r="I46" s="5"/>
      <c r="J46" s="5"/>
      <c r="K46" s="5"/>
      <c r="L46" s="5"/>
      <c r="M46" s="7"/>
      <c r="N46" s="5"/>
      <c r="O46" s="5"/>
      <c r="P46" s="5"/>
      <c r="Q46" s="5"/>
      <c r="R46" s="5"/>
      <c r="S46" s="7"/>
      <c r="T46" s="5"/>
      <c r="U46" s="5"/>
      <c r="V46" s="5"/>
      <c r="W46" s="5"/>
      <c r="X46" s="5"/>
      <c r="Y46" s="7"/>
      <c r="Z46" s="5"/>
      <c r="AA46" s="5"/>
      <c r="AB46" s="5"/>
      <c r="AC46" s="5"/>
      <c r="AD46" s="5"/>
      <c r="AE46" s="7"/>
      <c r="AF46" s="5"/>
      <c r="AG46" s="5"/>
      <c r="AH46" s="5"/>
      <c r="AI46" s="5"/>
      <c r="AJ46" s="5"/>
      <c r="AK46" s="7"/>
      <c r="AL46" s="5"/>
      <c r="AM46" s="5"/>
      <c r="AN46" s="5"/>
      <c r="AO46" s="5"/>
      <c r="AP46" s="5"/>
      <c r="AQ46" s="7"/>
      <c r="AR46" s="5"/>
      <c r="AS46" s="5"/>
      <c r="AT46" s="5"/>
      <c r="AU46" s="5"/>
      <c r="AV46" s="5"/>
      <c r="AW46" s="7"/>
      <c r="AX46" s="5"/>
      <c r="AY46" s="5"/>
      <c r="AZ46" s="5"/>
      <c r="BA46" s="5"/>
      <c r="BB46" s="5"/>
      <c r="BC46" s="7"/>
      <c r="BD46" s="5"/>
      <c r="BE46" s="5"/>
      <c r="BF46" s="5"/>
      <c r="BG46" s="5"/>
      <c r="BH46" s="5"/>
      <c r="BI46" s="7"/>
      <c r="BJ46" s="5"/>
      <c r="BK46" s="5"/>
      <c r="BL46" s="5"/>
      <c r="BM46" s="5"/>
      <c r="BN46" s="5"/>
      <c r="BO46" s="7"/>
      <c r="BP46" s="5"/>
      <c r="BQ46" s="5"/>
      <c r="BR46" s="5"/>
      <c r="BS46" s="5"/>
      <c r="BT46" s="5"/>
      <c r="BU46" s="7"/>
      <c r="BV46" s="5"/>
      <c r="BW46" s="5"/>
      <c r="BX46" s="5"/>
      <c r="BY46" s="5"/>
      <c r="BZ46" s="5"/>
      <c r="CA46" s="7"/>
      <c r="CB46" s="5"/>
      <c r="CC46" s="5"/>
      <c r="CD46" s="5"/>
      <c r="CE46" s="5"/>
      <c r="CF46" s="5"/>
      <c r="CG46" s="7"/>
      <c r="CH46" s="5"/>
      <c r="CI46" s="5"/>
      <c r="CJ46" s="5"/>
      <c r="CK46" s="5"/>
      <c r="CL46" s="5"/>
      <c r="CM46" s="7"/>
      <c r="CN46" s="5"/>
      <c r="CO46" s="5"/>
      <c r="CP46" s="5"/>
      <c r="CQ46" s="5"/>
      <c r="CR46" s="5"/>
      <c r="CS46" s="7"/>
      <c r="CT46" s="5"/>
      <c r="CU46" s="5"/>
      <c r="CV46" s="5"/>
      <c r="CW46" s="5"/>
      <c r="CX46" s="5"/>
      <c r="CY46" s="7"/>
      <c r="CZ46" s="5"/>
      <c r="DA46" s="5"/>
      <c r="DB46" s="5"/>
      <c r="DC46" s="5"/>
      <c r="DD46" s="5"/>
      <c r="DE46" s="7"/>
      <c r="DF46" s="5"/>
      <c r="DG46" s="5"/>
      <c r="DH46" s="5"/>
      <c r="DI46" s="5"/>
      <c r="DJ46" s="5"/>
      <c r="DK46" s="7"/>
      <c r="DL46" s="5"/>
      <c r="DM46" s="5"/>
      <c r="DN46" s="5"/>
      <c r="DO46" s="5"/>
      <c r="DP46" s="5"/>
      <c r="DQ46" s="7"/>
      <c r="DR46" s="5"/>
      <c r="DS46" s="5"/>
      <c r="DT46" s="5"/>
      <c r="DU46" s="5"/>
      <c r="DV46" s="5"/>
      <c r="DW46" s="7"/>
      <c r="DX46" s="5"/>
      <c r="DY46" s="5"/>
      <c r="DZ46" s="5"/>
      <c r="EA46" s="5"/>
      <c r="EB46" s="5"/>
      <c r="EC46" s="7"/>
      <c r="ED46" s="5"/>
      <c r="EE46" s="5"/>
      <c r="EF46" s="5"/>
      <c r="EG46" s="5"/>
      <c r="EH46" s="5"/>
      <c r="EI46" s="7"/>
      <c r="EJ46" s="5"/>
      <c r="EK46" s="5"/>
      <c r="EL46" s="5"/>
      <c r="EM46" s="5"/>
      <c r="EN46" s="5"/>
      <c r="EO46" s="7"/>
      <c r="EP46" s="5"/>
      <c r="EQ46" s="5"/>
      <c r="ER46" s="5"/>
      <c r="ES46" s="5"/>
      <c r="ET46" s="5"/>
      <c r="EU46" s="7"/>
      <c r="EV46" s="5"/>
      <c r="EW46" s="5"/>
      <c r="EX46" s="5"/>
      <c r="EY46" s="5"/>
      <c r="EZ46" s="5"/>
      <c r="FA46" s="7"/>
      <c r="FB46" s="5"/>
      <c r="FC46" s="5"/>
      <c r="FD46" s="5"/>
      <c r="FE46" s="5"/>
      <c r="FF46" s="5"/>
      <c r="FG46" s="7"/>
      <c r="FH46" s="5"/>
      <c r="FI46" s="5"/>
      <c r="FJ46" s="5"/>
      <c r="FK46" s="5"/>
      <c r="FL46" s="5"/>
      <c r="FM46" s="7"/>
      <c r="FN46" s="5"/>
      <c r="FO46" s="5"/>
      <c r="FP46" s="5"/>
      <c r="FQ46" s="5"/>
      <c r="FR46" s="5"/>
      <c r="FS46" s="7"/>
      <c r="FT46" s="5"/>
      <c r="FU46" s="5"/>
      <c r="FV46" s="5"/>
      <c r="FW46" s="5"/>
      <c r="FX46" s="5"/>
      <c r="FY46" s="7"/>
      <c r="FZ46" s="5"/>
      <c r="GA46" s="5"/>
      <c r="GB46" s="5"/>
      <c r="GC46" s="5"/>
      <c r="GD46" s="5"/>
      <c r="GE46" s="7"/>
      <c r="GF46" s="5"/>
      <c r="GG46" s="5"/>
      <c r="GH46" s="5"/>
      <c r="GI46" s="5"/>
      <c r="GJ46" s="5"/>
      <c r="GK46" s="7"/>
      <c r="GL46" s="5"/>
      <c r="GM46" s="5"/>
      <c r="GN46" s="5"/>
      <c r="GO46" s="5"/>
      <c r="GP46" s="5"/>
      <c r="GQ46" s="7"/>
      <c r="GR46" s="5"/>
      <c r="GS46" s="5"/>
      <c r="GT46" s="5"/>
      <c r="GU46" s="5"/>
      <c r="GV46" s="5"/>
      <c r="GW46" s="7"/>
      <c r="GX46" s="5"/>
      <c r="GY46" s="5"/>
      <c r="GZ46" s="5"/>
      <c r="HA46" s="5"/>
      <c r="HB46" s="5"/>
      <c r="HC46" s="7"/>
      <c r="HD46" s="5"/>
      <c r="HE46" s="5"/>
      <c r="HF46" s="5"/>
      <c r="HG46" s="5"/>
      <c r="HH46" s="5"/>
      <c r="HI46" s="7"/>
      <c r="HJ46" s="5"/>
      <c r="HK46" s="5"/>
      <c r="HL46" s="5"/>
      <c r="HM46" s="5"/>
      <c r="HN46" s="5"/>
      <c r="HO46" s="7"/>
      <c r="HP46" s="5"/>
      <c r="HQ46" s="5"/>
      <c r="HR46" s="5"/>
      <c r="HS46" s="5"/>
      <c r="HT46" s="5"/>
      <c r="HU46" s="7"/>
      <c r="HV46" s="5"/>
      <c r="HW46" s="5"/>
      <c r="HX46" s="5"/>
      <c r="HY46" s="5"/>
      <c r="HZ46" s="5"/>
      <c r="IA46" s="7"/>
      <c r="IB46" s="5"/>
      <c r="IC46" s="5"/>
      <c r="ID46" s="5"/>
      <c r="IE46" s="5"/>
      <c r="IF46" s="5"/>
      <c r="IG46" s="7"/>
      <c r="IH46" s="5"/>
      <c r="II46" s="5"/>
      <c r="IJ46" s="5"/>
      <c r="IK46" s="5"/>
      <c r="IL46" s="5"/>
      <c r="IM46" s="7"/>
      <c r="IN46" s="5"/>
      <c r="IO46" s="5"/>
      <c r="IP46" s="5"/>
      <c r="IQ46" s="5"/>
      <c r="IR46" s="5"/>
      <c r="IS46" s="7"/>
      <c r="IT46" s="5"/>
      <c r="IU46" s="5"/>
      <c r="IV46" s="5"/>
    </row>
    <row r="47" spans="1:256" x14ac:dyDescent="0.25">
      <c r="A47" s="150" t="s">
        <v>29</v>
      </c>
      <c r="B47" s="151"/>
      <c r="C47" s="151"/>
      <c r="D47" s="151"/>
      <c r="E47" s="151"/>
      <c r="F47" s="151"/>
      <c r="G47" s="6"/>
      <c r="H47" s="4"/>
      <c r="I47" s="4"/>
      <c r="J47" s="4"/>
      <c r="K47" s="4"/>
      <c r="L47" s="4"/>
      <c r="M47" s="146"/>
      <c r="N47" s="147"/>
      <c r="O47" s="147"/>
      <c r="P47" s="147"/>
      <c r="Q47" s="147"/>
      <c r="R47" s="147"/>
      <c r="S47" s="146"/>
      <c r="T47" s="147"/>
      <c r="U47" s="147"/>
      <c r="V47" s="147"/>
      <c r="W47" s="147"/>
      <c r="X47" s="147"/>
      <c r="Y47" s="146"/>
      <c r="Z47" s="147"/>
      <c r="AA47" s="147"/>
      <c r="AB47" s="147"/>
      <c r="AC47" s="147"/>
      <c r="AD47" s="147"/>
      <c r="AE47" s="146"/>
      <c r="AF47" s="147"/>
      <c r="AG47" s="147"/>
      <c r="AH47" s="147"/>
      <c r="AI47" s="147"/>
      <c r="AJ47" s="147"/>
      <c r="AK47" s="146"/>
      <c r="AL47" s="147"/>
      <c r="AM47" s="147"/>
      <c r="AN47" s="147"/>
      <c r="AO47" s="147"/>
      <c r="AP47" s="147"/>
      <c r="AQ47" s="146"/>
      <c r="AR47" s="147"/>
      <c r="AS47" s="147"/>
      <c r="AT47" s="147"/>
      <c r="AU47" s="147"/>
      <c r="AV47" s="147"/>
      <c r="AW47" s="146"/>
      <c r="AX47" s="147"/>
      <c r="AY47" s="147"/>
      <c r="AZ47" s="147"/>
      <c r="BA47" s="147"/>
      <c r="BB47" s="147"/>
      <c r="BC47" s="146"/>
      <c r="BD47" s="147"/>
      <c r="BE47" s="147"/>
      <c r="BF47" s="147"/>
      <c r="BG47" s="147"/>
      <c r="BH47" s="147"/>
      <c r="BI47" s="146"/>
      <c r="BJ47" s="147"/>
      <c r="BK47" s="147"/>
      <c r="BL47" s="147"/>
      <c r="BM47" s="147"/>
      <c r="BN47" s="147"/>
      <c r="BO47" s="146"/>
      <c r="BP47" s="147"/>
      <c r="BQ47" s="147"/>
      <c r="BR47" s="147"/>
      <c r="BS47" s="147"/>
      <c r="BT47" s="147"/>
      <c r="BU47" s="146"/>
      <c r="BV47" s="147"/>
      <c r="BW47" s="147"/>
      <c r="BX47" s="147"/>
      <c r="BY47" s="147"/>
      <c r="BZ47" s="147"/>
      <c r="CA47" s="146"/>
      <c r="CB47" s="147"/>
      <c r="CC47" s="147"/>
      <c r="CD47" s="147"/>
      <c r="CE47" s="147"/>
      <c r="CF47" s="147"/>
      <c r="CG47" s="146"/>
      <c r="CH47" s="147"/>
      <c r="CI47" s="147"/>
      <c r="CJ47" s="147"/>
      <c r="CK47" s="147"/>
      <c r="CL47" s="147"/>
      <c r="CM47" s="146"/>
      <c r="CN47" s="147"/>
      <c r="CO47" s="147"/>
      <c r="CP47" s="147"/>
      <c r="CQ47" s="147"/>
      <c r="CR47" s="147"/>
      <c r="CS47" s="146"/>
      <c r="CT47" s="147"/>
      <c r="CU47" s="147"/>
      <c r="CV47" s="147"/>
      <c r="CW47" s="147"/>
      <c r="CX47" s="147"/>
      <c r="CY47" s="146"/>
      <c r="CZ47" s="147"/>
      <c r="DA47" s="147"/>
      <c r="DB47" s="147"/>
      <c r="DC47" s="147"/>
      <c r="DD47" s="147"/>
      <c r="DE47" s="146"/>
      <c r="DF47" s="147"/>
      <c r="DG47" s="147"/>
      <c r="DH47" s="147"/>
      <c r="DI47" s="147"/>
      <c r="DJ47" s="147"/>
      <c r="DK47" s="146"/>
      <c r="DL47" s="147"/>
      <c r="DM47" s="147"/>
      <c r="DN47" s="147"/>
      <c r="DO47" s="147"/>
      <c r="DP47" s="147"/>
      <c r="DQ47" s="146"/>
      <c r="DR47" s="147"/>
      <c r="DS47" s="147"/>
      <c r="DT47" s="147"/>
      <c r="DU47" s="147"/>
      <c r="DV47" s="147"/>
      <c r="DW47" s="146"/>
      <c r="DX47" s="147"/>
      <c r="DY47" s="147"/>
      <c r="DZ47" s="147"/>
      <c r="EA47" s="147"/>
      <c r="EB47" s="147"/>
      <c r="EC47" s="146"/>
      <c r="ED47" s="147"/>
      <c r="EE47" s="147"/>
      <c r="EF47" s="147"/>
      <c r="EG47" s="147"/>
      <c r="EH47" s="147"/>
      <c r="EI47" s="146"/>
      <c r="EJ47" s="147"/>
      <c r="EK47" s="147"/>
      <c r="EL47" s="147"/>
      <c r="EM47" s="147"/>
      <c r="EN47" s="147"/>
      <c r="EO47" s="146"/>
      <c r="EP47" s="147"/>
      <c r="EQ47" s="147"/>
      <c r="ER47" s="147"/>
      <c r="ES47" s="147"/>
      <c r="ET47" s="147"/>
      <c r="EU47" s="146"/>
      <c r="EV47" s="147"/>
      <c r="EW47" s="147"/>
      <c r="EX47" s="147"/>
      <c r="EY47" s="147"/>
      <c r="EZ47" s="147"/>
      <c r="FA47" s="146"/>
      <c r="FB47" s="147"/>
      <c r="FC47" s="147"/>
      <c r="FD47" s="147"/>
      <c r="FE47" s="147"/>
      <c r="FF47" s="147"/>
      <c r="FG47" s="146"/>
      <c r="FH47" s="147"/>
      <c r="FI47" s="147"/>
      <c r="FJ47" s="147"/>
      <c r="FK47" s="147"/>
      <c r="FL47" s="147"/>
      <c r="FM47" s="146"/>
      <c r="FN47" s="147"/>
      <c r="FO47" s="147"/>
      <c r="FP47" s="147"/>
      <c r="FQ47" s="147"/>
      <c r="FR47" s="147"/>
      <c r="FS47" s="146"/>
      <c r="FT47" s="147"/>
      <c r="FU47" s="147"/>
      <c r="FV47" s="147"/>
      <c r="FW47" s="147"/>
      <c r="FX47" s="147"/>
      <c r="FY47" s="146"/>
      <c r="FZ47" s="147"/>
      <c r="GA47" s="147"/>
      <c r="GB47" s="147"/>
      <c r="GC47" s="147"/>
      <c r="GD47" s="147"/>
      <c r="GE47" s="146"/>
      <c r="GF47" s="147"/>
      <c r="GG47" s="147"/>
      <c r="GH47" s="147"/>
      <c r="GI47" s="147"/>
      <c r="GJ47" s="147"/>
      <c r="GK47" s="146"/>
      <c r="GL47" s="147"/>
      <c r="GM47" s="147"/>
      <c r="GN47" s="147"/>
      <c r="GO47" s="147"/>
      <c r="GP47" s="147"/>
      <c r="GQ47" s="146"/>
      <c r="GR47" s="147"/>
      <c r="GS47" s="147"/>
      <c r="GT47" s="147"/>
      <c r="GU47" s="147"/>
      <c r="GV47" s="147"/>
      <c r="GW47" s="146"/>
      <c r="GX47" s="147"/>
      <c r="GY47" s="147"/>
      <c r="GZ47" s="147"/>
      <c r="HA47" s="147"/>
      <c r="HB47" s="147"/>
      <c r="HC47" s="146"/>
      <c r="HD47" s="147"/>
      <c r="HE47" s="147"/>
      <c r="HF47" s="147"/>
      <c r="HG47" s="147"/>
      <c r="HH47" s="147"/>
      <c r="HI47" s="146"/>
      <c r="HJ47" s="147"/>
      <c r="HK47" s="147"/>
      <c r="HL47" s="147"/>
      <c r="HM47" s="147"/>
      <c r="HN47" s="147"/>
      <c r="HO47" s="146"/>
      <c r="HP47" s="147"/>
      <c r="HQ47" s="147"/>
      <c r="HR47" s="147"/>
      <c r="HS47" s="147"/>
      <c r="HT47" s="147"/>
      <c r="HU47" s="146"/>
      <c r="HV47" s="147"/>
      <c r="HW47" s="147"/>
      <c r="HX47" s="147"/>
      <c r="HY47" s="147"/>
      <c r="HZ47" s="147"/>
      <c r="IA47" s="146"/>
      <c r="IB47" s="147"/>
      <c r="IC47" s="147"/>
      <c r="ID47" s="147"/>
      <c r="IE47" s="147"/>
      <c r="IF47" s="147"/>
      <c r="IG47" s="146"/>
      <c r="IH47" s="147"/>
      <c r="II47" s="147"/>
      <c r="IJ47" s="147"/>
      <c r="IK47" s="147"/>
      <c r="IL47" s="147"/>
      <c r="IM47" s="146"/>
      <c r="IN47" s="147"/>
      <c r="IO47" s="147"/>
      <c r="IP47" s="147"/>
      <c r="IQ47" s="147"/>
      <c r="IR47" s="147"/>
      <c r="IS47" s="146"/>
      <c r="IT47" s="147"/>
      <c r="IU47" s="147"/>
      <c r="IV47" s="147"/>
    </row>
    <row r="48" spans="1:256" ht="12.75" customHeight="1" x14ac:dyDescent="0.25">
      <c r="A48" s="148" t="s">
        <v>28</v>
      </c>
      <c r="B48" s="149"/>
      <c r="C48" s="149"/>
      <c r="D48" s="149"/>
      <c r="E48" s="149"/>
      <c r="F48" s="149"/>
      <c r="G48" s="149"/>
      <c r="H48" s="4"/>
      <c r="I48" s="4"/>
      <c r="J48" s="4"/>
      <c r="K48" s="4"/>
      <c r="L48" s="4"/>
      <c r="M48" s="146"/>
      <c r="N48" s="147"/>
      <c r="O48" s="147"/>
      <c r="P48" s="147"/>
      <c r="Q48" s="147"/>
      <c r="R48" s="147"/>
      <c r="S48" s="146"/>
      <c r="T48" s="147"/>
      <c r="U48" s="147"/>
      <c r="V48" s="147"/>
      <c r="W48" s="147"/>
      <c r="X48" s="147"/>
      <c r="Y48" s="146"/>
      <c r="Z48" s="147"/>
      <c r="AA48" s="147"/>
      <c r="AB48" s="147"/>
      <c r="AC48" s="147"/>
      <c r="AD48" s="147"/>
      <c r="AE48" s="146"/>
      <c r="AF48" s="147"/>
      <c r="AG48" s="147"/>
      <c r="AH48" s="147"/>
      <c r="AI48" s="147"/>
      <c r="AJ48" s="147"/>
      <c r="AK48" s="146"/>
      <c r="AL48" s="147"/>
      <c r="AM48" s="147"/>
      <c r="AN48" s="147"/>
      <c r="AO48" s="147"/>
      <c r="AP48" s="147"/>
      <c r="AQ48" s="146"/>
      <c r="AR48" s="147"/>
      <c r="AS48" s="147"/>
      <c r="AT48" s="147"/>
      <c r="AU48" s="147"/>
      <c r="AV48" s="147"/>
      <c r="AW48" s="146"/>
      <c r="AX48" s="147"/>
      <c r="AY48" s="147"/>
      <c r="AZ48" s="147"/>
      <c r="BA48" s="147"/>
      <c r="BB48" s="147"/>
      <c r="BC48" s="146"/>
      <c r="BD48" s="147"/>
      <c r="BE48" s="147"/>
      <c r="BF48" s="147"/>
      <c r="BG48" s="147"/>
      <c r="BH48" s="147"/>
      <c r="BI48" s="146"/>
      <c r="BJ48" s="147"/>
      <c r="BK48" s="147"/>
      <c r="BL48" s="147"/>
      <c r="BM48" s="147"/>
      <c r="BN48" s="147"/>
      <c r="BO48" s="146"/>
      <c r="BP48" s="147"/>
      <c r="BQ48" s="147"/>
      <c r="BR48" s="147"/>
      <c r="BS48" s="147"/>
      <c r="BT48" s="147"/>
      <c r="BU48" s="146"/>
      <c r="BV48" s="147"/>
      <c r="BW48" s="147"/>
      <c r="BX48" s="147"/>
      <c r="BY48" s="147"/>
      <c r="BZ48" s="147"/>
      <c r="CA48" s="146"/>
      <c r="CB48" s="147"/>
      <c r="CC48" s="147"/>
      <c r="CD48" s="147"/>
      <c r="CE48" s="147"/>
      <c r="CF48" s="147"/>
      <c r="CG48" s="146"/>
      <c r="CH48" s="147"/>
      <c r="CI48" s="147"/>
      <c r="CJ48" s="147"/>
      <c r="CK48" s="147"/>
      <c r="CL48" s="147"/>
      <c r="CM48" s="146"/>
      <c r="CN48" s="147"/>
      <c r="CO48" s="147"/>
      <c r="CP48" s="147"/>
      <c r="CQ48" s="147"/>
      <c r="CR48" s="147"/>
      <c r="CS48" s="146"/>
      <c r="CT48" s="147"/>
      <c r="CU48" s="147"/>
      <c r="CV48" s="147"/>
      <c r="CW48" s="147"/>
      <c r="CX48" s="147"/>
      <c r="CY48" s="146"/>
      <c r="CZ48" s="147"/>
      <c r="DA48" s="147"/>
      <c r="DB48" s="147"/>
      <c r="DC48" s="147"/>
      <c r="DD48" s="147"/>
      <c r="DE48" s="146"/>
      <c r="DF48" s="147"/>
      <c r="DG48" s="147"/>
      <c r="DH48" s="147"/>
      <c r="DI48" s="147"/>
      <c r="DJ48" s="147"/>
      <c r="DK48" s="146"/>
      <c r="DL48" s="147"/>
      <c r="DM48" s="147"/>
      <c r="DN48" s="147"/>
      <c r="DO48" s="147"/>
      <c r="DP48" s="147"/>
      <c r="DQ48" s="146"/>
      <c r="DR48" s="147"/>
      <c r="DS48" s="147"/>
      <c r="DT48" s="147"/>
      <c r="DU48" s="147"/>
      <c r="DV48" s="147"/>
      <c r="DW48" s="146"/>
      <c r="DX48" s="147"/>
      <c r="DY48" s="147"/>
      <c r="DZ48" s="147"/>
      <c r="EA48" s="147"/>
      <c r="EB48" s="147"/>
      <c r="EC48" s="146"/>
      <c r="ED48" s="147"/>
      <c r="EE48" s="147"/>
      <c r="EF48" s="147"/>
      <c r="EG48" s="147"/>
      <c r="EH48" s="147"/>
      <c r="EI48" s="146"/>
      <c r="EJ48" s="147"/>
      <c r="EK48" s="147"/>
      <c r="EL48" s="147"/>
      <c r="EM48" s="147"/>
      <c r="EN48" s="147"/>
      <c r="EO48" s="146"/>
      <c r="EP48" s="147"/>
      <c r="EQ48" s="147"/>
      <c r="ER48" s="147"/>
      <c r="ES48" s="147"/>
      <c r="ET48" s="147"/>
      <c r="EU48" s="146"/>
      <c r="EV48" s="147"/>
      <c r="EW48" s="147"/>
      <c r="EX48" s="147"/>
      <c r="EY48" s="147"/>
      <c r="EZ48" s="147"/>
      <c r="FA48" s="146"/>
      <c r="FB48" s="147"/>
      <c r="FC48" s="147"/>
      <c r="FD48" s="147"/>
      <c r="FE48" s="147"/>
      <c r="FF48" s="147"/>
      <c r="FG48" s="146"/>
      <c r="FH48" s="147"/>
      <c r="FI48" s="147"/>
      <c r="FJ48" s="147"/>
      <c r="FK48" s="147"/>
      <c r="FL48" s="147"/>
      <c r="FM48" s="146"/>
      <c r="FN48" s="147"/>
      <c r="FO48" s="147"/>
      <c r="FP48" s="147"/>
      <c r="FQ48" s="147"/>
      <c r="FR48" s="147"/>
      <c r="FS48" s="146"/>
      <c r="FT48" s="147"/>
      <c r="FU48" s="147"/>
      <c r="FV48" s="147"/>
      <c r="FW48" s="147"/>
      <c r="FX48" s="147"/>
      <c r="FY48" s="146"/>
      <c r="FZ48" s="147"/>
      <c r="GA48" s="147"/>
      <c r="GB48" s="147"/>
      <c r="GC48" s="147"/>
      <c r="GD48" s="147"/>
      <c r="GE48" s="146"/>
      <c r="GF48" s="147"/>
      <c r="GG48" s="147"/>
      <c r="GH48" s="147"/>
      <c r="GI48" s="147"/>
      <c r="GJ48" s="147"/>
      <c r="GK48" s="146"/>
      <c r="GL48" s="147"/>
      <c r="GM48" s="147"/>
      <c r="GN48" s="147"/>
      <c r="GO48" s="147"/>
      <c r="GP48" s="147"/>
      <c r="GQ48" s="146"/>
      <c r="GR48" s="147"/>
      <c r="GS48" s="147"/>
      <c r="GT48" s="147"/>
      <c r="GU48" s="147"/>
      <c r="GV48" s="147"/>
      <c r="GW48" s="146"/>
      <c r="GX48" s="147"/>
      <c r="GY48" s="147"/>
      <c r="GZ48" s="147"/>
      <c r="HA48" s="147"/>
      <c r="HB48" s="147"/>
      <c r="HC48" s="146"/>
      <c r="HD48" s="147"/>
      <c r="HE48" s="147"/>
      <c r="HF48" s="147"/>
      <c r="HG48" s="147"/>
      <c r="HH48" s="147"/>
      <c r="HI48" s="146"/>
      <c r="HJ48" s="147"/>
      <c r="HK48" s="147"/>
      <c r="HL48" s="147"/>
      <c r="HM48" s="147"/>
      <c r="HN48" s="147"/>
      <c r="HO48" s="146"/>
      <c r="HP48" s="147"/>
      <c r="HQ48" s="147"/>
      <c r="HR48" s="147"/>
      <c r="HS48" s="147"/>
      <c r="HT48" s="147"/>
      <c r="HU48" s="146"/>
      <c r="HV48" s="147"/>
      <c r="HW48" s="147"/>
      <c r="HX48" s="147"/>
      <c r="HY48" s="147"/>
      <c r="HZ48" s="147"/>
      <c r="IA48" s="146"/>
      <c r="IB48" s="147"/>
      <c r="IC48" s="147"/>
      <c r="ID48" s="147"/>
      <c r="IE48" s="147"/>
      <c r="IF48" s="147"/>
      <c r="IG48" s="146"/>
      <c r="IH48" s="147"/>
      <c r="II48" s="147"/>
      <c r="IJ48" s="147"/>
      <c r="IK48" s="147"/>
      <c r="IL48" s="147"/>
      <c r="IM48" s="146"/>
      <c r="IN48" s="147"/>
      <c r="IO48" s="147"/>
      <c r="IP48" s="147"/>
      <c r="IQ48" s="147"/>
      <c r="IR48" s="147"/>
      <c r="IS48" s="146"/>
      <c r="IT48" s="147"/>
      <c r="IU48" s="147"/>
      <c r="IV48" s="147"/>
    </row>
    <row r="49" spans="1:256" ht="12.75" customHeight="1" x14ac:dyDescent="0.25">
      <c r="A49" s="9"/>
      <c r="B49" s="8"/>
      <c r="C49" s="8"/>
      <c r="D49" s="8"/>
      <c r="E49" s="8"/>
      <c r="F49" s="8"/>
      <c r="G49" s="8"/>
      <c r="H49" s="5"/>
      <c r="I49" s="5"/>
      <c r="J49" s="5"/>
      <c r="K49" s="5"/>
      <c r="L49" s="5"/>
      <c r="M49" s="7"/>
      <c r="N49" s="5"/>
      <c r="O49" s="5"/>
      <c r="P49" s="5"/>
      <c r="Q49" s="5"/>
      <c r="R49" s="5"/>
      <c r="S49" s="7"/>
      <c r="T49" s="5"/>
      <c r="U49" s="5"/>
      <c r="V49" s="5"/>
      <c r="W49" s="5"/>
      <c r="X49" s="5"/>
      <c r="Y49" s="7"/>
      <c r="Z49" s="5"/>
      <c r="AA49" s="5"/>
      <c r="AB49" s="5"/>
      <c r="AC49" s="5"/>
      <c r="AD49" s="5"/>
      <c r="AE49" s="7"/>
      <c r="AF49" s="5"/>
      <c r="AG49" s="5"/>
      <c r="AH49" s="5"/>
      <c r="AI49" s="5"/>
      <c r="AJ49" s="5"/>
      <c r="AK49" s="7"/>
      <c r="AL49" s="5"/>
      <c r="AM49" s="5"/>
      <c r="AN49" s="5"/>
      <c r="AO49" s="5"/>
      <c r="AP49" s="5"/>
      <c r="AQ49" s="7"/>
      <c r="AR49" s="5"/>
      <c r="AS49" s="5"/>
      <c r="AT49" s="5"/>
      <c r="AU49" s="5"/>
      <c r="AV49" s="5"/>
      <c r="AW49" s="7"/>
      <c r="AX49" s="5"/>
      <c r="AY49" s="5"/>
      <c r="AZ49" s="5"/>
      <c r="BA49" s="5"/>
      <c r="BB49" s="5"/>
      <c r="BC49" s="7"/>
      <c r="BD49" s="5"/>
      <c r="BE49" s="5"/>
      <c r="BF49" s="5"/>
      <c r="BG49" s="5"/>
      <c r="BH49" s="5"/>
      <c r="BI49" s="7"/>
      <c r="BJ49" s="5"/>
      <c r="BK49" s="5"/>
      <c r="BL49" s="5"/>
      <c r="BM49" s="5"/>
      <c r="BN49" s="5"/>
      <c r="BO49" s="7"/>
      <c r="BP49" s="5"/>
      <c r="BQ49" s="5"/>
      <c r="BR49" s="5"/>
      <c r="BS49" s="5"/>
      <c r="BT49" s="5"/>
      <c r="BU49" s="7"/>
      <c r="BV49" s="5"/>
      <c r="BW49" s="5"/>
      <c r="BX49" s="5"/>
      <c r="BY49" s="5"/>
      <c r="BZ49" s="5"/>
      <c r="CA49" s="7"/>
      <c r="CB49" s="5"/>
      <c r="CC49" s="5"/>
      <c r="CD49" s="5"/>
      <c r="CE49" s="5"/>
      <c r="CF49" s="5"/>
      <c r="CG49" s="7"/>
      <c r="CH49" s="5"/>
      <c r="CI49" s="5"/>
      <c r="CJ49" s="5"/>
      <c r="CK49" s="5"/>
      <c r="CL49" s="5"/>
      <c r="CM49" s="7"/>
      <c r="CN49" s="5"/>
      <c r="CO49" s="5"/>
      <c r="CP49" s="5"/>
      <c r="CQ49" s="5"/>
      <c r="CR49" s="5"/>
      <c r="CS49" s="7"/>
      <c r="CT49" s="5"/>
      <c r="CU49" s="5"/>
      <c r="CV49" s="5"/>
      <c r="CW49" s="5"/>
      <c r="CX49" s="5"/>
      <c r="CY49" s="7"/>
      <c r="CZ49" s="5"/>
      <c r="DA49" s="5"/>
      <c r="DB49" s="5"/>
      <c r="DC49" s="5"/>
      <c r="DD49" s="5"/>
      <c r="DE49" s="7"/>
      <c r="DF49" s="5"/>
      <c r="DG49" s="5"/>
      <c r="DH49" s="5"/>
      <c r="DI49" s="5"/>
      <c r="DJ49" s="5"/>
      <c r="DK49" s="7"/>
      <c r="DL49" s="5"/>
      <c r="DM49" s="5"/>
      <c r="DN49" s="5"/>
      <c r="DO49" s="5"/>
      <c r="DP49" s="5"/>
      <c r="DQ49" s="7"/>
      <c r="DR49" s="5"/>
      <c r="DS49" s="5"/>
      <c r="DT49" s="5"/>
      <c r="DU49" s="5"/>
      <c r="DV49" s="5"/>
      <c r="DW49" s="7"/>
      <c r="DX49" s="5"/>
      <c r="DY49" s="5"/>
      <c r="DZ49" s="5"/>
      <c r="EA49" s="5"/>
      <c r="EB49" s="5"/>
      <c r="EC49" s="7"/>
      <c r="ED49" s="5"/>
      <c r="EE49" s="5"/>
      <c r="EF49" s="5"/>
      <c r="EG49" s="5"/>
      <c r="EH49" s="5"/>
      <c r="EI49" s="7"/>
      <c r="EJ49" s="5"/>
      <c r="EK49" s="5"/>
      <c r="EL49" s="5"/>
      <c r="EM49" s="5"/>
      <c r="EN49" s="5"/>
      <c r="EO49" s="7"/>
      <c r="EP49" s="5"/>
      <c r="EQ49" s="5"/>
      <c r="ER49" s="5"/>
      <c r="ES49" s="5"/>
      <c r="ET49" s="5"/>
      <c r="EU49" s="7"/>
      <c r="EV49" s="5"/>
      <c r="EW49" s="5"/>
      <c r="EX49" s="5"/>
      <c r="EY49" s="5"/>
      <c r="EZ49" s="5"/>
      <c r="FA49" s="7"/>
      <c r="FB49" s="5"/>
      <c r="FC49" s="5"/>
      <c r="FD49" s="5"/>
      <c r="FE49" s="5"/>
      <c r="FF49" s="5"/>
      <c r="FG49" s="7"/>
      <c r="FH49" s="5"/>
      <c r="FI49" s="5"/>
      <c r="FJ49" s="5"/>
      <c r="FK49" s="5"/>
      <c r="FL49" s="5"/>
      <c r="FM49" s="7"/>
      <c r="FN49" s="5"/>
      <c r="FO49" s="5"/>
      <c r="FP49" s="5"/>
      <c r="FQ49" s="5"/>
      <c r="FR49" s="5"/>
      <c r="FS49" s="7"/>
      <c r="FT49" s="5"/>
      <c r="FU49" s="5"/>
      <c r="FV49" s="5"/>
      <c r="FW49" s="5"/>
      <c r="FX49" s="5"/>
      <c r="FY49" s="7"/>
      <c r="FZ49" s="5"/>
      <c r="GA49" s="5"/>
      <c r="GB49" s="5"/>
      <c r="GC49" s="5"/>
      <c r="GD49" s="5"/>
      <c r="GE49" s="7"/>
      <c r="GF49" s="5"/>
      <c r="GG49" s="5"/>
      <c r="GH49" s="5"/>
      <c r="GI49" s="5"/>
      <c r="GJ49" s="5"/>
      <c r="GK49" s="7"/>
      <c r="GL49" s="5"/>
      <c r="GM49" s="5"/>
      <c r="GN49" s="5"/>
      <c r="GO49" s="5"/>
      <c r="GP49" s="5"/>
      <c r="GQ49" s="7"/>
      <c r="GR49" s="5"/>
      <c r="GS49" s="5"/>
      <c r="GT49" s="5"/>
      <c r="GU49" s="5"/>
      <c r="GV49" s="5"/>
      <c r="GW49" s="7"/>
      <c r="GX49" s="5"/>
      <c r="GY49" s="5"/>
      <c r="GZ49" s="5"/>
      <c r="HA49" s="5"/>
      <c r="HB49" s="5"/>
      <c r="HC49" s="7"/>
      <c r="HD49" s="5"/>
      <c r="HE49" s="5"/>
      <c r="HF49" s="5"/>
      <c r="HG49" s="5"/>
      <c r="HH49" s="5"/>
      <c r="HI49" s="7"/>
      <c r="HJ49" s="5"/>
      <c r="HK49" s="5"/>
      <c r="HL49" s="5"/>
      <c r="HM49" s="5"/>
      <c r="HN49" s="5"/>
      <c r="HO49" s="7"/>
      <c r="HP49" s="5"/>
      <c r="HQ49" s="5"/>
      <c r="HR49" s="5"/>
      <c r="HS49" s="5"/>
      <c r="HT49" s="5"/>
      <c r="HU49" s="7"/>
      <c r="HV49" s="5"/>
      <c r="HW49" s="5"/>
      <c r="HX49" s="5"/>
      <c r="HY49" s="5"/>
      <c r="HZ49" s="5"/>
      <c r="IA49" s="7"/>
      <c r="IB49" s="5"/>
      <c r="IC49" s="5"/>
      <c r="ID49" s="5"/>
      <c r="IE49" s="5"/>
      <c r="IF49" s="5"/>
      <c r="IG49" s="7"/>
      <c r="IH49" s="5"/>
      <c r="II49" s="5"/>
      <c r="IJ49" s="5"/>
      <c r="IK49" s="5"/>
      <c r="IL49" s="5"/>
      <c r="IM49" s="7"/>
      <c r="IN49" s="5"/>
      <c r="IO49" s="5"/>
      <c r="IP49" s="5"/>
      <c r="IQ49" s="5"/>
      <c r="IR49" s="5"/>
      <c r="IS49" s="7"/>
      <c r="IT49" s="5"/>
      <c r="IU49" s="5"/>
      <c r="IV49" s="5"/>
    </row>
    <row r="50" spans="1:256" x14ac:dyDescent="0.25">
      <c r="A50" s="150" t="s">
        <v>27</v>
      </c>
      <c r="B50" s="151"/>
      <c r="C50" s="151"/>
      <c r="D50" s="151"/>
      <c r="E50" s="151"/>
      <c r="F50" s="151"/>
      <c r="G50" s="6"/>
      <c r="H50" s="4"/>
      <c r="I50" s="4"/>
      <c r="J50" s="4"/>
      <c r="K50" s="4"/>
      <c r="L50" s="4"/>
      <c r="M50" s="146"/>
      <c r="N50" s="147"/>
      <c r="O50" s="147"/>
      <c r="P50" s="147"/>
      <c r="Q50" s="147"/>
      <c r="R50" s="147"/>
      <c r="S50" s="146"/>
      <c r="T50" s="147"/>
      <c r="U50" s="147"/>
      <c r="V50" s="147"/>
      <c r="W50" s="147"/>
      <c r="X50" s="147"/>
      <c r="Y50" s="146"/>
      <c r="Z50" s="147"/>
      <c r="AA50" s="147"/>
      <c r="AB50" s="147"/>
      <c r="AC50" s="147"/>
      <c r="AD50" s="147"/>
      <c r="AE50" s="146"/>
      <c r="AF50" s="147"/>
      <c r="AG50" s="147"/>
      <c r="AH50" s="147"/>
      <c r="AI50" s="147"/>
      <c r="AJ50" s="147"/>
      <c r="AK50" s="146"/>
      <c r="AL50" s="147"/>
      <c r="AM50" s="147"/>
      <c r="AN50" s="147"/>
      <c r="AO50" s="147"/>
      <c r="AP50" s="147"/>
      <c r="AQ50" s="146"/>
      <c r="AR50" s="147"/>
      <c r="AS50" s="147"/>
      <c r="AT50" s="147"/>
      <c r="AU50" s="147"/>
      <c r="AV50" s="147"/>
      <c r="AW50" s="146"/>
      <c r="AX50" s="147"/>
      <c r="AY50" s="147"/>
      <c r="AZ50" s="147"/>
      <c r="BA50" s="147"/>
      <c r="BB50" s="147"/>
      <c r="BC50" s="146"/>
      <c r="BD50" s="147"/>
      <c r="BE50" s="147"/>
      <c r="BF50" s="147"/>
      <c r="BG50" s="147"/>
      <c r="BH50" s="147"/>
      <c r="BI50" s="146"/>
      <c r="BJ50" s="147"/>
      <c r="BK50" s="147"/>
      <c r="BL50" s="147"/>
      <c r="BM50" s="147"/>
      <c r="BN50" s="147"/>
      <c r="BO50" s="146"/>
      <c r="BP50" s="147"/>
      <c r="BQ50" s="147"/>
      <c r="BR50" s="147"/>
      <c r="BS50" s="147"/>
      <c r="BT50" s="147"/>
      <c r="BU50" s="146"/>
      <c r="BV50" s="147"/>
      <c r="BW50" s="147"/>
      <c r="BX50" s="147"/>
      <c r="BY50" s="147"/>
      <c r="BZ50" s="147"/>
      <c r="CA50" s="146"/>
      <c r="CB50" s="147"/>
      <c r="CC50" s="147"/>
      <c r="CD50" s="147"/>
      <c r="CE50" s="147"/>
      <c r="CF50" s="147"/>
      <c r="CG50" s="146"/>
      <c r="CH50" s="147"/>
      <c r="CI50" s="147"/>
      <c r="CJ50" s="147"/>
      <c r="CK50" s="147"/>
      <c r="CL50" s="147"/>
      <c r="CM50" s="146"/>
      <c r="CN50" s="147"/>
      <c r="CO50" s="147"/>
      <c r="CP50" s="147"/>
      <c r="CQ50" s="147"/>
      <c r="CR50" s="147"/>
      <c r="CS50" s="146"/>
      <c r="CT50" s="147"/>
      <c r="CU50" s="147"/>
      <c r="CV50" s="147"/>
      <c r="CW50" s="147"/>
      <c r="CX50" s="147"/>
      <c r="CY50" s="146"/>
      <c r="CZ50" s="147"/>
      <c r="DA50" s="147"/>
      <c r="DB50" s="147"/>
      <c r="DC50" s="147"/>
      <c r="DD50" s="147"/>
      <c r="DE50" s="146"/>
      <c r="DF50" s="147"/>
      <c r="DG50" s="147"/>
      <c r="DH50" s="147"/>
      <c r="DI50" s="147"/>
      <c r="DJ50" s="147"/>
      <c r="DK50" s="146"/>
      <c r="DL50" s="147"/>
      <c r="DM50" s="147"/>
      <c r="DN50" s="147"/>
      <c r="DO50" s="147"/>
      <c r="DP50" s="147"/>
      <c r="DQ50" s="146"/>
      <c r="DR50" s="147"/>
      <c r="DS50" s="147"/>
      <c r="DT50" s="147"/>
      <c r="DU50" s="147"/>
      <c r="DV50" s="147"/>
      <c r="DW50" s="146"/>
      <c r="DX50" s="147"/>
      <c r="DY50" s="147"/>
      <c r="DZ50" s="147"/>
      <c r="EA50" s="147"/>
      <c r="EB50" s="147"/>
      <c r="EC50" s="146"/>
      <c r="ED50" s="147"/>
      <c r="EE50" s="147"/>
      <c r="EF50" s="147"/>
      <c r="EG50" s="147"/>
      <c r="EH50" s="147"/>
      <c r="EI50" s="146"/>
      <c r="EJ50" s="147"/>
      <c r="EK50" s="147"/>
      <c r="EL50" s="147"/>
      <c r="EM50" s="147"/>
      <c r="EN50" s="147"/>
      <c r="EO50" s="146"/>
      <c r="EP50" s="147"/>
      <c r="EQ50" s="147"/>
      <c r="ER50" s="147"/>
      <c r="ES50" s="147"/>
      <c r="ET50" s="147"/>
      <c r="EU50" s="146"/>
      <c r="EV50" s="147"/>
      <c r="EW50" s="147"/>
      <c r="EX50" s="147"/>
      <c r="EY50" s="147"/>
      <c r="EZ50" s="147"/>
      <c r="FA50" s="146"/>
      <c r="FB50" s="147"/>
      <c r="FC50" s="147"/>
      <c r="FD50" s="147"/>
      <c r="FE50" s="147"/>
      <c r="FF50" s="147"/>
      <c r="FG50" s="146"/>
      <c r="FH50" s="147"/>
      <c r="FI50" s="147"/>
      <c r="FJ50" s="147"/>
      <c r="FK50" s="147"/>
      <c r="FL50" s="147"/>
      <c r="FM50" s="146"/>
      <c r="FN50" s="147"/>
      <c r="FO50" s="147"/>
      <c r="FP50" s="147"/>
      <c r="FQ50" s="147"/>
      <c r="FR50" s="147"/>
      <c r="FS50" s="146"/>
      <c r="FT50" s="147"/>
      <c r="FU50" s="147"/>
      <c r="FV50" s="147"/>
      <c r="FW50" s="147"/>
      <c r="FX50" s="147"/>
      <c r="FY50" s="146"/>
      <c r="FZ50" s="147"/>
      <c r="GA50" s="147"/>
      <c r="GB50" s="147"/>
      <c r="GC50" s="147"/>
      <c r="GD50" s="147"/>
      <c r="GE50" s="146"/>
      <c r="GF50" s="147"/>
      <c r="GG50" s="147"/>
      <c r="GH50" s="147"/>
      <c r="GI50" s="147"/>
      <c r="GJ50" s="147"/>
      <c r="GK50" s="146"/>
      <c r="GL50" s="147"/>
      <c r="GM50" s="147"/>
      <c r="GN50" s="147"/>
      <c r="GO50" s="147"/>
      <c r="GP50" s="147"/>
      <c r="GQ50" s="146"/>
      <c r="GR50" s="147"/>
      <c r="GS50" s="147"/>
      <c r="GT50" s="147"/>
      <c r="GU50" s="147"/>
      <c r="GV50" s="147"/>
      <c r="GW50" s="146"/>
      <c r="GX50" s="147"/>
      <c r="GY50" s="147"/>
      <c r="GZ50" s="147"/>
      <c r="HA50" s="147"/>
      <c r="HB50" s="147"/>
      <c r="HC50" s="146"/>
      <c r="HD50" s="147"/>
      <c r="HE50" s="147"/>
      <c r="HF50" s="147"/>
      <c r="HG50" s="147"/>
      <c r="HH50" s="147"/>
      <c r="HI50" s="146"/>
      <c r="HJ50" s="147"/>
      <c r="HK50" s="147"/>
      <c r="HL50" s="147"/>
      <c r="HM50" s="147"/>
      <c r="HN50" s="147"/>
      <c r="HO50" s="146"/>
      <c r="HP50" s="147"/>
      <c r="HQ50" s="147"/>
      <c r="HR50" s="147"/>
      <c r="HS50" s="147"/>
      <c r="HT50" s="147"/>
      <c r="HU50" s="146"/>
      <c r="HV50" s="147"/>
      <c r="HW50" s="147"/>
      <c r="HX50" s="147"/>
      <c r="HY50" s="147"/>
      <c r="HZ50" s="147"/>
      <c r="IA50" s="146"/>
      <c r="IB50" s="147"/>
      <c r="IC50" s="147"/>
      <c r="ID50" s="147"/>
      <c r="IE50" s="147"/>
      <c r="IF50" s="147"/>
      <c r="IG50" s="146"/>
      <c r="IH50" s="147"/>
      <c r="II50" s="147"/>
      <c r="IJ50" s="147"/>
      <c r="IK50" s="147"/>
      <c r="IL50" s="147"/>
      <c r="IM50" s="146"/>
      <c r="IN50" s="147"/>
      <c r="IO50" s="147"/>
      <c r="IP50" s="147"/>
      <c r="IQ50" s="147"/>
      <c r="IR50" s="147"/>
      <c r="IS50" s="146"/>
      <c r="IT50" s="147"/>
      <c r="IU50" s="147"/>
      <c r="IV50" s="147"/>
    </row>
    <row r="51" spans="1:256" ht="27" customHeight="1" x14ac:dyDescent="0.25">
      <c r="A51" s="148" t="s">
        <v>26</v>
      </c>
      <c r="B51" s="149"/>
      <c r="C51" s="149"/>
      <c r="D51" s="149"/>
      <c r="E51" s="149"/>
      <c r="F51" s="149"/>
      <c r="G51" s="149"/>
      <c r="H51" s="4"/>
      <c r="I51" s="4"/>
      <c r="J51" s="4"/>
      <c r="K51" s="4"/>
      <c r="L51" s="4"/>
      <c r="M51" s="148"/>
      <c r="N51" s="149"/>
      <c r="O51" s="149"/>
      <c r="P51" s="149"/>
      <c r="Q51" s="149"/>
      <c r="R51" s="149"/>
      <c r="S51" s="148"/>
      <c r="T51" s="149"/>
      <c r="U51" s="149"/>
      <c r="V51" s="149"/>
      <c r="W51" s="149"/>
      <c r="X51" s="149"/>
      <c r="Y51" s="148"/>
      <c r="Z51" s="149"/>
      <c r="AA51" s="149"/>
      <c r="AB51" s="149"/>
      <c r="AC51" s="149"/>
      <c r="AD51" s="149"/>
      <c r="AE51" s="148"/>
      <c r="AF51" s="149"/>
      <c r="AG51" s="149"/>
      <c r="AH51" s="149"/>
      <c r="AI51" s="149"/>
      <c r="AJ51" s="149"/>
      <c r="AK51" s="148"/>
      <c r="AL51" s="149"/>
      <c r="AM51" s="149"/>
      <c r="AN51" s="149"/>
      <c r="AO51" s="149"/>
      <c r="AP51" s="149"/>
      <c r="AQ51" s="148"/>
      <c r="AR51" s="149"/>
      <c r="AS51" s="149"/>
      <c r="AT51" s="149"/>
      <c r="AU51" s="149"/>
      <c r="AV51" s="149"/>
      <c r="AW51" s="148"/>
      <c r="AX51" s="149"/>
      <c r="AY51" s="149"/>
      <c r="AZ51" s="149"/>
      <c r="BA51" s="149"/>
      <c r="BB51" s="149"/>
      <c r="BC51" s="148"/>
      <c r="BD51" s="149"/>
      <c r="BE51" s="149"/>
      <c r="BF51" s="149"/>
      <c r="BG51" s="149"/>
      <c r="BH51" s="149"/>
      <c r="BI51" s="148"/>
      <c r="BJ51" s="149"/>
      <c r="BK51" s="149"/>
      <c r="BL51" s="149"/>
      <c r="BM51" s="149"/>
      <c r="BN51" s="149"/>
      <c r="BO51" s="148"/>
      <c r="BP51" s="149"/>
      <c r="BQ51" s="149"/>
      <c r="BR51" s="149"/>
      <c r="BS51" s="149"/>
      <c r="BT51" s="149"/>
      <c r="BU51" s="148"/>
      <c r="BV51" s="149"/>
      <c r="BW51" s="149"/>
      <c r="BX51" s="149"/>
      <c r="BY51" s="149"/>
      <c r="BZ51" s="149"/>
      <c r="CA51" s="148"/>
      <c r="CB51" s="149"/>
      <c r="CC51" s="149"/>
      <c r="CD51" s="149"/>
      <c r="CE51" s="149"/>
      <c r="CF51" s="149"/>
      <c r="CG51" s="148"/>
      <c r="CH51" s="149"/>
      <c r="CI51" s="149"/>
      <c r="CJ51" s="149"/>
      <c r="CK51" s="149"/>
      <c r="CL51" s="149"/>
      <c r="CM51" s="148"/>
      <c r="CN51" s="149"/>
      <c r="CO51" s="149"/>
      <c r="CP51" s="149"/>
      <c r="CQ51" s="149"/>
      <c r="CR51" s="149"/>
      <c r="CS51" s="148"/>
      <c r="CT51" s="149"/>
      <c r="CU51" s="149"/>
      <c r="CV51" s="149"/>
      <c r="CW51" s="149"/>
      <c r="CX51" s="149"/>
      <c r="CY51" s="148"/>
      <c r="CZ51" s="149"/>
      <c r="DA51" s="149"/>
      <c r="DB51" s="149"/>
      <c r="DC51" s="149"/>
      <c r="DD51" s="149"/>
      <c r="DE51" s="148"/>
      <c r="DF51" s="149"/>
      <c r="DG51" s="149"/>
      <c r="DH51" s="149"/>
      <c r="DI51" s="149"/>
      <c r="DJ51" s="149"/>
      <c r="DK51" s="148"/>
      <c r="DL51" s="149"/>
      <c r="DM51" s="149"/>
      <c r="DN51" s="149"/>
      <c r="DO51" s="149"/>
      <c r="DP51" s="149"/>
      <c r="DQ51" s="148"/>
      <c r="DR51" s="149"/>
      <c r="DS51" s="149"/>
      <c r="DT51" s="149"/>
      <c r="DU51" s="149"/>
      <c r="DV51" s="149"/>
      <c r="DW51" s="148"/>
      <c r="DX51" s="149"/>
      <c r="DY51" s="149"/>
      <c r="DZ51" s="149"/>
      <c r="EA51" s="149"/>
      <c r="EB51" s="149"/>
      <c r="EC51" s="148"/>
      <c r="ED51" s="149"/>
      <c r="EE51" s="149"/>
      <c r="EF51" s="149"/>
      <c r="EG51" s="149"/>
      <c r="EH51" s="149"/>
      <c r="EI51" s="148"/>
      <c r="EJ51" s="149"/>
      <c r="EK51" s="149"/>
      <c r="EL51" s="149"/>
      <c r="EM51" s="149"/>
      <c r="EN51" s="149"/>
      <c r="EO51" s="148"/>
      <c r="EP51" s="149"/>
      <c r="EQ51" s="149"/>
      <c r="ER51" s="149"/>
      <c r="ES51" s="149"/>
      <c r="ET51" s="149"/>
      <c r="EU51" s="148"/>
      <c r="EV51" s="149"/>
      <c r="EW51" s="149"/>
      <c r="EX51" s="149"/>
      <c r="EY51" s="149"/>
      <c r="EZ51" s="149"/>
      <c r="FA51" s="148"/>
      <c r="FB51" s="149"/>
      <c r="FC51" s="149"/>
      <c r="FD51" s="149"/>
      <c r="FE51" s="149"/>
      <c r="FF51" s="149"/>
      <c r="FG51" s="148"/>
      <c r="FH51" s="149"/>
      <c r="FI51" s="149"/>
      <c r="FJ51" s="149"/>
      <c r="FK51" s="149"/>
      <c r="FL51" s="149"/>
      <c r="FM51" s="148"/>
      <c r="FN51" s="149"/>
      <c r="FO51" s="149"/>
      <c r="FP51" s="149"/>
      <c r="FQ51" s="149"/>
      <c r="FR51" s="149"/>
      <c r="FS51" s="148"/>
      <c r="FT51" s="149"/>
      <c r="FU51" s="149"/>
      <c r="FV51" s="149"/>
      <c r="FW51" s="149"/>
      <c r="FX51" s="149"/>
      <c r="FY51" s="148"/>
      <c r="FZ51" s="149"/>
      <c r="GA51" s="149"/>
      <c r="GB51" s="149"/>
      <c r="GC51" s="149"/>
      <c r="GD51" s="149"/>
      <c r="GE51" s="148"/>
      <c r="GF51" s="149"/>
      <c r="GG51" s="149"/>
      <c r="GH51" s="149"/>
      <c r="GI51" s="149"/>
      <c r="GJ51" s="149"/>
      <c r="GK51" s="148"/>
      <c r="GL51" s="149"/>
      <c r="GM51" s="149"/>
      <c r="GN51" s="149"/>
      <c r="GO51" s="149"/>
      <c r="GP51" s="149"/>
      <c r="GQ51" s="148"/>
      <c r="GR51" s="149"/>
      <c r="GS51" s="149"/>
      <c r="GT51" s="149"/>
      <c r="GU51" s="149"/>
      <c r="GV51" s="149"/>
      <c r="GW51" s="148"/>
      <c r="GX51" s="149"/>
      <c r="GY51" s="149"/>
      <c r="GZ51" s="149"/>
      <c r="HA51" s="149"/>
      <c r="HB51" s="149"/>
      <c r="HC51" s="148"/>
      <c r="HD51" s="149"/>
      <c r="HE51" s="149"/>
      <c r="HF51" s="149"/>
      <c r="HG51" s="149"/>
      <c r="HH51" s="149"/>
      <c r="HI51" s="148"/>
      <c r="HJ51" s="149"/>
      <c r="HK51" s="149"/>
      <c r="HL51" s="149"/>
      <c r="HM51" s="149"/>
      <c r="HN51" s="149"/>
      <c r="HO51" s="148"/>
      <c r="HP51" s="149"/>
      <c r="HQ51" s="149"/>
      <c r="HR51" s="149"/>
      <c r="HS51" s="149"/>
      <c r="HT51" s="149"/>
      <c r="HU51" s="148"/>
      <c r="HV51" s="149"/>
      <c r="HW51" s="149"/>
      <c r="HX51" s="149"/>
      <c r="HY51" s="149"/>
      <c r="HZ51" s="149"/>
      <c r="IA51" s="148"/>
      <c r="IB51" s="149"/>
      <c r="IC51" s="149"/>
      <c r="ID51" s="149"/>
      <c r="IE51" s="149"/>
      <c r="IF51" s="149"/>
      <c r="IG51" s="148"/>
      <c r="IH51" s="149"/>
      <c r="II51" s="149"/>
      <c r="IJ51" s="149"/>
      <c r="IK51" s="149"/>
      <c r="IL51" s="149"/>
      <c r="IM51" s="148"/>
      <c r="IN51" s="149"/>
      <c r="IO51" s="149"/>
      <c r="IP51" s="149"/>
      <c r="IQ51" s="149"/>
      <c r="IR51" s="149"/>
      <c r="IS51" s="148"/>
      <c r="IT51" s="149"/>
      <c r="IU51" s="149"/>
      <c r="IV51" s="149"/>
    </row>
    <row r="52" spans="1:256" x14ac:dyDescent="0.25">
      <c r="A52" s="146"/>
      <c r="B52" s="147"/>
      <c r="C52" s="147"/>
      <c r="D52" s="147"/>
      <c r="E52" s="147"/>
      <c r="F52" s="147"/>
      <c r="G52" s="5"/>
      <c r="H52" s="4"/>
      <c r="I52" s="4"/>
      <c r="J52" s="4"/>
      <c r="K52" s="4"/>
      <c r="L52" s="4"/>
      <c r="M52" s="146"/>
      <c r="N52" s="147"/>
      <c r="O52" s="147"/>
      <c r="P52" s="147"/>
      <c r="Q52" s="147"/>
      <c r="R52" s="147"/>
      <c r="S52" s="146"/>
      <c r="T52" s="147"/>
      <c r="U52" s="147"/>
      <c r="V52" s="147"/>
      <c r="W52" s="147"/>
      <c r="X52" s="147"/>
      <c r="Y52" s="146"/>
      <c r="Z52" s="147"/>
      <c r="AA52" s="147"/>
      <c r="AB52" s="147"/>
      <c r="AC52" s="147"/>
      <c r="AD52" s="147"/>
      <c r="AE52" s="146"/>
      <c r="AF52" s="147"/>
      <c r="AG52" s="147"/>
      <c r="AH52" s="147"/>
      <c r="AI52" s="147"/>
      <c r="AJ52" s="147"/>
      <c r="AK52" s="146"/>
      <c r="AL52" s="147"/>
      <c r="AM52" s="147"/>
      <c r="AN52" s="147"/>
      <c r="AO52" s="147"/>
      <c r="AP52" s="147"/>
      <c r="AQ52" s="146"/>
      <c r="AR52" s="147"/>
      <c r="AS52" s="147"/>
      <c r="AT52" s="147"/>
      <c r="AU52" s="147"/>
      <c r="AV52" s="147"/>
      <c r="AW52" s="146"/>
      <c r="AX52" s="147"/>
      <c r="AY52" s="147"/>
      <c r="AZ52" s="147"/>
      <c r="BA52" s="147"/>
      <c r="BB52" s="147"/>
      <c r="BC52" s="146"/>
      <c r="BD52" s="147"/>
      <c r="BE52" s="147"/>
      <c r="BF52" s="147"/>
      <c r="BG52" s="147"/>
      <c r="BH52" s="147"/>
      <c r="BI52" s="146"/>
      <c r="BJ52" s="147"/>
      <c r="BK52" s="147"/>
      <c r="BL52" s="147"/>
      <c r="BM52" s="147"/>
      <c r="BN52" s="147"/>
      <c r="BO52" s="146"/>
      <c r="BP52" s="147"/>
      <c r="BQ52" s="147"/>
      <c r="BR52" s="147"/>
      <c r="BS52" s="147"/>
      <c r="BT52" s="147"/>
      <c r="BU52" s="146"/>
      <c r="BV52" s="147"/>
      <c r="BW52" s="147"/>
      <c r="BX52" s="147"/>
      <c r="BY52" s="147"/>
      <c r="BZ52" s="147"/>
      <c r="CA52" s="146"/>
      <c r="CB52" s="147"/>
      <c r="CC52" s="147"/>
      <c r="CD52" s="147"/>
      <c r="CE52" s="147"/>
      <c r="CF52" s="147"/>
      <c r="CG52" s="146"/>
      <c r="CH52" s="147"/>
      <c r="CI52" s="147"/>
      <c r="CJ52" s="147"/>
      <c r="CK52" s="147"/>
      <c r="CL52" s="147"/>
      <c r="CM52" s="146"/>
      <c r="CN52" s="147"/>
      <c r="CO52" s="147"/>
      <c r="CP52" s="147"/>
      <c r="CQ52" s="147"/>
      <c r="CR52" s="147"/>
      <c r="CS52" s="146"/>
      <c r="CT52" s="147"/>
      <c r="CU52" s="147"/>
      <c r="CV52" s="147"/>
      <c r="CW52" s="147"/>
      <c r="CX52" s="147"/>
      <c r="CY52" s="146"/>
      <c r="CZ52" s="147"/>
      <c r="DA52" s="147"/>
      <c r="DB52" s="147"/>
      <c r="DC52" s="147"/>
      <c r="DD52" s="147"/>
      <c r="DE52" s="146"/>
      <c r="DF52" s="147"/>
      <c r="DG52" s="147"/>
      <c r="DH52" s="147"/>
      <c r="DI52" s="147"/>
      <c r="DJ52" s="147"/>
      <c r="DK52" s="146"/>
      <c r="DL52" s="147"/>
      <c r="DM52" s="147"/>
      <c r="DN52" s="147"/>
      <c r="DO52" s="147"/>
      <c r="DP52" s="147"/>
      <c r="DQ52" s="146"/>
      <c r="DR52" s="147"/>
      <c r="DS52" s="147"/>
      <c r="DT52" s="147"/>
      <c r="DU52" s="147"/>
      <c r="DV52" s="147"/>
      <c r="DW52" s="146"/>
      <c r="DX52" s="147"/>
      <c r="DY52" s="147"/>
      <c r="DZ52" s="147"/>
      <c r="EA52" s="147"/>
      <c r="EB52" s="147"/>
      <c r="EC52" s="146"/>
      <c r="ED52" s="147"/>
      <c r="EE52" s="147"/>
      <c r="EF52" s="147"/>
      <c r="EG52" s="147"/>
      <c r="EH52" s="147"/>
      <c r="EI52" s="146"/>
      <c r="EJ52" s="147"/>
      <c r="EK52" s="147"/>
      <c r="EL52" s="147"/>
      <c r="EM52" s="147"/>
      <c r="EN52" s="147"/>
      <c r="EO52" s="146"/>
      <c r="EP52" s="147"/>
      <c r="EQ52" s="147"/>
      <c r="ER52" s="147"/>
      <c r="ES52" s="147"/>
      <c r="ET52" s="147"/>
      <c r="EU52" s="146"/>
      <c r="EV52" s="147"/>
      <c r="EW52" s="147"/>
      <c r="EX52" s="147"/>
      <c r="EY52" s="147"/>
      <c r="EZ52" s="147"/>
      <c r="FA52" s="146"/>
      <c r="FB52" s="147"/>
      <c r="FC52" s="147"/>
      <c r="FD52" s="147"/>
      <c r="FE52" s="147"/>
      <c r="FF52" s="147"/>
      <c r="FG52" s="146"/>
      <c r="FH52" s="147"/>
      <c r="FI52" s="147"/>
      <c r="FJ52" s="147"/>
      <c r="FK52" s="147"/>
      <c r="FL52" s="147"/>
      <c r="FM52" s="146"/>
      <c r="FN52" s="147"/>
      <c r="FO52" s="147"/>
      <c r="FP52" s="147"/>
      <c r="FQ52" s="147"/>
      <c r="FR52" s="147"/>
      <c r="FS52" s="146"/>
      <c r="FT52" s="147"/>
      <c r="FU52" s="147"/>
      <c r="FV52" s="147"/>
      <c r="FW52" s="147"/>
      <c r="FX52" s="147"/>
      <c r="FY52" s="146"/>
      <c r="FZ52" s="147"/>
      <c r="GA52" s="147"/>
      <c r="GB52" s="147"/>
      <c r="GC52" s="147"/>
      <c r="GD52" s="147"/>
      <c r="GE52" s="146"/>
      <c r="GF52" s="147"/>
      <c r="GG52" s="147"/>
      <c r="GH52" s="147"/>
      <c r="GI52" s="147"/>
      <c r="GJ52" s="147"/>
      <c r="GK52" s="146"/>
      <c r="GL52" s="147"/>
      <c r="GM52" s="147"/>
      <c r="GN52" s="147"/>
      <c r="GO52" s="147"/>
      <c r="GP52" s="147"/>
      <c r="GQ52" s="146"/>
      <c r="GR52" s="147"/>
      <c r="GS52" s="147"/>
      <c r="GT52" s="147"/>
      <c r="GU52" s="147"/>
      <c r="GV52" s="147"/>
      <c r="GW52" s="146"/>
      <c r="GX52" s="147"/>
      <c r="GY52" s="147"/>
      <c r="GZ52" s="147"/>
      <c r="HA52" s="147"/>
      <c r="HB52" s="147"/>
      <c r="HC52" s="146"/>
      <c r="HD52" s="147"/>
      <c r="HE52" s="147"/>
      <c r="HF52" s="147"/>
      <c r="HG52" s="147"/>
      <c r="HH52" s="147"/>
      <c r="HI52" s="146"/>
      <c r="HJ52" s="147"/>
      <c r="HK52" s="147"/>
      <c r="HL52" s="147"/>
      <c r="HM52" s="147"/>
      <c r="HN52" s="147"/>
      <c r="HO52" s="146"/>
      <c r="HP52" s="147"/>
      <c r="HQ52" s="147"/>
      <c r="HR52" s="147"/>
      <c r="HS52" s="147"/>
      <c r="HT52" s="147"/>
      <c r="HU52" s="146"/>
      <c r="HV52" s="147"/>
      <c r="HW52" s="147"/>
      <c r="HX52" s="147"/>
      <c r="HY52" s="147"/>
      <c r="HZ52" s="147"/>
      <c r="IA52" s="146"/>
      <c r="IB52" s="147"/>
      <c r="IC52" s="147"/>
      <c r="ID52" s="147"/>
      <c r="IE52" s="147"/>
      <c r="IF52" s="147"/>
      <c r="IG52" s="146"/>
      <c r="IH52" s="147"/>
      <c r="II52" s="147"/>
      <c r="IJ52" s="147"/>
      <c r="IK52" s="147"/>
      <c r="IL52" s="147"/>
      <c r="IM52" s="146"/>
      <c r="IN52" s="147"/>
      <c r="IO52" s="147"/>
      <c r="IP52" s="147"/>
      <c r="IQ52" s="147"/>
      <c r="IR52" s="147"/>
      <c r="IS52" s="146"/>
      <c r="IT52" s="147"/>
      <c r="IU52" s="147"/>
      <c r="IV52" s="147"/>
    </row>
    <row r="53" spans="1:256" ht="24.9" customHeight="1" x14ac:dyDescent="0.25">
      <c r="A53" s="146" t="s">
        <v>25</v>
      </c>
      <c r="B53" s="146"/>
      <c r="C53" s="146"/>
      <c r="D53" s="146"/>
      <c r="E53" s="146"/>
      <c r="F53" s="146"/>
      <c r="G53" s="146"/>
      <c r="H53" s="4"/>
      <c r="I53" s="4"/>
      <c r="J53" s="4"/>
      <c r="K53" s="4"/>
      <c r="L53" s="4"/>
      <c r="M53" s="146"/>
      <c r="N53" s="147"/>
      <c r="O53" s="147"/>
      <c r="P53" s="147"/>
      <c r="Q53" s="147"/>
      <c r="R53" s="147"/>
      <c r="S53" s="146"/>
      <c r="T53" s="147"/>
      <c r="U53" s="147"/>
      <c r="V53" s="147"/>
      <c r="W53" s="147"/>
      <c r="X53" s="147"/>
      <c r="Y53" s="146"/>
      <c r="Z53" s="147"/>
      <c r="AA53" s="147"/>
      <c r="AB53" s="147"/>
      <c r="AC53" s="147"/>
      <c r="AD53" s="147"/>
      <c r="AE53" s="146"/>
      <c r="AF53" s="147"/>
      <c r="AG53" s="147"/>
      <c r="AH53" s="147"/>
      <c r="AI53" s="147"/>
      <c r="AJ53" s="147"/>
      <c r="AK53" s="146"/>
      <c r="AL53" s="147"/>
      <c r="AM53" s="147"/>
      <c r="AN53" s="147"/>
      <c r="AO53" s="147"/>
      <c r="AP53" s="147"/>
      <c r="AQ53" s="146"/>
      <c r="AR53" s="147"/>
      <c r="AS53" s="147"/>
      <c r="AT53" s="147"/>
      <c r="AU53" s="147"/>
      <c r="AV53" s="147"/>
      <c r="AW53" s="146"/>
      <c r="AX53" s="147"/>
      <c r="AY53" s="147"/>
      <c r="AZ53" s="147"/>
      <c r="BA53" s="147"/>
      <c r="BB53" s="147"/>
      <c r="BC53" s="146"/>
      <c r="BD53" s="147"/>
      <c r="BE53" s="147"/>
      <c r="BF53" s="147"/>
      <c r="BG53" s="147"/>
      <c r="BH53" s="147"/>
      <c r="BI53" s="146"/>
      <c r="BJ53" s="147"/>
      <c r="BK53" s="147"/>
      <c r="BL53" s="147"/>
      <c r="BM53" s="147"/>
      <c r="BN53" s="147"/>
      <c r="BO53" s="146"/>
      <c r="BP53" s="147"/>
      <c r="BQ53" s="147"/>
      <c r="BR53" s="147"/>
      <c r="BS53" s="147"/>
      <c r="BT53" s="147"/>
      <c r="BU53" s="146"/>
      <c r="BV53" s="147"/>
      <c r="BW53" s="147"/>
      <c r="BX53" s="147"/>
      <c r="BY53" s="147"/>
      <c r="BZ53" s="147"/>
      <c r="CA53" s="146"/>
      <c r="CB53" s="147"/>
      <c r="CC53" s="147"/>
      <c r="CD53" s="147"/>
      <c r="CE53" s="147"/>
      <c r="CF53" s="147"/>
      <c r="CG53" s="146"/>
      <c r="CH53" s="147"/>
      <c r="CI53" s="147"/>
      <c r="CJ53" s="147"/>
      <c r="CK53" s="147"/>
      <c r="CL53" s="147"/>
      <c r="CM53" s="146"/>
      <c r="CN53" s="147"/>
      <c r="CO53" s="147"/>
      <c r="CP53" s="147"/>
      <c r="CQ53" s="147"/>
      <c r="CR53" s="147"/>
      <c r="CS53" s="146"/>
      <c r="CT53" s="147"/>
      <c r="CU53" s="147"/>
      <c r="CV53" s="147"/>
      <c r="CW53" s="147"/>
      <c r="CX53" s="147"/>
      <c r="CY53" s="146"/>
      <c r="CZ53" s="147"/>
      <c r="DA53" s="147"/>
      <c r="DB53" s="147"/>
      <c r="DC53" s="147"/>
      <c r="DD53" s="147"/>
      <c r="DE53" s="146"/>
      <c r="DF53" s="147"/>
      <c r="DG53" s="147"/>
      <c r="DH53" s="147"/>
      <c r="DI53" s="147"/>
      <c r="DJ53" s="147"/>
      <c r="DK53" s="146"/>
      <c r="DL53" s="147"/>
      <c r="DM53" s="147"/>
      <c r="DN53" s="147"/>
      <c r="DO53" s="147"/>
      <c r="DP53" s="147"/>
      <c r="DQ53" s="146"/>
      <c r="DR53" s="147"/>
      <c r="DS53" s="147"/>
      <c r="DT53" s="147"/>
      <c r="DU53" s="147"/>
      <c r="DV53" s="147"/>
      <c r="DW53" s="146"/>
      <c r="DX53" s="147"/>
      <c r="DY53" s="147"/>
      <c r="DZ53" s="147"/>
      <c r="EA53" s="147"/>
      <c r="EB53" s="147"/>
      <c r="EC53" s="146"/>
      <c r="ED53" s="147"/>
      <c r="EE53" s="147"/>
      <c r="EF53" s="147"/>
      <c r="EG53" s="147"/>
      <c r="EH53" s="147"/>
      <c r="EI53" s="146"/>
      <c r="EJ53" s="147"/>
      <c r="EK53" s="147"/>
      <c r="EL53" s="147"/>
      <c r="EM53" s="147"/>
      <c r="EN53" s="147"/>
      <c r="EO53" s="146"/>
      <c r="EP53" s="147"/>
      <c r="EQ53" s="147"/>
      <c r="ER53" s="147"/>
      <c r="ES53" s="147"/>
      <c r="ET53" s="147"/>
      <c r="EU53" s="146"/>
      <c r="EV53" s="147"/>
      <c r="EW53" s="147"/>
      <c r="EX53" s="147"/>
      <c r="EY53" s="147"/>
      <c r="EZ53" s="147"/>
      <c r="FA53" s="146"/>
      <c r="FB53" s="147"/>
      <c r="FC53" s="147"/>
      <c r="FD53" s="147"/>
      <c r="FE53" s="147"/>
      <c r="FF53" s="147"/>
      <c r="FG53" s="146"/>
      <c r="FH53" s="147"/>
      <c r="FI53" s="147"/>
      <c r="FJ53" s="147"/>
      <c r="FK53" s="147"/>
      <c r="FL53" s="147"/>
      <c r="FM53" s="146"/>
      <c r="FN53" s="147"/>
      <c r="FO53" s="147"/>
      <c r="FP53" s="147"/>
      <c r="FQ53" s="147"/>
      <c r="FR53" s="147"/>
      <c r="FS53" s="146"/>
      <c r="FT53" s="147"/>
      <c r="FU53" s="147"/>
      <c r="FV53" s="147"/>
      <c r="FW53" s="147"/>
      <c r="FX53" s="147"/>
      <c r="FY53" s="146"/>
      <c r="FZ53" s="147"/>
      <c r="GA53" s="147"/>
      <c r="GB53" s="147"/>
      <c r="GC53" s="147"/>
      <c r="GD53" s="147"/>
      <c r="GE53" s="146"/>
      <c r="GF53" s="147"/>
      <c r="GG53" s="147"/>
      <c r="GH53" s="147"/>
      <c r="GI53" s="147"/>
      <c r="GJ53" s="147"/>
      <c r="GK53" s="146"/>
      <c r="GL53" s="147"/>
      <c r="GM53" s="147"/>
      <c r="GN53" s="147"/>
      <c r="GO53" s="147"/>
      <c r="GP53" s="147"/>
      <c r="GQ53" s="146"/>
      <c r="GR53" s="147"/>
      <c r="GS53" s="147"/>
      <c r="GT53" s="147"/>
      <c r="GU53" s="147"/>
      <c r="GV53" s="147"/>
      <c r="GW53" s="146"/>
      <c r="GX53" s="147"/>
      <c r="GY53" s="147"/>
      <c r="GZ53" s="147"/>
      <c r="HA53" s="147"/>
      <c r="HB53" s="147"/>
      <c r="HC53" s="146"/>
      <c r="HD53" s="147"/>
      <c r="HE53" s="147"/>
      <c r="HF53" s="147"/>
      <c r="HG53" s="147"/>
      <c r="HH53" s="147"/>
      <c r="HI53" s="146"/>
      <c r="HJ53" s="147"/>
      <c r="HK53" s="147"/>
      <c r="HL53" s="147"/>
      <c r="HM53" s="147"/>
      <c r="HN53" s="147"/>
      <c r="HO53" s="146"/>
      <c r="HP53" s="147"/>
      <c r="HQ53" s="147"/>
      <c r="HR53" s="147"/>
      <c r="HS53" s="147"/>
      <c r="HT53" s="147"/>
      <c r="HU53" s="146"/>
      <c r="HV53" s="147"/>
      <c r="HW53" s="147"/>
      <c r="HX53" s="147"/>
      <c r="HY53" s="147"/>
      <c r="HZ53" s="147"/>
      <c r="IA53" s="146"/>
      <c r="IB53" s="147"/>
      <c r="IC53" s="147"/>
      <c r="ID53" s="147"/>
      <c r="IE53" s="147"/>
      <c r="IF53" s="147"/>
      <c r="IG53" s="146"/>
      <c r="IH53" s="147"/>
      <c r="II53" s="147"/>
      <c r="IJ53" s="147"/>
      <c r="IK53" s="147"/>
      <c r="IL53" s="147"/>
      <c r="IM53" s="146"/>
      <c r="IN53" s="147"/>
      <c r="IO53" s="147"/>
      <c r="IP53" s="147"/>
      <c r="IQ53" s="147"/>
      <c r="IR53" s="147"/>
      <c r="IS53" s="146"/>
      <c r="IT53" s="147"/>
      <c r="IU53" s="147"/>
      <c r="IV53" s="147"/>
    </row>
    <row r="54" spans="1:256" x14ac:dyDescent="0.25">
      <c r="H54" s="2"/>
    </row>
    <row r="55" spans="1:256" ht="14.1" customHeight="1" x14ac:dyDescent="0.25">
      <c r="A55" s="3" t="s">
        <v>63</v>
      </c>
      <c r="H55" s="2"/>
    </row>
  </sheetData>
  <mergeCells count="605">
    <mergeCell ref="B19:D19"/>
    <mergeCell ref="BC35:BH35"/>
    <mergeCell ref="B20:D20"/>
    <mergeCell ref="B21:D21"/>
    <mergeCell ref="BI35:BN35"/>
    <mergeCell ref="BO35:BT35"/>
    <mergeCell ref="BU35:BZ35"/>
    <mergeCell ref="AW35:BB35"/>
    <mergeCell ref="A31:D31"/>
    <mergeCell ref="A35:F35"/>
    <mergeCell ref="M35:R35"/>
    <mergeCell ref="B22:D22"/>
    <mergeCell ref="A33:D33"/>
    <mergeCell ref="A32:D32"/>
    <mergeCell ref="B23:D23"/>
    <mergeCell ref="B25:D25"/>
    <mergeCell ref="B24:D24"/>
    <mergeCell ref="B26:D26"/>
    <mergeCell ref="B30:D30"/>
    <mergeCell ref="B27:D27"/>
    <mergeCell ref="B28:D28"/>
    <mergeCell ref="B29:D29"/>
    <mergeCell ref="CA35:CF35"/>
    <mergeCell ref="CG35:CL35"/>
    <mergeCell ref="S35:X35"/>
    <mergeCell ref="Y35:AD35"/>
    <mergeCell ref="AE35:AJ35"/>
    <mergeCell ref="AK35:AP35"/>
    <mergeCell ref="AQ35:AV35"/>
    <mergeCell ref="CM35:CR35"/>
    <mergeCell ref="CS35:CX35"/>
    <mergeCell ref="CY35:DD35"/>
    <mergeCell ref="DE35:DJ35"/>
    <mergeCell ref="DK35:DP35"/>
    <mergeCell ref="DQ35:DV35"/>
    <mergeCell ref="DW35:EB35"/>
    <mergeCell ref="EC35:EH35"/>
    <mergeCell ref="EI35:EN35"/>
    <mergeCell ref="EO35:ET35"/>
    <mergeCell ref="EU35:EZ35"/>
    <mergeCell ref="FA35:FF35"/>
    <mergeCell ref="FG35:FL35"/>
    <mergeCell ref="FM35:FR35"/>
    <mergeCell ref="FS35:FX35"/>
    <mergeCell ref="FY35:GD35"/>
    <mergeCell ref="GE35:GJ35"/>
    <mergeCell ref="GK35:GP35"/>
    <mergeCell ref="GQ35:GV35"/>
    <mergeCell ref="GW35:HB35"/>
    <mergeCell ref="HC35:HH35"/>
    <mergeCell ref="HI35:HN35"/>
    <mergeCell ref="HO35:HT35"/>
    <mergeCell ref="HU35:HZ35"/>
    <mergeCell ref="IA35:IF35"/>
    <mergeCell ref="IG35:IL35"/>
    <mergeCell ref="IM35:IR35"/>
    <mergeCell ref="IS35:IV35"/>
    <mergeCell ref="A36:F36"/>
    <mergeCell ref="M36:R36"/>
    <mergeCell ref="S36:X36"/>
    <mergeCell ref="Y36:AD36"/>
    <mergeCell ref="AE36:AJ36"/>
    <mergeCell ref="AK36:AP36"/>
    <mergeCell ref="HI36:HN36"/>
    <mergeCell ref="CS36:CX36"/>
    <mergeCell ref="CY36:DD36"/>
    <mergeCell ref="DE36:DJ36"/>
    <mergeCell ref="AQ36:AV36"/>
    <mergeCell ref="AW36:BB36"/>
    <mergeCell ref="BC36:BH36"/>
    <mergeCell ref="BI36:BN36"/>
    <mergeCell ref="BO36:BT36"/>
    <mergeCell ref="BU36:BZ36"/>
    <mergeCell ref="IG36:IL36"/>
    <mergeCell ref="IM36:IR36"/>
    <mergeCell ref="IS36:IV36"/>
    <mergeCell ref="GE36:GJ36"/>
    <mergeCell ref="GK36:GP36"/>
    <mergeCell ref="GQ36:GV36"/>
    <mergeCell ref="GW36:HB36"/>
    <mergeCell ref="DK36:DP36"/>
    <mergeCell ref="DQ36:DV36"/>
    <mergeCell ref="DW36:EB36"/>
    <mergeCell ref="EC36:EH36"/>
    <mergeCell ref="EI36:EN36"/>
    <mergeCell ref="EO36:ET36"/>
    <mergeCell ref="HO36:HT36"/>
    <mergeCell ref="HU36:HZ36"/>
    <mergeCell ref="IA36:IF36"/>
    <mergeCell ref="EU36:EZ36"/>
    <mergeCell ref="FA36:FF36"/>
    <mergeCell ref="FG36:FL36"/>
    <mergeCell ref="FM36:FR36"/>
    <mergeCell ref="FS36:FX36"/>
    <mergeCell ref="FY36:GD36"/>
    <mergeCell ref="HC36:HH36"/>
    <mergeCell ref="A37:F37"/>
    <mergeCell ref="M37:R37"/>
    <mergeCell ref="S37:X37"/>
    <mergeCell ref="Y37:AD37"/>
    <mergeCell ref="AE37:AJ37"/>
    <mergeCell ref="AK37:AP37"/>
    <mergeCell ref="HI37:HN37"/>
    <mergeCell ref="CS37:CX37"/>
    <mergeCell ref="CY37:DD37"/>
    <mergeCell ref="DE37:DJ37"/>
    <mergeCell ref="AQ37:AV37"/>
    <mergeCell ref="AW37:BB37"/>
    <mergeCell ref="BC37:BH37"/>
    <mergeCell ref="BI37:BN37"/>
    <mergeCell ref="BO37:BT37"/>
    <mergeCell ref="BU37:BZ37"/>
    <mergeCell ref="CA37:CF37"/>
    <mergeCell ref="CG37:CL37"/>
    <mergeCell ref="CM37:CR37"/>
    <mergeCell ref="FY37:GD37"/>
    <mergeCell ref="HC37:HH37"/>
    <mergeCell ref="CA36:CF36"/>
    <mergeCell ref="CG36:CL36"/>
    <mergeCell ref="CM36:CR36"/>
    <mergeCell ref="IG37:IL37"/>
    <mergeCell ref="IM37:IR37"/>
    <mergeCell ref="IS37:IV37"/>
    <mergeCell ref="GE37:GJ37"/>
    <mergeCell ref="GK37:GP37"/>
    <mergeCell ref="GQ37:GV37"/>
    <mergeCell ref="GW37:HB37"/>
    <mergeCell ref="DK37:DP37"/>
    <mergeCell ref="DQ37:DV37"/>
    <mergeCell ref="DW37:EB37"/>
    <mergeCell ref="EC37:EH37"/>
    <mergeCell ref="EI37:EN37"/>
    <mergeCell ref="EO37:ET37"/>
    <mergeCell ref="HO37:HT37"/>
    <mergeCell ref="HU37:HZ37"/>
    <mergeCell ref="IA37:IF37"/>
    <mergeCell ref="EU37:EZ37"/>
    <mergeCell ref="FA37:FF37"/>
    <mergeCell ref="FG37:FL37"/>
    <mergeCell ref="FM37:FR37"/>
    <mergeCell ref="FS37:FX37"/>
    <mergeCell ref="A38:F38"/>
    <mergeCell ref="M38:R38"/>
    <mergeCell ref="S38:X38"/>
    <mergeCell ref="Y38:AD38"/>
    <mergeCell ref="AE38:AJ38"/>
    <mergeCell ref="AK38:AP38"/>
    <mergeCell ref="HI38:HN38"/>
    <mergeCell ref="CS38:CX38"/>
    <mergeCell ref="CY38:DD38"/>
    <mergeCell ref="DE38:DJ38"/>
    <mergeCell ref="AQ38:AV38"/>
    <mergeCell ref="AW38:BB38"/>
    <mergeCell ref="BC38:BH38"/>
    <mergeCell ref="BI38:BN38"/>
    <mergeCell ref="BO38:BT38"/>
    <mergeCell ref="BU38:BZ38"/>
    <mergeCell ref="CA38:CF38"/>
    <mergeCell ref="CG38:CL38"/>
    <mergeCell ref="CM38:CR38"/>
    <mergeCell ref="IG38:IL38"/>
    <mergeCell ref="IM38:IR38"/>
    <mergeCell ref="IS38:IV38"/>
    <mergeCell ref="GE38:GJ38"/>
    <mergeCell ref="GK38:GP38"/>
    <mergeCell ref="GQ38:GV38"/>
    <mergeCell ref="GW38:HB38"/>
    <mergeCell ref="DK38:DP38"/>
    <mergeCell ref="DQ38:DV38"/>
    <mergeCell ref="DW38:EB38"/>
    <mergeCell ref="EC38:EH38"/>
    <mergeCell ref="EI38:EN38"/>
    <mergeCell ref="EO38:ET38"/>
    <mergeCell ref="HO38:HT38"/>
    <mergeCell ref="HU38:HZ38"/>
    <mergeCell ref="IA38:IF38"/>
    <mergeCell ref="EU38:EZ38"/>
    <mergeCell ref="FA38:FF38"/>
    <mergeCell ref="FG38:FL38"/>
    <mergeCell ref="FM38:FR38"/>
    <mergeCell ref="FS38:FX38"/>
    <mergeCell ref="FY38:GD38"/>
    <mergeCell ref="HC38:HH38"/>
    <mergeCell ref="A40:F40"/>
    <mergeCell ref="M40:R40"/>
    <mergeCell ref="S40:X40"/>
    <mergeCell ref="Y40:AD40"/>
    <mergeCell ref="AE40:AJ40"/>
    <mergeCell ref="AK40:AP40"/>
    <mergeCell ref="HI40:HN40"/>
    <mergeCell ref="CS40:CX40"/>
    <mergeCell ref="CY40:DD40"/>
    <mergeCell ref="DE40:DJ40"/>
    <mergeCell ref="AQ40:AV40"/>
    <mergeCell ref="AW40:BB40"/>
    <mergeCell ref="BC40:BH40"/>
    <mergeCell ref="BI40:BN40"/>
    <mergeCell ref="BO40:BT40"/>
    <mergeCell ref="BU40:BZ40"/>
    <mergeCell ref="CA40:CF40"/>
    <mergeCell ref="CG40:CL40"/>
    <mergeCell ref="CM40:CR40"/>
    <mergeCell ref="IG40:IL40"/>
    <mergeCell ref="IM40:IR40"/>
    <mergeCell ref="IS40:IV40"/>
    <mergeCell ref="GE40:GJ40"/>
    <mergeCell ref="GK40:GP40"/>
    <mergeCell ref="GQ40:GV40"/>
    <mergeCell ref="GW40:HB40"/>
    <mergeCell ref="DK40:DP40"/>
    <mergeCell ref="DQ40:DV40"/>
    <mergeCell ref="DW40:EB40"/>
    <mergeCell ref="EC40:EH40"/>
    <mergeCell ref="EI40:EN40"/>
    <mergeCell ref="EO40:ET40"/>
    <mergeCell ref="HO40:HT40"/>
    <mergeCell ref="HU40:HZ40"/>
    <mergeCell ref="IA40:IF40"/>
    <mergeCell ref="EU40:EZ40"/>
    <mergeCell ref="FA40:FF40"/>
    <mergeCell ref="FG40:FL40"/>
    <mergeCell ref="FM40:FR40"/>
    <mergeCell ref="FS40:FX40"/>
    <mergeCell ref="FY40:GD40"/>
    <mergeCell ref="HC40:HH40"/>
    <mergeCell ref="A41:F41"/>
    <mergeCell ref="M41:R41"/>
    <mergeCell ref="S41:X41"/>
    <mergeCell ref="Y41:AD41"/>
    <mergeCell ref="AE41:AJ41"/>
    <mergeCell ref="AK41:AP41"/>
    <mergeCell ref="AQ41:AV41"/>
    <mergeCell ref="AW41:BB41"/>
    <mergeCell ref="BC41:BH41"/>
    <mergeCell ref="BI41:BN41"/>
    <mergeCell ref="BO41:BT41"/>
    <mergeCell ref="BU41:BZ41"/>
    <mergeCell ref="CA41:CF41"/>
    <mergeCell ref="CG41:CL41"/>
    <mergeCell ref="CM41:CR41"/>
    <mergeCell ref="CS41:CX41"/>
    <mergeCell ref="CY41:DD41"/>
    <mergeCell ref="DE41:DJ41"/>
    <mergeCell ref="DK41:DP41"/>
    <mergeCell ref="DQ41:DV41"/>
    <mergeCell ref="DW41:EB41"/>
    <mergeCell ref="EC41:EH41"/>
    <mergeCell ref="EI41:EN41"/>
    <mergeCell ref="EO41:ET41"/>
    <mergeCell ref="EU41:EZ41"/>
    <mergeCell ref="FA41:FF41"/>
    <mergeCell ref="FG41:FL41"/>
    <mergeCell ref="FM41:FR41"/>
    <mergeCell ref="FS41:FX41"/>
    <mergeCell ref="FY41:GD41"/>
    <mergeCell ref="GE41:GJ41"/>
    <mergeCell ref="GK41:GP41"/>
    <mergeCell ref="GQ41:GV41"/>
    <mergeCell ref="GW41:HB41"/>
    <mergeCell ref="HC41:HH41"/>
    <mergeCell ref="HI41:HN41"/>
    <mergeCell ref="HO41:HT41"/>
    <mergeCell ref="HU41:HZ41"/>
    <mergeCell ref="IA41:IF41"/>
    <mergeCell ref="IG41:IL41"/>
    <mergeCell ref="IM41:IR41"/>
    <mergeCell ref="IS41:IV41"/>
    <mergeCell ref="A42:F42"/>
    <mergeCell ref="A43:F43"/>
    <mergeCell ref="M43:R43"/>
    <mergeCell ref="S43:X43"/>
    <mergeCell ref="Y43:AD43"/>
    <mergeCell ref="AE43:AJ43"/>
    <mergeCell ref="AK43:AP43"/>
    <mergeCell ref="AQ43:AV43"/>
    <mergeCell ref="AW43:BB43"/>
    <mergeCell ref="BC43:BH43"/>
    <mergeCell ref="BI43:BN43"/>
    <mergeCell ref="BO43:BT43"/>
    <mergeCell ref="BU43:BZ43"/>
    <mergeCell ref="CA43:CF43"/>
    <mergeCell ref="CG43:CL43"/>
    <mergeCell ref="CM43:CR43"/>
    <mergeCell ref="CS43:CX43"/>
    <mergeCell ref="CY43:DD43"/>
    <mergeCell ref="DE43:DJ43"/>
    <mergeCell ref="DK43:DP43"/>
    <mergeCell ref="DQ43:DV43"/>
    <mergeCell ref="DW43:EB43"/>
    <mergeCell ref="EC43:EH43"/>
    <mergeCell ref="EI43:EN43"/>
    <mergeCell ref="EO43:ET43"/>
    <mergeCell ref="EU43:EZ43"/>
    <mergeCell ref="FA43:FF43"/>
    <mergeCell ref="FG43:FL43"/>
    <mergeCell ref="FM43:FR43"/>
    <mergeCell ref="FS43:FX43"/>
    <mergeCell ref="FY43:GD43"/>
    <mergeCell ref="GE43:GJ43"/>
    <mergeCell ref="GK43:GP43"/>
    <mergeCell ref="GQ43:GV43"/>
    <mergeCell ref="GW43:HB43"/>
    <mergeCell ref="HC43:HH43"/>
    <mergeCell ref="HI43:HN43"/>
    <mergeCell ref="HO43:HT43"/>
    <mergeCell ref="HU43:HZ43"/>
    <mergeCell ref="IA43:IF43"/>
    <mergeCell ref="IG43:IL43"/>
    <mergeCell ref="IM43:IR43"/>
    <mergeCell ref="IS43:IV43"/>
    <mergeCell ref="A44:F44"/>
    <mergeCell ref="A45:G45"/>
    <mergeCell ref="M45:R45"/>
    <mergeCell ref="S45:X45"/>
    <mergeCell ref="Y45:AD45"/>
    <mergeCell ref="AE45:AJ45"/>
    <mergeCell ref="AK45:AP45"/>
    <mergeCell ref="AQ45:AV45"/>
    <mergeCell ref="AW45:BB45"/>
    <mergeCell ref="BC45:BH45"/>
    <mergeCell ref="BI45:BN45"/>
    <mergeCell ref="BO45:BT45"/>
    <mergeCell ref="BU45:BZ45"/>
    <mergeCell ref="CA45:CF45"/>
    <mergeCell ref="CG45:CL45"/>
    <mergeCell ref="CM45:CR45"/>
    <mergeCell ref="CS45:CX45"/>
    <mergeCell ref="CY45:DD45"/>
    <mergeCell ref="DE45:DJ45"/>
    <mergeCell ref="DK45:DP45"/>
    <mergeCell ref="DQ45:DV45"/>
    <mergeCell ref="DW45:EB45"/>
    <mergeCell ref="EC45:EH45"/>
    <mergeCell ref="EI45:EN45"/>
    <mergeCell ref="EO45:ET45"/>
    <mergeCell ref="EU45:EZ45"/>
    <mergeCell ref="FA45:FF45"/>
    <mergeCell ref="FG45:FL45"/>
    <mergeCell ref="FM45:FR45"/>
    <mergeCell ref="FS45:FX45"/>
    <mergeCell ref="FY45:GD45"/>
    <mergeCell ref="GE45:GJ45"/>
    <mergeCell ref="GK45:GP45"/>
    <mergeCell ref="GQ45:GV45"/>
    <mergeCell ref="GW45:HB45"/>
    <mergeCell ref="HC45:HH45"/>
    <mergeCell ref="HI45:HN45"/>
    <mergeCell ref="HO45:HT45"/>
    <mergeCell ref="HU45:HZ45"/>
    <mergeCell ref="IA45:IF45"/>
    <mergeCell ref="IG45:IL45"/>
    <mergeCell ref="IM45:IR45"/>
    <mergeCell ref="IS45:IV45"/>
    <mergeCell ref="A47:F47"/>
    <mergeCell ref="M47:R47"/>
    <mergeCell ref="S47:X47"/>
    <mergeCell ref="Y47:AD47"/>
    <mergeCell ref="AE47:AJ47"/>
    <mergeCell ref="AK47:AP47"/>
    <mergeCell ref="HI47:HN47"/>
    <mergeCell ref="CS47:CX47"/>
    <mergeCell ref="CY47:DD47"/>
    <mergeCell ref="DE47:DJ47"/>
    <mergeCell ref="AQ47:AV47"/>
    <mergeCell ref="AW47:BB47"/>
    <mergeCell ref="BC47:BH47"/>
    <mergeCell ref="BI47:BN47"/>
    <mergeCell ref="BO47:BT47"/>
    <mergeCell ref="BU47:BZ47"/>
    <mergeCell ref="IG47:IL47"/>
    <mergeCell ref="IM47:IR47"/>
    <mergeCell ref="IS47:IV47"/>
    <mergeCell ref="GE47:GJ47"/>
    <mergeCell ref="GK47:GP47"/>
    <mergeCell ref="GQ47:GV47"/>
    <mergeCell ref="GW47:HB47"/>
    <mergeCell ref="DK47:DP47"/>
    <mergeCell ref="DQ47:DV47"/>
    <mergeCell ref="DW47:EB47"/>
    <mergeCell ref="EC47:EH47"/>
    <mergeCell ref="EI47:EN47"/>
    <mergeCell ref="EO47:ET47"/>
    <mergeCell ref="HO47:HT47"/>
    <mergeCell ref="HU47:HZ47"/>
    <mergeCell ref="IA47:IF47"/>
    <mergeCell ref="EU47:EZ47"/>
    <mergeCell ref="FA47:FF47"/>
    <mergeCell ref="FG47:FL47"/>
    <mergeCell ref="FM47:FR47"/>
    <mergeCell ref="FS47:FX47"/>
    <mergeCell ref="FY47:GD47"/>
    <mergeCell ref="HC47:HH47"/>
    <mergeCell ref="A48:G48"/>
    <mergeCell ref="M48:R48"/>
    <mergeCell ref="S48:X48"/>
    <mergeCell ref="Y48:AD48"/>
    <mergeCell ref="AE48:AJ48"/>
    <mergeCell ref="AK48:AP48"/>
    <mergeCell ref="HI48:HN48"/>
    <mergeCell ref="CS48:CX48"/>
    <mergeCell ref="CY48:DD48"/>
    <mergeCell ref="DE48:DJ48"/>
    <mergeCell ref="AQ48:AV48"/>
    <mergeCell ref="AW48:BB48"/>
    <mergeCell ref="BC48:BH48"/>
    <mergeCell ref="BI48:BN48"/>
    <mergeCell ref="BO48:BT48"/>
    <mergeCell ref="BU48:BZ48"/>
    <mergeCell ref="CA48:CF48"/>
    <mergeCell ref="CG48:CL48"/>
    <mergeCell ref="CM48:CR48"/>
    <mergeCell ref="FY48:GD48"/>
    <mergeCell ref="HC48:HH48"/>
    <mergeCell ref="CA47:CF47"/>
    <mergeCell ref="CG47:CL47"/>
    <mergeCell ref="CM47:CR47"/>
    <mergeCell ref="IG48:IL48"/>
    <mergeCell ref="IM48:IR48"/>
    <mergeCell ref="IS48:IV48"/>
    <mergeCell ref="GE48:GJ48"/>
    <mergeCell ref="GK48:GP48"/>
    <mergeCell ref="GQ48:GV48"/>
    <mergeCell ref="GW48:HB48"/>
    <mergeCell ref="DK48:DP48"/>
    <mergeCell ref="DQ48:DV48"/>
    <mergeCell ref="DW48:EB48"/>
    <mergeCell ref="EC48:EH48"/>
    <mergeCell ref="EI48:EN48"/>
    <mergeCell ref="EO48:ET48"/>
    <mergeCell ref="HO48:HT48"/>
    <mergeCell ref="HU48:HZ48"/>
    <mergeCell ref="IA48:IF48"/>
    <mergeCell ref="EU48:EZ48"/>
    <mergeCell ref="FA48:FF48"/>
    <mergeCell ref="FG48:FL48"/>
    <mergeCell ref="FM48:FR48"/>
    <mergeCell ref="FS48:FX48"/>
    <mergeCell ref="A50:F50"/>
    <mergeCell ref="M50:R50"/>
    <mergeCell ref="S50:X50"/>
    <mergeCell ref="Y50:AD50"/>
    <mergeCell ref="AE50:AJ50"/>
    <mergeCell ref="AK50:AP50"/>
    <mergeCell ref="HI50:HN50"/>
    <mergeCell ref="CS50:CX50"/>
    <mergeCell ref="CY50:DD50"/>
    <mergeCell ref="DE50:DJ50"/>
    <mergeCell ref="AQ50:AV50"/>
    <mergeCell ref="AW50:BB50"/>
    <mergeCell ref="BC50:BH50"/>
    <mergeCell ref="BI50:BN50"/>
    <mergeCell ref="BO50:BT50"/>
    <mergeCell ref="BU50:BZ50"/>
    <mergeCell ref="CA50:CF50"/>
    <mergeCell ref="CG50:CL50"/>
    <mergeCell ref="CM50:CR50"/>
    <mergeCell ref="IG50:IL50"/>
    <mergeCell ref="IM50:IR50"/>
    <mergeCell ref="IS50:IV50"/>
    <mergeCell ref="GE50:GJ50"/>
    <mergeCell ref="GK50:GP50"/>
    <mergeCell ref="GQ50:GV50"/>
    <mergeCell ref="GW50:HB50"/>
    <mergeCell ref="DK50:DP50"/>
    <mergeCell ref="DQ50:DV50"/>
    <mergeCell ref="DW50:EB50"/>
    <mergeCell ref="EC50:EH50"/>
    <mergeCell ref="EI50:EN50"/>
    <mergeCell ref="EO50:ET50"/>
    <mergeCell ref="HO50:HT50"/>
    <mergeCell ref="HU50:HZ50"/>
    <mergeCell ref="IA50:IF50"/>
    <mergeCell ref="EU50:EZ50"/>
    <mergeCell ref="FA50:FF50"/>
    <mergeCell ref="FG50:FL50"/>
    <mergeCell ref="FM50:FR50"/>
    <mergeCell ref="FS50:FX50"/>
    <mergeCell ref="FY50:GD50"/>
    <mergeCell ref="HC50:HH50"/>
    <mergeCell ref="A51:G51"/>
    <mergeCell ref="M51:R51"/>
    <mergeCell ref="S51:X51"/>
    <mergeCell ref="Y51:AD51"/>
    <mergeCell ref="AE51:AJ51"/>
    <mergeCell ref="AK51:AP51"/>
    <mergeCell ref="HI51:HN51"/>
    <mergeCell ref="CS51:CX51"/>
    <mergeCell ref="CY51:DD51"/>
    <mergeCell ref="DE51:DJ51"/>
    <mergeCell ref="AQ51:AV51"/>
    <mergeCell ref="AW51:BB51"/>
    <mergeCell ref="BC51:BH51"/>
    <mergeCell ref="BI51:BN51"/>
    <mergeCell ref="BO51:BT51"/>
    <mergeCell ref="BU51:BZ51"/>
    <mergeCell ref="CA51:CF51"/>
    <mergeCell ref="CG51:CL51"/>
    <mergeCell ref="CM51:CR51"/>
    <mergeCell ref="IG51:IL51"/>
    <mergeCell ref="IM51:IR51"/>
    <mergeCell ref="IS51:IV51"/>
    <mergeCell ref="GE51:GJ51"/>
    <mergeCell ref="GK51:GP51"/>
    <mergeCell ref="GQ51:GV51"/>
    <mergeCell ref="GW51:HB51"/>
    <mergeCell ref="DK51:DP51"/>
    <mergeCell ref="DQ51:DV51"/>
    <mergeCell ref="DW51:EB51"/>
    <mergeCell ref="EC51:EH51"/>
    <mergeCell ref="EI51:EN51"/>
    <mergeCell ref="EO51:ET51"/>
    <mergeCell ref="HO51:HT51"/>
    <mergeCell ref="HU51:HZ51"/>
    <mergeCell ref="IA51:IF51"/>
    <mergeCell ref="EU51:EZ51"/>
    <mergeCell ref="FA51:FF51"/>
    <mergeCell ref="FG51:FL51"/>
    <mergeCell ref="FM51:FR51"/>
    <mergeCell ref="FS51:FX51"/>
    <mergeCell ref="FY51:GD51"/>
    <mergeCell ref="HC51:HH51"/>
    <mergeCell ref="A52:F52"/>
    <mergeCell ref="M52:R52"/>
    <mergeCell ref="S52:X52"/>
    <mergeCell ref="Y52:AD52"/>
    <mergeCell ref="AE52:AJ52"/>
    <mergeCell ref="AK52:AP52"/>
    <mergeCell ref="HI52:HN52"/>
    <mergeCell ref="CS52:CX52"/>
    <mergeCell ref="CY52:DD52"/>
    <mergeCell ref="DE52:DJ52"/>
    <mergeCell ref="AQ52:AV52"/>
    <mergeCell ref="AW52:BB52"/>
    <mergeCell ref="BC52:BH52"/>
    <mergeCell ref="BI52:BN52"/>
    <mergeCell ref="BO52:BT52"/>
    <mergeCell ref="BU52:BZ52"/>
    <mergeCell ref="CA52:CF52"/>
    <mergeCell ref="CG52:CL52"/>
    <mergeCell ref="CM52:CR52"/>
    <mergeCell ref="IG52:IL52"/>
    <mergeCell ref="IM52:IR52"/>
    <mergeCell ref="IS52:IV52"/>
    <mergeCell ref="GE52:GJ52"/>
    <mergeCell ref="GK52:GP52"/>
    <mergeCell ref="GQ52:GV52"/>
    <mergeCell ref="GW52:HB52"/>
    <mergeCell ref="DK52:DP52"/>
    <mergeCell ref="DQ52:DV52"/>
    <mergeCell ref="DW52:EB52"/>
    <mergeCell ref="EC52:EH52"/>
    <mergeCell ref="EI52:EN52"/>
    <mergeCell ref="EO52:ET52"/>
    <mergeCell ref="HO52:HT52"/>
    <mergeCell ref="HU52:HZ52"/>
    <mergeCell ref="IA52:IF52"/>
    <mergeCell ref="EU52:EZ52"/>
    <mergeCell ref="FA52:FF52"/>
    <mergeCell ref="FG52:FL52"/>
    <mergeCell ref="FM52:FR52"/>
    <mergeCell ref="FS52:FX52"/>
    <mergeCell ref="FY52:GD52"/>
    <mergeCell ref="HC52:HH52"/>
    <mergeCell ref="M53:R53"/>
    <mergeCell ref="S53:X53"/>
    <mergeCell ref="Y53:AD53"/>
    <mergeCell ref="AE53:AJ53"/>
    <mergeCell ref="AK53:AP53"/>
    <mergeCell ref="A53:G53"/>
    <mergeCell ref="AQ53:AV53"/>
    <mergeCell ref="AW53:BB53"/>
    <mergeCell ref="BC53:BH53"/>
    <mergeCell ref="HU53:HZ53"/>
    <mergeCell ref="IA53:IF53"/>
    <mergeCell ref="IG53:IL53"/>
    <mergeCell ref="IM53:IR53"/>
    <mergeCell ref="IS53:IV53"/>
    <mergeCell ref="FM53:FR53"/>
    <mergeCell ref="FS53:FX53"/>
    <mergeCell ref="FY53:GD53"/>
    <mergeCell ref="GE53:GJ53"/>
    <mergeCell ref="GK53:GP53"/>
    <mergeCell ref="GQ53:GV53"/>
    <mergeCell ref="GW53:HB53"/>
    <mergeCell ref="HC53:HH53"/>
    <mergeCell ref="HI53:HN53"/>
    <mergeCell ref="FG53:FL53"/>
    <mergeCell ref="BI53:BN53"/>
    <mergeCell ref="BO53:BT53"/>
    <mergeCell ref="BU53:BZ53"/>
    <mergeCell ref="CA53:CF53"/>
    <mergeCell ref="CG53:CL53"/>
    <mergeCell ref="CM53:CR53"/>
    <mergeCell ref="CS53:CX53"/>
    <mergeCell ref="HO53:HT53"/>
    <mergeCell ref="FA53:FF53"/>
    <mergeCell ref="CY53:DD53"/>
    <mergeCell ref="DE53:DJ53"/>
    <mergeCell ref="DK53:DP53"/>
    <mergeCell ref="DQ53:DV53"/>
    <mergeCell ref="DW53:EB53"/>
    <mergeCell ref="EC53:EH53"/>
    <mergeCell ref="EI53:EN53"/>
    <mergeCell ref="EO53:ET53"/>
    <mergeCell ref="EU53:EZ53"/>
  </mergeCells>
  <hyperlinks>
    <hyperlink ref="E10" r:id="rId1" display="mailto:eMail:%20Kiran@Symphony.Co.Ke" xr:uid="{3667F005-8510-4C24-A555-F7109E0C9B2D}"/>
  </hyperlinks>
  <printOptions horizontalCentered="1"/>
  <pageMargins left="0.5" right="0.5" top="0.5" bottom="0.5" header="0.5" footer="0.5"/>
  <pageSetup paperSize="9" scale="99"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Costing</vt:lpstr>
      <vt:lpstr>SPARES</vt:lpstr>
      <vt:lpstr>Costing!Print_Area</vt:lpstr>
      <vt:lpstr>SPARES!Print_Area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Kimani</dc:creator>
  <cp:lastModifiedBy>Kiran Kumar Devaki Vijayananda</cp:lastModifiedBy>
  <cp:lastPrinted>2023-10-18T12:15:35Z</cp:lastPrinted>
  <dcterms:created xsi:type="dcterms:W3CDTF">2011-09-12T07:14:07Z</dcterms:created>
  <dcterms:modified xsi:type="dcterms:W3CDTF">2024-01-04T12:05:42Z</dcterms:modified>
</cp:coreProperties>
</file>