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D9662F0A-A532-468A-BB42-63010708D16D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Entropy" sheetId="1" r:id="rId1"/>
    <sheet name="WSM+WPM" sheetId="2" r:id="rId2"/>
    <sheet name="WASPASS" sheetId="3" r:id="rId3"/>
    <sheet name="TOP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4" l="1"/>
  <c r="I5" i="4"/>
  <c r="O5" i="4" s="1"/>
  <c r="I7" i="4"/>
  <c r="O7" i="4" s="1"/>
  <c r="C9" i="4"/>
  <c r="I4" i="4" s="1"/>
  <c r="D9" i="4"/>
  <c r="E9" i="4"/>
  <c r="K5" i="4" s="1"/>
  <c r="Q5" i="4" s="1"/>
  <c r="B9" i="4"/>
  <c r="H4" i="4" s="1"/>
  <c r="N4" i="4" s="1"/>
  <c r="E8" i="4"/>
  <c r="D8" i="4"/>
  <c r="C8" i="4"/>
  <c r="B8" i="4"/>
  <c r="K27" i="3"/>
  <c r="K28" i="3"/>
  <c r="K29" i="3"/>
  <c r="K30" i="3"/>
  <c r="K26" i="3"/>
  <c r="E8" i="3"/>
  <c r="D8" i="3"/>
  <c r="C8" i="3"/>
  <c r="B8" i="3"/>
  <c r="H2" i="3" s="1"/>
  <c r="E7" i="3"/>
  <c r="D7" i="3"/>
  <c r="C7" i="3"/>
  <c r="I6" i="3" s="1"/>
  <c r="B7" i="3"/>
  <c r="H4" i="2"/>
  <c r="H5" i="2"/>
  <c r="H6" i="2"/>
  <c r="H2" i="2"/>
  <c r="C8" i="2"/>
  <c r="D8" i="2"/>
  <c r="E8" i="2"/>
  <c r="B8" i="2"/>
  <c r="H3" i="2" s="1"/>
  <c r="C7" i="2"/>
  <c r="D7" i="2"/>
  <c r="E7" i="2"/>
  <c r="B7" i="2"/>
  <c r="I18" i="2"/>
  <c r="I10" i="2"/>
  <c r="I2" i="2"/>
  <c r="J2" i="2"/>
  <c r="J10" i="2" s="1"/>
  <c r="J5" i="2"/>
  <c r="I7" i="1"/>
  <c r="N3" i="1"/>
  <c r="O3" i="1"/>
  <c r="Q6" i="1"/>
  <c r="O2" i="1"/>
  <c r="B10" i="1"/>
  <c r="K3" i="1"/>
  <c r="Q3" i="1" s="1"/>
  <c r="K4" i="1"/>
  <c r="Q4" i="1" s="1"/>
  <c r="K5" i="1"/>
  <c r="Q5" i="1" s="1"/>
  <c r="K6" i="1"/>
  <c r="J3" i="1"/>
  <c r="P3" i="1" s="1"/>
  <c r="I3" i="1"/>
  <c r="I4" i="1"/>
  <c r="O4" i="1" s="1"/>
  <c r="I5" i="1"/>
  <c r="O5" i="1" s="1"/>
  <c r="I6" i="1"/>
  <c r="O6" i="1" s="1"/>
  <c r="K2" i="1"/>
  <c r="H3" i="1"/>
  <c r="H4" i="1"/>
  <c r="N4" i="1" s="1"/>
  <c r="H5" i="1"/>
  <c r="N5" i="1" s="1"/>
  <c r="H6" i="1"/>
  <c r="N6" i="1" s="1"/>
  <c r="H2" i="1"/>
  <c r="N2" i="1" s="1"/>
  <c r="D7" i="1"/>
  <c r="C7" i="1"/>
  <c r="I2" i="1" s="1"/>
  <c r="B7" i="1"/>
  <c r="E7" i="1"/>
  <c r="H7" i="1" l="1"/>
  <c r="J4" i="2"/>
  <c r="J12" i="2" s="1"/>
  <c r="J3" i="2"/>
  <c r="J19" i="2" s="1"/>
  <c r="O7" i="1"/>
  <c r="I9" i="1" s="1"/>
  <c r="I11" i="1" s="1"/>
  <c r="Q2" i="1"/>
  <c r="Q7" i="1" s="1"/>
  <c r="K9" i="1" s="1"/>
  <c r="K11" i="1" s="1"/>
  <c r="K7" i="1"/>
  <c r="J5" i="3"/>
  <c r="J13" i="3" s="1"/>
  <c r="J6" i="3"/>
  <c r="J22" i="3" s="1"/>
  <c r="J21" i="2"/>
  <c r="J13" i="2"/>
  <c r="J6" i="2"/>
  <c r="J18" i="2"/>
  <c r="K5" i="3"/>
  <c r="K13" i="3" s="1"/>
  <c r="K6" i="3"/>
  <c r="K22" i="3" s="1"/>
  <c r="J6" i="4"/>
  <c r="P6" i="4" s="1"/>
  <c r="J3" i="4"/>
  <c r="P3" i="4" s="1"/>
  <c r="J4" i="4"/>
  <c r="P4" i="4" s="1"/>
  <c r="J5" i="4"/>
  <c r="P5" i="4" s="1"/>
  <c r="J7" i="4"/>
  <c r="P7" i="4" s="1"/>
  <c r="K2" i="2"/>
  <c r="K6" i="2"/>
  <c r="K4" i="2"/>
  <c r="K7" i="2" s="1"/>
  <c r="K3" i="2"/>
  <c r="K19" i="2" s="1"/>
  <c r="J4" i="1"/>
  <c r="P4" i="1" s="1"/>
  <c r="J2" i="1"/>
  <c r="J6" i="1"/>
  <c r="P6" i="1" s="1"/>
  <c r="J5" i="1"/>
  <c r="P5" i="1" s="1"/>
  <c r="N7" i="1"/>
  <c r="H9" i="1" s="1"/>
  <c r="H11" i="1" s="1"/>
  <c r="K5" i="2"/>
  <c r="I3" i="4"/>
  <c r="O3" i="4" s="1"/>
  <c r="I6" i="4"/>
  <c r="O6" i="4" s="1"/>
  <c r="H7" i="4"/>
  <c r="N7" i="4" s="1"/>
  <c r="H5" i="4"/>
  <c r="N5" i="4" s="1"/>
  <c r="H3" i="4"/>
  <c r="N3" i="4" s="1"/>
  <c r="K6" i="4"/>
  <c r="Q6" i="4" s="1"/>
  <c r="K4" i="4"/>
  <c r="Q4" i="4" s="1"/>
  <c r="K3" i="4"/>
  <c r="Q3" i="4" s="1"/>
  <c r="H6" i="4"/>
  <c r="N6" i="4" s="1"/>
  <c r="K7" i="4"/>
  <c r="Q7" i="4" s="1"/>
  <c r="I22" i="3"/>
  <c r="I14" i="3"/>
  <c r="J21" i="3"/>
  <c r="K21" i="3"/>
  <c r="H18" i="3"/>
  <c r="H10" i="3"/>
  <c r="J3" i="3"/>
  <c r="K3" i="3"/>
  <c r="H4" i="3"/>
  <c r="I4" i="3"/>
  <c r="J4" i="3"/>
  <c r="J2" i="3"/>
  <c r="K4" i="3"/>
  <c r="H5" i="3"/>
  <c r="I5" i="3"/>
  <c r="I2" i="3"/>
  <c r="K2" i="3"/>
  <c r="H3" i="3"/>
  <c r="I3" i="3"/>
  <c r="H6" i="3"/>
  <c r="H11" i="2"/>
  <c r="J20" i="2"/>
  <c r="K11" i="2"/>
  <c r="J7" i="2"/>
  <c r="H19" i="2"/>
  <c r="I6" i="2"/>
  <c r="H12" i="2"/>
  <c r="I5" i="2"/>
  <c r="I4" i="2"/>
  <c r="I3" i="2"/>
  <c r="K21" i="2" l="1"/>
  <c r="K13" i="2"/>
  <c r="K18" i="2"/>
  <c r="K10" i="2"/>
  <c r="K22" i="2"/>
  <c r="K14" i="2"/>
  <c r="S3" i="4"/>
  <c r="N11" i="4"/>
  <c r="N12" i="4" s="1"/>
  <c r="S4" i="4" s="1"/>
  <c r="S10" i="4"/>
  <c r="N10" i="4"/>
  <c r="N13" i="4" s="1"/>
  <c r="S11" i="4" s="1"/>
  <c r="J22" i="2"/>
  <c r="J14" i="2"/>
  <c r="S7" i="4"/>
  <c r="S14" i="4"/>
  <c r="V11" i="4"/>
  <c r="L11" i="1"/>
  <c r="I13" i="1" s="1"/>
  <c r="J11" i="2"/>
  <c r="S5" i="4"/>
  <c r="S12" i="4"/>
  <c r="J14" i="3"/>
  <c r="V14" i="4"/>
  <c r="T6" i="4"/>
  <c r="J7" i="1"/>
  <c r="P2" i="1"/>
  <c r="P7" i="1" s="1"/>
  <c r="J9" i="1" s="1"/>
  <c r="J11" i="1" s="1"/>
  <c r="K20" i="2"/>
  <c r="K12" i="2"/>
  <c r="L12" i="2" s="1"/>
  <c r="V6" i="4"/>
  <c r="K14" i="3"/>
  <c r="S13" i="4"/>
  <c r="S6" i="4"/>
  <c r="O10" i="4"/>
  <c r="O12" i="4" s="1"/>
  <c r="T3" i="4"/>
  <c r="O11" i="4"/>
  <c r="O13" i="4" s="1"/>
  <c r="T13" i="4" s="1"/>
  <c r="P10" i="4"/>
  <c r="P12" i="4" s="1"/>
  <c r="U7" i="4" s="1"/>
  <c r="P11" i="4"/>
  <c r="P13" i="4" s="1"/>
  <c r="U12" i="4" s="1"/>
  <c r="Q10" i="4"/>
  <c r="Q12" i="4" s="1"/>
  <c r="V5" i="4" s="1"/>
  <c r="V3" i="4"/>
  <c r="Q11" i="4"/>
  <c r="Q13" i="4" s="1"/>
  <c r="V12" i="4" s="1"/>
  <c r="I8" i="4"/>
  <c r="H8" i="4"/>
  <c r="K8" i="4"/>
  <c r="J8" i="4"/>
  <c r="K18" i="3"/>
  <c r="K7" i="3"/>
  <c r="K10" i="3"/>
  <c r="I21" i="3"/>
  <c r="I13" i="3"/>
  <c r="J20" i="3"/>
  <c r="J12" i="3"/>
  <c r="K11" i="3"/>
  <c r="K19" i="3"/>
  <c r="K12" i="3"/>
  <c r="K20" i="3"/>
  <c r="H22" i="3"/>
  <c r="L22" i="3" s="1"/>
  <c r="H14" i="3"/>
  <c r="H19" i="3"/>
  <c r="H11" i="3"/>
  <c r="J10" i="3"/>
  <c r="J18" i="3"/>
  <c r="J7" i="3"/>
  <c r="I20" i="3"/>
  <c r="I12" i="3"/>
  <c r="J11" i="3"/>
  <c r="J19" i="3"/>
  <c r="H7" i="3"/>
  <c r="I10" i="3"/>
  <c r="I18" i="3"/>
  <c r="L18" i="3" s="1"/>
  <c r="I7" i="3"/>
  <c r="H20" i="3"/>
  <c r="L20" i="3" s="1"/>
  <c r="H12" i="3"/>
  <c r="I19" i="3"/>
  <c r="I11" i="3"/>
  <c r="H13" i="3"/>
  <c r="H21" i="3"/>
  <c r="L21" i="3" s="1"/>
  <c r="I12" i="2"/>
  <c r="I20" i="2"/>
  <c r="I22" i="2"/>
  <c r="I14" i="2"/>
  <c r="I21" i="2"/>
  <c r="I13" i="2"/>
  <c r="I11" i="2"/>
  <c r="L11" i="2" s="1"/>
  <c r="I19" i="2"/>
  <c r="L19" i="2" s="1"/>
  <c r="H7" i="2"/>
  <c r="H18" i="2"/>
  <c r="L18" i="2" s="1"/>
  <c r="H10" i="2"/>
  <c r="H13" i="2"/>
  <c r="L13" i="2" s="1"/>
  <c r="H21" i="2"/>
  <c r="H14" i="2"/>
  <c r="H22" i="2"/>
  <c r="H20" i="2"/>
  <c r="L20" i="2" s="1"/>
  <c r="I7" i="2"/>
  <c r="U6" i="4" l="1"/>
  <c r="U13" i="4"/>
  <c r="U10" i="4"/>
  <c r="W14" i="4"/>
  <c r="X14" i="4" s="1"/>
  <c r="T21" i="4" s="1"/>
  <c r="T10" i="4"/>
  <c r="W10" i="4" s="1"/>
  <c r="X10" i="4" s="1"/>
  <c r="T17" i="4" s="1"/>
  <c r="V13" i="4"/>
  <c r="W13" i="4" s="1"/>
  <c r="X13" i="4" s="1"/>
  <c r="T20" i="4" s="1"/>
  <c r="U5" i="4"/>
  <c r="L10" i="3"/>
  <c r="L13" i="3"/>
  <c r="V7" i="4"/>
  <c r="H13" i="1"/>
  <c r="W12" i="4"/>
  <c r="X12" i="4" s="1"/>
  <c r="T19" i="4" s="1"/>
  <c r="L22" i="2"/>
  <c r="T12" i="4"/>
  <c r="T14" i="4"/>
  <c r="T11" i="4"/>
  <c r="L14" i="2"/>
  <c r="L21" i="2"/>
  <c r="V10" i="4"/>
  <c r="T5" i="4"/>
  <c r="W5" i="4" s="1"/>
  <c r="X5" i="4" s="1"/>
  <c r="S19" i="4" s="1"/>
  <c r="U19" i="4" s="1"/>
  <c r="T7" i="4"/>
  <c r="W7" i="4" s="1"/>
  <c r="X7" i="4" s="1"/>
  <c r="S21" i="4" s="1"/>
  <c r="U21" i="4" s="1"/>
  <c r="T4" i="4"/>
  <c r="U4" i="4"/>
  <c r="V4" i="4"/>
  <c r="L14" i="3"/>
  <c r="W6" i="4"/>
  <c r="X6" i="4" s="1"/>
  <c r="S20" i="4" s="1"/>
  <c r="U11" i="4"/>
  <c r="W11" i="4" s="1"/>
  <c r="X11" i="4" s="1"/>
  <c r="T18" i="4" s="1"/>
  <c r="U14" i="4"/>
  <c r="L10" i="2"/>
  <c r="L12" i="3"/>
  <c r="K13" i="1"/>
  <c r="U3" i="4"/>
  <c r="W3" i="4" s="1"/>
  <c r="X3" i="4" s="1"/>
  <c r="S17" i="4" s="1"/>
  <c r="U17" i="4" s="1"/>
  <c r="J13" i="1"/>
  <c r="W4" i="4"/>
  <c r="X4" i="4" s="1"/>
  <c r="S18" i="4" s="1"/>
  <c r="L19" i="3"/>
  <c r="L11" i="3"/>
  <c r="V17" i="4" l="1"/>
  <c r="U20" i="4"/>
  <c r="V20" i="4" s="1"/>
  <c r="U18" i="4"/>
  <c r="V18" i="4" s="1"/>
  <c r="V19" i="4"/>
  <c r="V21" i="4"/>
</calcChain>
</file>

<file path=xl/sharedStrings.xml><?xml version="1.0" encoding="utf-8"?>
<sst xmlns="http://schemas.openxmlformats.org/spreadsheetml/2006/main" count="105" uniqueCount="43">
  <si>
    <t>Alternatives/Criteria</t>
  </si>
  <si>
    <t>A1</t>
  </si>
  <si>
    <t>A2</t>
  </si>
  <si>
    <t>A3</t>
  </si>
  <si>
    <t>A4</t>
  </si>
  <si>
    <t>C1(Min)</t>
  </si>
  <si>
    <t>C2(Max)</t>
  </si>
  <si>
    <t>C3(Max)</t>
  </si>
  <si>
    <t>A5</t>
  </si>
  <si>
    <t>C4(Max)</t>
  </si>
  <si>
    <t>n</t>
  </si>
  <si>
    <t>m</t>
  </si>
  <si>
    <t>Sum</t>
  </si>
  <si>
    <t>k</t>
  </si>
  <si>
    <t>2- Entropy: e_j = -k*p_ij*ln(p_ij)</t>
  </si>
  <si>
    <t>1- Normalization:  p_ij = x_ij/sum{j}(x_ij)</t>
  </si>
  <si>
    <t>p_ij*ln(p_ij)</t>
  </si>
  <si>
    <t>1-e_j</t>
  </si>
  <si>
    <t>3- w_j = 1-e_j/sum(1-e_j)</t>
  </si>
  <si>
    <t>Weights</t>
  </si>
  <si>
    <t>3-WPM</t>
  </si>
  <si>
    <t>2-WSM</t>
  </si>
  <si>
    <t>Product</t>
  </si>
  <si>
    <t>Rank</t>
  </si>
  <si>
    <t>Normalization: [MAX] p_ij = x_ij/max{j}(x_ij) - [MIN] min{j}{x_ij}/x_ij</t>
  </si>
  <si>
    <t>Max</t>
  </si>
  <si>
    <t>Min</t>
  </si>
  <si>
    <t>4-WASPASS</t>
  </si>
  <si>
    <t>WSM</t>
  </si>
  <si>
    <t>WPM</t>
  </si>
  <si>
    <t>Q_i</t>
  </si>
  <si>
    <t>\lambda</t>
  </si>
  <si>
    <t>SQRT(Sum(x_ij^2))</t>
  </si>
  <si>
    <t>1- Normalization: r_ij</t>
  </si>
  <si>
    <t>v_j+</t>
  </si>
  <si>
    <t>v_j-</t>
  </si>
  <si>
    <t>2- v_ij = r_ij*w_ij</t>
  </si>
  <si>
    <t>4.1- SQR(v_ij - v_j+)</t>
  </si>
  <si>
    <t>S_i+</t>
  </si>
  <si>
    <t>S_i-</t>
  </si>
  <si>
    <t>Pi</t>
  </si>
  <si>
    <t>2-WSM or Simple Additive Weighting(SAW) method</t>
  </si>
  <si>
    <t>3- V_j+ and V_j-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</si>
</sst>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3" tint="-0.249977111117893"/>
      <name val="Times New Roman"/>
      <family val="1"/>
    </font>
    <font>
      <sz val="11"/>
      <color theme="9" tint="-0.249977111117893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workbookViewId="0"/>
  </sheetViews>
  <sheetFormatPr defaultColWidth="8.85546875" defaultRowHeight="15" x14ac:dyDescent="0.25"/>
  <cols>
    <col min="1" max="1" width="22.140625" style="1" customWidth="1"/>
    <col min="2" max="5" width="8.85546875" style="1"/>
    <col min="6" max="6" width="9.140625"/>
    <col min="7" max="13" width="8.85546875" style="1"/>
    <col min="14" max="17" width="7.28515625" style="1" customWidth="1"/>
    <col min="18" max="16384" width="8.85546875" style="1"/>
  </cols>
  <sheetData>
    <row r="1" spans="1:17" ht="15.75" thickBot="1" x14ac:dyDescent="0.3">
      <c r="A1" s="14" t="s">
        <v>0</v>
      </c>
      <c r="B1" s="15" t="s">
        <v>5</v>
      </c>
      <c r="C1" s="15" t="s">
        <v>6</v>
      </c>
      <c r="D1" s="15" t="s">
        <v>7</v>
      </c>
      <c r="E1" s="16" t="s">
        <v>9</v>
      </c>
      <c r="F1" s="1"/>
      <c r="H1" s="51" t="s">
        <v>15</v>
      </c>
      <c r="I1" s="51"/>
      <c r="J1" s="51"/>
      <c r="K1" s="51"/>
      <c r="N1" s="52" t="s">
        <v>16</v>
      </c>
      <c r="O1" s="52"/>
      <c r="P1" s="52"/>
      <c r="Q1" s="52"/>
    </row>
    <row r="2" spans="1:17" x14ac:dyDescent="0.25">
      <c r="A2" s="11" t="s">
        <v>1</v>
      </c>
      <c r="B2" s="12">
        <v>250</v>
      </c>
      <c r="C2" s="12">
        <v>16</v>
      </c>
      <c r="D2" s="12">
        <v>12</v>
      </c>
      <c r="E2" s="13">
        <v>5</v>
      </c>
      <c r="H2" s="17">
        <f>B2/$B$7</f>
        <v>0.2</v>
      </c>
      <c r="I2" s="17">
        <f>C2/$C$7</f>
        <v>0.14285714285714285</v>
      </c>
      <c r="J2" s="17">
        <f>D2/$D$7</f>
        <v>0.2</v>
      </c>
      <c r="K2" s="17">
        <f>E2/$E$7</f>
        <v>0.27777777777777779</v>
      </c>
      <c r="N2" s="1">
        <f>H2*LN(H2)</f>
        <v>-0.32188758248682009</v>
      </c>
      <c r="O2" s="1">
        <f t="shared" ref="O2:Q2" si="0">I2*LN(I2)</f>
        <v>-0.27798716415075903</v>
      </c>
      <c r="P2" s="1">
        <f t="shared" si="0"/>
        <v>-0.32188758248682009</v>
      </c>
      <c r="Q2" s="1">
        <f t="shared" si="0"/>
        <v>-0.35581495707279565</v>
      </c>
    </row>
    <row r="3" spans="1:17" x14ac:dyDescent="0.25">
      <c r="A3" s="5" t="s">
        <v>2</v>
      </c>
      <c r="B3" s="6">
        <v>200</v>
      </c>
      <c r="C3" s="6">
        <v>16</v>
      </c>
      <c r="D3" s="6">
        <v>8</v>
      </c>
      <c r="E3" s="7">
        <v>3</v>
      </c>
      <c r="H3" s="17">
        <f t="shared" ref="H3:H6" si="1">B3/$B$7</f>
        <v>0.16</v>
      </c>
      <c r="I3" s="17">
        <f t="shared" ref="I3:I6" si="2">C3/$C$7</f>
        <v>0.14285714285714285</v>
      </c>
      <c r="J3" s="17">
        <f t="shared" ref="J3:J6" si="3">D3/$D$7</f>
        <v>0.13333333333333333</v>
      </c>
      <c r="K3" s="17">
        <f t="shared" ref="K3:K6" si="4">E3/$E$7</f>
        <v>0.16666666666666666</v>
      </c>
      <c r="N3" s="1">
        <f t="shared" ref="N3:N6" si="5">H3*LN(H3)</f>
        <v>-0.29321303419972966</v>
      </c>
      <c r="O3" s="1">
        <f t="shared" ref="O3:O6" si="6">I3*LN(I3)</f>
        <v>-0.27798716415075903</v>
      </c>
      <c r="P3" s="1">
        <f t="shared" ref="P3:P6" si="7">J3*LN(J3)</f>
        <v>-0.26865373607230197</v>
      </c>
      <c r="Q3" s="1">
        <f t="shared" ref="Q3:Q6" si="8">K3*LN(K3)</f>
        <v>-0.29862657820467581</v>
      </c>
    </row>
    <row r="4" spans="1:17" x14ac:dyDescent="0.25">
      <c r="A4" s="3" t="s">
        <v>3</v>
      </c>
      <c r="B4" s="2">
        <v>300</v>
      </c>
      <c r="C4" s="2">
        <v>32</v>
      </c>
      <c r="D4" s="2">
        <v>16</v>
      </c>
      <c r="E4" s="4">
        <v>4</v>
      </c>
      <c r="F4" s="1"/>
      <c r="H4" s="17">
        <f t="shared" si="1"/>
        <v>0.24</v>
      </c>
      <c r="I4" s="17">
        <f t="shared" si="2"/>
        <v>0.2857142857142857</v>
      </c>
      <c r="J4" s="17">
        <f t="shared" si="3"/>
        <v>0.26666666666666666</v>
      </c>
      <c r="K4" s="17">
        <f t="shared" si="4"/>
        <v>0.22222222222222221</v>
      </c>
      <c r="N4" s="1">
        <f t="shared" si="5"/>
        <v>-0.342507925353635</v>
      </c>
      <c r="O4" s="1">
        <f t="shared" si="6"/>
        <v>-0.35793227671296229</v>
      </c>
      <c r="P4" s="1">
        <f t="shared" si="7"/>
        <v>-0.35246822399528521</v>
      </c>
      <c r="Q4" s="1">
        <f t="shared" si="8"/>
        <v>-0.33423942150583869</v>
      </c>
    </row>
    <row r="5" spans="1:17" x14ac:dyDescent="0.25">
      <c r="A5" s="5" t="s">
        <v>4</v>
      </c>
      <c r="B5" s="6">
        <v>275</v>
      </c>
      <c r="C5" s="6">
        <v>32</v>
      </c>
      <c r="D5" s="6">
        <v>8</v>
      </c>
      <c r="E5" s="7">
        <v>4</v>
      </c>
      <c r="F5" s="1"/>
      <c r="H5" s="17">
        <f t="shared" si="1"/>
        <v>0.22</v>
      </c>
      <c r="I5" s="17">
        <f t="shared" si="2"/>
        <v>0.2857142857142857</v>
      </c>
      <c r="J5" s="17">
        <f t="shared" si="3"/>
        <v>0.13333333333333333</v>
      </c>
      <c r="K5" s="17">
        <f t="shared" si="4"/>
        <v>0.22222222222222221</v>
      </c>
      <c r="N5" s="1">
        <f t="shared" si="5"/>
        <v>-0.33310810117855061</v>
      </c>
      <c r="O5" s="1">
        <f t="shared" si="6"/>
        <v>-0.35793227671296229</v>
      </c>
      <c r="P5" s="1">
        <f t="shared" si="7"/>
        <v>-0.26865373607230197</v>
      </c>
      <c r="Q5" s="1">
        <f t="shared" si="8"/>
        <v>-0.33423942150583869</v>
      </c>
    </row>
    <row r="6" spans="1:17" ht="15.75" thickBot="1" x14ac:dyDescent="0.3">
      <c r="A6" s="8" t="s">
        <v>8</v>
      </c>
      <c r="B6" s="9">
        <v>225</v>
      </c>
      <c r="C6" s="9">
        <v>16</v>
      </c>
      <c r="D6" s="9">
        <v>16</v>
      </c>
      <c r="E6" s="10">
        <v>2</v>
      </c>
      <c r="F6" s="1"/>
      <c r="H6" s="17">
        <f t="shared" si="1"/>
        <v>0.18</v>
      </c>
      <c r="I6" s="17">
        <f t="shared" si="2"/>
        <v>0.14285714285714285</v>
      </c>
      <c r="J6" s="17">
        <f t="shared" si="3"/>
        <v>0.26666666666666666</v>
      </c>
      <c r="K6" s="17">
        <f t="shared" si="4"/>
        <v>0.1111111111111111</v>
      </c>
      <c r="N6" s="1">
        <f t="shared" si="5"/>
        <v>-0.30866371705654677</v>
      </c>
      <c r="O6" s="1">
        <f t="shared" si="6"/>
        <v>-0.27798716415075903</v>
      </c>
      <c r="P6" s="1">
        <f t="shared" si="7"/>
        <v>-0.35246822399528521</v>
      </c>
      <c r="Q6" s="1">
        <f t="shared" si="8"/>
        <v>-0.24413606414846883</v>
      </c>
    </row>
    <row r="7" spans="1:17" x14ac:dyDescent="0.25">
      <c r="A7" s="1" t="s">
        <v>12</v>
      </c>
      <c r="B7" s="1">
        <f>SUM(B2:B6)</f>
        <v>1250</v>
      </c>
      <c r="C7" s="1">
        <f>SUM(C2:C6)</f>
        <v>112</v>
      </c>
      <c r="D7" s="1">
        <f t="shared" ref="D7" si="9">SUM(D2:D6)</f>
        <v>60</v>
      </c>
      <c r="E7" s="1">
        <f>SUM(E2:E6)</f>
        <v>18</v>
      </c>
      <c r="F7" s="1"/>
      <c r="H7" s="1">
        <f t="shared" ref="H7:K7" si="10">SUM(H2:H6)</f>
        <v>1</v>
      </c>
      <c r="I7" s="1">
        <f t="shared" si="10"/>
        <v>1</v>
      </c>
      <c r="J7" s="1">
        <f t="shared" si="10"/>
        <v>1</v>
      </c>
      <c r="K7" s="1">
        <f t="shared" si="10"/>
        <v>1</v>
      </c>
      <c r="N7" s="1">
        <f t="shared" ref="N7:O7" si="11">SUM(N2:N6)</f>
        <v>-1.5993803602752821</v>
      </c>
      <c r="O7" s="1">
        <f t="shared" si="11"/>
        <v>-1.5498260458782016</v>
      </c>
      <c r="P7" s="1">
        <f t="shared" ref="P7:Q7" si="12">SUM(P2:P6)</f>
        <v>-1.5641315026219944</v>
      </c>
      <c r="Q7" s="1">
        <f t="shared" si="12"/>
        <v>-1.5670564424376177</v>
      </c>
    </row>
    <row r="8" spans="1:17" x14ac:dyDescent="0.25">
      <c r="A8" s="1" t="s">
        <v>10</v>
      </c>
      <c r="B8" s="1">
        <v>4</v>
      </c>
      <c r="H8" s="51" t="s">
        <v>14</v>
      </c>
      <c r="I8" s="51"/>
      <c r="J8" s="51"/>
      <c r="K8" s="51"/>
    </row>
    <row r="9" spans="1:17" x14ac:dyDescent="0.25">
      <c r="A9" s="1" t="s">
        <v>11</v>
      </c>
      <c r="B9" s="1">
        <v>5</v>
      </c>
      <c r="H9" s="17">
        <f>-$B$10*N7</f>
        <v>0.99375089148757079</v>
      </c>
      <c r="I9" s="17">
        <f t="shared" ref="I9:K9" si="13">-$B$10*O7</f>
        <v>0.96296106479451438</v>
      </c>
      <c r="J9" s="17">
        <f t="shared" si="13"/>
        <v>0.97184954482426422</v>
      </c>
      <c r="K9" s="17">
        <f t="shared" si="13"/>
        <v>0.97366691211319534</v>
      </c>
    </row>
    <row r="10" spans="1:17" x14ac:dyDescent="0.25">
      <c r="A10" s="1" t="s">
        <v>13</v>
      </c>
      <c r="B10" s="17">
        <f>1/LN(B9)</f>
        <v>0.62133493455961186</v>
      </c>
      <c r="H10" s="53" t="s">
        <v>17</v>
      </c>
      <c r="I10" s="53"/>
      <c r="J10" s="53"/>
      <c r="K10" s="53"/>
      <c r="L10" s="1" t="s">
        <v>12</v>
      </c>
    </row>
    <row r="11" spans="1:17" x14ac:dyDescent="0.25">
      <c r="H11" s="17">
        <f>1-H9</f>
        <v>6.2491085124292134E-3</v>
      </c>
      <c r="I11" s="17">
        <f t="shared" ref="I11:K11" si="14">1-I9</f>
        <v>3.7038935205485624E-2</v>
      </c>
      <c r="J11" s="17">
        <f t="shared" si="14"/>
        <v>2.8150455175735778E-2</v>
      </c>
      <c r="K11" s="17">
        <f t="shared" si="14"/>
        <v>2.6333087886804663E-2</v>
      </c>
      <c r="L11" s="17">
        <f>SUM(H11:K11)</f>
        <v>9.7771586780455277E-2</v>
      </c>
    </row>
    <row r="12" spans="1:17" x14ac:dyDescent="0.25">
      <c r="H12" s="54" t="s">
        <v>18</v>
      </c>
      <c r="I12" s="54"/>
      <c r="J12" s="54"/>
      <c r="K12" s="54"/>
    </row>
    <row r="13" spans="1:17" x14ac:dyDescent="0.25">
      <c r="H13" s="17">
        <f>H11/$L$11</f>
        <v>6.3915383990458277E-2</v>
      </c>
      <c r="I13" s="17">
        <f t="shared" ref="I13:K13" si="15">I11/$L$11</f>
        <v>0.37883127834118141</v>
      </c>
      <c r="J13" s="17">
        <f t="shared" si="15"/>
        <v>0.28792061275375669</v>
      </c>
      <c r="K13" s="17">
        <f t="shared" si="15"/>
        <v>0.26933272491460369</v>
      </c>
    </row>
  </sheetData>
  <mergeCells count="5">
    <mergeCell ref="H1:K1"/>
    <mergeCell ref="N1:Q1"/>
    <mergeCell ref="H8:K8"/>
    <mergeCell ref="H10:K10"/>
    <mergeCell ref="H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workbookViewId="0"/>
  </sheetViews>
  <sheetFormatPr defaultColWidth="8.85546875" defaultRowHeight="15" x14ac:dyDescent="0.25"/>
  <cols>
    <col min="1" max="1" width="22.140625" style="1" customWidth="1"/>
    <col min="2" max="5" width="8.85546875" style="1"/>
    <col min="6" max="6" width="9.140625"/>
    <col min="7" max="7" width="8.85546875" style="1"/>
    <col min="8" max="11" width="14.28515625" style="1" customWidth="1"/>
    <col min="12" max="13" width="8.85546875" style="1"/>
    <col min="14" max="17" width="7.28515625" style="1" customWidth="1"/>
    <col min="18" max="16384" width="8.85546875" style="1"/>
  </cols>
  <sheetData>
    <row r="1" spans="1:17" ht="15.75" thickBot="1" x14ac:dyDescent="0.3">
      <c r="A1" s="14" t="s">
        <v>0</v>
      </c>
      <c r="B1" s="15" t="s">
        <v>5</v>
      </c>
      <c r="C1" s="15" t="s">
        <v>6</v>
      </c>
      <c r="D1" s="15" t="s">
        <v>7</v>
      </c>
      <c r="E1" s="16" t="s">
        <v>9</v>
      </c>
      <c r="F1" s="1"/>
      <c r="H1" s="55" t="s">
        <v>24</v>
      </c>
      <c r="I1" s="55"/>
      <c r="J1" s="55"/>
      <c r="K1" s="55"/>
      <c r="N1" s="52"/>
      <c r="O1" s="52"/>
      <c r="P1" s="52"/>
      <c r="Q1" s="52"/>
    </row>
    <row r="2" spans="1:17" x14ac:dyDescent="0.25">
      <c r="A2" s="11" t="s">
        <v>1</v>
      </c>
      <c r="B2" s="12">
        <v>250</v>
      </c>
      <c r="C2" s="12">
        <v>16</v>
      </c>
      <c r="D2" s="12">
        <v>12</v>
      </c>
      <c r="E2" s="13">
        <v>5</v>
      </c>
      <c r="H2" s="17">
        <f>$B$8/B2</f>
        <v>0.8</v>
      </c>
      <c r="I2" s="17">
        <f>C2/$C$7</f>
        <v>0.5</v>
      </c>
      <c r="J2" s="17">
        <f>D2/$D$7</f>
        <v>0.75</v>
      </c>
      <c r="K2" s="17">
        <f>E2/$E$7</f>
        <v>1</v>
      </c>
    </row>
    <row r="3" spans="1:17" x14ac:dyDescent="0.25">
      <c r="A3" s="5" t="s">
        <v>2</v>
      </c>
      <c r="B3" s="6">
        <v>200</v>
      </c>
      <c r="C3" s="6">
        <v>16</v>
      </c>
      <c r="D3" s="6">
        <v>8</v>
      </c>
      <c r="E3" s="7">
        <v>3</v>
      </c>
      <c r="H3" s="17">
        <f t="shared" ref="H3:H6" si="0">$B$8/B3</f>
        <v>1</v>
      </c>
      <c r="I3" s="17">
        <f t="shared" ref="I3:I6" si="1">C3/$C$7</f>
        <v>0.5</v>
      </c>
      <c r="J3" s="17">
        <f t="shared" ref="J3:J6" si="2">D3/$D$7</f>
        <v>0.5</v>
      </c>
      <c r="K3" s="17">
        <f t="shared" ref="K3:K6" si="3">E3/$E$7</f>
        <v>0.6</v>
      </c>
    </row>
    <row r="4" spans="1:17" x14ac:dyDescent="0.25">
      <c r="A4" s="3" t="s">
        <v>3</v>
      </c>
      <c r="B4" s="2">
        <v>300</v>
      </c>
      <c r="C4" s="2">
        <v>32</v>
      </c>
      <c r="D4" s="2">
        <v>16</v>
      </c>
      <c r="E4" s="4">
        <v>4</v>
      </c>
      <c r="F4" s="1"/>
      <c r="H4" s="17">
        <f t="shared" si="0"/>
        <v>0.66666666666666663</v>
      </c>
      <c r="I4" s="17">
        <f t="shared" si="1"/>
        <v>1</v>
      </c>
      <c r="J4" s="17">
        <f t="shared" si="2"/>
        <v>1</v>
      </c>
      <c r="K4" s="17">
        <f t="shared" si="3"/>
        <v>0.8</v>
      </c>
    </row>
    <row r="5" spans="1:17" x14ac:dyDescent="0.25">
      <c r="A5" s="5" t="s">
        <v>4</v>
      </c>
      <c r="B5" s="6">
        <v>275</v>
      </c>
      <c r="C5" s="6">
        <v>32</v>
      </c>
      <c r="D5" s="6">
        <v>8</v>
      </c>
      <c r="E5" s="7">
        <v>4</v>
      </c>
      <c r="F5" s="1"/>
      <c r="H5" s="17">
        <f t="shared" si="0"/>
        <v>0.72727272727272729</v>
      </c>
      <c r="I5" s="17">
        <f t="shared" si="1"/>
        <v>1</v>
      </c>
      <c r="J5" s="17">
        <f t="shared" si="2"/>
        <v>0.5</v>
      </c>
      <c r="K5" s="17">
        <f t="shared" si="3"/>
        <v>0.8</v>
      </c>
    </row>
    <row r="6" spans="1:17" ht="15.75" thickBot="1" x14ac:dyDescent="0.3">
      <c r="A6" s="8" t="s">
        <v>8</v>
      </c>
      <c r="B6" s="9">
        <v>225</v>
      </c>
      <c r="C6" s="9">
        <v>16</v>
      </c>
      <c r="D6" s="9">
        <v>16</v>
      </c>
      <c r="E6" s="10">
        <v>2</v>
      </c>
      <c r="F6" s="1"/>
      <c r="H6" s="17">
        <f t="shared" si="0"/>
        <v>0.88888888888888884</v>
      </c>
      <c r="I6" s="17">
        <f t="shared" si="1"/>
        <v>0.5</v>
      </c>
      <c r="J6" s="17">
        <f t="shared" si="2"/>
        <v>1</v>
      </c>
      <c r="K6" s="17">
        <f t="shared" si="3"/>
        <v>0.4</v>
      </c>
    </row>
    <row r="7" spans="1:17" x14ac:dyDescent="0.25">
      <c r="A7" s="1" t="s">
        <v>25</v>
      </c>
      <c r="B7" s="1">
        <f>MAX(B2:B6)</f>
        <v>300</v>
      </c>
      <c r="C7" s="20">
        <f t="shared" ref="C7:E7" si="4">MAX(C2:C6)</f>
        <v>32</v>
      </c>
      <c r="D7" s="20">
        <f t="shared" si="4"/>
        <v>16</v>
      </c>
      <c r="E7" s="20">
        <f t="shared" si="4"/>
        <v>5</v>
      </c>
      <c r="F7" s="1"/>
      <c r="G7" s="18" t="s">
        <v>12</v>
      </c>
      <c r="H7" s="18">
        <f t="shared" ref="H7:K7" si="5">SUM(H2:H6)</f>
        <v>4.0828282828282827</v>
      </c>
      <c r="I7" s="18">
        <f t="shared" si="5"/>
        <v>3.5</v>
      </c>
      <c r="J7" s="18">
        <f t="shared" si="5"/>
        <v>3.75</v>
      </c>
      <c r="K7" s="18">
        <f t="shared" si="5"/>
        <v>3.6</v>
      </c>
    </row>
    <row r="8" spans="1:17" ht="15.75" thickBot="1" x14ac:dyDescent="0.3">
      <c r="A8" s="1" t="s">
        <v>26</v>
      </c>
      <c r="B8" s="20">
        <f>MIN(B2:B6)</f>
        <v>200</v>
      </c>
      <c r="C8" s="1">
        <f t="shared" ref="C8:E8" si="6">MIN(C2:C6)</f>
        <v>16</v>
      </c>
      <c r="D8" s="1">
        <f t="shared" si="6"/>
        <v>8</v>
      </c>
      <c r="E8" s="1">
        <f t="shared" si="6"/>
        <v>2</v>
      </c>
      <c r="F8" s="1"/>
    </row>
    <row r="9" spans="1:17" ht="15.75" thickBot="1" x14ac:dyDescent="0.3">
      <c r="A9" s="14" t="s">
        <v>19</v>
      </c>
      <c r="B9" s="6">
        <v>0.25</v>
      </c>
      <c r="C9" s="6">
        <v>0.25</v>
      </c>
      <c r="D9" s="6">
        <v>0.25</v>
      </c>
      <c r="E9" s="6">
        <v>0.25</v>
      </c>
      <c r="H9" s="56" t="s">
        <v>41</v>
      </c>
      <c r="I9" s="56"/>
      <c r="J9" s="56"/>
      <c r="K9" s="56"/>
      <c r="L9" s="18" t="s">
        <v>12</v>
      </c>
      <c r="M9" s="19" t="s">
        <v>23</v>
      </c>
    </row>
    <row r="10" spans="1:17" x14ac:dyDescent="0.25">
      <c r="H10" s="17">
        <f>H2*$B$9</f>
        <v>0.2</v>
      </c>
      <c r="I10" s="17">
        <f>I2*$C$9</f>
        <v>0.125</v>
      </c>
      <c r="J10" s="17">
        <f>J2*$D$9</f>
        <v>0.1875</v>
      </c>
      <c r="K10" s="17">
        <f>K2*$E$9</f>
        <v>0.25</v>
      </c>
      <c r="L10" s="17">
        <f>SUM(H10:K10)</f>
        <v>0.76249999999999996</v>
      </c>
      <c r="M10" s="19">
        <v>2</v>
      </c>
    </row>
    <row r="11" spans="1:17" x14ac:dyDescent="0.25">
      <c r="B11" s="17"/>
      <c r="H11" s="17">
        <f>H3*$B$9</f>
        <v>0.25</v>
      </c>
      <c r="I11" s="17">
        <f>I3*$C$9</f>
        <v>0.125</v>
      </c>
      <c r="J11" s="17">
        <f>J3*$D$9</f>
        <v>0.125</v>
      </c>
      <c r="K11" s="17">
        <f>K3*$E$9</f>
        <v>0.15</v>
      </c>
      <c r="L11" s="17">
        <f t="shared" ref="L11:L14" si="7">SUM(H11:K11)</f>
        <v>0.65</v>
      </c>
      <c r="M11" s="19">
        <v>5</v>
      </c>
    </row>
    <row r="12" spans="1:17" x14ac:dyDescent="0.25">
      <c r="H12" s="17">
        <f>H4*$B$9</f>
        <v>0.16666666666666666</v>
      </c>
      <c r="I12" s="17">
        <f>I4*$C$9</f>
        <v>0.25</v>
      </c>
      <c r="J12" s="17">
        <f>J4*$D$9</f>
        <v>0.25</v>
      </c>
      <c r="K12" s="17">
        <f>K4*$E$9</f>
        <v>0.2</v>
      </c>
      <c r="L12" s="17">
        <f t="shared" si="7"/>
        <v>0.8666666666666667</v>
      </c>
      <c r="M12" s="19">
        <v>1</v>
      </c>
    </row>
    <row r="13" spans="1:17" x14ac:dyDescent="0.25">
      <c r="H13" s="17">
        <f>H5*$B$9</f>
        <v>0.18181818181818182</v>
      </c>
      <c r="I13" s="17">
        <f>I5*$C$9</f>
        <v>0.25</v>
      </c>
      <c r="J13" s="17">
        <f>J5*$D$9</f>
        <v>0.125</v>
      </c>
      <c r="K13" s="17">
        <f>K5*$E$9</f>
        <v>0.2</v>
      </c>
      <c r="L13" s="17">
        <f t="shared" si="7"/>
        <v>0.75681818181818183</v>
      </c>
      <c r="M13" s="19">
        <v>3</v>
      </c>
    </row>
    <row r="14" spans="1:17" x14ac:dyDescent="0.25">
      <c r="H14" s="17">
        <f>H6*$B$9</f>
        <v>0.22222222222222221</v>
      </c>
      <c r="I14" s="17">
        <f>I6*$C$9</f>
        <v>0.125</v>
      </c>
      <c r="J14" s="17">
        <f>J6*$D$9</f>
        <v>0.25</v>
      </c>
      <c r="K14" s="17">
        <f>K6*$E$9</f>
        <v>0.1</v>
      </c>
      <c r="L14" s="17">
        <f t="shared" si="7"/>
        <v>0.69722222222222219</v>
      </c>
      <c r="M14" s="19">
        <v>4</v>
      </c>
    </row>
    <row r="15" spans="1:17" x14ac:dyDescent="0.25">
      <c r="H15" s="17"/>
      <c r="I15" s="17"/>
      <c r="J15" s="17"/>
      <c r="K15" s="17"/>
      <c r="L15" s="17"/>
    </row>
    <row r="16" spans="1:17" x14ac:dyDescent="0.25">
      <c r="H16" s="17"/>
      <c r="I16" s="17"/>
      <c r="J16" s="17"/>
      <c r="K16" s="17"/>
      <c r="L16" s="17"/>
    </row>
    <row r="17" spans="8:13" x14ac:dyDescent="0.25">
      <c r="H17" s="57" t="s">
        <v>20</v>
      </c>
      <c r="I17" s="57"/>
      <c r="J17" s="57"/>
      <c r="K17" s="57"/>
      <c r="L17" s="18" t="s">
        <v>22</v>
      </c>
      <c r="M17" s="19" t="s">
        <v>23</v>
      </c>
    </row>
    <row r="18" spans="8:13" x14ac:dyDescent="0.25">
      <c r="H18" s="17">
        <f>H2^$B$9</f>
        <v>0.94574160900317583</v>
      </c>
      <c r="I18" s="17">
        <f>I2^$C$9</f>
        <v>0.8408964152537145</v>
      </c>
      <c r="J18" s="17">
        <f>J2^$D$9</f>
        <v>0.93060485910209956</v>
      </c>
      <c r="K18" s="17">
        <f>K2^$E$9</f>
        <v>1</v>
      </c>
      <c r="L18" s="1">
        <f>PRODUCT(H18:K18)</f>
        <v>0.74008280449228514</v>
      </c>
      <c r="M18" s="19">
        <v>2</v>
      </c>
    </row>
    <row r="19" spans="8:13" x14ac:dyDescent="0.25">
      <c r="H19" s="17">
        <f t="shared" ref="H19:H22" si="8">H3^$B$9</f>
        <v>1</v>
      </c>
      <c r="I19" s="17">
        <f t="shared" ref="I19:I22" si="9">I3^$C$9</f>
        <v>0.8408964152537145</v>
      </c>
      <c r="J19" s="17">
        <f t="shared" ref="J19:J22" si="10">J3^$D$9</f>
        <v>0.8408964152537145</v>
      </c>
      <c r="K19" s="17">
        <f t="shared" ref="K19:K22" si="11">K3^$E$9</f>
        <v>0.88011173679339338</v>
      </c>
      <c r="L19" s="1">
        <f t="shared" ref="L19:L22" si="12">PRODUCT(H19:K19)</f>
        <v>0.62233297728847825</v>
      </c>
      <c r="M19" s="19">
        <v>5</v>
      </c>
    </row>
    <row r="20" spans="8:13" x14ac:dyDescent="0.25">
      <c r="H20" s="17">
        <f t="shared" si="8"/>
        <v>0.90360200360984477</v>
      </c>
      <c r="I20" s="17">
        <f t="shared" si="9"/>
        <v>1</v>
      </c>
      <c r="J20" s="17">
        <f t="shared" si="10"/>
        <v>1</v>
      </c>
      <c r="K20" s="17">
        <f t="shared" si="11"/>
        <v>0.94574160900317583</v>
      </c>
      <c r="L20" s="1">
        <f t="shared" si="12"/>
        <v>0.85457401279246814</v>
      </c>
      <c r="M20" s="19">
        <v>1</v>
      </c>
    </row>
    <row r="21" spans="8:13" x14ac:dyDescent="0.25">
      <c r="H21" s="17">
        <f t="shared" si="8"/>
        <v>0.92347326188820522</v>
      </c>
      <c r="I21" s="17">
        <f t="shared" si="9"/>
        <v>1</v>
      </c>
      <c r="J21" s="17">
        <f t="shared" si="10"/>
        <v>0.8408964152537145</v>
      </c>
      <c r="K21" s="17">
        <f t="shared" si="11"/>
        <v>0.94574160900317583</v>
      </c>
      <c r="L21" s="1">
        <f t="shared" si="12"/>
        <v>0.73441125397871843</v>
      </c>
      <c r="M21" s="19">
        <v>3</v>
      </c>
    </row>
    <row r="22" spans="8:13" x14ac:dyDescent="0.25">
      <c r="H22" s="17">
        <f t="shared" si="8"/>
        <v>0.97098354341464688</v>
      </c>
      <c r="I22" s="17">
        <f t="shared" si="9"/>
        <v>0.8408964152537145</v>
      </c>
      <c r="J22" s="17">
        <f t="shared" si="10"/>
        <v>1</v>
      </c>
      <c r="K22" s="17">
        <f t="shared" si="11"/>
        <v>0.79527072876705063</v>
      </c>
      <c r="L22" s="1">
        <f t="shared" si="12"/>
        <v>0.64933583095019787</v>
      </c>
      <c r="M22" s="19">
        <v>4</v>
      </c>
    </row>
  </sheetData>
  <mergeCells count="4">
    <mergeCell ref="H1:K1"/>
    <mergeCell ref="N1:Q1"/>
    <mergeCell ref="H9:K9"/>
    <mergeCell ref="H17:K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0"/>
  <sheetViews>
    <sheetView workbookViewId="0"/>
  </sheetViews>
  <sheetFormatPr defaultColWidth="8.85546875" defaultRowHeight="15" x14ac:dyDescent="0.25"/>
  <cols>
    <col min="1" max="1" width="22.140625" style="1" customWidth="1"/>
    <col min="2" max="5" width="8.85546875" style="1"/>
    <col min="6" max="6" width="9.140625"/>
    <col min="7" max="7" width="8.85546875" style="1"/>
    <col min="8" max="11" width="14.28515625" style="1" customWidth="1"/>
    <col min="12" max="13" width="8.85546875" style="1"/>
    <col min="14" max="17" width="7.28515625" style="1" customWidth="1"/>
    <col min="18" max="16384" width="8.85546875" style="1"/>
  </cols>
  <sheetData>
    <row r="1" spans="1:17" ht="15.75" thickBot="1" x14ac:dyDescent="0.3">
      <c r="A1" s="14" t="s">
        <v>0</v>
      </c>
      <c r="B1" s="15" t="s">
        <v>5</v>
      </c>
      <c r="C1" s="15" t="s">
        <v>6</v>
      </c>
      <c r="D1" s="15" t="s">
        <v>7</v>
      </c>
      <c r="E1" s="16" t="s">
        <v>9</v>
      </c>
      <c r="F1" s="1"/>
      <c r="H1" s="51" t="s">
        <v>24</v>
      </c>
      <c r="I1" s="51"/>
      <c r="J1" s="51"/>
      <c r="K1" s="51"/>
      <c r="N1" s="52"/>
      <c r="O1" s="52"/>
      <c r="P1" s="52"/>
      <c r="Q1" s="52"/>
    </row>
    <row r="2" spans="1:17" x14ac:dyDescent="0.25">
      <c r="A2" s="11" t="s">
        <v>1</v>
      </c>
      <c r="B2" s="12">
        <v>250</v>
      </c>
      <c r="C2" s="12">
        <v>16</v>
      </c>
      <c r="D2" s="12">
        <v>12</v>
      </c>
      <c r="E2" s="13">
        <v>5</v>
      </c>
      <c r="H2" s="17">
        <f>$B$8/B2</f>
        <v>0.8</v>
      </c>
      <c r="I2" s="17">
        <f>C2/$C$7</f>
        <v>0.5</v>
      </c>
      <c r="J2" s="17">
        <f>D2/$D$7</f>
        <v>0.75</v>
      </c>
      <c r="K2" s="17">
        <f>E2/$E$7</f>
        <v>1</v>
      </c>
    </row>
    <row r="3" spans="1:17" x14ac:dyDescent="0.25">
      <c r="A3" s="5" t="s">
        <v>2</v>
      </c>
      <c r="B3" s="6">
        <v>200</v>
      </c>
      <c r="C3" s="6">
        <v>16</v>
      </c>
      <c r="D3" s="6">
        <v>8</v>
      </c>
      <c r="E3" s="7">
        <v>3</v>
      </c>
      <c r="H3" s="17">
        <f t="shared" ref="H3:H6" si="0">$B$8/B3</f>
        <v>1</v>
      </c>
      <c r="I3" s="17">
        <f t="shared" ref="I3:I6" si="1">C3/$C$7</f>
        <v>0.5</v>
      </c>
      <c r="J3" s="17">
        <f t="shared" ref="J3:J6" si="2">D3/$D$7</f>
        <v>0.5</v>
      </c>
      <c r="K3" s="17">
        <f t="shared" ref="K3:K6" si="3">E3/$E$7</f>
        <v>0.6</v>
      </c>
    </row>
    <row r="4" spans="1:17" x14ac:dyDescent="0.25">
      <c r="A4" s="3" t="s">
        <v>3</v>
      </c>
      <c r="B4" s="2">
        <v>300</v>
      </c>
      <c r="C4" s="2">
        <v>32</v>
      </c>
      <c r="D4" s="2">
        <v>16</v>
      </c>
      <c r="E4" s="4">
        <v>4</v>
      </c>
      <c r="F4" s="1"/>
      <c r="H4" s="17">
        <f t="shared" si="0"/>
        <v>0.66666666666666663</v>
      </c>
      <c r="I4" s="17">
        <f t="shared" si="1"/>
        <v>1</v>
      </c>
      <c r="J4" s="17">
        <f t="shared" si="2"/>
        <v>1</v>
      </c>
      <c r="K4" s="17">
        <f t="shared" si="3"/>
        <v>0.8</v>
      </c>
    </row>
    <row r="5" spans="1:17" x14ac:dyDescent="0.25">
      <c r="A5" s="5" t="s">
        <v>4</v>
      </c>
      <c r="B5" s="6">
        <v>275</v>
      </c>
      <c r="C5" s="6">
        <v>32</v>
      </c>
      <c r="D5" s="6">
        <v>8</v>
      </c>
      <c r="E5" s="7">
        <v>4</v>
      </c>
      <c r="F5" s="1"/>
      <c r="H5" s="17">
        <f t="shared" si="0"/>
        <v>0.72727272727272729</v>
      </c>
      <c r="I5" s="17">
        <f t="shared" si="1"/>
        <v>1</v>
      </c>
      <c r="J5" s="17">
        <f t="shared" si="2"/>
        <v>0.5</v>
      </c>
      <c r="K5" s="17">
        <f t="shared" si="3"/>
        <v>0.8</v>
      </c>
    </row>
    <row r="6" spans="1:17" ht="15.75" thickBot="1" x14ac:dyDescent="0.3">
      <c r="A6" s="8" t="s">
        <v>8</v>
      </c>
      <c r="B6" s="9">
        <v>225</v>
      </c>
      <c r="C6" s="9">
        <v>16</v>
      </c>
      <c r="D6" s="9">
        <v>16</v>
      </c>
      <c r="E6" s="10">
        <v>2</v>
      </c>
      <c r="F6" s="1"/>
      <c r="H6" s="17">
        <f t="shared" si="0"/>
        <v>0.88888888888888884</v>
      </c>
      <c r="I6" s="17">
        <f t="shared" si="1"/>
        <v>0.5</v>
      </c>
      <c r="J6" s="17">
        <f t="shared" si="2"/>
        <v>1</v>
      </c>
      <c r="K6" s="17">
        <f t="shared" si="3"/>
        <v>0.4</v>
      </c>
    </row>
    <row r="7" spans="1:17" x14ac:dyDescent="0.25">
      <c r="A7" s="1" t="s">
        <v>25</v>
      </c>
      <c r="B7" s="1">
        <f>MAX(B2:B6)</f>
        <v>300</v>
      </c>
      <c r="C7" s="20">
        <f t="shared" ref="C7:E7" si="4">MAX(C2:C6)</f>
        <v>32</v>
      </c>
      <c r="D7" s="20">
        <f t="shared" si="4"/>
        <v>16</v>
      </c>
      <c r="E7" s="20">
        <f t="shared" si="4"/>
        <v>5</v>
      </c>
      <c r="F7" s="1"/>
      <c r="G7" s="18" t="s">
        <v>12</v>
      </c>
      <c r="H7" s="18">
        <f t="shared" ref="H7:K7" si="5">SUM(H2:H6)</f>
        <v>4.0828282828282827</v>
      </c>
      <c r="I7" s="18">
        <f t="shared" si="5"/>
        <v>3.5</v>
      </c>
      <c r="J7" s="18">
        <f t="shared" si="5"/>
        <v>3.75</v>
      </c>
      <c r="K7" s="18">
        <f t="shared" si="5"/>
        <v>3.6</v>
      </c>
    </row>
    <row r="8" spans="1:17" ht="15.75" thickBot="1" x14ac:dyDescent="0.3">
      <c r="A8" s="1" t="s">
        <v>26</v>
      </c>
      <c r="B8" s="20">
        <f>MIN(B2:B6)</f>
        <v>200</v>
      </c>
      <c r="C8" s="1">
        <f t="shared" ref="C8:E8" si="6">MIN(C2:C6)</f>
        <v>16</v>
      </c>
      <c r="D8" s="1">
        <f t="shared" si="6"/>
        <v>8</v>
      </c>
      <c r="E8" s="1">
        <f t="shared" si="6"/>
        <v>2</v>
      </c>
      <c r="F8" s="1"/>
    </row>
    <row r="9" spans="1:17" ht="15.75" thickBot="1" x14ac:dyDescent="0.3">
      <c r="A9" s="14" t="s">
        <v>19</v>
      </c>
      <c r="B9" s="6">
        <v>0.25</v>
      </c>
      <c r="C9" s="6">
        <v>0.25</v>
      </c>
      <c r="D9" s="6">
        <v>0.25</v>
      </c>
      <c r="E9" s="6">
        <v>0.25</v>
      </c>
      <c r="H9" s="51" t="s">
        <v>21</v>
      </c>
      <c r="I9" s="51"/>
      <c r="J9" s="51"/>
      <c r="K9" s="51"/>
      <c r="L9" s="18" t="s">
        <v>12</v>
      </c>
      <c r="M9" s="19" t="s">
        <v>23</v>
      </c>
    </row>
    <row r="10" spans="1:17" x14ac:dyDescent="0.25">
      <c r="H10" s="17">
        <f>H2*$B$9</f>
        <v>0.2</v>
      </c>
      <c r="I10" s="17">
        <f>I2*$C$9</f>
        <v>0.125</v>
      </c>
      <c r="J10" s="17">
        <f>J2*$D$9</f>
        <v>0.1875</v>
      </c>
      <c r="K10" s="17">
        <f>K2*$E$9</f>
        <v>0.25</v>
      </c>
      <c r="L10" s="17">
        <f>SUM(H10:K10)</f>
        <v>0.76249999999999996</v>
      </c>
      <c r="M10" s="19">
        <v>2</v>
      </c>
    </row>
    <row r="11" spans="1:17" x14ac:dyDescent="0.25">
      <c r="B11" s="17"/>
      <c r="H11" s="17">
        <f>H3*$B$9</f>
        <v>0.25</v>
      </c>
      <c r="I11" s="17">
        <f>I3*$C$9</f>
        <v>0.125</v>
      </c>
      <c r="J11" s="17">
        <f>J3*$D$9</f>
        <v>0.125</v>
      </c>
      <c r="K11" s="17">
        <f>K3*$E$9</f>
        <v>0.15</v>
      </c>
      <c r="L11" s="17">
        <f t="shared" ref="L11:L14" si="7">SUM(H11:K11)</f>
        <v>0.65</v>
      </c>
      <c r="M11" s="19">
        <v>5</v>
      </c>
    </row>
    <row r="12" spans="1:17" x14ac:dyDescent="0.25">
      <c r="H12" s="17">
        <f>H4*$B$9</f>
        <v>0.16666666666666666</v>
      </c>
      <c r="I12" s="17">
        <f>I4*$C$9</f>
        <v>0.25</v>
      </c>
      <c r="J12" s="17">
        <f>J4*$D$9</f>
        <v>0.25</v>
      </c>
      <c r="K12" s="17">
        <f>K4*$E$9</f>
        <v>0.2</v>
      </c>
      <c r="L12" s="17">
        <f t="shared" si="7"/>
        <v>0.8666666666666667</v>
      </c>
      <c r="M12" s="19">
        <v>1</v>
      </c>
    </row>
    <row r="13" spans="1:17" x14ac:dyDescent="0.25">
      <c r="A13" s="21"/>
      <c r="B13" s="21"/>
      <c r="C13" s="21"/>
      <c r="D13" s="21"/>
      <c r="E13" s="21"/>
      <c r="H13" s="17">
        <f>H5*$B$9</f>
        <v>0.18181818181818182</v>
      </c>
      <c r="I13" s="17">
        <f>I5*$C$9</f>
        <v>0.25</v>
      </c>
      <c r="J13" s="17">
        <f>J5*$D$9</f>
        <v>0.125</v>
      </c>
      <c r="K13" s="17">
        <f>K5*$E$9</f>
        <v>0.2</v>
      </c>
      <c r="L13" s="17">
        <f t="shared" si="7"/>
        <v>0.75681818181818183</v>
      </c>
      <c r="M13" s="19">
        <v>3</v>
      </c>
    </row>
    <row r="14" spans="1:17" x14ac:dyDescent="0.25">
      <c r="H14" s="17">
        <f>H6*$B$9</f>
        <v>0.22222222222222221</v>
      </c>
      <c r="I14" s="17">
        <f>I6*$C$9</f>
        <v>0.125</v>
      </c>
      <c r="J14" s="17">
        <f>J6*$D$9</f>
        <v>0.25</v>
      </c>
      <c r="K14" s="17">
        <f>K6*$E$9</f>
        <v>0.1</v>
      </c>
      <c r="L14" s="17">
        <f t="shared" si="7"/>
        <v>0.69722222222222219</v>
      </c>
      <c r="M14" s="19">
        <v>4</v>
      </c>
    </row>
    <row r="15" spans="1:17" x14ac:dyDescent="0.25">
      <c r="H15" s="17"/>
      <c r="I15" s="17"/>
      <c r="J15" s="17"/>
      <c r="K15" s="17"/>
      <c r="L15" s="17"/>
    </row>
    <row r="16" spans="1:17" x14ac:dyDescent="0.25">
      <c r="H16" s="17"/>
      <c r="I16" s="17"/>
      <c r="J16" s="17"/>
      <c r="K16" s="17"/>
      <c r="L16" s="17"/>
    </row>
    <row r="17" spans="8:13" x14ac:dyDescent="0.25">
      <c r="H17" s="54" t="s">
        <v>20</v>
      </c>
      <c r="I17" s="54"/>
      <c r="J17" s="54"/>
      <c r="K17" s="54"/>
      <c r="L17" s="18" t="s">
        <v>22</v>
      </c>
      <c r="M17" s="19" t="s">
        <v>23</v>
      </c>
    </row>
    <row r="18" spans="8:13" x14ac:dyDescent="0.25">
      <c r="H18" s="17">
        <f>H2^$B$9</f>
        <v>0.94574160900317583</v>
      </c>
      <c r="I18" s="17">
        <f>I2^$C$9</f>
        <v>0.8408964152537145</v>
      </c>
      <c r="J18" s="17">
        <f>J2^$D$9</f>
        <v>0.93060485910209956</v>
      </c>
      <c r="K18" s="17">
        <f>K2^$E$9</f>
        <v>1</v>
      </c>
      <c r="L18" s="1">
        <f>PRODUCT(H18:K18)</f>
        <v>0.74008280449228514</v>
      </c>
      <c r="M18" s="19">
        <v>2</v>
      </c>
    </row>
    <row r="19" spans="8:13" x14ac:dyDescent="0.25">
      <c r="H19" s="17">
        <f t="shared" ref="H19:H22" si="8">H3^$B$9</f>
        <v>1</v>
      </c>
      <c r="I19" s="17">
        <f t="shared" ref="I19:I22" si="9">I3^$C$9</f>
        <v>0.8408964152537145</v>
      </c>
      <c r="J19" s="17">
        <f t="shared" ref="J19:J22" si="10">J3^$D$9</f>
        <v>0.8408964152537145</v>
      </c>
      <c r="K19" s="17">
        <f t="shared" ref="K19:K22" si="11">K3^$E$9</f>
        <v>0.88011173679339338</v>
      </c>
      <c r="L19" s="1">
        <f t="shared" ref="L19:L22" si="12">PRODUCT(H19:K19)</f>
        <v>0.62233297728847825</v>
      </c>
      <c r="M19" s="19">
        <v>5</v>
      </c>
    </row>
    <row r="20" spans="8:13" x14ac:dyDescent="0.25">
      <c r="H20" s="17">
        <f t="shared" si="8"/>
        <v>0.90360200360984477</v>
      </c>
      <c r="I20" s="17">
        <f t="shared" si="9"/>
        <v>1</v>
      </c>
      <c r="J20" s="17">
        <f t="shared" si="10"/>
        <v>1</v>
      </c>
      <c r="K20" s="17">
        <f t="shared" si="11"/>
        <v>0.94574160900317583</v>
      </c>
      <c r="L20" s="1">
        <f t="shared" si="12"/>
        <v>0.85457401279246814</v>
      </c>
      <c r="M20" s="19">
        <v>1</v>
      </c>
    </row>
    <row r="21" spans="8:13" x14ac:dyDescent="0.25">
      <c r="H21" s="17">
        <f t="shared" si="8"/>
        <v>0.92347326188820522</v>
      </c>
      <c r="I21" s="17">
        <f t="shared" si="9"/>
        <v>1</v>
      </c>
      <c r="J21" s="17">
        <f t="shared" si="10"/>
        <v>0.8408964152537145</v>
      </c>
      <c r="K21" s="17">
        <f t="shared" si="11"/>
        <v>0.94574160900317583</v>
      </c>
      <c r="L21" s="1">
        <f t="shared" si="12"/>
        <v>0.73441125397871843</v>
      </c>
      <c r="M21" s="19">
        <v>3</v>
      </c>
    </row>
    <row r="22" spans="8:13" x14ac:dyDescent="0.25">
      <c r="H22" s="17">
        <f t="shared" si="8"/>
        <v>0.97098354341464688</v>
      </c>
      <c r="I22" s="17">
        <f t="shared" si="9"/>
        <v>0.8408964152537145</v>
      </c>
      <c r="J22" s="17">
        <f t="shared" si="10"/>
        <v>1</v>
      </c>
      <c r="K22" s="17">
        <f t="shared" si="11"/>
        <v>0.79527072876705063</v>
      </c>
      <c r="L22" s="1">
        <f t="shared" si="12"/>
        <v>0.64933583095019787</v>
      </c>
      <c r="M22" s="19">
        <v>4</v>
      </c>
    </row>
    <row r="24" spans="8:13" x14ac:dyDescent="0.25">
      <c r="H24" s="54" t="s">
        <v>27</v>
      </c>
      <c r="I24" s="54"/>
      <c r="J24" s="54"/>
      <c r="K24" s="54"/>
    </row>
    <row r="25" spans="8:13" x14ac:dyDescent="0.25">
      <c r="H25" s="1" t="s">
        <v>28</v>
      </c>
      <c r="I25" s="1" t="s">
        <v>29</v>
      </c>
      <c r="J25" s="1" t="s">
        <v>31</v>
      </c>
      <c r="K25" s="1" t="s">
        <v>30</v>
      </c>
    </row>
    <row r="26" spans="8:13" x14ac:dyDescent="0.25">
      <c r="H26" s="17">
        <v>0.76249999999999996</v>
      </c>
      <c r="I26" s="17">
        <v>0.74008280449228514</v>
      </c>
      <c r="J26" s="1">
        <v>0.5</v>
      </c>
      <c r="K26" s="17">
        <f>J26*H26+(1-J26)*I26</f>
        <v>0.75129140224614255</v>
      </c>
    </row>
    <row r="27" spans="8:13" x14ac:dyDescent="0.25">
      <c r="H27" s="17">
        <v>0.65</v>
      </c>
      <c r="I27" s="17">
        <v>0.62233297728847825</v>
      </c>
      <c r="K27" s="17">
        <f t="shared" ref="K27:K30" si="13">J27*H27+(1-J27)*I27</f>
        <v>0.62233297728847825</v>
      </c>
    </row>
    <row r="28" spans="8:13" x14ac:dyDescent="0.25">
      <c r="H28" s="17">
        <v>0.8666666666666667</v>
      </c>
      <c r="I28" s="17">
        <v>0.85457401279246814</v>
      </c>
      <c r="K28" s="17">
        <f t="shared" si="13"/>
        <v>0.85457401279246814</v>
      </c>
    </row>
    <row r="29" spans="8:13" x14ac:dyDescent="0.25">
      <c r="H29" s="17">
        <v>0.75681818181818183</v>
      </c>
      <c r="I29" s="17">
        <v>0.73441125397871843</v>
      </c>
      <c r="K29" s="17">
        <f t="shared" si="13"/>
        <v>0.73441125397871843</v>
      </c>
    </row>
    <row r="30" spans="8:13" x14ac:dyDescent="0.25">
      <c r="H30" s="17">
        <v>0.69722222222222219</v>
      </c>
      <c r="I30" s="17">
        <v>0.64933583095019787</v>
      </c>
      <c r="K30" s="17">
        <f t="shared" si="13"/>
        <v>0.64933583095019787</v>
      </c>
    </row>
  </sheetData>
  <mergeCells count="5">
    <mergeCell ref="H17:K17"/>
    <mergeCell ref="H24:K24"/>
    <mergeCell ref="H1:K1"/>
    <mergeCell ref="N1:Q1"/>
    <mergeCell ref="H9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1"/>
  <sheetViews>
    <sheetView tabSelected="1" topLeftCell="B1" workbookViewId="0">
      <selection activeCell="B1" sqref="B1"/>
    </sheetView>
  </sheetViews>
  <sheetFormatPr defaultColWidth="8.85546875" defaultRowHeight="15" x14ac:dyDescent="0.25"/>
  <cols>
    <col min="1" max="1" width="22.140625" style="22" customWidth="1"/>
    <col min="2" max="2" width="12" style="22" bestFit="1" customWidth="1"/>
    <col min="3" max="5" width="8.85546875" style="22"/>
    <col min="6" max="6" width="8.85546875" style="23"/>
    <col min="7" max="12" width="8.85546875" style="22"/>
    <col min="13" max="13" width="8.85546875" style="22" customWidth="1"/>
    <col min="14" max="17" width="7.28515625" style="22" customWidth="1"/>
    <col min="18" max="18" width="18.28515625" style="22" customWidth="1"/>
    <col min="19" max="22" width="8.85546875" style="22"/>
    <col min="23" max="23" width="8.85546875" style="48"/>
    <col min="24" max="24" width="8.85546875" style="50"/>
    <col min="25" max="16384" width="8.85546875" style="22"/>
  </cols>
  <sheetData>
    <row r="1" spans="1:24" ht="15.75" thickBot="1" x14ac:dyDescent="0.3">
      <c r="A1" s="22" t="s">
        <v>19</v>
      </c>
      <c r="B1" s="22">
        <v>0.25</v>
      </c>
      <c r="C1" s="22">
        <v>0.25</v>
      </c>
      <c r="D1" s="22">
        <v>0.25</v>
      </c>
      <c r="E1" s="22">
        <v>0.25</v>
      </c>
    </row>
    <row r="2" spans="1:24" ht="15.75" thickBot="1" x14ac:dyDescent="0.3">
      <c r="A2" s="24" t="s">
        <v>0</v>
      </c>
      <c r="B2" s="25" t="s">
        <v>5</v>
      </c>
      <c r="C2" s="25" t="s">
        <v>6</v>
      </c>
      <c r="D2" s="25" t="s">
        <v>7</v>
      </c>
      <c r="E2" s="26" t="s">
        <v>9</v>
      </c>
      <c r="F2" s="22"/>
      <c r="H2" s="59" t="s">
        <v>33</v>
      </c>
      <c r="I2" s="59"/>
      <c r="J2" s="59"/>
      <c r="K2" s="59"/>
      <c r="N2" s="58" t="s">
        <v>36</v>
      </c>
      <c r="O2" s="58"/>
      <c r="P2" s="58"/>
      <c r="Q2" s="58"/>
      <c r="S2" s="58" t="s">
        <v>37</v>
      </c>
      <c r="T2" s="58"/>
      <c r="U2" s="58"/>
      <c r="V2" s="58"/>
      <c r="W2" s="48" t="s">
        <v>12</v>
      </c>
      <c r="X2" s="50" t="s">
        <v>38</v>
      </c>
    </row>
    <row r="3" spans="1:24" x14ac:dyDescent="0.25">
      <c r="A3" s="27" t="s">
        <v>1</v>
      </c>
      <c r="B3" s="28">
        <v>250</v>
      </c>
      <c r="C3" s="28">
        <v>16</v>
      </c>
      <c r="D3" s="28">
        <v>12</v>
      </c>
      <c r="E3" s="29">
        <v>5</v>
      </c>
      <c r="H3" s="30">
        <f>B3/$B$9</f>
        <v>0.44280744277004763</v>
      </c>
      <c r="I3" s="30">
        <f>C3/$C$9</f>
        <v>0.30151134457776363</v>
      </c>
      <c r="J3" s="30">
        <f>D3/$D$9</f>
        <v>0.42857142857142855</v>
      </c>
      <c r="K3" s="30">
        <f>E3/$E$9</f>
        <v>0.59761430466719678</v>
      </c>
      <c r="N3" s="22">
        <f>H3*$B$1</f>
        <v>0.11070186069251191</v>
      </c>
      <c r="O3" s="22">
        <f>I3*$C$1</f>
        <v>7.5377836144440907E-2</v>
      </c>
      <c r="P3" s="22">
        <f>J3*$D$1</f>
        <v>0.10714285714285714</v>
      </c>
      <c r="Q3" s="22">
        <f>K3*$E$1</f>
        <v>0.1494035761667992</v>
      </c>
      <c r="S3" s="47">
        <f>(N3-$N$12)^2</f>
        <v>4.9019607843137254E-4</v>
      </c>
      <c r="T3" s="22">
        <f>(O3-$O$12)^2</f>
        <v>5.681818181818182E-3</v>
      </c>
      <c r="U3" s="22">
        <f>(P3-$P$12)^2</f>
        <v>1.2755102040816326E-3</v>
      </c>
      <c r="V3" s="22">
        <f>(Q3-$Q$12)^2</f>
        <v>0</v>
      </c>
      <c r="W3" s="49">
        <f>SUM(S3:V3)</f>
        <v>7.4475244643311869E-3</v>
      </c>
      <c r="X3" s="50">
        <f>SQRT(W3)</f>
        <v>8.6299040923588408E-2</v>
      </c>
    </row>
    <row r="4" spans="1:24" x14ac:dyDescent="0.25">
      <c r="A4" s="31" t="s">
        <v>2</v>
      </c>
      <c r="B4" s="32">
        <v>200</v>
      </c>
      <c r="C4" s="32">
        <v>16</v>
      </c>
      <c r="D4" s="32">
        <v>8</v>
      </c>
      <c r="E4" s="33">
        <v>3</v>
      </c>
      <c r="H4" s="30">
        <f t="shared" ref="H4:H7" si="0">B4/$B$9</f>
        <v>0.35424595421603811</v>
      </c>
      <c r="I4" s="30">
        <f t="shared" ref="I4:I7" si="1">C4/$C$9</f>
        <v>0.30151134457776363</v>
      </c>
      <c r="J4" s="30">
        <f t="shared" ref="J4:J7" si="2">D4/$D$9</f>
        <v>0.2857142857142857</v>
      </c>
      <c r="K4" s="30">
        <f t="shared" ref="K4:K7" si="3">E4/$E$9</f>
        <v>0.35856858280031806</v>
      </c>
      <c r="N4" s="22">
        <f t="shared" ref="N4:N7" si="4">H4*$B$1</f>
        <v>8.8561488554009526E-2</v>
      </c>
      <c r="O4" s="22">
        <f t="shared" ref="O4:O7" si="5">I4*$C$1</f>
        <v>7.5377836144440907E-2</v>
      </c>
      <c r="P4" s="22">
        <f t="shared" ref="P4:P7" si="6">J4*$D$1</f>
        <v>7.1428571428571425E-2</v>
      </c>
      <c r="Q4" s="22">
        <f t="shared" ref="Q4:Q7" si="7">K4*$E$1</f>
        <v>8.9642145700079515E-2</v>
      </c>
      <c r="S4" s="47">
        <f t="shared" ref="S4:S7" si="8">(N4-$N$12)^2</f>
        <v>0</v>
      </c>
      <c r="T4" s="22">
        <f t="shared" ref="T4:T7" si="9">(O4-$O$12)^2</f>
        <v>5.681818181818182E-3</v>
      </c>
      <c r="U4" s="22">
        <f t="shared" ref="U4:U7" si="10">(P4-$P$12)^2</f>
        <v>5.1020408163265302E-3</v>
      </c>
      <c r="V4" s="22">
        <f t="shared" ref="V4:V7" si="11">(Q4-$Q$12)^2</f>
        <v>3.5714285714285713E-3</v>
      </c>
      <c r="W4" s="49">
        <f t="shared" ref="W4:W14" si="12">SUM(S4:V4)</f>
        <v>1.4355287569573284E-2</v>
      </c>
      <c r="X4" s="50">
        <f t="shared" ref="X4:X14" si="13">SQRT(W4)</f>
        <v>0.11981355336343749</v>
      </c>
    </row>
    <row r="5" spans="1:24" x14ac:dyDescent="0.25">
      <c r="A5" s="34" t="s">
        <v>3</v>
      </c>
      <c r="B5" s="35">
        <v>300</v>
      </c>
      <c r="C5" s="35">
        <v>32</v>
      </c>
      <c r="D5" s="35">
        <v>16</v>
      </c>
      <c r="E5" s="36">
        <v>4</v>
      </c>
      <c r="F5" s="22"/>
      <c r="H5" s="30">
        <f t="shared" si="0"/>
        <v>0.53136893132405716</v>
      </c>
      <c r="I5" s="30">
        <f t="shared" si="1"/>
        <v>0.60302268915552726</v>
      </c>
      <c r="J5" s="30">
        <f t="shared" si="2"/>
        <v>0.5714285714285714</v>
      </c>
      <c r="K5" s="30">
        <f t="shared" si="3"/>
        <v>0.47809144373375745</v>
      </c>
      <c r="N5" s="22">
        <f t="shared" si="4"/>
        <v>0.13284223283101429</v>
      </c>
      <c r="O5" s="22">
        <f t="shared" si="5"/>
        <v>0.15075567228888181</v>
      </c>
      <c r="P5" s="22">
        <f t="shared" si="6"/>
        <v>0.14285714285714285</v>
      </c>
      <c r="Q5" s="22">
        <f t="shared" si="7"/>
        <v>0.11952286093343936</v>
      </c>
      <c r="S5" s="47">
        <f t="shared" si="8"/>
        <v>1.9607843137254902E-3</v>
      </c>
      <c r="T5" s="22">
        <f t="shared" si="9"/>
        <v>0</v>
      </c>
      <c r="U5" s="22">
        <f t="shared" si="10"/>
        <v>0</v>
      </c>
      <c r="V5" s="22">
        <f t="shared" si="11"/>
        <v>8.928571428571424E-4</v>
      </c>
      <c r="W5" s="49">
        <f t="shared" si="12"/>
        <v>2.8536414565826325E-3</v>
      </c>
      <c r="X5" s="50">
        <f t="shared" si="13"/>
        <v>5.3419485738657506E-2</v>
      </c>
    </row>
    <row r="6" spans="1:24" x14ac:dyDescent="0.25">
      <c r="A6" s="31" t="s">
        <v>4</v>
      </c>
      <c r="B6" s="32">
        <v>275</v>
      </c>
      <c r="C6" s="32">
        <v>32</v>
      </c>
      <c r="D6" s="32">
        <v>8</v>
      </c>
      <c r="E6" s="33">
        <v>4</v>
      </c>
      <c r="F6" s="22"/>
      <c r="H6" s="30">
        <f t="shared" si="0"/>
        <v>0.48708818704705242</v>
      </c>
      <c r="I6" s="30">
        <f t="shared" si="1"/>
        <v>0.60302268915552726</v>
      </c>
      <c r="J6" s="30">
        <f t="shared" si="2"/>
        <v>0.2857142857142857</v>
      </c>
      <c r="K6" s="30">
        <f t="shared" si="3"/>
        <v>0.47809144373375745</v>
      </c>
      <c r="N6" s="22">
        <f t="shared" si="4"/>
        <v>0.12177204676176311</v>
      </c>
      <c r="O6" s="22">
        <f t="shared" si="5"/>
        <v>0.15075567228888181</v>
      </c>
      <c r="P6" s="22">
        <f t="shared" si="6"/>
        <v>7.1428571428571425E-2</v>
      </c>
      <c r="Q6" s="22">
        <f t="shared" si="7"/>
        <v>0.11952286093343936</v>
      </c>
      <c r="S6" s="47">
        <f t="shared" si="8"/>
        <v>1.1029411764705887E-3</v>
      </c>
      <c r="T6" s="22">
        <f t="shared" si="9"/>
        <v>0</v>
      </c>
      <c r="U6" s="22">
        <f t="shared" si="10"/>
        <v>5.1020408163265302E-3</v>
      </c>
      <c r="V6" s="22">
        <f t="shared" si="11"/>
        <v>8.928571428571424E-4</v>
      </c>
      <c r="W6" s="49">
        <f t="shared" si="12"/>
        <v>7.0978391356542611E-3</v>
      </c>
      <c r="X6" s="50">
        <f t="shared" si="13"/>
        <v>8.4248674385145439E-2</v>
      </c>
    </row>
    <row r="7" spans="1:24" ht="15.75" thickBot="1" x14ac:dyDescent="0.3">
      <c r="A7" s="37" t="s">
        <v>8</v>
      </c>
      <c r="B7" s="38">
        <v>225</v>
      </c>
      <c r="C7" s="38">
        <v>16</v>
      </c>
      <c r="D7" s="38">
        <v>16</v>
      </c>
      <c r="E7" s="39">
        <v>2</v>
      </c>
      <c r="F7" s="22"/>
      <c r="H7" s="30">
        <f t="shared" si="0"/>
        <v>0.3985266984930429</v>
      </c>
      <c r="I7" s="30">
        <f t="shared" si="1"/>
        <v>0.30151134457776363</v>
      </c>
      <c r="J7" s="30">
        <f t="shared" si="2"/>
        <v>0.5714285714285714</v>
      </c>
      <c r="K7" s="30">
        <f t="shared" si="3"/>
        <v>0.23904572186687872</v>
      </c>
      <c r="N7" s="22">
        <f t="shared" si="4"/>
        <v>9.9631674623260724E-2</v>
      </c>
      <c r="O7" s="22">
        <f t="shared" si="5"/>
        <v>7.5377836144440907E-2</v>
      </c>
      <c r="P7" s="22">
        <f t="shared" si="6"/>
        <v>0.14285714285714285</v>
      </c>
      <c r="Q7" s="22">
        <f t="shared" si="7"/>
        <v>5.9761430466719681E-2</v>
      </c>
      <c r="S7" s="47">
        <f t="shared" si="8"/>
        <v>1.2254901960784327E-4</v>
      </c>
      <c r="T7" s="22">
        <f t="shared" si="9"/>
        <v>5.681818181818182E-3</v>
      </c>
      <c r="U7" s="22">
        <f t="shared" si="10"/>
        <v>0</v>
      </c>
      <c r="V7" s="22">
        <f t="shared" si="11"/>
        <v>8.0357142857142849E-3</v>
      </c>
      <c r="W7" s="49">
        <f t="shared" si="12"/>
        <v>1.3840081487140311E-2</v>
      </c>
      <c r="X7" s="50">
        <f t="shared" si="13"/>
        <v>0.11764387568904856</v>
      </c>
    </row>
    <row r="8" spans="1:24" s="46" customFormat="1" x14ac:dyDescent="0.25">
      <c r="A8" s="46" t="s">
        <v>12</v>
      </c>
      <c r="B8" s="46">
        <f>SUM(B3:B7)</f>
        <v>1250</v>
      </c>
      <c r="C8" s="46">
        <f>SUM(C3:C7)</f>
        <v>112</v>
      </c>
      <c r="D8" s="46">
        <f t="shared" ref="D8" si="14">SUM(D3:D7)</f>
        <v>60</v>
      </c>
      <c r="E8" s="46">
        <f>SUM(E3:E7)</f>
        <v>18</v>
      </c>
      <c r="H8" s="46">
        <f t="shared" ref="H8:K8" si="15">SUM(H3:H7)</f>
        <v>2.2140372138502382</v>
      </c>
      <c r="I8" s="46">
        <f t="shared" si="15"/>
        <v>2.1105794120443453</v>
      </c>
      <c r="J8" s="46">
        <f t="shared" si="15"/>
        <v>2.1428571428571423</v>
      </c>
      <c r="K8" s="46">
        <f t="shared" si="15"/>
        <v>2.1514114968019085</v>
      </c>
      <c r="W8" s="49"/>
      <c r="X8" s="50"/>
    </row>
    <row r="9" spans="1:24" x14ac:dyDescent="0.25">
      <c r="A9" s="22" t="s">
        <v>32</v>
      </c>
      <c r="B9" s="22">
        <f>SQRT(SUMPRODUCT(B3:B7,B3:B7))</f>
        <v>564.57948953181074</v>
      </c>
      <c r="C9" s="22">
        <f t="shared" ref="C9:E9" si="16">SQRT(SUMPRODUCT(C3:C7,C3:C7))</f>
        <v>53.065996645686397</v>
      </c>
      <c r="D9" s="22">
        <f t="shared" si="16"/>
        <v>28</v>
      </c>
      <c r="E9" s="22">
        <f t="shared" si="16"/>
        <v>8.3666002653407556</v>
      </c>
      <c r="F9" s="22"/>
      <c r="M9" s="59" t="s">
        <v>42</v>
      </c>
      <c r="N9" s="59"/>
      <c r="O9" s="59"/>
      <c r="P9" s="59"/>
      <c r="Q9" s="59"/>
      <c r="S9" s="58" t="s">
        <v>37</v>
      </c>
      <c r="T9" s="58"/>
      <c r="U9" s="58"/>
      <c r="V9" s="58"/>
      <c r="W9" s="49"/>
      <c r="X9" s="50" t="s">
        <v>39</v>
      </c>
    </row>
    <row r="10" spans="1:24" x14ac:dyDescent="0.25">
      <c r="A10" s="22" t="s">
        <v>10</v>
      </c>
      <c r="B10" s="22">
        <v>4</v>
      </c>
      <c r="H10" s="44"/>
      <c r="I10" s="44"/>
      <c r="J10" s="44"/>
      <c r="K10" s="44"/>
      <c r="L10" s="42"/>
      <c r="M10" s="22" t="s">
        <v>25</v>
      </c>
      <c r="N10" s="22">
        <f>MAX(N3:N7)</f>
        <v>0.13284223283101429</v>
      </c>
      <c r="O10" s="41">
        <f>MAX(O3:O7)</f>
        <v>0.15075567228888181</v>
      </c>
      <c r="P10" s="41">
        <f>MAX(P3:P7)</f>
        <v>0.14285714285714285</v>
      </c>
      <c r="Q10" s="41">
        <f>MAX(Q3:Q7)</f>
        <v>0.1494035761667992</v>
      </c>
      <c r="S10" s="47">
        <f>(N3-$N$13)^2</f>
        <v>4.9019607843137254E-4</v>
      </c>
      <c r="T10" s="22">
        <f>(O3-$O$13)^2</f>
        <v>0</v>
      </c>
      <c r="U10" s="22">
        <f>(P3-$P$13)^2</f>
        <v>1.2755102040816326E-3</v>
      </c>
      <c r="V10" s="22">
        <f>(Q3-$Q$13)^2</f>
        <v>8.0357142857142849E-3</v>
      </c>
      <c r="W10" s="49">
        <f t="shared" si="12"/>
        <v>9.8014205682272898E-3</v>
      </c>
      <c r="X10" s="50">
        <f t="shared" si="13"/>
        <v>9.9002124059170013E-2</v>
      </c>
    </row>
    <row r="11" spans="1:24" x14ac:dyDescent="0.25">
      <c r="A11" s="22" t="s">
        <v>11</v>
      </c>
      <c r="B11" s="22">
        <v>5</v>
      </c>
      <c r="H11" s="43"/>
      <c r="I11" s="43"/>
      <c r="J11" s="43"/>
      <c r="K11" s="43"/>
      <c r="L11" s="42"/>
      <c r="M11" s="22" t="s">
        <v>26</v>
      </c>
      <c r="N11" s="41">
        <f>MIN(N3:N7)</f>
        <v>8.8561488554009526E-2</v>
      </c>
      <c r="O11" s="22">
        <f>MIN(O3:O7)</f>
        <v>7.5377836144440907E-2</v>
      </c>
      <c r="P11" s="22">
        <f>MIN(P3:P7)</f>
        <v>7.1428571428571425E-2</v>
      </c>
      <c r="Q11" s="22">
        <f>MIN(Q3:Q7)</f>
        <v>5.9761430466719681E-2</v>
      </c>
      <c r="S11" s="47">
        <f t="shared" ref="S11:S14" si="17">(N4-$N$13)^2</f>
        <v>1.9607843137254902E-3</v>
      </c>
      <c r="T11" s="22">
        <f t="shared" ref="T11:T14" si="18">(O4-$O$13)^2</f>
        <v>0</v>
      </c>
      <c r="U11" s="22">
        <f t="shared" ref="U11:U14" si="19">(P4-$P$13)^2</f>
        <v>0</v>
      </c>
      <c r="V11" s="22">
        <f t="shared" ref="V11:V14" si="20">(Q4-$Q$13)^2</f>
        <v>8.928571428571424E-4</v>
      </c>
      <c r="W11" s="49">
        <f t="shared" si="12"/>
        <v>2.8536414565826325E-3</v>
      </c>
      <c r="X11" s="50">
        <f t="shared" si="13"/>
        <v>5.3419485738657506E-2</v>
      </c>
    </row>
    <row r="12" spans="1:24" x14ac:dyDescent="0.25">
      <c r="B12" s="30"/>
      <c r="H12" s="45"/>
      <c r="I12" s="45"/>
      <c r="J12" s="45"/>
      <c r="K12" s="45"/>
      <c r="L12" s="42"/>
      <c r="M12" s="40" t="s">
        <v>34</v>
      </c>
      <c r="N12" s="40">
        <f>N11</f>
        <v>8.8561488554009526E-2</v>
      </c>
      <c r="O12" s="40">
        <f t="shared" ref="O12:Q13" si="21">O10</f>
        <v>0.15075567228888181</v>
      </c>
      <c r="P12" s="40">
        <f t="shared" si="21"/>
        <v>0.14285714285714285</v>
      </c>
      <c r="Q12" s="40">
        <f t="shared" si="21"/>
        <v>0.1494035761667992</v>
      </c>
      <c r="S12" s="47">
        <f t="shared" si="17"/>
        <v>0</v>
      </c>
      <c r="T12" s="22">
        <f t="shared" si="18"/>
        <v>5.681818181818182E-3</v>
      </c>
      <c r="U12" s="22">
        <f t="shared" si="19"/>
        <v>5.1020408163265302E-3</v>
      </c>
      <c r="V12" s="22">
        <f t="shared" si="20"/>
        <v>3.5714285714285713E-3</v>
      </c>
      <c r="W12" s="49">
        <f t="shared" si="12"/>
        <v>1.4355287569573284E-2</v>
      </c>
      <c r="X12" s="50">
        <f t="shared" si="13"/>
        <v>0.11981355336343749</v>
      </c>
    </row>
    <row r="13" spans="1:24" x14ac:dyDescent="0.25">
      <c r="H13" s="43"/>
      <c r="I13" s="43"/>
      <c r="J13" s="43"/>
      <c r="K13" s="43"/>
      <c r="L13" s="43"/>
      <c r="M13" s="40" t="s">
        <v>35</v>
      </c>
      <c r="N13" s="40">
        <f>N10</f>
        <v>0.13284223283101429</v>
      </c>
      <c r="O13" s="40">
        <f t="shared" si="21"/>
        <v>7.5377836144440907E-2</v>
      </c>
      <c r="P13" s="40">
        <f t="shared" si="21"/>
        <v>7.1428571428571425E-2</v>
      </c>
      <c r="Q13" s="40">
        <f t="shared" si="21"/>
        <v>5.9761430466719681E-2</v>
      </c>
      <c r="S13" s="47">
        <f t="shared" si="17"/>
        <v>1.2254901960784297E-4</v>
      </c>
      <c r="T13" s="22">
        <f t="shared" si="18"/>
        <v>5.681818181818182E-3</v>
      </c>
      <c r="U13" s="22">
        <f t="shared" si="19"/>
        <v>0</v>
      </c>
      <c r="V13" s="22">
        <f t="shared" si="20"/>
        <v>3.5714285714285713E-3</v>
      </c>
      <c r="W13" s="49">
        <f t="shared" si="12"/>
        <v>9.3757957728545956E-3</v>
      </c>
      <c r="X13" s="50">
        <f t="shared" si="13"/>
        <v>9.6828692921337084E-2</v>
      </c>
    </row>
    <row r="14" spans="1:24" x14ac:dyDescent="0.25">
      <c r="H14" s="45"/>
      <c r="I14" s="45"/>
      <c r="J14" s="45"/>
      <c r="K14" s="45"/>
      <c r="L14" s="42"/>
      <c r="S14" s="47">
        <f t="shared" si="17"/>
        <v>1.1029411764705878E-3</v>
      </c>
      <c r="T14" s="22">
        <f t="shared" si="18"/>
        <v>0</v>
      </c>
      <c r="U14" s="22">
        <f t="shared" si="19"/>
        <v>5.1020408163265302E-3</v>
      </c>
      <c r="V14" s="22">
        <f t="shared" si="20"/>
        <v>0</v>
      </c>
      <c r="W14" s="49">
        <f t="shared" si="12"/>
        <v>6.204981992797118E-3</v>
      </c>
      <c r="X14" s="50">
        <f t="shared" si="13"/>
        <v>7.8771708073375676E-2</v>
      </c>
    </row>
    <row r="15" spans="1:24" ht="15.75" thickBot="1" x14ac:dyDescent="0.3">
      <c r="H15" s="43"/>
      <c r="I15" s="43"/>
      <c r="J15" s="43"/>
      <c r="K15" s="43"/>
      <c r="L15" s="42"/>
    </row>
    <row r="16" spans="1:24" ht="15.75" thickBot="1" x14ac:dyDescent="0.3">
      <c r="R16" s="24" t="s">
        <v>0</v>
      </c>
      <c r="S16" s="50" t="s">
        <v>38</v>
      </c>
      <c r="T16" s="50" t="s">
        <v>39</v>
      </c>
      <c r="U16" s="22" t="s">
        <v>12</v>
      </c>
      <c r="V16" s="22" t="s">
        <v>40</v>
      </c>
      <c r="W16" s="48" t="s">
        <v>23</v>
      </c>
    </row>
    <row r="17" spans="18:23" x14ac:dyDescent="0.25">
      <c r="R17" s="27" t="s">
        <v>1</v>
      </c>
      <c r="S17" s="30">
        <f>X3</f>
        <v>8.6299040923588408E-2</v>
      </c>
      <c r="T17" s="30">
        <f>X10</f>
        <v>9.9002124059170013E-2</v>
      </c>
      <c r="U17" s="30">
        <f>SUM(S17:T17)</f>
        <v>0.18530116498275842</v>
      </c>
      <c r="V17" s="30">
        <f>T17/U17</f>
        <v>0.53427685718210027</v>
      </c>
      <c r="W17" s="48">
        <v>3</v>
      </c>
    </row>
    <row r="18" spans="18:23" x14ac:dyDescent="0.25">
      <c r="R18" s="31" t="s">
        <v>2</v>
      </c>
      <c r="S18" s="30">
        <f t="shared" ref="S18:S21" si="22">X4</f>
        <v>0.11981355336343749</v>
      </c>
      <c r="T18" s="30">
        <f t="shared" ref="T18:T21" si="23">X11</f>
        <v>5.3419485738657506E-2</v>
      </c>
      <c r="U18" s="30">
        <f t="shared" ref="U18:U21" si="24">SUM(S18:T18)</f>
        <v>0.173233039102095</v>
      </c>
      <c r="V18" s="30">
        <f t="shared" ref="V18:V21" si="25">T18/U18</f>
        <v>0.30836776873246852</v>
      </c>
      <c r="W18" s="48">
        <v>5</v>
      </c>
    </row>
    <row r="19" spans="18:23" x14ac:dyDescent="0.25">
      <c r="R19" s="34" t="s">
        <v>3</v>
      </c>
      <c r="S19" s="30">
        <f t="shared" si="22"/>
        <v>5.3419485738657506E-2</v>
      </c>
      <c r="T19" s="30">
        <f t="shared" si="23"/>
        <v>0.11981355336343749</v>
      </c>
      <c r="U19" s="30">
        <f t="shared" si="24"/>
        <v>0.173233039102095</v>
      </c>
      <c r="V19" s="30">
        <f t="shared" si="25"/>
        <v>0.69163223126753148</v>
      </c>
      <c r="W19" s="48">
        <v>1</v>
      </c>
    </row>
    <row r="20" spans="18:23" x14ac:dyDescent="0.25">
      <c r="R20" s="31" t="s">
        <v>4</v>
      </c>
      <c r="S20" s="30">
        <f t="shared" si="22"/>
        <v>8.4248674385145439E-2</v>
      </c>
      <c r="T20" s="30">
        <f t="shared" si="23"/>
        <v>9.6828692921337084E-2</v>
      </c>
      <c r="U20" s="30">
        <f t="shared" si="24"/>
        <v>0.18107736730648252</v>
      </c>
      <c r="V20" s="30">
        <f t="shared" si="25"/>
        <v>0.53473658448683803</v>
      </c>
      <c r="W20" s="48">
        <v>2</v>
      </c>
    </row>
    <row r="21" spans="18:23" ht="15.75" thickBot="1" x14ac:dyDescent="0.3">
      <c r="R21" s="37" t="s">
        <v>8</v>
      </c>
      <c r="S21" s="30">
        <f t="shared" si="22"/>
        <v>0.11764387568904856</v>
      </c>
      <c r="T21" s="30">
        <f t="shared" si="23"/>
        <v>7.8771708073375676E-2</v>
      </c>
      <c r="U21" s="30">
        <f t="shared" si="24"/>
        <v>0.19641558376242424</v>
      </c>
      <c r="V21" s="30">
        <f t="shared" si="25"/>
        <v>0.40104612151678615</v>
      </c>
      <c r="W21" s="48">
        <v>4</v>
      </c>
    </row>
  </sheetData>
  <mergeCells count="5">
    <mergeCell ref="S9:V9"/>
    <mergeCell ref="H2:K2"/>
    <mergeCell ref="N2:Q2"/>
    <mergeCell ref="M9:Q9"/>
    <mergeCell ref="S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Entropy</vt:lpstr>
      <vt:lpstr>WSM+WPM</vt:lpstr>
      <vt:lpstr>WASPASS</vt:lpstr>
      <vt:lpstr>TOPSIS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2021-10-22T19:30:42Z</dcterms:modified>
</cp:coreProperties>
</file>