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Descriptive Stats" sheetId="2" r:id="rId5"/>
    <sheet state="visible" name="Normal Distribution" sheetId="3" r:id="rId6"/>
    <sheet state="visible" name="Confidence Interval" sheetId="4" r:id="rId7"/>
    <sheet state="visible" name="Independent T-Test" sheetId="5" r:id="rId8"/>
    <sheet state="visible" name="Paired T-Test" sheetId="6" r:id="rId9"/>
    <sheet state="visible" name="Linear Regression vs. T-Test" sheetId="7" r:id="rId10"/>
  </sheets>
  <definedNames/>
  <calcPr/>
</workbook>
</file>

<file path=xl/sharedStrings.xml><?xml version="1.0" encoding="utf-8"?>
<sst xmlns="http://schemas.openxmlformats.org/spreadsheetml/2006/main" count="107" uniqueCount="82">
  <si>
    <t>Lessons</t>
  </si>
  <si>
    <t>Descriptive Statistics</t>
  </si>
  <si>
    <t>Normal Distribution</t>
  </si>
  <si>
    <t>Confidence Interval (Estimation)</t>
  </si>
  <si>
    <t>Independent T-Test</t>
  </si>
  <si>
    <t>Paired T-Test</t>
  </si>
  <si>
    <t>Linear Regression vs. T-Test</t>
  </si>
  <si>
    <t>Simulate Data in Google Sheets</t>
  </si>
  <si>
    <t>Mean</t>
  </si>
  <si>
    <t>SD</t>
  </si>
  <si>
    <t>Column 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</si>
  <si>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</si>
  <si>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</si>
  <si>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</si>
  <si>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</si>
  <si>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</si>
  <si>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</si>
  <si>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</si>
  <si>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</si>
  <si>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</si>
  <si>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</si>
  <si>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</si>
  <si>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</si>
  <si>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</si>
  <si>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</si>
  <si>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Level(95%)</t>
  </si>
  <si>
    <t>Proportion%</t>
  </si>
  <si>
    <t>Empirical Rules</t>
  </si>
  <si>
    <t>+/- 1SD</t>
  </si>
  <si>
    <t>+/- 2SD</t>
  </si>
  <si>
    <t>+/- 3SD</t>
  </si>
  <si>
    <t>mean</t>
  </si>
  <si>
    <t>sd</t>
  </si>
  <si>
    <t>% Proportion</t>
  </si>
  <si>
    <t>+/-1sd</t>
  </si>
  <si>
    <t>+/-2sd</t>
  </si>
  <si>
    <t>+/-3sd</t>
  </si>
  <si>
    <t>Lower</t>
  </si>
  <si>
    <t>Upper</t>
  </si>
  <si>
    <r>
      <rPr>
        <rFont val="Work Sans"/>
        <color theme="1"/>
      </rPr>
      <t xml:space="preserve">We want to estimate </t>
    </r>
    <r>
      <rPr>
        <rFont val="Work Sans"/>
        <b/>
        <color theme="1"/>
      </rPr>
      <t>Rating of TENET</t>
    </r>
    <r>
      <rPr>
        <rFont val="Work Sans"/>
        <color theme="1"/>
      </rPr>
      <t xml:space="preserve"> film among those who have watched it this year.</t>
    </r>
  </si>
  <si>
    <t>Rating</t>
  </si>
  <si>
    <t>1sd</t>
  </si>
  <si>
    <t>2sd</t>
  </si>
  <si>
    <t>N</t>
  </si>
  <si>
    <t>3sd</t>
  </si>
  <si>
    <t>margin error</t>
  </si>
  <si>
    <t>CONFIDENCE INTERVAL</t>
  </si>
  <si>
    <t>lower</t>
  </si>
  <si>
    <t>upper</t>
  </si>
  <si>
    <t>se</t>
  </si>
  <si>
    <t>Store 1</t>
  </si>
  <si>
    <t>No advertising in store</t>
  </si>
  <si>
    <t>Split Stores into 2 groups</t>
  </si>
  <si>
    <t>Run experiment for 3 months (90 days)</t>
  </si>
  <si>
    <t>Store 2</t>
  </si>
  <si>
    <t>Has advertising in store</t>
  </si>
  <si>
    <t>Sales ($)</t>
  </si>
  <si>
    <t>Day</t>
  </si>
  <si>
    <t>diff</t>
  </si>
  <si>
    <t>Test equality of variances</t>
  </si>
  <si>
    <t>if p-value &lt;=0.05,Reject HO</t>
  </si>
  <si>
    <t>F.Test</t>
  </si>
  <si>
    <t>ho : equal vars assumed</t>
  </si>
  <si>
    <t>h1:equal vars not assumed</t>
  </si>
  <si>
    <t>Test equality of means</t>
  </si>
  <si>
    <t>T.Test</t>
  </si>
  <si>
    <t>ho:mean store1=mean store2</t>
  </si>
  <si>
    <t>h1:mean store2 != mean store2</t>
  </si>
  <si>
    <t>mean_diff</t>
  </si>
  <si>
    <t>One month of special training</t>
  </si>
  <si>
    <t>Before</t>
  </si>
  <si>
    <t>After</t>
  </si>
  <si>
    <t>Student_ID</t>
  </si>
  <si>
    <t>ho:mean before = mean after</t>
  </si>
  <si>
    <t>h1:mean before != mean after</t>
  </si>
  <si>
    <t>No Ad</t>
  </si>
  <si>
    <t>with Ad</t>
  </si>
  <si>
    <t>Store</t>
  </si>
  <si>
    <t>Sales</t>
  </si>
  <si>
    <t>Intercept</t>
  </si>
  <si>
    <t>Slope</t>
  </si>
  <si>
    <r>
      <rPr>
        <rFont val="Work Sans"/>
        <color theme="1"/>
      </rPr>
      <t xml:space="preserve">Sales = </t>
    </r>
    <r>
      <rPr>
        <rFont val="Work Sans"/>
        <b/>
        <color theme="1"/>
      </rPr>
      <t>Intercept</t>
    </r>
    <r>
      <rPr>
        <rFont val="Work Sans"/>
        <color theme="1"/>
      </rPr>
      <t xml:space="preserve"> + </t>
    </r>
    <r>
      <rPr>
        <rFont val="Work Sans"/>
        <b/>
        <color theme="1"/>
      </rPr>
      <t>Slope</t>
    </r>
    <r>
      <rPr>
        <rFont val="Work Sans"/>
        <color theme="1"/>
      </rPr>
      <t>*Store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</si>
</sst>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9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i/>
      <color theme="1"/>
      <name val="Work Sans"/>
    </font>
    <font>
      <b/>
      <color rgb="FF000000"/>
      <name val="&quot;docs-Work Sans&quot;"/>
    </font>
    <font>
      <b/>
      <color rgb="FFFF0000"/>
      <name val="Work Sans"/>
    </font>
    <font>
      <b/>
      <color rgb="FFFFFFFF"/>
      <name val="Work Sans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B7B7B7"/>
        <bgColor rgb="FFB7B7B7"/>
      </patternFill>
    </fill>
    <fill>
      <patternFill patternType="solid">
        <fgColor rgb="FFFFF2CC"/>
        <bgColor rgb="FFFFF2CC"/>
      </patternFill>
    </fill>
    <fill>
      <patternFill patternType="solid">
        <fgColor rgb="FF434343"/>
        <bgColor rgb="FF434343"/>
      </patternFill>
    </fill>
    <fill>
      <patternFill patternType="solid">
        <fgColor rgb="FF8E7CC3"/>
        <bgColor rgb="FF8E7CC3"/>
      </patternFill>
    </fill>
  </fills>
  <borders count="2">
    <border/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2" numFmtId="164" xfId="0" applyAlignment="1" applyFont="1" applyNumberFormat="1">
      <alignment horizontal="center"/>
    </xf>
    <xf borderId="1" fillId="0" fontId="4" numFmtId="164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1" numFmtId="0" xfId="0" applyFont="1"/>
    <xf borderId="0" fillId="0" fontId="2" numFmtId="164" xfId="0" applyFont="1" applyNumberFormat="1"/>
    <xf borderId="0" fillId="0" fontId="2" numFmtId="9" xfId="0" applyFont="1" applyNumberFormat="1"/>
    <xf borderId="0" fillId="3" fontId="5" numFmtId="0" xfId="0" applyAlignment="1" applyFill="1" applyFont="1">
      <alignment horizontal="left" readingOrder="0"/>
    </xf>
    <xf borderId="0" fillId="2" fontId="2" numFmtId="165" xfId="0" applyFont="1" applyNumberFormat="1"/>
    <xf borderId="0" fillId="2" fontId="2" numFmtId="0" xfId="0" applyFont="1"/>
    <xf borderId="0" fillId="4" fontId="2" numFmtId="0" xfId="0" applyFill="1" applyFont="1"/>
    <xf borderId="0" fillId="5" fontId="2" numFmtId="0" xfId="0" applyAlignment="1" applyFill="1" applyFont="1">
      <alignment horizontal="center" readingOrder="0"/>
    </xf>
    <xf borderId="0" fillId="5" fontId="2" numFmtId="9" xfId="0" applyAlignment="1" applyFont="1" applyNumberFormat="1">
      <alignment readingOrder="0"/>
    </xf>
    <xf borderId="0" fillId="5" fontId="2" numFmtId="0" xfId="0" applyAlignment="1" applyFont="1">
      <alignment readingOrder="0"/>
    </xf>
    <xf borderId="0" fillId="5" fontId="2" numFmtId="0" xfId="0" applyFont="1"/>
    <xf borderId="0" fillId="5" fontId="2" numFmtId="165" xfId="0" applyFont="1" applyNumberFormat="1"/>
    <xf borderId="0" fillId="0" fontId="2" numFmtId="165" xfId="0" applyFont="1" applyNumberFormat="1"/>
    <xf borderId="0" fillId="0" fontId="6" numFmtId="0" xfId="0" applyAlignment="1" applyFont="1">
      <alignment readingOrder="0"/>
    </xf>
    <xf borderId="0" fillId="6" fontId="2" numFmtId="0" xfId="0" applyAlignment="1" applyFill="1" applyFont="1">
      <alignment horizontal="center" readingOrder="0"/>
    </xf>
    <xf borderId="0" fillId="7" fontId="7" numFmtId="0" xfId="0" applyAlignment="1" applyFill="1" applyFont="1">
      <alignment horizontal="center" readingOrder="0"/>
    </xf>
    <xf borderId="0" fillId="0" fontId="2" numFmtId="164" xfId="0" applyAlignment="1" applyFont="1" applyNumberFormat="1">
      <alignment horizontal="center" vertical="bottom"/>
    </xf>
    <xf borderId="0" fillId="0" fontId="8" numFmtId="0" xfId="0" applyAlignment="1" applyFont="1">
      <alignment horizontal="center" readingOrder="0"/>
    </xf>
    <xf borderId="0" fillId="7" fontId="7" numFmtId="0" xfId="0" applyAlignment="1" applyFont="1">
      <alignment horizontal="center" readingOrder="0"/>
    </xf>
    <xf borderId="0" fillId="8" fontId="7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1"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542925</xdr:colOff>
      <xdr:row>5</xdr:row>
      <xdr:rowOff>190500</xdr:rowOff>
    </xdr:from>
    <xdr:ext cx="3543300" cy="2619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1752600" cy="2628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4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</xdr:row>
      <xdr:rowOff>200025</xdr:rowOff>
    </xdr:from>
    <xdr:ext cx="752475" cy="7524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857250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0</xdr:row>
      <xdr:rowOff>200025</xdr:rowOff>
    </xdr:from>
    <xdr:ext cx="495300" cy="495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</xdr:row>
      <xdr:rowOff>66675</xdr:rowOff>
    </xdr:from>
    <xdr:ext cx="428625" cy="4286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1.0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4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>
        <v>4.0</v>
      </c>
      <c r="B5" s="4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4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4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Descriptive Statistics" location="Descriptive Stats!A1" ref="B2"/>
    <hyperlink display="Normal Distribution" location="Normal Distribution!A1" ref="B3"/>
    <hyperlink display="Confidence Interval (Estimation)" location="Confidence Interval!A1" ref="B4"/>
    <hyperlink display="Independent T-Test" location="Independent T-Test!A1" ref="B5"/>
    <hyperlink display="Paired T-Test" location="Paired T-Test!A1" ref="B6"/>
    <hyperlink display="Linear Regression vs. T-Test" location="Linear Regression vs. T-Test!A1" ref="B7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12.63"/>
  </cols>
  <sheetData>
    <row r="1">
      <c r="A1" s="6" t="s">
        <v>7</v>
      </c>
      <c r="B1" s="2"/>
      <c r="C1" s="2"/>
      <c r="D1" s="7" t="s">
        <v>8</v>
      </c>
      <c r="E1" s="7" t="s">
        <v>9</v>
      </c>
      <c r="F1" s="2"/>
      <c r="G1" s="2"/>
      <c r="H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</v>
      </c>
      <c r="B2" s="2"/>
      <c r="C2" s="7" t="b">
        <v>1</v>
      </c>
      <c r="D2" s="8">
        <v>168.0</v>
      </c>
      <c r="E2" s="8">
        <v>5.0</v>
      </c>
      <c r="F2" s="2"/>
      <c r="G2" s="2"/>
      <c r="H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/>
      <c r="B3" s="2"/>
      <c r="C3" s="2"/>
      <c r="D3" s="2"/>
      <c r="E3" s="2"/>
      <c r="F3" s="2"/>
      <c r="G3" s="2"/>
      <c r="H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9"/>
      <c r="C5" s="9"/>
      <c r="D5" s="9">
        <f>MEDIAN(A8:A66)</f>
        <v>169.7976765</v>
      </c>
      <c r="E5" s="9"/>
      <c r="F5" s="9"/>
      <c r="G5" s="9"/>
      <c r="H5" s="9"/>
      <c r="I5" s="9"/>
      <c r="J5" s="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9"/>
      <c r="C6" s="9"/>
      <c r="D6" s="9">
        <f>_xlfn.STDEV.S(A8:A66)</f>
        <v>5.153840686</v>
      </c>
      <c r="E6" s="9"/>
      <c r="F6" s="9"/>
      <c r="G6" s="9"/>
      <c r="H6" s="9"/>
      <c r="I6" s="9"/>
      <c r="J6" s="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>
        <f t="shared" ref="A8:A84" si="1">NORMINV(RAND(),$D$2,$E$2)</f>
        <v>165.9697071</v>
      </c>
      <c r="B8" s="9"/>
      <c r="C8" s="9"/>
      <c r="D8" s="9"/>
      <c r="E8" s="9"/>
      <c r="F8" s="9"/>
      <c r="G8" s="9"/>
      <c r="H8" s="9"/>
      <c r="I8" s="9"/>
      <c r="J8" s="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>
        <f t="shared" si="1"/>
        <v>171.1340426</v>
      </c>
      <c r="B9" s="9"/>
      <c r="C9" s="9"/>
      <c r="D9" s="9"/>
      <c r="E9" s="9"/>
      <c r="F9" s="9"/>
      <c r="G9" s="9"/>
      <c r="H9" s="9"/>
      <c r="I9" s="9"/>
      <c r="J9" s="9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>
        <f t="shared" si="1"/>
        <v>174.6904473</v>
      </c>
      <c r="B10" s="9"/>
      <c r="C10" s="9"/>
      <c r="D10" s="9"/>
      <c r="E10" s="9"/>
      <c r="F10" s="9"/>
      <c r="G10" s="9"/>
      <c r="H10" s="9"/>
      <c r="I10" s="9"/>
      <c r="J10" s="9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>
        <f t="shared" si="1"/>
        <v>181.5528751</v>
      </c>
      <c r="B11" s="9"/>
      <c r="C11" s="9"/>
      <c r="D11" s="10" t="s">
        <v>10</v>
      </c>
      <c r="E11" s="11"/>
      <c r="F11" s="9"/>
      <c r="G11" s="9"/>
      <c r="H11" s="9"/>
      <c r="I11" s="9"/>
      <c r="J11" s="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>
        <f t="shared" si="1"/>
        <v>179.26945</v>
      </c>
      <c r="B12" s="9"/>
      <c r="C12" s="9"/>
      <c r="D12" s="9"/>
      <c r="E12" s="9"/>
      <c r="F12" s="9"/>
      <c r="G12" s="9"/>
      <c r="H12" s="9"/>
      <c r="I12" s="9"/>
      <c r="J12" s="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>
        <f t="shared" si="1"/>
        <v>168.6581962</v>
      </c>
      <c r="B13" s="9"/>
      <c r="C13" s="9"/>
      <c r="D13" s="12" t="s">
        <v>8</v>
      </c>
      <c r="E13" s="12">
        <v>168.12016835322828</v>
      </c>
      <c r="F13" s="9"/>
      <c r="G13" s="9"/>
      <c r="H13" s="9"/>
      <c r="I13" s="9"/>
      <c r="J13" s="9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>
        <f t="shared" si="1"/>
        <v>164.1761338</v>
      </c>
      <c r="B14" s="9"/>
      <c r="C14" s="2"/>
      <c r="D14" s="7" t="s">
        <v>11</v>
      </c>
      <c r="E14" s="13">
        <v>0.5920744287603865</v>
      </c>
      <c r="F14" s="2"/>
      <c r="G14" s="2"/>
      <c r="H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>
        <f t="shared" si="1"/>
        <v>172.6274927</v>
      </c>
      <c r="B15" s="9"/>
      <c r="C15" s="2"/>
      <c r="D15" s="7" t="s">
        <v>12</v>
      </c>
      <c r="E15" s="13">
        <v>168.22303192447106</v>
      </c>
      <c r="F15" s="2"/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>
        <f t="shared" si="1"/>
        <v>167.9705371</v>
      </c>
      <c r="B16" s="9"/>
      <c r="C16" s="2"/>
      <c r="D16" s="7" t="s">
        <v>13</v>
      </c>
      <c r="E16" s="13">
        <v>181.26416878107432</v>
      </c>
      <c r="F16" s="2"/>
      <c r="G16" s="2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>
        <f t="shared" si="1"/>
        <v>170.1187742</v>
      </c>
      <c r="B17" s="9"/>
      <c r="C17" s="2"/>
      <c r="D17" s="7" t="s">
        <v>14</v>
      </c>
      <c r="E17" s="13">
        <v>5.195432027057926</v>
      </c>
      <c r="F17" s="2"/>
      <c r="G17" s="2"/>
      <c r="H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>
        <f t="shared" si="1"/>
        <v>175.2615606</v>
      </c>
      <c r="B18" s="9"/>
      <c r="C18" s="2"/>
      <c r="D18" s="7" t="s">
        <v>15</v>
      </c>
      <c r="E18" s="13">
        <v>26.99251394777923</v>
      </c>
      <c r="F18" s="2"/>
      <c r="G18" s="2"/>
      <c r="H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>
        <f t="shared" si="1"/>
        <v>165.630816</v>
      </c>
      <c r="B19" s="9"/>
      <c r="C19" s="2"/>
      <c r="D19" s="7" t="s">
        <v>16</v>
      </c>
      <c r="E19" s="13">
        <v>-0.2102519883602536</v>
      </c>
      <c r="F19" s="2"/>
      <c r="G19" s="2"/>
      <c r="H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>
        <f t="shared" si="1"/>
        <v>169.7976765</v>
      </c>
      <c r="B20" s="9"/>
      <c r="C20" s="2"/>
      <c r="D20" s="7" t="s">
        <v>17</v>
      </c>
      <c r="E20" s="13">
        <v>-0.1835388990617098</v>
      </c>
      <c r="F20" s="2"/>
      <c r="G20" s="2"/>
      <c r="H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">
        <f t="shared" si="1"/>
        <v>160.4307244</v>
      </c>
      <c r="B21" s="9"/>
      <c r="C21" s="2"/>
      <c r="D21" s="7" t="s">
        <v>18</v>
      </c>
      <c r="E21" s="13">
        <v>25.248082228129476</v>
      </c>
      <c r="F21" s="2"/>
      <c r="G21" s="2"/>
      <c r="H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9">
        <f t="shared" si="1"/>
        <v>164.8836223</v>
      </c>
      <c r="B22" s="9"/>
      <c r="C22" s="2"/>
      <c r="D22" s="7" t="s">
        <v>19</v>
      </c>
      <c r="E22" s="13">
        <v>156.01608655294484</v>
      </c>
      <c r="F22" s="2"/>
      <c r="G22" s="2"/>
      <c r="H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9">
        <f t="shared" si="1"/>
        <v>165.7804198</v>
      </c>
      <c r="B23" s="9"/>
      <c r="C23" s="2"/>
      <c r="D23" s="7" t="s">
        <v>20</v>
      </c>
      <c r="E23" s="13">
        <v>181.26416878107432</v>
      </c>
      <c r="F23" s="2"/>
      <c r="G23" s="2"/>
      <c r="H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9">
        <f t="shared" si="1"/>
        <v>168.3083839</v>
      </c>
      <c r="B24" s="9"/>
      <c r="C24" s="2"/>
      <c r="D24" s="7" t="s">
        <v>21</v>
      </c>
      <c r="E24" s="13">
        <v>12945.252963198578</v>
      </c>
      <c r="F24" s="2"/>
      <c r="G24" s="2"/>
      <c r="H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9">
        <f t="shared" si="1"/>
        <v>170.0673369</v>
      </c>
      <c r="B25" s="9"/>
      <c r="C25" s="2"/>
      <c r="D25" s="7" t="s">
        <v>22</v>
      </c>
      <c r="E25" s="13">
        <v>77.0</v>
      </c>
      <c r="F25" s="2"/>
      <c r="G25" s="2"/>
      <c r="H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9">
        <f t="shared" si="1"/>
        <v>168.2106424</v>
      </c>
      <c r="B26" s="9"/>
      <c r="C26" s="2"/>
      <c r="D26" s="7" t="s">
        <v>23</v>
      </c>
      <c r="E26" s="13">
        <v>181.26416878107432</v>
      </c>
      <c r="F26" s="2"/>
      <c r="G26" s="2"/>
      <c r="H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9">
        <f t="shared" si="1"/>
        <v>164.9524906</v>
      </c>
      <c r="B27" s="9"/>
      <c r="C27" s="2"/>
      <c r="D27" s="7" t="s">
        <v>24</v>
      </c>
      <c r="E27" s="13">
        <v>156.01608655294484</v>
      </c>
      <c r="F27" s="2"/>
      <c r="G27" s="2"/>
      <c r="H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9">
        <f t="shared" si="1"/>
        <v>163.663085</v>
      </c>
      <c r="B28" s="9"/>
      <c r="C28" s="2"/>
      <c r="D28" s="7" t="s">
        <v>25</v>
      </c>
      <c r="E28" s="13">
        <v>1.1792184042401175</v>
      </c>
      <c r="F28" s="2"/>
      <c r="G28" s="2"/>
      <c r="H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9">
        <f t="shared" si="1"/>
        <v>172.1234528</v>
      </c>
      <c r="B29" s="9"/>
      <c r="C29" s="2"/>
      <c r="D29" s="2"/>
      <c r="E29" s="2"/>
      <c r="F29" s="2"/>
      <c r="G29" s="2"/>
      <c r="H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9">
        <f t="shared" si="1"/>
        <v>174.889987</v>
      </c>
      <c r="B30" s="9"/>
      <c r="C30" s="2"/>
      <c r="D30" s="2"/>
      <c r="E30" s="2"/>
      <c r="F30" s="2"/>
      <c r="G30" s="2"/>
      <c r="H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9">
        <f t="shared" si="1"/>
        <v>182.5275226</v>
      </c>
      <c r="B31" s="9"/>
      <c r="C31" s="2"/>
      <c r="D31" s="2"/>
      <c r="E31" s="2"/>
      <c r="F31" s="2"/>
      <c r="G31" s="2"/>
      <c r="H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9">
        <f t="shared" si="1"/>
        <v>173.2292379</v>
      </c>
      <c r="B32" s="9"/>
      <c r="C32" s="2"/>
      <c r="D32" s="2"/>
      <c r="E32" s="2"/>
      <c r="F32" s="2"/>
      <c r="G32" s="2"/>
      <c r="H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9">
        <f t="shared" si="1"/>
        <v>165.9122636</v>
      </c>
      <c r="B33" s="9"/>
      <c r="C33" s="2"/>
      <c r="D33" s="2"/>
      <c r="E33" s="2"/>
      <c r="F33" s="2"/>
      <c r="G33" s="2"/>
      <c r="H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9">
        <f t="shared" si="1"/>
        <v>157.8466395</v>
      </c>
      <c r="B34" s="9"/>
      <c r="C34" s="2"/>
      <c r="D34" s="2"/>
      <c r="E34" s="2"/>
      <c r="F34" s="2"/>
      <c r="G34" s="2"/>
      <c r="H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9">
        <f t="shared" si="1"/>
        <v>164.6362679</v>
      </c>
      <c r="B35" s="9"/>
      <c r="C35" s="2"/>
      <c r="D35" s="2"/>
      <c r="E35" s="2"/>
      <c r="F35" s="2"/>
      <c r="G35" s="2"/>
      <c r="H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9">
        <f t="shared" si="1"/>
        <v>170.798495</v>
      </c>
      <c r="B36" s="9"/>
      <c r="C36" s="2"/>
      <c r="D36" s="2"/>
      <c r="E36" s="2"/>
      <c r="F36" s="2"/>
      <c r="G36" s="2"/>
      <c r="H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9">
        <f t="shared" si="1"/>
        <v>173.2750008</v>
      </c>
      <c r="B37" s="9"/>
      <c r="C37" s="2"/>
      <c r="D37" s="2"/>
      <c r="E37" s="2"/>
      <c r="F37" s="2"/>
      <c r="G37" s="2"/>
      <c r="H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9">
        <f t="shared" si="1"/>
        <v>171.1918183</v>
      </c>
      <c r="B38" s="9"/>
      <c r="C38" s="2"/>
      <c r="D38" s="2"/>
      <c r="E38" s="2"/>
      <c r="F38" s="2"/>
      <c r="G38" s="2"/>
      <c r="H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9">
        <f t="shared" si="1"/>
        <v>167.3255959</v>
      </c>
      <c r="B39" s="9"/>
      <c r="C39" s="2"/>
      <c r="D39" s="2"/>
      <c r="E39" s="2"/>
      <c r="F39" s="2"/>
      <c r="G39" s="2"/>
      <c r="H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9">
        <f t="shared" si="1"/>
        <v>171.2994774</v>
      </c>
      <c r="B40" s="9"/>
      <c r="C40" s="2"/>
      <c r="D40" s="2"/>
      <c r="E40" s="2"/>
      <c r="F40" s="2"/>
      <c r="G40" s="2"/>
      <c r="H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9">
        <f t="shared" si="1"/>
        <v>170.4785582</v>
      </c>
      <c r="B41" s="9"/>
      <c r="C41" s="2"/>
      <c r="D41" s="2"/>
      <c r="E41" s="2"/>
      <c r="F41" s="2"/>
      <c r="G41" s="2"/>
      <c r="H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9">
        <f t="shared" si="1"/>
        <v>172.5366123</v>
      </c>
      <c r="B42" s="9"/>
      <c r="C42" s="2"/>
      <c r="D42" s="2"/>
      <c r="E42" s="2"/>
      <c r="F42" s="2"/>
      <c r="G42" s="2"/>
      <c r="H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9">
        <f t="shared" si="1"/>
        <v>163.3266279</v>
      </c>
      <c r="B43" s="9"/>
      <c r="C43" s="2"/>
      <c r="D43" s="2"/>
      <c r="E43" s="2"/>
      <c r="F43" s="2"/>
      <c r="G43" s="2"/>
      <c r="H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9">
        <f t="shared" si="1"/>
        <v>170.3401959</v>
      </c>
      <c r="B44" s="2"/>
      <c r="C44" s="2"/>
      <c r="D44" s="2"/>
      <c r="E44" s="2"/>
      <c r="F44" s="2"/>
      <c r="G44" s="2"/>
      <c r="H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9">
        <f t="shared" si="1"/>
        <v>178.515472</v>
      </c>
      <c r="B45" s="2"/>
      <c r="C45" s="2"/>
      <c r="D45" s="2"/>
      <c r="E45" s="2"/>
      <c r="F45" s="2"/>
      <c r="G45" s="2"/>
      <c r="H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9">
        <f t="shared" si="1"/>
        <v>165.5118902</v>
      </c>
      <c r="B46" s="2"/>
      <c r="C46" s="2"/>
      <c r="D46" s="2"/>
      <c r="E46" s="2"/>
      <c r="F46" s="2"/>
      <c r="G46" s="2"/>
      <c r="H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9">
        <f t="shared" si="1"/>
        <v>171.9214319</v>
      </c>
      <c r="B47" s="2"/>
      <c r="C47" s="2"/>
      <c r="D47" s="2"/>
      <c r="E47" s="2"/>
      <c r="F47" s="2"/>
      <c r="G47" s="2"/>
      <c r="H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9">
        <f t="shared" si="1"/>
        <v>163.6154642</v>
      </c>
      <c r="B48" s="2"/>
      <c r="C48" s="2"/>
      <c r="D48" s="2"/>
      <c r="E48" s="2"/>
      <c r="F48" s="2"/>
      <c r="G48" s="2"/>
      <c r="H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9">
        <f t="shared" si="1"/>
        <v>170.7236049</v>
      </c>
      <c r="B49" s="2"/>
      <c r="C49" s="2"/>
      <c r="D49" s="2"/>
      <c r="E49" s="2"/>
      <c r="F49" s="2"/>
      <c r="G49" s="2"/>
      <c r="H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9">
        <f t="shared" si="1"/>
        <v>165.7379357</v>
      </c>
      <c r="B50" s="2"/>
      <c r="C50" s="2"/>
      <c r="D50" s="2"/>
      <c r="E50" s="2"/>
      <c r="F50" s="2"/>
      <c r="G50" s="2"/>
      <c r="H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9">
        <f t="shared" si="1"/>
        <v>173.6344705</v>
      </c>
      <c r="B51" s="2"/>
      <c r="C51" s="2"/>
      <c r="D51" s="2"/>
      <c r="E51" s="2"/>
      <c r="F51" s="2"/>
      <c r="G51" s="2"/>
      <c r="H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9">
        <f t="shared" si="1"/>
        <v>168.6874649</v>
      </c>
      <c r="B52" s="2"/>
      <c r="C52" s="2"/>
      <c r="D52" s="2"/>
      <c r="E52" s="2"/>
      <c r="F52" s="2"/>
      <c r="G52" s="2"/>
      <c r="H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9">
        <f t="shared" si="1"/>
        <v>173.9255389</v>
      </c>
      <c r="B53" s="2"/>
      <c r="C53" s="2"/>
      <c r="D53" s="2"/>
      <c r="E53" s="2"/>
      <c r="F53" s="2"/>
      <c r="G53" s="2"/>
      <c r="H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9">
        <f t="shared" si="1"/>
        <v>167.6932921</v>
      </c>
      <c r="B54" s="2"/>
      <c r="C54" s="2"/>
      <c r="D54" s="2"/>
      <c r="E54" s="2"/>
      <c r="F54" s="2"/>
      <c r="G54" s="2"/>
      <c r="H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9">
        <f t="shared" si="1"/>
        <v>165.8103149</v>
      </c>
      <c r="B55" s="2"/>
      <c r="C55" s="2"/>
      <c r="D55" s="2"/>
      <c r="E55" s="2"/>
      <c r="F55" s="2"/>
      <c r="G55" s="2"/>
      <c r="H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9">
        <f t="shared" si="1"/>
        <v>158.3487876</v>
      </c>
      <c r="B56" s="2"/>
      <c r="C56" s="2"/>
      <c r="D56" s="2"/>
      <c r="E56" s="2"/>
      <c r="F56" s="2"/>
      <c r="G56" s="2"/>
      <c r="H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9">
        <f t="shared" si="1"/>
        <v>176.4625716</v>
      </c>
      <c r="B57" s="2"/>
      <c r="C57" s="2"/>
      <c r="D57" s="2"/>
      <c r="E57" s="2"/>
      <c r="F57" s="2"/>
      <c r="G57" s="2"/>
      <c r="H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9">
        <f t="shared" si="1"/>
        <v>168.0086274</v>
      </c>
      <c r="B58" s="2"/>
      <c r="C58" s="2"/>
      <c r="D58" s="2"/>
      <c r="E58" s="2"/>
      <c r="F58" s="2"/>
      <c r="G58" s="2"/>
      <c r="H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9">
        <f t="shared" si="1"/>
        <v>173.1312256</v>
      </c>
      <c r="B59" s="2"/>
      <c r="C59" s="2"/>
      <c r="D59" s="2"/>
      <c r="E59" s="2"/>
      <c r="F59" s="2"/>
      <c r="G59" s="2"/>
      <c r="H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9">
        <f t="shared" si="1"/>
        <v>171.778445</v>
      </c>
      <c r="B60" s="2"/>
      <c r="C60" s="2"/>
      <c r="D60" s="2"/>
      <c r="E60" s="2"/>
      <c r="F60" s="2"/>
      <c r="G60" s="2"/>
      <c r="H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9">
        <f t="shared" si="1"/>
        <v>164.1471145</v>
      </c>
      <c r="B61" s="2"/>
      <c r="C61" s="2"/>
      <c r="D61" s="2"/>
      <c r="E61" s="2"/>
      <c r="F61" s="2"/>
      <c r="G61" s="2"/>
      <c r="H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9">
        <f t="shared" si="1"/>
        <v>177.1498974</v>
      </c>
      <c r="B62" s="2"/>
      <c r="C62" s="2"/>
      <c r="D62" s="2"/>
      <c r="E62" s="2"/>
      <c r="F62" s="2"/>
      <c r="G62" s="2"/>
      <c r="H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9">
        <f t="shared" si="1"/>
        <v>166.0732704</v>
      </c>
      <c r="B63" s="2"/>
      <c r="C63" s="2"/>
      <c r="D63" s="2"/>
      <c r="E63" s="2"/>
      <c r="F63" s="2"/>
      <c r="G63" s="2"/>
      <c r="H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9">
        <f t="shared" si="1"/>
        <v>168.4334055</v>
      </c>
      <c r="B64" s="2"/>
      <c r="C64" s="2"/>
      <c r="D64" s="2"/>
      <c r="E64" s="2"/>
      <c r="F64" s="2"/>
      <c r="G64" s="2"/>
      <c r="H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9">
        <f t="shared" si="1"/>
        <v>172.9856601</v>
      </c>
      <c r="B65" s="2"/>
      <c r="C65" s="2"/>
      <c r="D65" s="2"/>
      <c r="E65" s="2"/>
      <c r="F65" s="2"/>
      <c r="G65" s="2"/>
      <c r="H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9">
        <f t="shared" si="1"/>
        <v>166.0710436</v>
      </c>
      <c r="B66" s="2"/>
      <c r="C66" s="2"/>
      <c r="D66" s="2"/>
      <c r="E66" s="2"/>
      <c r="F66" s="2"/>
      <c r="G66" s="2"/>
      <c r="H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9">
        <f t="shared" si="1"/>
        <v>158.7153511</v>
      </c>
      <c r="B67" s="2"/>
      <c r="C67" s="2"/>
      <c r="D67" s="2"/>
      <c r="E67" s="2"/>
      <c r="F67" s="2"/>
      <c r="G67" s="2"/>
      <c r="H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9">
        <f t="shared" si="1"/>
        <v>159.4346324</v>
      </c>
      <c r="B68" s="2"/>
      <c r="C68" s="2"/>
      <c r="D68" s="2"/>
      <c r="E68" s="2"/>
      <c r="F68" s="2"/>
      <c r="G68" s="2"/>
      <c r="H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9">
        <f t="shared" si="1"/>
        <v>170.071927</v>
      </c>
      <c r="B69" s="2"/>
      <c r="C69" s="2"/>
      <c r="D69" s="2"/>
      <c r="E69" s="2"/>
      <c r="F69" s="2"/>
      <c r="G69" s="2"/>
      <c r="H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9">
        <f t="shared" si="1"/>
        <v>167.9713041</v>
      </c>
      <c r="B70" s="2"/>
      <c r="C70" s="2"/>
      <c r="D70" s="2"/>
      <c r="E70" s="2"/>
      <c r="F70" s="2"/>
      <c r="G70" s="2"/>
      <c r="H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9">
        <f t="shared" si="1"/>
        <v>177.215806</v>
      </c>
      <c r="B71" s="2"/>
      <c r="C71" s="2"/>
      <c r="D71" s="2"/>
      <c r="E71" s="2"/>
      <c r="F71" s="2"/>
      <c r="G71" s="2"/>
      <c r="H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9">
        <f t="shared" si="1"/>
        <v>175.3842488</v>
      </c>
      <c r="B72" s="2"/>
      <c r="C72" s="2"/>
      <c r="D72" s="2"/>
      <c r="E72" s="2"/>
      <c r="F72" s="2"/>
      <c r="G72" s="2"/>
      <c r="H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9">
        <f t="shared" si="1"/>
        <v>168.8020877</v>
      </c>
      <c r="B73" s="2"/>
      <c r="C73" s="2"/>
      <c r="D73" s="2"/>
      <c r="E73" s="2"/>
      <c r="F73" s="2"/>
      <c r="G73" s="2"/>
      <c r="H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9">
        <f t="shared" si="1"/>
        <v>164.1928372</v>
      </c>
      <c r="B74" s="2"/>
      <c r="C74" s="2"/>
      <c r="D74" s="2"/>
      <c r="E74" s="2"/>
      <c r="F74" s="2"/>
      <c r="G74" s="2"/>
      <c r="H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9">
        <f t="shared" si="1"/>
        <v>164.3684232</v>
      </c>
      <c r="B75" s="2"/>
      <c r="C75" s="2"/>
      <c r="D75" s="2"/>
      <c r="E75" s="2"/>
      <c r="F75" s="2"/>
      <c r="G75" s="2"/>
      <c r="H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9">
        <f t="shared" si="1"/>
        <v>176.9906969</v>
      </c>
      <c r="B76" s="2"/>
      <c r="C76" s="2"/>
      <c r="D76" s="2"/>
      <c r="E76" s="2"/>
      <c r="F76" s="2"/>
      <c r="G76" s="2"/>
      <c r="H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9">
        <f t="shared" si="1"/>
        <v>168.4717278</v>
      </c>
      <c r="B77" s="2"/>
      <c r="C77" s="2"/>
      <c r="D77" s="2"/>
      <c r="E77" s="2"/>
      <c r="F77" s="2"/>
      <c r="G77" s="2"/>
      <c r="H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9">
        <f t="shared" si="1"/>
        <v>171.5609979</v>
      </c>
      <c r="B78" s="2"/>
      <c r="C78" s="2"/>
      <c r="D78" s="2"/>
      <c r="E78" s="2"/>
      <c r="F78" s="2"/>
      <c r="G78" s="2"/>
      <c r="H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9">
        <f t="shared" si="1"/>
        <v>170.8039423</v>
      </c>
      <c r="B79" s="2"/>
      <c r="C79" s="2"/>
      <c r="D79" s="2"/>
      <c r="E79" s="2"/>
      <c r="F79" s="2"/>
      <c r="G79" s="2"/>
      <c r="H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9">
        <f t="shared" si="1"/>
        <v>167.7788885</v>
      </c>
      <c r="B80" s="2"/>
      <c r="C80" s="2"/>
      <c r="D80" s="2"/>
      <c r="E80" s="2"/>
      <c r="F80" s="2"/>
      <c r="G80" s="2"/>
      <c r="H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9">
        <f t="shared" si="1"/>
        <v>178.5447459</v>
      </c>
      <c r="B81" s="2"/>
      <c r="C81" s="2"/>
      <c r="D81" s="2"/>
      <c r="E81" s="2"/>
      <c r="F81" s="2"/>
      <c r="G81" s="2"/>
      <c r="H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9">
        <f t="shared" si="1"/>
        <v>174.7655715</v>
      </c>
      <c r="B82" s="2"/>
      <c r="C82" s="2"/>
      <c r="D82" s="2"/>
      <c r="E82" s="2"/>
      <c r="F82" s="2"/>
      <c r="G82" s="2"/>
      <c r="H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9">
        <f t="shared" si="1"/>
        <v>167.0814268</v>
      </c>
      <c r="B83" s="2"/>
      <c r="C83" s="2"/>
      <c r="D83" s="2"/>
      <c r="E83" s="2"/>
      <c r="F83" s="2"/>
      <c r="G83" s="2"/>
      <c r="H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9">
        <f t="shared" si="1"/>
        <v>166.3878501</v>
      </c>
      <c r="B84" s="2"/>
      <c r="C84" s="2"/>
      <c r="D84" s="2"/>
      <c r="E84" s="2"/>
      <c r="F84" s="2"/>
      <c r="G84" s="2"/>
      <c r="H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9"/>
      <c r="B85" s="2"/>
      <c r="C85" s="2"/>
      <c r="D85" s="2"/>
      <c r="E85" s="2"/>
      <c r="F85" s="2"/>
      <c r="G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9"/>
      <c r="B86" s="2"/>
      <c r="C86" s="2"/>
      <c r="D86" s="2"/>
      <c r="E86" s="2"/>
      <c r="F86" s="2"/>
      <c r="G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9"/>
      <c r="B87" s="2"/>
      <c r="C87" s="2"/>
      <c r="D87" s="2"/>
      <c r="E87" s="2"/>
      <c r="F87" s="2"/>
      <c r="G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9"/>
      <c r="B88" s="2"/>
      <c r="C88" s="2"/>
      <c r="D88" s="2"/>
      <c r="E88" s="2"/>
      <c r="F88" s="2"/>
      <c r="G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9"/>
      <c r="B89" s="2"/>
      <c r="C89" s="2"/>
      <c r="D89" s="2"/>
      <c r="E89" s="2"/>
      <c r="F89" s="2"/>
      <c r="G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9"/>
      <c r="B90" s="2"/>
      <c r="C90" s="2"/>
      <c r="D90" s="2"/>
      <c r="E90" s="2"/>
      <c r="F90" s="2"/>
      <c r="G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9"/>
      <c r="B91" s="2"/>
      <c r="C91" s="2"/>
      <c r="D91" s="2"/>
      <c r="E91" s="2"/>
      <c r="F91" s="2"/>
      <c r="G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9"/>
      <c r="B92" s="2"/>
      <c r="C92" s="2"/>
      <c r="D92" s="2"/>
      <c r="E92" s="2"/>
      <c r="F92" s="2"/>
      <c r="G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9"/>
      <c r="B93" s="2"/>
      <c r="C93" s="2"/>
      <c r="D93" s="2"/>
      <c r="E93" s="2"/>
      <c r="F93" s="2"/>
      <c r="G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9"/>
      <c r="B94" s="2"/>
      <c r="C94" s="2"/>
      <c r="D94" s="2"/>
      <c r="E94" s="2"/>
      <c r="F94" s="2"/>
      <c r="G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9"/>
      <c r="B95" s="2"/>
      <c r="C95" s="2"/>
      <c r="D95" s="2"/>
      <c r="E95" s="2"/>
      <c r="F95" s="2"/>
      <c r="G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9"/>
      <c r="B96" s="2"/>
      <c r="C96" s="2"/>
      <c r="D96" s="2"/>
      <c r="E96" s="2"/>
      <c r="F96" s="2"/>
      <c r="G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9"/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9"/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9"/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9"/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9"/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9"/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9"/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</v>
      </c>
      <c r="B1" s="2"/>
      <c r="C1" s="2"/>
      <c r="D1" s="2"/>
      <c r="E1" s="1" t="s">
        <v>26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27</v>
      </c>
      <c r="B2" s="2"/>
      <c r="C2" s="2"/>
      <c r="D2" s="14" t="s">
        <v>28</v>
      </c>
      <c r="E2" s="3">
        <v>68.2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14" t="s">
        <v>29</v>
      </c>
      <c r="E3" s="3">
        <v>95.0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14" t="s">
        <v>30</v>
      </c>
      <c r="E4" s="3">
        <v>99.7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15"/>
      <c r="E5" s="2"/>
      <c r="F5" s="2"/>
      <c r="G5" s="2"/>
      <c r="H5" s="7" t="b">
        <v>1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7" t="s">
        <v>31</v>
      </c>
      <c r="E7" s="16">
        <f>AVERAGE(A8:A107)</f>
        <v>202.0350026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>
        <f t="shared" ref="A8:A107" si="1">NORMINV(RAND(),200,15)</f>
        <v>200.0635025</v>
      </c>
      <c r="B8" s="2"/>
      <c r="C8" s="2"/>
      <c r="D8" s="7" t="s">
        <v>32</v>
      </c>
      <c r="E8" s="2">
        <f>_xlfn.STDEV.S(A8:A107)</f>
        <v>15.7451188</v>
      </c>
      <c r="F8" s="2"/>
      <c r="G8" s="7" t="s">
        <v>33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>
        <f t="shared" si="1"/>
        <v>193.7142665</v>
      </c>
      <c r="B9" s="2"/>
      <c r="C9" s="2"/>
      <c r="D9" s="14" t="s">
        <v>34</v>
      </c>
      <c r="E9" s="16">
        <f t="array" ref="E9:F9">{E7-E8,E7+E8}</f>
        <v>186.2898838</v>
      </c>
      <c r="F9" s="16">
        <v>217.7801213525727</v>
      </c>
      <c r="G9" s="17">
        <f t="shared" ref="G9:G11" si="2">COUNTIFS($A$8:$A$107,"&gt;="&amp;E9,$A$8:$A$107,"&lt;="&amp;F9)/100</f>
        <v>0.68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>
        <f t="shared" si="1"/>
        <v>208.7815039</v>
      </c>
      <c r="B10" s="2"/>
      <c r="C10" s="2"/>
      <c r="D10" s="14" t="s">
        <v>35</v>
      </c>
      <c r="E10" s="16">
        <f t="array" ref="E10:F10">{E7-2*E8,E7+2*E8}</f>
        <v>170.544765</v>
      </c>
      <c r="F10" s="16">
        <v>233.5252401520683</v>
      </c>
      <c r="G10" s="17">
        <f t="shared" si="2"/>
        <v>0.97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>
        <f t="shared" si="1"/>
        <v>207.7316672</v>
      </c>
      <c r="B11" s="2"/>
      <c r="C11" s="2"/>
      <c r="D11" s="14" t="s">
        <v>36</v>
      </c>
      <c r="E11" s="16">
        <f t="array" ref="E11:F11">{E7-3*E8,E7+3*E8}</f>
        <v>154.7996462</v>
      </c>
      <c r="F11" s="16">
        <v>249.27035895156388</v>
      </c>
      <c r="G11" s="17">
        <f t="shared" si="2"/>
        <v>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>
        <f t="shared" si="1"/>
        <v>189.3780756</v>
      </c>
      <c r="B12" s="2"/>
      <c r="C12" s="2"/>
      <c r="D12" s="2"/>
      <c r="E12" s="7" t="s">
        <v>37</v>
      </c>
      <c r="F12" s="7" t="s">
        <v>38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>
        <f t="shared" si="1"/>
        <v>183.524513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>
        <f t="shared" si="1"/>
        <v>172.725588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>
        <f t="shared" si="1"/>
        <v>224.6670798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>
        <f t="shared" si="1"/>
        <v>193.8147591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>
        <f t="shared" si="1"/>
        <v>212.031604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>
        <f t="shared" si="1"/>
        <v>213.1603287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>
        <f t="shared" si="1"/>
        <v>188.7060083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>
        <f t="shared" si="1"/>
        <v>201.2877198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6">
        <f t="shared" si="1"/>
        <v>201.6108983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6">
        <f t="shared" si="1"/>
        <v>226.0322439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6">
        <f t="shared" si="1"/>
        <v>196.5193774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6">
        <f t="shared" si="1"/>
        <v>196.9593251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6">
        <f t="shared" si="1"/>
        <v>208.9259363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6">
        <f t="shared" si="1"/>
        <v>206.6632969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6">
        <f t="shared" si="1"/>
        <v>167.8518081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6">
        <f t="shared" si="1"/>
        <v>184.5229941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6">
        <f t="shared" si="1"/>
        <v>157.6884228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6">
        <f t="shared" si="1"/>
        <v>209.0320066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6">
        <f t="shared" si="1"/>
        <v>195.6105939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6">
        <f t="shared" si="1"/>
        <v>207.0286713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6">
        <f t="shared" si="1"/>
        <v>172.3083297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6">
        <f t="shared" si="1"/>
        <v>210.401237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6">
        <f t="shared" si="1"/>
        <v>227.5552405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6">
        <f t="shared" si="1"/>
        <v>191.3077504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6">
        <f t="shared" si="1"/>
        <v>195.6669052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6">
        <f t="shared" si="1"/>
        <v>219.6367293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6">
        <f t="shared" si="1"/>
        <v>185.8978902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6">
        <f t="shared" si="1"/>
        <v>170.8545309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6">
        <f t="shared" si="1"/>
        <v>192.969608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6">
        <f t="shared" si="1"/>
        <v>224.0963649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6">
        <f t="shared" si="1"/>
        <v>205.7328434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6">
        <f t="shared" si="1"/>
        <v>199.0295809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6">
        <f t="shared" si="1"/>
        <v>198.148525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6">
        <f t="shared" si="1"/>
        <v>208.72122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6">
        <f t="shared" si="1"/>
        <v>208.8088349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6">
        <f t="shared" si="1"/>
        <v>178.6300748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6">
        <f t="shared" si="1"/>
        <v>217.3604432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6">
        <f t="shared" si="1"/>
        <v>208.1360789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6">
        <f t="shared" si="1"/>
        <v>176.3897377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6">
        <f t="shared" si="1"/>
        <v>208.3077245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6">
        <f t="shared" si="1"/>
        <v>203.4618363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6">
        <f t="shared" si="1"/>
        <v>206.0088628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6">
        <f t="shared" si="1"/>
        <v>187.9601806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6">
        <f t="shared" si="1"/>
        <v>192.1367867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6">
        <f t="shared" si="1"/>
        <v>193.8461735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6">
        <f t="shared" si="1"/>
        <v>198.1791866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6">
        <f t="shared" si="1"/>
        <v>215.5096652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6">
        <f t="shared" si="1"/>
        <v>209.3072355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6">
        <f t="shared" si="1"/>
        <v>186.8733575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6">
        <f t="shared" si="1"/>
        <v>213.5223346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6">
        <f t="shared" si="1"/>
        <v>222.0406597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6">
        <f t="shared" si="1"/>
        <v>180.4912989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6">
        <f t="shared" si="1"/>
        <v>185.5907422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6">
        <f t="shared" si="1"/>
        <v>171.2992139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6">
        <f t="shared" si="1"/>
        <v>231.0845068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6">
        <f t="shared" si="1"/>
        <v>215.6648159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6">
        <f t="shared" si="1"/>
        <v>192.2683033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6">
        <f t="shared" si="1"/>
        <v>202.3298129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6">
        <f t="shared" si="1"/>
        <v>229.1357031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6">
        <f t="shared" si="1"/>
        <v>207.2558064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6">
        <f t="shared" si="1"/>
        <v>190.9847593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6">
        <f t="shared" si="1"/>
        <v>198.1000069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6">
        <f t="shared" si="1"/>
        <v>222.5697689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6">
        <f t="shared" si="1"/>
        <v>206.8217287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6">
        <f t="shared" si="1"/>
        <v>206.046963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6">
        <f t="shared" si="1"/>
        <v>187.1575319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6">
        <f t="shared" si="1"/>
        <v>203.8662015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6">
        <f t="shared" si="1"/>
        <v>216.0490539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6">
        <f t="shared" si="1"/>
        <v>198.3966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6">
        <f t="shared" si="1"/>
        <v>191.7824772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6">
        <f t="shared" si="1"/>
        <v>224.1370721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6">
        <f t="shared" si="1"/>
        <v>198.8962782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6">
        <f t="shared" si="1"/>
        <v>188.3002971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6">
        <f t="shared" si="1"/>
        <v>208.8609968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6">
        <f t="shared" si="1"/>
        <v>190.4583841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6">
        <f t="shared" si="1"/>
        <v>222.8449685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6">
        <f t="shared" si="1"/>
        <v>199.170724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6">
        <f t="shared" si="1"/>
        <v>195.3054496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6">
        <f t="shared" si="1"/>
        <v>221.9245324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6">
        <f t="shared" si="1"/>
        <v>182.3444132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6">
        <f t="shared" si="1"/>
        <v>212.8122383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6">
        <f t="shared" si="1"/>
        <v>223.0612719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6">
        <f t="shared" si="1"/>
        <v>204.8303584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6">
        <f t="shared" si="1"/>
        <v>200.9927551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6">
        <f t="shared" si="1"/>
        <v>218.267456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6">
        <f t="shared" si="1"/>
        <v>205.9348769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6">
        <f t="shared" si="1"/>
        <v>233.1790789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6">
        <f t="shared" si="1"/>
        <v>216.8971608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6">
        <f t="shared" si="1"/>
        <v>199.240418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6">
        <f t="shared" si="1"/>
        <v>195.4420662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6">
        <f t="shared" si="1"/>
        <v>184.5880656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6">
        <f t="shared" si="1"/>
        <v>217.9653232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6">
        <f t="shared" si="1"/>
        <v>238.2067594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6">
        <f t="shared" si="1"/>
        <v>196.61885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6">
        <f t="shared" si="1"/>
        <v>209.4870465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39</v>
      </c>
      <c r="B1" s="2"/>
      <c r="C1" s="2"/>
      <c r="D1" s="2"/>
      <c r="E1" s="1"/>
      <c r="F1" s="2"/>
      <c r="G1" s="7"/>
      <c r="H1" s="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/>
      <c r="B2" s="2"/>
      <c r="C2" s="2"/>
      <c r="D2" s="7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1" t="s">
        <v>40</v>
      </c>
      <c r="D3" s="18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2"/>
      <c r="C4" s="9">
        <v>7.483645825245724</v>
      </c>
      <c r="D4" s="7"/>
      <c r="E4" s="1" t="s">
        <v>8</v>
      </c>
      <c r="F4" s="19">
        <f>AVERAGE(C4:C53)</f>
        <v>7.605914585</v>
      </c>
      <c r="G4" s="2"/>
      <c r="H4" s="7" t="s">
        <v>41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9">
        <v>8.010882163306734</v>
      </c>
      <c r="D5" s="15"/>
      <c r="E5" s="1" t="s">
        <v>9</v>
      </c>
      <c r="F5" s="20">
        <f>_xlfn.STDEV.S(C4:C53)</f>
        <v>0.7279646626</v>
      </c>
      <c r="G5" s="2"/>
      <c r="H5" s="7" t="s">
        <v>42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9">
        <v>6.758507134463566</v>
      </c>
      <c r="D6" s="2"/>
      <c r="E6" s="1" t="s">
        <v>43</v>
      </c>
      <c r="F6" s="20">
        <f>COUNT(C:C)</f>
        <v>50</v>
      </c>
      <c r="G6" s="2"/>
      <c r="H6" s="7" t="s">
        <v>44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9">
        <v>8.117180910488509</v>
      </c>
      <c r="D7" s="2"/>
      <c r="E7" s="6" t="s">
        <v>45</v>
      </c>
      <c r="F7" s="21">
        <f>_xlfn.CONFIDENCE.NORM(0.05,F5,F6)</f>
        <v>0.2017778021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9">
        <v>7.4169759924503085</v>
      </c>
      <c r="D8" s="2"/>
      <c r="E8" s="22" t="s">
        <v>46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9">
        <v>7.831694731842837</v>
      </c>
      <c r="D9" s="2"/>
      <c r="E9" s="23">
        <v>0.95</v>
      </c>
      <c r="F9" s="24" t="s">
        <v>47</v>
      </c>
      <c r="G9" s="24" t="s">
        <v>48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9">
        <v>8.454640262220332</v>
      </c>
      <c r="D10" s="2"/>
      <c r="E10" s="25"/>
      <c r="F10" s="26">
        <f>F4-F7</f>
        <v>7.404136782</v>
      </c>
      <c r="G10" s="26">
        <f>F4+F7</f>
        <v>7.807692387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9">
        <v>8.430393383332515</v>
      </c>
      <c r="D11" s="2"/>
      <c r="E11" s="25"/>
      <c r="F11" s="26">
        <f>F4-F17</f>
        <v>7.404133075</v>
      </c>
      <c r="G11" s="26">
        <f>F4+F17</f>
        <v>7.807696094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9">
        <v>8.714277672927636</v>
      </c>
      <c r="D12" s="2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9">
        <v>8.256845329877363</v>
      </c>
      <c r="D13" s="2"/>
      <c r="E13" s="2"/>
      <c r="F13" s="27"/>
      <c r="G13" s="27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9">
        <v>7.502208816558144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9">
        <v>6.792891258785435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9">
        <v>8.689008404744744</v>
      </c>
      <c r="D16" s="2"/>
      <c r="E16" s="7" t="s">
        <v>49</v>
      </c>
      <c r="F16" s="2">
        <f>F5/SQRT(F6)</f>
        <v>0.1029497499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9">
        <v>7.366741857449808</v>
      </c>
      <c r="D17" s="2"/>
      <c r="E17" s="7" t="s">
        <v>45</v>
      </c>
      <c r="F17" s="2">
        <f>F16*1.96</f>
        <v>0.2017815098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9">
        <v>6.248035595310709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9">
        <v>8.97164402214139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9">
        <v>7.297620259359695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9">
        <v>6.981070492805922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9">
        <v>5.744570553174839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9">
        <v>6.873249409604849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9">
        <v>7.791352809311541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9">
        <v>7.16428811683538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9">
        <v>8.286694480582627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9">
        <v>6.774799292388789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9">
        <v>7.453053729265862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9">
        <v>7.469399973869091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9">
        <v>5.738844542179999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9">
        <v>7.937833189468354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9">
        <v>8.600929088612832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9">
        <v>7.857654264107224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9">
        <v>6.950246048772533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9">
        <v>8.4938839648236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9">
        <v>7.159139556617714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9">
        <v>7.22526200770748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9">
        <v>8.329539758136342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9">
        <v>7.80605525629047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9">
        <v>7.612356920926141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9">
        <v>7.276249525664949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9">
        <v>6.882434499647241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9">
        <v>8.237491480042367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9">
        <v>8.247923793554913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9">
        <v>8.212010627318469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9">
        <v>8.047834644845432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9">
        <v>7.5380508142769544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9">
        <v>7.33109073278187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9">
        <v>7.740662115064531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9">
        <v>8.23912937992159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9">
        <v>6.719483049713585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9">
        <v>7.416843722937486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9">
        <v>7.813107765822157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E8:G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8.88"/>
    <col customWidth="1" min="6" max="9" width="8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7" t="s">
        <v>50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6" t="s">
        <v>51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52</v>
      </c>
      <c r="B4" s="2"/>
      <c r="C4" s="2"/>
      <c r="D4" s="3">
        <v>280.0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3">
        <v>15.0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6" t="s">
        <v>53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7" t="s">
        <v>54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8" t="s">
        <v>55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9">
        <v>315.0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9">
        <v>28.0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7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0"/>
      <c r="B15" s="30" t="s">
        <v>56</v>
      </c>
      <c r="D15" s="7" t="b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0" t="s">
        <v>57</v>
      </c>
      <c r="B16" s="30" t="s">
        <v>50</v>
      </c>
      <c r="C16" s="30" t="s">
        <v>54</v>
      </c>
      <c r="D16" s="1" t="s">
        <v>58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>
        <v>1.0</v>
      </c>
      <c r="B17" s="31">
        <f t="shared" ref="B17:B106" si="1">NORMINV(RAND(), $D$4, $D$5)</f>
        <v>265.016279</v>
      </c>
      <c r="C17" s="31">
        <f t="shared" ref="C17:C106" si="2">NORMINV(RAND(), $D$10, $D$11)</f>
        <v>345.628469</v>
      </c>
      <c r="D17" s="9">
        <f t="array" ref="D17:D106">C17:C106-B17:B106</f>
        <v>80.61219004</v>
      </c>
      <c r="E17" s="2"/>
      <c r="F17" s="6" t="s">
        <v>59</v>
      </c>
      <c r="G17" s="2"/>
      <c r="H17" s="2"/>
      <c r="I17" s="7" t="s">
        <v>60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>
        <v>2.0</v>
      </c>
      <c r="B18" s="31">
        <f t="shared" si="1"/>
        <v>274.565037</v>
      </c>
      <c r="C18" s="31">
        <f t="shared" si="2"/>
        <v>329.3522692</v>
      </c>
      <c r="D18" s="9">
        <v>54.787232131752205</v>
      </c>
      <c r="E18" s="2"/>
      <c r="F18" s="7" t="s">
        <v>61</v>
      </c>
      <c r="G18" s="20" t="str">
        <f>if(_xlfn.F.TEST(B17:B106,C16:C106)
&lt;=0.05,"Reject HO","Fail to Reject HO")</f>
        <v>Reject HO</v>
      </c>
      <c r="H18" s="2"/>
      <c r="I18" s="7" t="s">
        <v>62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>
        <v>3.0</v>
      </c>
      <c r="B19" s="31">
        <f t="shared" si="1"/>
        <v>296.3751535</v>
      </c>
      <c r="C19" s="31">
        <f t="shared" si="2"/>
        <v>276.6507744</v>
      </c>
      <c r="D19" s="9">
        <v>-19.724379095317715</v>
      </c>
      <c r="E19" s="2"/>
      <c r="F19" s="2"/>
      <c r="G19" s="2"/>
      <c r="H19" s="2"/>
      <c r="I19" s="7" t="s">
        <v>63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>
        <v>4.0</v>
      </c>
      <c r="B20" s="31">
        <f t="shared" si="1"/>
        <v>292.8174051</v>
      </c>
      <c r="C20" s="31">
        <f t="shared" si="2"/>
        <v>361.5061271</v>
      </c>
      <c r="D20" s="9">
        <v>68.68872202268949</v>
      </c>
      <c r="E20" s="2"/>
      <c r="F20" s="6" t="s">
        <v>64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>
        <v>5.0</v>
      </c>
      <c r="B21" s="31">
        <f t="shared" si="1"/>
        <v>287.8283811</v>
      </c>
      <c r="C21" s="31">
        <f t="shared" si="2"/>
        <v>327.5294643</v>
      </c>
      <c r="D21" s="9">
        <v>39.701083240552464</v>
      </c>
      <c r="E21" s="2"/>
      <c r="F21" s="7" t="s">
        <v>65</v>
      </c>
      <c r="G21" s="20" t="str">
        <f>if(_xlfn.T.TEST(B17:B106,C16:C106,2,3)&lt;=0.05,"Reject HO","Fail to Reject HO")</f>
        <v>Reject HO</v>
      </c>
      <c r="H21" s="2"/>
      <c r="I21" s="7" t="s">
        <v>60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>
        <v>6.0</v>
      </c>
      <c r="B22" s="31">
        <f t="shared" si="1"/>
        <v>305.7054014</v>
      </c>
      <c r="C22" s="31">
        <f t="shared" si="2"/>
        <v>313.8090135</v>
      </c>
      <c r="D22" s="9">
        <v>8.10361212844498</v>
      </c>
      <c r="E22" s="2"/>
      <c r="F22" s="2"/>
      <c r="G22" s="2"/>
      <c r="H22" s="2"/>
      <c r="I22" s="7" t="s">
        <v>66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>
        <v>7.0</v>
      </c>
      <c r="B23" s="31">
        <f t="shared" si="1"/>
        <v>296.9227008</v>
      </c>
      <c r="C23" s="31">
        <f t="shared" si="2"/>
        <v>272.8529057</v>
      </c>
      <c r="D23" s="9">
        <v>-24.06979511139258</v>
      </c>
      <c r="E23" s="2"/>
      <c r="F23" s="2"/>
      <c r="G23" s="2"/>
      <c r="H23" s="2"/>
      <c r="I23" s="7" t="s">
        <v>67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>
        <v>8.0</v>
      </c>
      <c r="B24" s="31">
        <f t="shared" si="1"/>
        <v>278.2455519</v>
      </c>
      <c r="C24" s="31">
        <f t="shared" si="2"/>
        <v>270.3397298</v>
      </c>
      <c r="D24" s="9">
        <v>-7.905822104448703</v>
      </c>
      <c r="E24" s="2"/>
      <c r="F24" s="7" t="s">
        <v>68</v>
      </c>
      <c r="G24" s="16">
        <f>AVERAGE(D17:D106)</f>
        <v>33.46857246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>
        <v>9.0</v>
      </c>
      <c r="B25" s="31">
        <f t="shared" si="1"/>
        <v>287.0878155</v>
      </c>
      <c r="C25" s="31">
        <f t="shared" si="2"/>
        <v>342.8167777</v>
      </c>
      <c r="D25" s="9">
        <v>55.728962181774136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>
        <v>10.0</v>
      </c>
      <c r="B26" s="31">
        <f t="shared" si="1"/>
        <v>270.5498993</v>
      </c>
      <c r="C26" s="31">
        <f t="shared" si="2"/>
        <v>304.6623714</v>
      </c>
      <c r="D26" s="9">
        <v>34.112472089228675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>
        <v>11.0</v>
      </c>
      <c r="B27" s="31">
        <f t="shared" si="1"/>
        <v>280.3285912</v>
      </c>
      <c r="C27" s="31">
        <f t="shared" si="2"/>
        <v>347.6427638</v>
      </c>
      <c r="D27" s="9">
        <v>67.3141725802326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>
        <v>12.0</v>
      </c>
      <c r="B28" s="31">
        <f t="shared" si="1"/>
        <v>298.0969578</v>
      </c>
      <c r="C28" s="31">
        <f t="shared" si="2"/>
        <v>332.6182691</v>
      </c>
      <c r="D28" s="9">
        <v>34.521311317597906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>
        <v>13.0</v>
      </c>
      <c r="B29" s="31">
        <f t="shared" si="1"/>
        <v>287.4562396</v>
      </c>
      <c r="C29" s="31">
        <f t="shared" si="2"/>
        <v>292.1439929</v>
      </c>
      <c r="D29" s="9">
        <v>4.687753340198981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>
        <v>14.0</v>
      </c>
      <c r="B30" s="31">
        <f t="shared" si="1"/>
        <v>281.6435125</v>
      </c>
      <c r="C30" s="31">
        <f t="shared" si="2"/>
        <v>336.5024431</v>
      </c>
      <c r="D30" s="9">
        <v>54.858930657673056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>
        <v>15.0</v>
      </c>
      <c r="B31" s="31">
        <f t="shared" si="1"/>
        <v>282.9691993</v>
      </c>
      <c r="C31" s="31">
        <f t="shared" si="2"/>
        <v>300.6504623</v>
      </c>
      <c r="D31" s="9">
        <v>17.68126305882464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>
        <v>16.0</v>
      </c>
      <c r="B32" s="31">
        <f t="shared" si="1"/>
        <v>293.95195</v>
      </c>
      <c r="C32" s="31">
        <f t="shared" si="2"/>
        <v>323.3668385</v>
      </c>
      <c r="D32" s="9">
        <v>29.41488848569412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>
        <v>17.0</v>
      </c>
      <c r="B33" s="31">
        <f t="shared" si="1"/>
        <v>254.0396013</v>
      </c>
      <c r="C33" s="31">
        <f t="shared" si="2"/>
        <v>325.3568482</v>
      </c>
      <c r="D33" s="9">
        <v>71.3172469936782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>
        <v>18.0</v>
      </c>
      <c r="B34" s="31">
        <f t="shared" si="1"/>
        <v>282.8783027</v>
      </c>
      <c r="C34" s="31">
        <f t="shared" si="2"/>
        <v>300.2621342</v>
      </c>
      <c r="D34" s="9">
        <v>17.383831477689455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>
        <v>19.0</v>
      </c>
      <c r="B35" s="31">
        <f t="shared" si="1"/>
        <v>272.0579909</v>
      </c>
      <c r="C35" s="31">
        <f t="shared" si="2"/>
        <v>327.5429439</v>
      </c>
      <c r="D35" s="9">
        <v>55.48495297105393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>
        <v>20.0</v>
      </c>
      <c r="B36" s="31">
        <f t="shared" si="1"/>
        <v>269.0942099</v>
      </c>
      <c r="C36" s="31">
        <f t="shared" si="2"/>
        <v>312.3891781</v>
      </c>
      <c r="D36" s="9">
        <v>43.29496818594731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>
        <v>21.0</v>
      </c>
      <c r="B37" s="31">
        <f t="shared" si="1"/>
        <v>267.9375851</v>
      </c>
      <c r="C37" s="31">
        <f t="shared" si="2"/>
        <v>299.3594582</v>
      </c>
      <c r="D37" s="9">
        <v>31.421873130395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>
        <v>22.0</v>
      </c>
      <c r="B38" s="31">
        <f t="shared" si="1"/>
        <v>286.0640453</v>
      </c>
      <c r="C38" s="31">
        <f t="shared" si="2"/>
        <v>278.9494262</v>
      </c>
      <c r="D38" s="9">
        <v>-7.114619120792099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>
        <v>23.0</v>
      </c>
      <c r="B39" s="31">
        <f t="shared" si="1"/>
        <v>265.3018466</v>
      </c>
      <c r="C39" s="31">
        <f t="shared" si="2"/>
        <v>300.9036884</v>
      </c>
      <c r="D39" s="9">
        <v>35.60184185394331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>
        <v>24.0</v>
      </c>
      <c r="B40" s="31">
        <f t="shared" si="1"/>
        <v>293.0909734</v>
      </c>
      <c r="C40" s="31">
        <f t="shared" si="2"/>
        <v>323.7187719</v>
      </c>
      <c r="D40" s="9">
        <v>30.627798481024172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>
        <v>25.0</v>
      </c>
      <c r="B41" s="31">
        <f t="shared" si="1"/>
        <v>277.4036566</v>
      </c>
      <c r="C41" s="31">
        <f t="shared" si="2"/>
        <v>325.1067656</v>
      </c>
      <c r="D41" s="9">
        <v>47.70310897212789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>
        <v>26.0</v>
      </c>
      <c r="B42" s="31">
        <f t="shared" si="1"/>
        <v>299.5871626</v>
      </c>
      <c r="C42" s="31">
        <f t="shared" si="2"/>
        <v>319.5716295</v>
      </c>
      <c r="D42" s="9">
        <v>19.984466942746735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>
        <v>27.0</v>
      </c>
      <c r="B43" s="31">
        <f t="shared" si="1"/>
        <v>310.2837364</v>
      </c>
      <c r="C43" s="31">
        <f t="shared" si="2"/>
        <v>362.3087885</v>
      </c>
      <c r="D43" s="9">
        <v>52.02505211665357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>
        <v>28.0</v>
      </c>
      <c r="B44" s="31">
        <f t="shared" si="1"/>
        <v>278.510182</v>
      </c>
      <c r="C44" s="31">
        <f t="shared" si="2"/>
        <v>307.5982093</v>
      </c>
      <c r="D44" s="9">
        <v>29.088027312727434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>
        <v>29.0</v>
      </c>
      <c r="B45" s="31">
        <f t="shared" si="1"/>
        <v>300.1660178</v>
      </c>
      <c r="C45" s="31">
        <f t="shared" si="2"/>
        <v>293.490015</v>
      </c>
      <c r="D45" s="9">
        <v>-6.676002750388193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>
        <v>30.0</v>
      </c>
      <c r="B46" s="31">
        <f t="shared" si="1"/>
        <v>297.3464831</v>
      </c>
      <c r="C46" s="31">
        <f t="shared" si="2"/>
        <v>326.7884083</v>
      </c>
      <c r="D46" s="9">
        <v>29.441925216741083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>
        <v>31.0</v>
      </c>
      <c r="B47" s="31">
        <f t="shared" si="1"/>
        <v>264.5319164</v>
      </c>
      <c r="C47" s="31">
        <f t="shared" si="2"/>
        <v>323.7432965</v>
      </c>
      <c r="D47" s="9">
        <v>59.21138011385972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>
        <v>32.0</v>
      </c>
      <c r="B48" s="31">
        <f t="shared" si="1"/>
        <v>293.7467757</v>
      </c>
      <c r="C48" s="31">
        <f t="shared" si="2"/>
        <v>312.27666</v>
      </c>
      <c r="D48" s="9">
        <v>18.529884334992744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>
        <v>33.0</v>
      </c>
      <c r="B49" s="31">
        <f t="shared" si="1"/>
        <v>270.0573936</v>
      </c>
      <c r="C49" s="31">
        <f t="shared" si="2"/>
        <v>350.7037186</v>
      </c>
      <c r="D49" s="9">
        <v>80.64632499107711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>
        <v>34.0</v>
      </c>
      <c r="B50" s="31">
        <f t="shared" si="1"/>
        <v>300.4506391</v>
      </c>
      <c r="C50" s="31">
        <f t="shared" si="2"/>
        <v>291.2382542</v>
      </c>
      <c r="D50" s="9">
        <v>-9.212384955544223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>
        <v>35.0</v>
      </c>
      <c r="B51" s="31">
        <f t="shared" si="1"/>
        <v>294.9567963</v>
      </c>
      <c r="C51" s="31">
        <f t="shared" si="2"/>
        <v>296.6121321</v>
      </c>
      <c r="D51" s="9">
        <v>1.6553358073126674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>
        <v>36.0</v>
      </c>
      <c r="B52" s="31">
        <f t="shared" si="1"/>
        <v>284.5015081</v>
      </c>
      <c r="C52" s="31">
        <f t="shared" si="2"/>
        <v>318.1877389</v>
      </c>
      <c r="D52" s="9">
        <v>33.68623080156732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>
        <v>37.0</v>
      </c>
      <c r="B53" s="31">
        <f t="shared" si="1"/>
        <v>290.9777248</v>
      </c>
      <c r="C53" s="31">
        <f t="shared" si="2"/>
        <v>346.7137137</v>
      </c>
      <c r="D53" s="9">
        <v>55.73598888863023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>
        <v>38.0</v>
      </c>
      <c r="B54" s="31">
        <f t="shared" si="1"/>
        <v>266.9283174</v>
      </c>
      <c r="C54" s="31">
        <f t="shared" si="2"/>
        <v>249.0994285</v>
      </c>
      <c r="D54" s="9">
        <v>-17.828888895647026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>
        <v>39.0</v>
      </c>
      <c r="B55" s="31">
        <f t="shared" si="1"/>
        <v>277.0734097</v>
      </c>
      <c r="C55" s="31">
        <f t="shared" si="2"/>
        <v>321.0993642</v>
      </c>
      <c r="D55" s="9">
        <v>44.02595455932283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>
        <v>40.0</v>
      </c>
      <c r="B56" s="31">
        <f t="shared" si="1"/>
        <v>273.6767454</v>
      </c>
      <c r="C56" s="31">
        <f t="shared" si="2"/>
        <v>328.1097611</v>
      </c>
      <c r="D56" s="9">
        <v>54.43301576003813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>
        <v>41.0</v>
      </c>
      <c r="B57" s="31">
        <f t="shared" si="1"/>
        <v>271.4547429</v>
      </c>
      <c r="C57" s="31">
        <f t="shared" si="2"/>
        <v>313.6408675</v>
      </c>
      <c r="D57" s="9">
        <v>42.18612460877665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>
        <v>42.0</v>
      </c>
      <c r="B58" s="31">
        <f t="shared" si="1"/>
        <v>267.7220395</v>
      </c>
      <c r="C58" s="31">
        <f t="shared" si="2"/>
        <v>336.7660712</v>
      </c>
      <c r="D58" s="9">
        <v>69.04403164364066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>
        <v>43.0</v>
      </c>
      <c r="B59" s="31">
        <f t="shared" si="1"/>
        <v>257.1668522</v>
      </c>
      <c r="C59" s="31">
        <f t="shared" si="2"/>
        <v>302.2977272</v>
      </c>
      <c r="D59" s="9">
        <v>45.13087507108003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>
        <v>44.0</v>
      </c>
      <c r="B60" s="31">
        <f t="shared" si="1"/>
        <v>288.9962664</v>
      </c>
      <c r="C60" s="31">
        <f t="shared" si="2"/>
        <v>330.9397803</v>
      </c>
      <c r="D60" s="9">
        <v>41.94351396844195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>
        <v>45.0</v>
      </c>
      <c r="B61" s="31">
        <f t="shared" si="1"/>
        <v>249.0318792</v>
      </c>
      <c r="C61" s="31">
        <f t="shared" si="2"/>
        <v>331.0660619</v>
      </c>
      <c r="D61" s="9">
        <v>82.03418269643873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>
        <v>46.0</v>
      </c>
      <c r="B62" s="31">
        <f t="shared" si="1"/>
        <v>272.1340644</v>
      </c>
      <c r="C62" s="31">
        <f t="shared" si="2"/>
        <v>309.218953</v>
      </c>
      <c r="D62" s="9">
        <v>37.08488862161329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">
        <v>47.0</v>
      </c>
      <c r="B63" s="31">
        <f t="shared" si="1"/>
        <v>298.0585378</v>
      </c>
      <c r="C63" s="31">
        <f t="shared" si="2"/>
        <v>319.9787877</v>
      </c>
      <c r="D63" s="9">
        <v>21.92024990481775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>
        <v>48.0</v>
      </c>
      <c r="B64" s="31">
        <f t="shared" si="1"/>
        <v>283.5450285</v>
      </c>
      <c r="C64" s="31">
        <f t="shared" si="2"/>
        <v>294.7080346</v>
      </c>
      <c r="D64" s="9">
        <v>11.163006055695234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>
        <v>49.0</v>
      </c>
      <c r="B65" s="31">
        <f t="shared" si="1"/>
        <v>291.5047278</v>
      </c>
      <c r="C65" s="31">
        <f t="shared" si="2"/>
        <v>300.6067673</v>
      </c>
      <c r="D65" s="9">
        <v>9.102039503695266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>
        <v>50.0</v>
      </c>
      <c r="B66" s="31">
        <f t="shared" si="1"/>
        <v>297.5216145</v>
      </c>
      <c r="C66" s="31">
        <f t="shared" si="2"/>
        <v>346.1316549</v>
      </c>
      <c r="D66" s="9">
        <v>48.61004039541041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>
        <v>51.0</v>
      </c>
      <c r="B67" s="31">
        <f t="shared" si="1"/>
        <v>272.9632758</v>
      </c>
      <c r="C67" s="31">
        <f t="shared" si="2"/>
        <v>360.8914443</v>
      </c>
      <c r="D67" s="9">
        <v>87.92816853683502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>
        <v>52.0</v>
      </c>
      <c r="B68" s="31">
        <f t="shared" si="1"/>
        <v>292.7294871</v>
      </c>
      <c r="C68" s="31">
        <f t="shared" si="2"/>
        <v>326.757577</v>
      </c>
      <c r="D68" s="9">
        <v>34.02808988317861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>
        <v>53.0</v>
      </c>
      <c r="B69" s="31">
        <f t="shared" si="1"/>
        <v>280.1450046</v>
      </c>
      <c r="C69" s="31">
        <f t="shared" si="2"/>
        <v>331.253899</v>
      </c>
      <c r="D69" s="9">
        <v>51.10889440298206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>
        <v>54.0</v>
      </c>
      <c r="B70" s="31">
        <f t="shared" si="1"/>
        <v>266.0356649</v>
      </c>
      <c r="C70" s="31">
        <f t="shared" si="2"/>
        <v>346.9924304</v>
      </c>
      <c r="D70" s="9">
        <v>80.95676556484995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>
        <v>55.0</v>
      </c>
      <c r="B71" s="31">
        <f t="shared" si="1"/>
        <v>291.5128736</v>
      </c>
      <c r="C71" s="31">
        <f t="shared" si="2"/>
        <v>317.5666303</v>
      </c>
      <c r="D71" s="9">
        <v>26.05375677802556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>
        <v>56.0</v>
      </c>
      <c r="B72" s="31">
        <f t="shared" si="1"/>
        <v>281.3309952</v>
      </c>
      <c r="C72" s="31">
        <f t="shared" si="2"/>
        <v>286.2286531</v>
      </c>
      <c r="D72" s="9">
        <v>4.897657939127157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>
        <v>57.0</v>
      </c>
      <c r="B73" s="31">
        <f t="shared" si="1"/>
        <v>290.723969</v>
      </c>
      <c r="C73" s="31">
        <f t="shared" si="2"/>
        <v>306.0477503</v>
      </c>
      <c r="D73" s="9">
        <v>15.323781321953334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>
        <v>58.0</v>
      </c>
      <c r="B74" s="31">
        <f t="shared" si="1"/>
        <v>291.0150626</v>
      </c>
      <c r="C74" s="31">
        <f t="shared" si="2"/>
        <v>307.1623914</v>
      </c>
      <c r="D74" s="9">
        <v>16.147328706018982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>
        <v>59.0</v>
      </c>
      <c r="B75" s="31">
        <f t="shared" si="1"/>
        <v>287.5190044</v>
      </c>
      <c r="C75" s="31">
        <f t="shared" si="2"/>
        <v>267.7871055</v>
      </c>
      <c r="D75" s="9">
        <v>-19.731898874623482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>
        <v>60.0</v>
      </c>
      <c r="B76" s="31">
        <f t="shared" si="1"/>
        <v>288.9855758</v>
      </c>
      <c r="C76" s="31">
        <f t="shared" si="2"/>
        <v>335.5464035</v>
      </c>
      <c r="D76" s="9">
        <v>46.56082777181905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>
        <v>61.0</v>
      </c>
      <c r="B77" s="31">
        <f t="shared" si="1"/>
        <v>271.0633774</v>
      </c>
      <c r="C77" s="31">
        <f t="shared" si="2"/>
        <v>310.3716856</v>
      </c>
      <c r="D77" s="9">
        <v>39.30830815427328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>
        <v>62.0</v>
      </c>
      <c r="B78" s="31">
        <f t="shared" si="1"/>
        <v>282.5319427</v>
      </c>
      <c r="C78" s="31">
        <f t="shared" si="2"/>
        <v>297.344023</v>
      </c>
      <c r="D78" s="9">
        <v>14.812080264390204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>
        <v>63.0</v>
      </c>
      <c r="B79" s="31">
        <f t="shared" si="1"/>
        <v>271.3927227</v>
      </c>
      <c r="C79" s="31">
        <f t="shared" si="2"/>
        <v>283.5170843</v>
      </c>
      <c r="D79" s="9">
        <v>12.124361613396331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>
        <v>64.0</v>
      </c>
      <c r="B80" s="31">
        <f t="shared" si="1"/>
        <v>311.9924317</v>
      </c>
      <c r="C80" s="31">
        <f t="shared" si="2"/>
        <v>324.0018952</v>
      </c>
      <c r="D80" s="9">
        <v>12.00946350292304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>
        <v>65.0</v>
      </c>
      <c r="B81" s="31">
        <f t="shared" si="1"/>
        <v>235.66568</v>
      </c>
      <c r="C81" s="31">
        <f t="shared" si="2"/>
        <v>311.3871755</v>
      </c>
      <c r="D81" s="9">
        <v>75.72149551694952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>
        <v>66.0</v>
      </c>
      <c r="B82" s="31">
        <f t="shared" si="1"/>
        <v>286.6210926</v>
      </c>
      <c r="C82" s="31">
        <f t="shared" si="2"/>
        <v>307.9116927</v>
      </c>
      <c r="D82" s="9">
        <v>21.29060008201401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>
        <v>67.0</v>
      </c>
      <c r="B83" s="31">
        <f t="shared" si="1"/>
        <v>268.1989535</v>
      </c>
      <c r="C83" s="31">
        <f t="shared" si="2"/>
        <v>348.7352542</v>
      </c>
      <c r="D83" s="9">
        <v>80.53630063088434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>
        <v>68.0</v>
      </c>
      <c r="B84" s="31">
        <f t="shared" si="1"/>
        <v>280.3455646</v>
      </c>
      <c r="C84" s="31">
        <f t="shared" si="2"/>
        <v>346.0356932</v>
      </c>
      <c r="D84" s="9">
        <v>65.69012857606401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>
        <v>69.0</v>
      </c>
      <c r="B85" s="31">
        <f t="shared" si="1"/>
        <v>284.0606008</v>
      </c>
      <c r="C85" s="31">
        <f t="shared" si="2"/>
        <v>267.310481</v>
      </c>
      <c r="D85" s="9">
        <v>-16.750119784207868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>
        <v>70.0</v>
      </c>
      <c r="B86" s="31">
        <f t="shared" si="1"/>
        <v>272.2834809</v>
      </c>
      <c r="C86" s="31">
        <f t="shared" si="2"/>
        <v>337.4522373</v>
      </c>
      <c r="D86" s="9">
        <v>65.16875643832049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>
        <v>71.0</v>
      </c>
      <c r="B87" s="31">
        <f t="shared" si="1"/>
        <v>275.0772264</v>
      </c>
      <c r="C87" s="31">
        <f t="shared" si="2"/>
        <v>339.9383997</v>
      </c>
      <c r="D87" s="9">
        <v>64.86117329756541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>
        <v>72.0</v>
      </c>
      <c r="B88" s="31">
        <f t="shared" si="1"/>
        <v>268.6586488</v>
      </c>
      <c r="C88" s="31">
        <f t="shared" si="2"/>
        <v>338.688795</v>
      </c>
      <c r="D88" s="9">
        <v>70.03014619680368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>
        <v>73.0</v>
      </c>
      <c r="B89" s="31">
        <f t="shared" si="1"/>
        <v>275.183968</v>
      </c>
      <c r="C89" s="31">
        <f t="shared" si="2"/>
        <v>308.839692</v>
      </c>
      <c r="D89" s="9">
        <v>33.655724000006444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>
        <v>74.0</v>
      </c>
      <c r="B90" s="31">
        <f t="shared" si="1"/>
        <v>251.3417392</v>
      </c>
      <c r="C90" s="31">
        <f t="shared" si="2"/>
        <v>328.8529542</v>
      </c>
      <c r="D90" s="9">
        <v>77.51121506893591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>
        <v>75.0</v>
      </c>
      <c r="B91" s="31">
        <f t="shared" si="1"/>
        <v>282.9453074</v>
      </c>
      <c r="C91" s="31">
        <f t="shared" si="2"/>
        <v>319.5319279</v>
      </c>
      <c r="D91" s="9">
        <v>36.58662043863876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>
        <v>76.0</v>
      </c>
      <c r="B92" s="31">
        <f t="shared" si="1"/>
        <v>293.7371983</v>
      </c>
      <c r="C92" s="31">
        <f t="shared" si="2"/>
        <v>282.1034995</v>
      </c>
      <c r="D92" s="9">
        <v>-11.633698742850981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>
        <v>77.0</v>
      </c>
      <c r="B93" s="31">
        <f t="shared" si="1"/>
        <v>289.4679501</v>
      </c>
      <c r="C93" s="31">
        <f t="shared" si="2"/>
        <v>294.4109473</v>
      </c>
      <c r="D93" s="9">
        <v>4.942997209653072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>
        <v>78.0</v>
      </c>
      <c r="B94" s="31">
        <f t="shared" si="1"/>
        <v>282.61892</v>
      </c>
      <c r="C94" s="31">
        <f t="shared" si="2"/>
        <v>335.146479</v>
      </c>
      <c r="D94" s="9">
        <v>52.52755900759371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>
        <v>79.0</v>
      </c>
      <c r="B95" s="31">
        <f t="shared" si="1"/>
        <v>257.2664772</v>
      </c>
      <c r="C95" s="31">
        <f t="shared" si="2"/>
        <v>334.9337237</v>
      </c>
      <c r="D95" s="9">
        <v>77.6672464463914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>
        <v>80.0</v>
      </c>
      <c r="B96" s="31">
        <f t="shared" si="1"/>
        <v>279.2911347</v>
      </c>
      <c r="C96" s="31">
        <f t="shared" si="2"/>
        <v>336.5744341</v>
      </c>
      <c r="D96" s="9">
        <v>57.283299371949056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>
        <v>81.0</v>
      </c>
      <c r="B97" s="31">
        <f t="shared" si="1"/>
        <v>285.7971487</v>
      </c>
      <c r="C97" s="31">
        <f t="shared" si="2"/>
        <v>359.9739132</v>
      </c>
      <c r="D97" s="9">
        <v>74.17676447288676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>
        <v>82.0</v>
      </c>
      <c r="B98" s="31">
        <f t="shared" si="1"/>
        <v>297.6765187</v>
      </c>
      <c r="C98" s="31">
        <f t="shared" si="2"/>
        <v>285.8523011</v>
      </c>
      <c r="D98" s="9">
        <v>-11.824217622675178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>
        <v>83.0</v>
      </c>
      <c r="B99" s="31">
        <f t="shared" si="1"/>
        <v>291.9571116</v>
      </c>
      <c r="C99" s="31">
        <f t="shared" si="2"/>
        <v>275.2321004</v>
      </c>
      <c r="D99" s="9">
        <v>-16.725011139092885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>
        <v>84.0</v>
      </c>
      <c r="B100" s="31">
        <f t="shared" si="1"/>
        <v>294.0204299</v>
      </c>
      <c r="C100" s="31">
        <f t="shared" si="2"/>
        <v>278.8695851</v>
      </c>
      <c r="D100" s="9">
        <v>-15.150844816573453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>
        <v>85.0</v>
      </c>
      <c r="B101" s="31">
        <f t="shared" si="1"/>
        <v>311.7789108</v>
      </c>
      <c r="C101" s="31">
        <f t="shared" si="2"/>
        <v>274.0051336</v>
      </c>
      <c r="D101" s="9">
        <v>-37.77377719057165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>
        <v>86.0</v>
      </c>
      <c r="B102" s="31">
        <f t="shared" si="1"/>
        <v>281.0759316</v>
      </c>
      <c r="C102" s="31">
        <f t="shared" si="2"/>
        <v>300.3660055</v>
      </c>
      <c r="D102" s="9">
        <v>19.290073922761792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>
        <v>87.0</v>
      </c>
      <c r="B103" s="31">
        <f t="shared" si="1"/>
        <v>281.034068</v>
      </c>
      <c r="C103" s="31">
        <f t="shared" si="2"/>
        <v>316.8103018</v>
      </c>
      <c r="D103" s="9">
        <v>35.776233718452715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>
        <v>88.0</v>
      </c>
      <c r="B104" s="31">
        <f t="shared" si="1"/>
        <v>307.338275</v>
      </c>
      <c r="C104" s="31">
        <f t="shared" si="2"/>
        <v>322.8815763</v>
      </c>
      <c r="D104" s="9">
        <v>15.543301258569954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>
        <v>89.0</v>
      </c>
      <c r="B105" s="31">
        <f t="shared" si="1"/>
        <v>299.815037</v>
      </c>
      <c r="C105" s="31">
        <f t="shared" si="2"/>
        <v>296.4087056</v>
      </c>
      <c r="D105" s="9">
        <v>-3.4063314103708535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3">
        <v>90.0</v>
      </c>
      <c r="B106" s="31">
        <f t="shared" si="1"/>
        <v>259.0771801</v>
      </c>
      <c r="C106" s="31">
        <f t="shared" si="2"/>
        <v>357.526618</v>
      </c>
      <c r="D106" s="9">
        <v>98.44943786503262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1">
    <mergeCell ref="B15:C15"/>
  </mergeCells>
  <conditionalFormatting sqref="D17:D106">
    <cfRule type="cellIs" dxfId="0" priority="1" operator="lessThan">
      <formula>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4.25"/>
    <col customWidth="1" min="5" max="5" width="15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1" t="s">
        <v>69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1" t="s">
        <v>70</v>
      </c>
      <c r="C8" s="2"/>
      <c r="D8" s="2"/>
      <c r="E8" s="1" t="s">
        <v>71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8</v>
      </c>
      <c r="B9" s="3">
        <v>65.0</v>
      </c>
      <c r="C9" s="2"/>
      <c r="D9" s="3" t="s">
        <v>8</v>
      </c>
      <c r="E9" s="3">
        <v>72.0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2" t="s">
        <v>9</v>
      </c>
      <c r="B10" s="32">
        <v>5.0</v>
      </c>
      <c r="D10" s="3" t="s">
        <v>9</v>
      </c>
      <c r="E10" s="3">
        <v>3.0</v>
      </c>
      <c r="F10" s="2"/>
      <c r="G10" s="7" t="b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72</v>
      </c>
      <c r="B12" s="1" t="s">
        <v>70</v>
      </c>
      <c r="C12" s="1" t="s">
        <v>71</v>
      </c>
      <c r="D12" s="7" t="s">
        <v>58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>
        <v>1.0</v>
      </c>
      <c r="B13" s="5">
        <f t="shared" ref="B13:B62" si="1">NORMINV(RAND(),$B$9,$B$10)</f>
        <v>56.29285069</v>
      </c>
      <c r="C13" s="5">
        <f t="shared" ref="C13:C62" si="2">NORMINV(RAND(),$E$9,$E$10)</f>
        <v>69.85566556</v>
      </c>
      <c r="D13" s="2">
        <f t="array" ref="D13:D62">C13:C62-B13:B62</f>
        <v>13.56281488</v>
      </c>
      <c r="E13" s="6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>
        <f t="shared" ref="A14:A62" si="3">A13+1</f>
        <v>2</v>
      </c>
      <c r="B14" s="5">
        <f t="shared" si="1"/>
        <v>73.15587857</v>
      </c>
      <c r="C14" s="5">
        <f t="shared" si="2"/>
        <v>71.89335801</v>
      </c>
      <c r="D14" s="2">
        <v>-1.2625205629995548</v>
      </c>
      <c r="E14" s="7" t="s">
        <v>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>
        <f t="shared" si="3"/>
        <v>3</v>
      </c>
      <c r="B15" s="5">
        <f t="shared" si="1"/>
        <v>63.10498026</v>
      </c>
      <c r="C15" s="5">
        <f t="shared" si="2"/>
        <v>69.86142941</v>
      </c>
      <c r="D15" s="2">
        <v>6.7564491488288425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>
        <f t="shared" si="3"/>
        <v>4</v>
      </c>
      <c r="B16" s="5">
        <f t="shared" si="1"/>
        <v>60.83210315</v>
      </c>
      <c r="C16" s="5">
        <f t="shared" si="2"/>
        <v>69.53851088</v>
      </c>
      <c r="D16" s="2">
        <v>8.706407729583965</v>
      </c>
      <c r="E16" s="6" t="s">
        <v>64</v>
      </c>
      <c r="F16" s="2"/>
      <c r="G16" s="7" t="s">
        <v>60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>
        <f t="shared" si="3"/>
        <v>5</v>
      </c>
      <c r="B17" s="5">
        <f t="shared" si="1"/>
        <v>71.16318484</v>
      </c>
      <c r="C17" s="5">
        <f t="shared" si="2"/>
        <v>67.54255606</v>
      </c>
      <c r="D17" s="2">
        <v>-3.6206287707703098</v>
      </c>
      <c r="E17" s="7" t="s">
        <v>65</v>
      </c>
      <c r="F17" s="20" t="str">
        <f>if(_xlfn.T.TEST(B13:B62,C13:C62,2,1)&lt;=0.05,"Reject HO", "Fail to Reject H0")</f>
        <v>Reject HO</v>
      </c>
      <c r="G17" s="7" t="s">
        <v>73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>
        <f t="shared" si="3"/>
        <v>6</v>
      </c>
      <c r="B18" s="5">
        <f t="shared" si="1"/>
        <v>69.52475978</v>
      </c>
      <c r="C18" s="5">
        <f t="shared" si="2"/>
        <v>73.8167725</v>
      </c>
      <c r="D18" s="2">
        <v>4.292012718302246</v>
      </c>
      <c r="E18" s="2"/>
      <c r="F18" s="2"/>
      <c r="G18" s="7" t="s">
        <v>74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>
        <f t="shared" si="3"/>
        <v>7</v>
      </c>
      <c r="B19" s="5">
        <f t="shared" si="1"/>
        <v>59.12451312</v>
      </c>
      <c r="C19" s="5">
        <f t="shared" si="2"/>
        <v>74.48968693</v>
      </c>
      <c r="D19" s="2">
        <v>15.365173807300543</v>
      </c>
      <c r="E19" s="2"/>
      <c r="F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>
        <f t="shared" si="3"/>
        <v>8</v>
      </c>
      <c r="B20" s="5">
        <f t="shared" si="1"/>
        <v>72.92573343</v>
      </c>
      <c r="C20" s="5">
        <f t="shared" si="2"/>
        <v>74.14419991</v>
      </c>
      <c r="D20" s="2">
        <v>1.2184664835178438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>
        <f t="shared" si="3"/>
        <v>9</v>
      </c>
      <c r="B21" s="5">
        <f t="shared" si="1"/>
        <v>54.53896663</v>
      </c>
      <c r="C21" s="5">
        <f t="shared" si="2"/>
        <v>71.44522259</v>
      </c>
      <c r="D21" s="2">
        <v>16.906255965192457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>
        <f t="shared" si="3"/>
        <v>10</v>
      </c>
      <c r="B22" s="5">
        <f t="shared" si="1"/>
        <v>67.50890817</v>
      </c>
      <c r="C22" s="5">
        <f t="shared" si="2"/>
        <v>76.38089774</v>
      </c>
      <c r="D22" s="2">
        <v>8.871989568322235</v>
      </c>
      <c r="E22" s="2"/>
      <c r="F22" s="7" t="s">
        <v>68</v>
      </c>
      <c r="G22" s="2">
        <f>AVERAGE(D13:D62)</f>
        <v>5.933513234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>
        <f t="shared" si="3"/>
        <v>11</v>
      </c>
      <c r="B23" s="5">
        <f t="shared" si="1"/>
        <v>72.90197028</v>
      </c>
      <c r="C23" s="5">
        <f t="shared" si="2"/>
        <v>74.26807628</v>
      </c>
      <c r="D23" s="2">
        <v>1.3661060047994482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>
        <f t="shared" si="3"/>
        <v>12</v>
      </c>
      <c r="B24" s="5">
        <f t="shared" si="1"/>
        <v>62.59676377</v>
      </c>
      <c r="C24" s="5">
        <f t="shared" si="2"/>
        <v>76.29176467</v>
      </c>
      <c r="D24" s="2">
        <v>13.695000900771056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>
        <f t="shared" si="3"/>
        <v>13</v>
      </c>
      <c r="B25" s="5">
        <f t="shared" si="1"/>
        <v>64.2560119</v>
      </c>
      <c r="C25" s="5">
        <f t="shared" si="2"/>
        <v>67.84006096</v>
      </c>
      <c r="D25" s="2">
        <v>3.5840490593082848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>
        <f t="shared" si="3"/>
        <v>14</v>
      </c>
      <c r="B26" s="5">
        <f t="shared" si="1"/>
        <v>67.77469933</v>
      </c>
      <c r="C26" s="5">
        <f t="shared" si="2"/>
        <v>70.92162947</v>
      </c>
      <c r="D26" s="2">
        <v>3.146930138637856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>
        <f t="shared" si="3"/>
        <v>15</v>
      </c>
      <c r="B27" s="5">
        <f t="shared" si="1"/>
        <v>63.48433966</v>
      </c>
      <c r="C27" s="5">
        <f t="shared" si="2"/>
        <v>68.61727031</v>
      </c>
      <c r="D27" s="2">
        <v>5.132930650013819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>
        <f t="shared" si="3"/>
        <v>16</v>
      </c>
      <c r="B28" s="5">
        <f t="shared" si="1"/>
        <v>71.02968587</v>
      </c>
      <c r="C28" s="5">
        <f t="shared" si="2"/>
        <v>71.76704036</v>
      </c>
      <c r="D28" s="2">
        <v>0.7373544932711127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>
        <f t="shared" si="3"/>
        <v>17</v>
      </c>
      <c r="B29" s="5">
        <f t="shared" si="1"/>
        <v>68.57758036</v>
      </c>
      <c r="C29" s="5">
        <f t="shared" si="2"/>
        <v>69.16079413</v>
      </c>
      <c r="D29" s="2">
        <v>0.5832137711644236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>
        <f t="shared" si="3"/>
        <v>18</v>
      </c>
      <c r="B30" s="5">
        <f t="shared" si="1"/>
        <v>66.10809247</v>
      </c>
      <c r="C30" s="5">
        <f t="shared" si="2"/>
        <v>75.69047304</v>
      </c>
      <c r="D30" s="2">
        <v>9.582380576941148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>
        <f t="shared" si="3"/>
        <v>19</v>
      </c>
      <c r="B31" s="5">
        <f t="shared" si="1"/>
        <v>62.04485348</v>
      </c>
      <c r="C31" s="5">
        <f t="shared" si="2"/>
        <v>68.77123212</v>
      </c>
      <c r="D31" s="2">
        <v>6.726378638942805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>
        <f t="shared" si="3"/>
        <v>20</v>
      </c>
      <c r="B32" s="5">
        <f t="shared" si="1"/>
        <v>74.63973374</v>
      </c>
      <c r="C32" s="5">
        <f t="shared" si="2"/>
        <v>72.43303304</v>
      </c>
      <c r="D32" s="2">
        <v>-2.2067007056337076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>
        <f t="shared" si="3"/>
        <v>21</v>
      </c>
      <c r="B33" s="5">
        <f t="shared" si="1"/>
        <v>67.56312073</v>
      </c>
      <c r="C33" s="5">
        <f t="shared" si="2"/>
        <v>64.121165</v>
      </c>
      <c r="D33" s="2">
        <v>-3.441955728017703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>
        <f t="shared" si="3"/>
        <v>22</v>
      </c>
      <c r="B34" s="5">
        <f t="shared" si="1"/>
        <v>70.30384449</v>
      </c>
      <c r="C34" s="5">
        <f t="shared" si="2"/>
        <v>73.12178792</v>
      </c>
      <c r="D34" s="2">
        <v>2.8179434316200087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>
        <f t="shared" si="3"/>
        <v>23</v>
      </c>
      <c r="B35" s="5">
        <f t="shared" si="1"/>
        <v>62.58517083</v>
      </c>
      <c r="C35" s="5">
        <f t="shared" si="2"/>
        <v>70.19932626</v>
      </c>
      <c r="D35" s="2">
        <v>7.614155428298716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>
        <f t="shared" si="3"/>
        <v>24</v>
      </c>
      <c r="B36" s="5">
        <f t="shared" si="1"/>
        <v>70.12375546</v>
      </c>
      <c r="C36" s="5">
        <f t="shared" si="2"/>
        <v>70.63778174</v>
      </c>
      <c r="D36" s="2">
        <v>0.5140262747043209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>
        <f t="shared" si="3"/>
        <v>25</v>
      </c>
      <c r="B37" s="5">
        <f t="shared" si="1"/>
        <v>63.69507207</v>
      </c>
      <c r="C37" s="5">
        <f t="shared" si="2"/>
        <v>72.17480173</v>
      </c>
      <c r="D37" s="2">
        <v>8.479729660340134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>
        <f t="shared" si="3"/>
        <v>26</v>
      </c>
      <c r="B38" s="5">
        <f t="shared" si="1"/>
        <v>67.24663465</v>
      </c>
      <c r="C38" s="5">
        <f t="shared" si="2"/>
        <v>71.85378532</v>
      </c>
      <c r="D38" s="2">
        <v>4.607150671861461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>
        <f t="shared" si="3"/>
        <v>27</v>
      </c>
      <c r="B39" s="5">
        <f t="shared" si="1"/>
        <v>59.86585032</v>
      </c>
      <c r="C39" s="5">
        <f t="shared" si="2"/>
        <v>73.19275209</v>
      </c>
      <c r="D39" s="2">
        <v>13.326901761943873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>
        <f t="shared" si="3"/>
        <v>28</v>
      </c>
      <c r="B40" s="5">
        <f t="shared" si="1"/>
        <v>71.69785705</v>
      </c>
      <c r="C40" s="5">
        <f t="shared" si="2"/>
        <v>73.26424712</v>
      </c>
      <c r="D40" s="2">
        <v>1.5663900700821785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>
        <f t="shared" si="3"/>
        <v>29</v>
      </c>
      <c r="B41" s="5">
        <f t="shared" si="1"/>
        <v>65.77490039</v>
      </c>
      <c r="C41" s="5">
        <f t="shared" si="2"/>
        <v>68.33949194</v>
      </c>
      <c r="D41" s="2">
        <v>2.564591553000895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>
        <f t="shared" si="3"/>
        <v>30</v>
      </c>
      <c r="B42" s="5">
        <f t="shared" si="1"/>
        <v>65.13682168</v>
      </c>
      <c r="C42" s="5">
        <f t="shared" si="2"/>
        <v>73.13247526</v>
      </c>
      <c r="D42" s="2">
        <v>7.995653577388566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>
        <f t="shared" si="3"/>
        <v>31</v>
      </c>
      <c r="B43" s="5">
        <f t="shared" si="1"/>
        <v>56.26121038</v>
      </c>
      <c r="C43" s="5">
        <f t="shared" si="2"/>
        <v>70.81302301</v>
      </c>
      <c r="D43" s="2">
        <v>14.551812633863918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>
        <f t="shared" si="3"/>
        <v>32</v>
      </c>
      <c r="B44" s="5">
        <f t="shared" si="1"/>
        <v>62.63554518</v>
      </c>
      <c r="C44" s="5">
        <f t="shared" si="2"/>
        <v>70.70345247</v>
      </c>
      <c r="D44" s="2">
        <v>8.06790729112116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>
        <f t="shared" si="3"/>
        <v>33</v>
      </c>
      <c r="B45" s="5">
        <f t="shared" si="1"/>
        <v>67.86509451</v>
      </c>
      <c r="C45" s="5">
        <f t="shared" si="2"/>
        <v>73.17298315</v>
      </c>
      <c r="D45" s="2">
        <v>5.307888647371868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>
        <f t="shared" si="3"/>
        <v>34</v>
      </c>
      <c r="B46" s="5">
        <f t="shared" si="1"/>
        <v>65.25879742</v>
      </c>
      <c r="C46" s="5">
        <f t="shared" si="2"/>
        <v>71.00739728</v>
      </c>
      <c r="D46" s="2">
        <v>5.748599858021848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>
        <f t="shared" si="3"/>
        <v>35</v>
      </c>
      <c r="B47" s="5">
        <f t="shared" si="1"/>
        <v>59.45393321</v>
      </c>
      <c r="C47" s="5">
        <f t="shared" si="2"/>
        <v>76.13002998</v>
      </c>
      <c r="D47" s="2">
        <v>16.67609677545275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>
        <f t="shared" si="3"/>
        <v>36</v>
      </c>
      <c r="B48" s="5">
        <f t="shared" si="1"/>
        <v>51.64120292</v>
      </c>
      <c r="C48" s="5">
        <f t="shared" si="2"/>
        <v>68.30387115</v>
      </c>
      <c r="D48" s="2">
        <v>16.662668230310693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>
        <f t="shared" si="3"/>
        <v>37</v>
      </c>
      <c r="B49" s="5">
        <f t="shared" si="1"/>
        <v>65.92198651</v>
      </c>
      <c r="C49" s="5">
        <f t="shared" si="2"/>
        <v>71.0323604</v>
      </c>
      <c r="D49" s="2">
        <v>5.110373888856643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>
        <f t="shared" si="3"/>
        <v>38</v>
      </c>
      <c r="B50" s="5">
        <f t="shared" si="1"/>
        <v>58.04883243</v>
      </c>
      <c r="C50" s="5">
        <f t="shared" si="2"/>
        <v>67.15305483</v>
      </c>
      <c r="D50" s="2">
        <v>9.104222406590935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>
        <f t="shared" si="3"/>
        <v>39</v>
      </c>
      <c r="B51" s="5">
        <f t="shared" si="1"/>
        <v>64.66474284</v>
      </c>
      <c r="C51" s="5">
        <f t="shared" si="2"/>
        <v>76.89908118</v>
      </c>
      <c r="D51" s="2">
        <v>12.234338340311751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>
        <f t="shared" si="3"/>
        <v>40</v>
      </c>
      <c r="B52" s="5">
        <f t="shared" si="1"/>
        <v>59.74043303</v>
      </c>
      <c r="C52" s="5">
        <f t="shared" si="2"/>
        <v>70.94003227</v>
      </c>
      <c r="D52" s="2">
        <v>11.199599238404637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>
        <f t="shared" si="3"/>
        <v>41</v>
      </c>
      <c r="B53" s="5">
        <f t="shared" si="1"/>
        <v>66.38440424</v>
      </c>
      <c r="C53" s="5">
        <f t="shared" si="2"/>
        <v>65.31269979</v>
      </c>
      <c r="D53" s="2">
        <v>-1.0717044471227553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>
        <f t="shared" si="3"/>
        <v>42</v>
      </c>
      <c r="B54" s="5">
        <f t="shared" si="1"/>
        <v>69.74503832</v>
      </c>
      <c r="C54" s="5">
        <f t="shared" si="2"/>
        <v>71.83997046</v>
      </c>
      <c r="D54" s="2">
        <v>2.0949321396862217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>
        <f t="shared" si="3"/>
        <v>43</v>
      </c>
      <c r="B55" s="5">
        <f t="shared" si="1"/>
        <v>68.24914023</v>
      </c>
      <c r="C55" s="5">
        <f t="shared" si="2"/>
        <v>70.33583213</v>
      </c>
      <c r="D55" s="2">
        <v>2.08669190074248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>
        <f t="shared" si="3"/>
        <v>44</v>
      </c>
      <c r="B56" s="5">
        <f t="shared" si="1"/>
        <v>73.1058349</v>
      </c>
      <c r="C56" s="5">
        <f t="shared" si="2"/>
        <v>70.63246651</v>
      </c>
      <c r="D56" s="2">
        <v>-2.4733683838428817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>
        <f t="shared" si="3"/>
        <v>45</v>
      </c>
      <c r="B57" s="5">
        <f t="shared" si="1"/>
        <v>62.13701399</v>
      </c>
      <c r="C57" s="5">
        <f t="shared" si="2"/>
        <v>70.23475948</v>
      </c>
      <c r="D57" s="2">
        <v>8.097745492049313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>
        <f t="shared" si="3"/>
        <v>46</v>
      </c>
      <c r="B58" s="5">
        <f t="shared" si="1"/>
        <v>64.30831573</v>
      </c>
      <c r="C58" s="5">
        <f t="shared" si="2"/>
        <v>73.51270381</v>
      </c>
      <c r="D58" s="2">
        <v>9.204388075325411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>
        <f t="shared" si="3"/>
        <v>47</v>
      </c>
      <c r="B59" s="5">
        <f t="shared" si="1"/>
        <v>64.50007473</v>
      </c>
      <c r="C59" s="5">
        <f t="shared" si="2"/>
        <v>74.27988605</v>
      </c>
      <c r="D59" s="2">
        <v>9.779811312932665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>
        <f t="shared" si="3"/>
        <v>48</v>
      </c>
      <c r="B60" s="5">
        <f t="shared" si="1"/>
        <v>75.31180424</v>
      </c>
      <c r="C60" s="5">
        <f t="shared" si="2"/>
        <v>70.55639761</v>
      </c>
      <c r="D60" s="2">
        <v>-4.755406623532608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>
        <f t="shared" si="3"/>
        <v>49</v>
      </c>
      <c r="B61" s="5">
        <f t="shared" si="1"/>
        <v>63.831666</v>
      </c>
      <c r="C61" s="5">
        <f t="shared" si="2"/>
        <v>71.28750508</v>
      </c>
      <c r="D61" s="2">
        <v>7.455839082652766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>
        <f t="shared" si="3"/>
        <v>50</v>
      </c>
      <c r="B62" s="5">
        <f t="shared" si="1"/>
        <v>67.16363039</v>
      </c>
      <c r="C62" s="5">
        <f t="shared" si="2"/>
        <v>69.56820503</v>
      </c>
      <c r="D62" s="2">
        <v>2.4045746394898515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4:D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7" max="7" width="4.75"/>
  </cols>
  <sheetData>
    <row r="1">
      <c r="A1" s="5"/>
      <c r="B1" s="1" t="s">
        <v>75</v>
      </c>
      <c r="C1" s="1" t="s">
        <v>76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33"/>
      <c r="B5" s="33" t="s">
        <v>56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33" t="s">
        <v>57</v>
      </c>
      <c r="B6" s="33" t="s">
        <v>50</v>
      </c>
      <c r="C6" s="33" t="s">
        <v>54</v>
      </c>
      <c r="E6" s="34" t="s">
        <v>77</v>
      </c>
      <c r="F6" s="34" t="s">
        <v>78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35">
        <v>1.0</v>
      </c>
      <c r="B7" s="9">
        <v>255.02572331508478</v>
      </c>
      <c r="C7" s="9">
        <v>286.93133858536135</v>
      </c>
      <c r="E7" s="3">
        <v>0.0</v>
      </c>
      <c r="F7" s="9">
        <v>255.02572331508478</v>
      </c>
      <c r="G7" s="5"/>
      <c r="H7" s="36" t="s">
        <v>79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35">
        <v>2.0</v>
      </c>
      <c r="B8" s="9">
        <v>303.64350095417547</v>
      </c>
      <c r="C8" s="9">
        <v>316.473004980878</v>
      </c>
      <c r="E8" s="3">
        <v>0.0</v>
      </c>
      <c r="F8" s="9">
        <v>303.64350095417547</v>
      </c>
      <c r="G8" s="5"/>
      <c r="H8" s="36" t="s">
        <v>80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35">
        <v>3.0</v>
      </c>
      <c r="B9" s="9">
        <v>271.9285674391698</v>
      </c>
      <c r="C9" s="9">
        <v>351.77650668529293</v>
      </c>
      <c r="E9" s="3">
        <v>0.0</v>
      </c>
      <c r="F9" s="9">
        <v>271.9285674391698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35">
        <v>4.0</v>
      </c>
      <c r="B10" s="9">
        <v>266.02771773641007</v>
      </c>
      <c r="C10" s="9">
        <v>292.52194059416894</v>
      </c>
      <c r="E10" s="3">
        <v>0.0</v>
      </c>
      <c r="F10" s="9">
        <v>266.02771773641007</v>
      </c>
      <c r="G10" s="5"/>
      <c r="H10" s="36" t="s">
        <v>81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35">
        <v>5.0</v>
      </c>
      <c r="B11" s="9">
        <v>298.22661918876065</v>
      </c>
      <c r="C11" s="9">
        <v>315.17992099814614</v>
      </c>
      <c r="E11" s="3">
        <v>0.0</v>
      </c>
      <c r="F11" s="9">
        <v>298.22661918876065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35">
        <v>6.0</v>
      </c>
      <c r="B12" s="9">
        <v>269.29282274517436</v>
      </c>
      <c r="C12" s="9">
        <v>322.6564801802915</v>
      </c>
      <c r="E12" s="3">
        <v>0.0</v>
      </c>
      <c r="F12" s="9">
        <v>269.29282274517436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35">
        <v>7.0</v>
      </c>
      <c r="B13" s="9">
        <v>290.32876170077475</v>
      </c>
      <c r="C13" s="9">
        <v>374.8211460483747</v>
      </c>
      <c r="E13" s="3">
        <v>0.0</v>
      </c>
      <c r="F13" s="9">
        <v>290.32876170077475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35">
        <v>8.0</v>
      </c>
      <c r="B14" s="9">
        <v>301.1867399007261</v>
      </c>
      <c r="C14" s="9">
        <v>325.94674950146646</v>
      </c>
      <c r="E14" s="3">
        <v>0.0</v>
      </c>
      <c r="F14" s="9">
        <v>301.1867399007261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35">
        <v>9.0</v>
      </c>
      <c r="B15" s="9">
        <v>244.70468021211857</v>
      </c>
      <c r="C15" s="9">
        <v>295.6701654393609</v>
      </c>
      <c r="E15" s="3">
        <v>0.0</v>
      </c>
      <c r="F15" s="9">
        <v>244.70468021211857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35">
        <v>10.0</v>
      </c>
      <c r="B16" s="9">
        <v>269.5887745241417</v>
      </c>
      <c r="C16" s="9">
        <v>320.5518110122171</v>
      </c>
      <c r="E16" s="3">
        <v>0.0</v>
      </c>
      <c r="F16" s="9">
        <v>269.5887745241417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35">
        <v>11.0</v>
      </c>
      <c r="B17" s="9">
        <v>269.64929198678595</v>
      </c>
      <c r="C17" s="9">
        <v>294.9937225874879</v>
      </c>
      <c r="E17" s="3">
        <v>0.0</v>
      </c>
      <c r="F17" s="9">
        <v>269.64929198678595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35">
        <v>12.0</v>
      </c>
      <c r="B18" s="9">
        <v>254.23773666125527</v>
      </c>
      <c r="C18" s="9">
        <v>336.08512334788315</v>
      </c>
      <c r="E18" s="3">
        <v>0.0</v>
      </c>
      <c r="F18" s="9">
        <v>254.23773666125527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35">
        <v>13.0</v>
      </c>
      <c r="B19" s="9">
        <v>270.30335604416</v>
      </c>
      <c r="C19" s="9">
        <v>317.18319037597945</v>
      </c>
      <c r="E19" s="3">
        <v>0.0</v>
      </c>
      <c r="F19" s="9">
        <v>270.30335604416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35">
        <v>14.0</v>
      </c>
      <c r="B20" s="9">
        <v>262.6068111451037</v>
      </c>
      <c r="C20" s="9">
        <v>347.81433660210223</v>
      </c>
      <c r="E20" s="3">
        <v>0.0</v>
      </c>
      <c r="F20" s="9">
        <v>262.6068111451037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35">
        <v>15.0</v>
      </c>
      <c r="B21" s="9">
        <v>282.50400017306265</v>
      </c>
      <c r="C21" s="9">
        <v>325.9449124455656</v>
      </c>
      <c r="E21" s="3">
        <v>0.0</v>
      </c>
      <c r="F21" s="9">
        <v>282.50400017306265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35">
        <v>16.0</v>
      </c>
      <c r="B22" s="9">
        <v>310.0200602276596</v>
      </c>
      <c r="C22" s="9">
        <v>319.5701451802436</v>
      </c>
      <c r="E22" s="3">
        <v>0.0</v>
      </c>
      <c r="F22" s="9">
        <v>310.0200602276596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35">
        <v>17.0</v>
      </c>
      <c r="B23" s="9">
        <v>293.3912425500537</v>
      </c>
      <c r="C23" s="9">
        <v>333.8945785941736</v>
      </c>
      <c r="E23" s="3">
        <v>0.0</v>
      </c>
      <c r="F23" s="9">
        <v>293.3912425500537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35">
        <v>18.0</v>
      </c>
      <c r="B24" s="9">
        <v>278.83602952878005</v>
      </c>
      <c r="C24" s="9">
        <v>352.6445792932926</v>
      </c>
      <c r="E24" s="3">
        <v>0.0</v>
      </c>
      <c r="F24" s="9">
        <v>278.83602952878005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35">
        <v>19.0</v>
      </c>
      <c r="B25" s="9">
        <v>280.8732782716355</v>
      </c>
      <c r="C25" s="9">
        <v>287.6428905736339</v>
      </c>
      <c r="E25" s="3">
        <v>0.0</v>
      </c>
      <c r="F25" s="9">
        <v>280.8732782716355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35">
        <v>20.0</v>
      </c>
      <c r="B26" s="9">
        <v>295.1832082862211</v>
      </c>
      <c r="C26" s="9">
        <v>306.9381323305583</v>
      </c>
      <c r="E26" s="3">
        <v>0.0</v>
      </c>
      <c r="F26" s="9">
        <v>295.1832082862211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35">
        <v>21.0</v>
      </c>
      <c r="B27" s="9">
        <v>274.26994204421237</v>
      </c>
      <c r="C27" s="9">
        <v>297.2434154291294</v>
      </c>
      <c r="E27" s="3">
        <v>0.0</v>
      </c>
      <c r="F27" s="9">
        <v>274.26994204421237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35">
        <v>22.0</v>
      </c>
      <c r="B28" s="9">
        <v>264.38505252004995</v>
      </c>
      <c r="C28" s="9">
        <v>285.48743225166106</v>
      </c>
      <c r="E28" s="3">
        <v>0.0</v>
      </c>
      <c r="F28" s="9">
        <v>264.38505252004995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35">
        <v>23.0</v>
      </c>
      <c r="B29" s="9">
        <v>266.52186072674283</v>
      </c>
      <c r="C29" s="9">
        <v>295.12785852915664</v>
      </c>
      <c r="E29" s="3">
        <v>0.0</v>
      </c>
      <c r="F29" s="9">
        <v>266.52186072674283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35">
        <v>24.0</v>
      </c>
      <c r="B30" s="9">
        <v>273.12394757723524</v>
      </c>
      <c r="C30" s="9">
        <v>279.9568135748347</v>
      </c>
      <c r="E30" s="3">
        <v>0.0</v>
      </c>
      <c r="F30" s="9">
        <v>273.12394757723524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35">
        <v>25.0</v>
      </c>
      <c r="B31" s="9">
        <v>249.13174499124437</v>
      </c>
      <c r="C31" s="9">
        <v>272.54593680997294</v>
      </c>
      <c r="E31" s="3">
        <v>0.0</v>
      </c>
      <c r="F31" s="9">
        <v>249.13174499124437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35">
        <v>26.0</v>
      </c>
      <c r="B32" s="9">
        <v>282.8140615652537</v>
      </c>
      <c r="C32" s="9">
        <v>290.6504460448979</v>
      </c>
      <c r="E32" s="3">
        <v>0.0</v>
      </c>
      <c r="F32" s="9">
        <v>282.8140615652537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35">
        <v>27.0</v>
      </c>
      <c r="B33" s="9">
        <v>278.38426601798216</v>
      </c>
      <c r="C33" s="9">
        <v>318.05066243301303</v>
      </c>
      <c r="E33" s="3">
        <v>0.0</v>
      </c>
      <c r="F33" s="9">
        <v>278.38426601798216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35">
        <v>28.0</v>
      </c>
      <c r="B34" s="9">
        <v>298.0161023859812</v>
      </c>
      <c r="C34" s="9">
        <v>282.44120931853416</v>
      </c>
      <c r="E34" s="3">
        <v>0.0</v>
      </c>
      <c r="F34" s="9">
        <v>298.0161023859812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35">
        <v>29.0</v>
      </c>
      <c r="B35" s="9">
        <v>265.07347625144246</v>
      </c>
      <c r="C35" s="9">
        <v>340.82902351872724</v>
      </c>
      <c r="E35" s="3">
        <v>0.0</v>
      </c>
      <c r="F35" s="9">
        <v>265.07347625144246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35">
        <v>30.0</v>
      </c>
      <c r="B36" s="9">
        <v>297.92810748452945</v>
      </c>
      <c r="C36" s="9">
        <v>297.63470544281506</v>
      </c>
      <c r="E36" s="3">
        <v>0.0</v>
      </c>
      <c r="F36" s="9">
        <v>297.92810748452945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35">
        <v>31.0</v>
      </c>
      <c r="B37" s="9">
        <v>272.8857299761342</v>
      </c>
      <c r="C37" s="9">
        <v>284.92630632451693</v>
      </c>
      <c r="E37" s="3">
        <v>0.0</v>
      </c>
      <c r="F37" s="9">
        <v>272.8857299761342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35">
        <v>32.0</v>
      </c>
      <c r="B38" s="9">
        <v>283.4175403466446</v>
      </c>
      <c r="C38" s="9">
        <v>267.26755635395466</v>
      </c>
      <c r="E38" s="3">
        <v>0.0</v>
      </c>
      <c r="F38" s="9">
        <v>283.4175403466446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35">
        <v>33.0</v>
      </c>
      <c r="B39" s="9">
        <v>287.6958048978896</v>
      </c>
      <c r="C39" s="9">
        <v>296.7955829639168</v>
      </c>
      <c r="E39" s="3">
        <v>0.0</v>
      </c>
      <c r="F39" s="9">
        <v>287.6958048978896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35">
        <v>34.0</v>
      </c>
      <c r="B40" s="9">
        <v>279.3405574902236</v>
      </c>
      <c r="C40" s="9">
        <v>363.4464462418487</v>
      </c>
      <c r="E40" s="3">
        <v>0.0</v>
      </c>
      <c r="F40" s="9">
        <v>279.3405574902236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35">
        <v>35.0</v>
      </c>
      <c r="B41" s="9">
        <v>281.413669276642</v>
      </c>
      <c r="C41" s="9">
        <v>309.7999179330104</v>
      </c>
      <c r="E41" s="3">
        <v>0.0</v>
      </c>
      <c r="F41" s="9">
        <v>281.413669276642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35">
        <v>36.0</v>
      </c>
      <c r="B42" s="9">
        <v>290.92798790687027</v>
      </c>
      <c r="C42" s="9">
        <v>376.59303001282325</v>
      </c>
      <c r="E42" s="3">
        <v>0.0</v>
      </c>
      <c r="F42" s="9">
        <v>290.92798790687027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35">
        <v>37.0</v>
      </c>
      <c r="B43" s="9">
        <v>276.2431000559332</v>
      </c>
      <c r="C43" s="9">
        <v>288.5741722738307</v>
      </c>
      <c r="E43" s="3">
        <v>0.0</v>
      </c>
      <c r="F43" s="9">
        <v>276.2431000559332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35">
        <v>38.0</v>
      </c>
      <c r="B44" s="9">
        <v>297.31119292549033</v>
      </c>
      <c r="C44" s="9">
        <v>317.1716125348855</v>
      </c>
      <c r="E44" s="3">
        <v>0.0</v>
      </c>
      <c r="F44" s="9">
        <v>297.31119292549033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35">
        <v>39.0</v>
      </c>
      <c r="B45" s="9">
        <v>250.66814887885764</v>
      </c>
      <c r="C45" s="9">
        <v>277.7704710872635</v>
      </c>
      <c r="E45" s="3">
        <v>0.0</v>
      </c>
      <c r="F45" s="9">
        <v>250.66814887885764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35">
        <v>40.0</v>
      </c>
      <c r="B46" s="9">
        <v>248.30419143316465</v>
      </c>
      <c r="C46" s="9">
        <v>302.13002692227207</v>
      </c>
      <c r="E46" s="3">
        <v>0.0</v>
      </c>
      <c r="F46" s="9">
        <v>248.30419143316465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35">
        <v>41.0</v>
      </c>
      <c r="B47" s="9">
        <v>291.18835546914045</v>
      </c>
      <c r="C47" s="9">
        <v>313.4821756901869</v>
      </c>
      <c r="E47" s="3">
        <v>0.0</v>
      </c>
      <c r="F47" s="9">
        <v>291.18835546914045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35">
        <v>42.0</v>
      </c>
      <c r="B48" s="9">
        <v>290.81051951213095</v>
      </c>
      <c r="C48" s="9">
        <v>316.5544833561211</v>
      </c>
      <c r="E48" s="3">
        <v>0.0</v>
      </c>
      <c r="F48" s="9">
        <v>290.81051951213095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35">
        <v>43.0</v>
      </c>
      <c r="B49" s="9">
        <v>308.06711760375475</v>
      </c>
      <c r="C49" s="9">
        <v>338.4854959208255</v>
      </c>
      <c r="E49" s="3">
        <v>0.0</v>
      </c>
      <c r="F49" s="9">
        <v>308.06711760375475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35">
        <v>44.0</v>
      </c>
      <c r="B50" s="9">
        <v>265.1056519809065</v>
      </c>
      <c r="C50" s="9">
        <v>260.60026548071806</v>
      </c>
      <c r="E50" s="3">
        <v>0.0</v>
      </c>
      <c r="F50" s="9">
        <v>265.1056519809065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35">
        <v>45.0</v>
      </c>
      <c r="B51" s="9">
        <v>260.049561790977</v>
      </c>
      <c r="C51" s="9">
        <v>315.4734621581037</v>
      </c>
      <c r="E51" s="3">
        <v>0.0</v>
      </c>
      <c r="F51" s="9">
        <v>260.049561790977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35">
        <v>46.0</v>
      </c>
      <c r="B52" s="9">
        <v>300.50240595361595</v>
      </c>
      <c r="C52" s="9">
        <v>338.995978217459</v>
      </c>
      <c r="E52" s="3">
        <v>0.0</v>
      </c>
      <c r="F52" s="9">
        <v>300.50240595361595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35">
        <v>47.0</v>
      </c>
      <c r="B53" s="9">
        <v>293.28319356711313</v>
      </c>
      <c r="C53" s="9">
        <v>343.0935421785852</v>
      </c>
      <c r="E53" s="3">
        <v>0.0</v>
      </c>
      <c r="F53" s="9">
        <v>293.28319356711313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35">
        <v>48.0</v>
      </c>
      <c r="B54" s="9">
        <v>301.31236758081343</v>
      </c>
      <c r="C54" s="9">
        <v>322.3578631230592</v>
      </c>
      <c r="E54" s="3">
        <v>0.0</v>
      </c>
      <c r="F54" s="9">
        <v>301.31236758081343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35">
        <v>49.0</v>
      </c>
      <c r="B55" s="9">
        <v>274.4933355373879</v>
      </c>
      <c r="C55" s="9">
        <v>315.27680894214035</v>
      </c>
      <c r="E55" s="3">
        <v>0.0</v>
      </c>
      <c r="F55" s="9">
        <v>274.4933355373879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35">
        <v>50.0</v>
      </c>
      <c r="B56" s="9">
        <v>276.53286833692084</v>
      </c>
      <c r="C56" s="9">
        <v>342.53889766263796</v>
      </c>
      <c r="E56" s="3">
        <v>0.0</v>
      </c>
      <c r="F56" s="9">
        <v>276.53286833692084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35">
        <v>51.0</v>
      </c>
      <c r="B57" s="9">
        <v>288.2793394988995</v>
      </c>
      <c r="C57" s="9">
        <v>263.1288771647395</v>
      </c>
      <c r="E57" s="3">
        <v>0.0</v>
      </c>
      <c r="F57" s="9">
        <v>288.2793394988995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35">
        <v>52.0</v>
      </c>
      <c r="B58" s="9">
        <v>276.56421744500057</v>
      </c>
      <c r="C58" s="9">
        <v>269.99503574115494</v>
      </c>
      <c r="E58" s="3">
        <v>0.0</v>
      </c>
      <c r="F58" s="9">
        <v>276.56421744500057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35">
        <v>53.0</v>
      </c>
      <c r="B59" s="9">
        <v>264.3210965588501</v>
      </c>
      <c r="C59" s="9">
        <v>326.94918140350615</v>
      </c>
      <c r="E59" s="3">
        <v>0.0</v>
      </c>
      <c r="F59" s="9">
        <v>264.3210965588501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35">
        <v>54.0</v>
      </c>
      <c r="B60" s="9">
        <v>280.3308233959602</v>
      </c>
      <c r="C60" s="9">
        <v>304.5556299197819</v>
      </c>
      <c r="E60" s="3">
        <v>0.0</v>
      </c>
      <c r="F60" s="9">
        <v>280.3308233959602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35">
        <v>55.0</v>
      </c>
      <c r="B61" s="9">
        <v>281.5220076991385</v>
      </c>
      <c r="C61" s="9">
        <v>294.4067952497747</v>
      </c>
      <c r="E61" s="3">
        <v>0.0</v>
      </c>
      <c r="F61" s="9">
        <v>281.5220076991385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35">
        <v>56.0</v>
      </c>
      <c r="B62" s="9">
        <v>286.08122062167365</v>
      </c>
      <c r="C62" s="9">
        <v>288.86557709709774</v>
      </c>
      <c r="E62" s="3">
        <v>0.0</v>
      </c>
      <c r="F62" s="9">
        <v>286.08122062167365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35">
        <v>57.0</v>
      </c>
      <c r="B63" s="9">
        <v>266.72615478750305</v>
      </c>
      <c r="C63" s="9">
        <v>298.81777290344195</v>
      </c>
      <c r="E63" s="3">
        <v>0.0</v>
      </c>
      <c r="F63" s="9">
        <v>266.72615478750305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35">
        <v>58.0</v>
      </c>
      <c r="B64" s="9">
        <v>279.6832687706285</v>
      </c>
      <c r="C64" s="9">
        <v>300.48775113891276</v>
      </c>
      <c r="E64" s="3">
        <v>0.0</v>
      </c>
      <c r="F64" s="9">
        <v>279.6832687706285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35">
        <v>59.0</v>
      </c>
      <c r="B65" s="9">
        <v>288.53904090715855</v>
      </c>
      <c r="C65" s="9">
        <v>311.28364926726493</v>
      </c>
      <c r="E65" s="3">
        <v>0.0</v>
      </c>
      <c r="F65" s="9">
        <v>288.53904090715855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35">
        <v>60.0</v>
      </c>
      <c r="B66" s="9">
        <v>295.0624146263121</v>
      </c>
      <c r="C66" s="9">
        <v>264.9791677500923</v>
      </c>
      <c r="E66" s="3">
        <v>0.0</v>
      </c>
      <c r="F66" s="9">
        <v>295.0624146263121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35">
        <v>61.0</v>
      </c>
      <c r="B67" s="9">
        <v>271.66351845846094</v>
      </c>
      <c r="C67" s="9">
        <v>320.13572806995006</v>
      </c>
      <c r="E67" s="3">
        <v>0.0</v>
      </c>
      <c r="F67" s="9">
        <v>271.66351845846094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35">
        <v>62.0</v>
      </c>
      <c r="B68" s="9">
        <v>280.79427108868083</v>
      </c>
      <c r="C68" s="9">
        <v>311.8190930433971</v>
      </c>
      <c r="E68" s="3">
        <v>0.0</v>
      </c>
      <c r="F68" s="9">
        <v>280.79427108868083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35">
        <v>63.0</v>
      </c>
      <c r="B69" s="9">
        <v>243.50894780595917</v>
      </c>
      <c r="C69" s="9">
        <v>288.1650440223967</v>
      </c>
      <c r="E69" s="3">
        <v>0.0</v>
      </c>
      <c r="F69" s="9">
        <v>243.50894780595917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35">
        <v>64.0</v>
      </c>
      <c r="B70" s="9">
        <v>256.478735358109</v>
      </c>
      <c r="C70" s="9">
        <v>308.6242140887228</v>
      </c>
      <c r="E70" s="3">
        <v>0.0</v>
      </c>
      <c r="F70" s="9">
        <v>256.478735358109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35">
        <v>65.0</v>
      </c>
      <c r="B71" s="9">
        <v>284.7782423962636</v>
      </c>
      <c r="C71" s="9">
        <v>319.2771025157683</v>
      </c>
      <c r="E71" s="3">
        <v>0.0</v>
      </c>
      <c r="F71" s="9">
        <v>284.7782423962636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35">
        <v>66.0</v>
      </c>
      <c r="B72" s="9">
        <v>293.68217603496174</v>
      </c>
      <c r="C72" s="9">
        <v>335.15762236942265</v>
      </c>
      <c r="E72" s="3">
        <v>0.0</v>
      </c>
      <c r="F72" s="9">
        <v>293.68217603496174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35">
        <v>67.0</v>
      </c>
      <c r="B73" s="9">
        <v>275.24235507988914</v>
      </c>
      <c r="C73" s="9">
        <v>327.16177546417043</v>
      </c>
      <c r="E73" s="3">
        <v>0.0</v>
      </c>
      <c r="F73" s="9">
        <v>275.24235507988914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35">
        <v>68.0</v>
      </c>
      <c r="B74" s="9">
        <v>301.2148410812593</v>
      </c>
      <c r="C74" s="9">
        <v>313.45982571227546</v>
      </c>
      <c r="E74" s="3">
        <v>0.0</v>
      </c>
      <c r="F74" s="9">
        <v>301.2148410812593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35">
        <v>69.0</v>
      </c>
      <c r="B75" s="9">
        <v>291.6808589425109</v>
      </c>
      <c r="C75" s="9">
        <v>351.7252888857842</v>
      </c>
      <c r="E75" s="3">
        <v>0.0</v>
      </c>
      <c r="F75" s="9">
        <v>291.6808589425109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35">
        <v>70.0</v>
      </c>
      <c r="B76" s="9">
        <v>263.9777540248727</v>
      </c>
      <c r="C76" s="9">
        <v>287.2666248212877</v>
      </c>
      <c r="E76" s="3">
        <v>0.0</v>
      </c>
      <c r="F76" s="9">
        <v>263.9777540248727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35">
        <v>71.0</v>
      </c>
      <c r="B77" s="9">
        <v>271.4973903818662</v>
      </c>
      <c r="C77" s="9">
        <v>302.41601804480376</v>
      </c>
      <c r="E77" s="3">
        <v>0.0</v>
      </c>
      <c r="F77" s="9">
        <v>271.4973903818662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35">
        <v>72.0</v>
      </c>
      <c r="B78" s="9">
        <v>285.3466063698511</v>
      </c>
      <c r="C78" s="9">
        <v>292.3783235516824</v>
      </c>
      <c r="E78" s="3">
        <v>0.0</v>
      </c>
      <c r="F78" s="9">
        <v>285.3466063698511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35">
        <v>73.0</v>
      </c>
      <c r="B79" s="9">
        <v>294.8777629824875</v>
      </c>
      <c r="C79" s="9">
        <v>365.06125287514834</v>
      </c>
      <c r="E79" s="3">
        <v>0.0</v>
      </c>
      <c r="F79" s="9">
        <v>294.8777629824875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35">
        <v>74.0</v>
      </c>
      <c r="B80" s="9">
        <v>295.71578633177836</v>
      </c>
      <c r="C80" s="9">
        <v>294.0849620508406</v>
      </c>
      <c r="E80" s="3">
        <v>0.0</v>
      </c>
      <c r="F80" s="9">
        <v>295.71578633177836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35">
        <v>75.0</v>
      </c>
      <c r="B81" s="9">
        <v>274.0482849086041</v>
      </c>
      <c r="C81" s="9">
        <v>326.2013050742833</v>
      </c>
      <c r="E81" s="3">
        <v>0.0</v>
      </c>
      <c r="F81" s="9">
        <v>274.0482849086041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35">
        <v>76.0</v>
      </c>
      <c r="B82" s="9">
        <v>284.11649243053716</v>
      </c>
      <c r="C82" s="9">
        <v>304.3700335401704</v>
      </c>
      <c r="E82" s="3">
        <v>0.0</v>
      </c>
      <c r="F82" s="9">
        <v>284.11649243053716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35">
        <v>77.0</v>
      </c>
      <c r="B83" s="9">
        <v>293.0809730395492</v>
      </c>
      <c r="C83" s="9">
        <v>312.3943139751053</v>
      </c>
      <c r="E83" s="3">
        <v>0.0</v>
      </c>
      <c r="F83" s="9">
        <v>293.0809730395492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35">
        <v>78.0</v>
      </c>
      <c r="B84" s="9">
        <v>286.2464605928963</v>
      </c>
      <c r="C84" s="9">
        <v>349.0033314905026</v>
      </c>
      <c r="E84" s="3">
        <v>0.0</v>
      </c>
      <c r="F84" s="9">
        <v>286.2464605928963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35">
        <v>79.0</v>
      </c>
      <c r="B85" s="9">
        <v>265.78209147482823</v>
      </c>
      <c r="C85" s="9">
        <v>319.33321229224293</v>
      </c>
      <c r="E85" s="3">
        <v>0.0</v>
      </c>
      <c r="F85" s="9">
        <v>265.78209147482823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35">
        <v>80.0</v>
      </c>
      <c r="B86" s="9">
        <v>252.9726147163605</v>
      </c>
      <c r="C86" s="9">
        <v>284.1683117517048</v>
      </c>
      <c r="E86" s="3">
        <v>0.0</v>
      </c>
      <c r="F86" s="9">
        <v>252.9726147163605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35">
        <v>81.0</v>
      </c>
      <c r="B87" s="9">
        <v>262.3980788230582</v>
      </c>
      <c r="C87" s="9">
        <v>277.57680523589056</v>
      </c>
      <c r="E87" s="3">
        <v>0.0</v>
      </c>
      <c r="F87" s="9">
        <v>262.3980788230582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35">
        <v>82.0</v>
      </c>
      <c r="B88" s="9">
        <v>279.52076571528977</v>
      </c>
      <c r="C88" s="9">
        <v>254.90161240043523</v>
      </c>
      <c r="E88" s="3">
        <v>0.0</v>
      </c>
      <c r="F88" s="9">
        <v>279.52076571528977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35">
        <v>83.0</v>
      </c>
      <c r="B89" s="9">
        <v>270.50380156694825</v>
      </c>
      <c r="C89" s="9">
        <v>321.7980919213514</v>
      </c>
      <c r="E89" s="3">
        <v>0.0</v>
      </c>
      <c r="F89" s="9">
        <v>270.50380156694825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35">
        <v>84.0</v>
      </c>
      <c r="B90" s="9">
        <v>282.82292680715375</v>
      </c>
      <c r="C90" s="9">
        <v>308.89217469117835</v>
      </c>
      <c r="E90" s="3">
        <v>0.0</v>
      </c>
      <c r="F90" s="9">
        <v>282.82292680715375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35">
        <v>85.0</v>
      </c>
      <c r="B91" s="9">
        <v>279.83523408022586</v>
      </c>
      <c r="C91" s="9">
        <v>369.1878971669501</v>
      </c>
      <c r="E91" s="3">
        <v>0.0</v>
      </c>
      <c r="F91" s="9">
        <v>279.83523408022586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35">
        <v>86.0</v>
      </c>
      <c r="B92" s="9">
        <v>288.14359819179185</v>
      </c>
      <c r="C92" s="9">
        <v>326.6028904509828</v>
      </c>
      <c r="E92" s="3">
        <v>0.0</v>
      </c>
      <c r="F92" s="9">
        <v>288.14359819179185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35">
        <v>87.0</v>
      </c>
      <c r="B93" s="9">
        <v>274.1127045113594</v>
      </c>
      <c r="C93" s="9">
        <v>305.58869188388843</v>
      </c>
      <c r="E93" s="3">
        <v>0.0</v>
      </c>
      <c r="F93" s="9">
        <v>274.1127045113594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35">
        <v>88.0</v>
      </c>
      <c r="B94" s="9">
        <v>278.2490262303598</v>
      </c>
      <c r="C94" s="9">
        <v>287.2202151014506</v>
      </c>
      <c r="E94" s="3">
        <v>0.0</v>
      </c>
      <c r="F94" s="9">
        <v>278.2490262303598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35">
        <v>89.0</v>
      </c>
      <c r="B95" s="9">
        <v>278.08523210806527</v>
      </c>
      <c r="C95" s="9">
        <v>316.1202087989017</v>
      </c>
      <c r="E95" s="3">
        <v>0.0</v>
      </c>
      <c r="F95" s="9">
        <v>278.08523210806527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35">
        <v>90.0</v>
      </c>
      <c r="B96" s="9">
        <v>279.977477965292</v>
      </c>
      <c r="C96" s="9">
        <v>307.6934395165188</v>
      </c>
      <c r="E96" s="3">
        <v>0.0</v>
      </c>
      <c r="F96" s="9">
        <v>279.977477965292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E97" s="3">
        <v>1.0</v>
      </c>
      <c r="F97" s="9">
        <v>286.93133858536135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E98" s="3">
        <v>1.0</v>
      </c>
      <c r="F98" s="9">
        <v>316.473004980878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E99" s="3">
        <v>1.0</v>
      </c>
      <c r="F99" s="9">
        <v>351.77650668529293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E100" s="3">
        <v>1.0</v>
      </c>
      <c r="F100" s="9">
        <v>292.52194059416894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E101" s="3">
        <v>1.0</v>
      </c>
      <c r="F101" s="9">
        <v>315.17992099814614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E102" s="3">
        <v>1.0</v>
      </c>
      <c r="F102" s="9">
        <v>322.6564801802915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E103" s="3">
        <v>1.0</v>
      </c>
      <c r="F103" s="9">
        <v>374.8211460483747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E104" s="3">
        <v>1.0</v>
      </c>
      <c r="F104" s="9">
        <v>325.94674950146646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E105" s="3">
        <v>1.0</v>
      </c>
      <c r="F105" s="9">
        <v>295.6701654393609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E106" s="3">
        <v>1.0</v>
      </c>
      <c r="F106" s="9">
        <v>320.5518110122171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E107" s="3">
        <v>1.0</v>
      </c>
      <c r="F107" s="9">
        <v>294.9937225874879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E108" s="3">
        <v>1.0</v>
      </c>
      <c r="F108" s="9">
        <v>336.08512334788315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E109" s="3">
        <v>1.0</v>
      </c>
      <c r="F109" s="9">
        <v>317.18319037597945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E110" s="3">
        <v>1.0</v>
      </c>
      <c r="F110" s="9">
        <v>347.81433660210223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E111" s="3">
        <v>1.0</v>
      </c>
      <c r="F111" s="9">
        <v>325.9449124455656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E112" s="3">
        <v>1.0</v>
      </c>
      <c r="F112" s="9">
        <v>319.5701451802436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E113" s="3">
        <v>1.0</v>
      </c>
      <c r="F113" s="9">
        <v>333.8945785941736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E114" s="3">
        <v>1.0</v>
      </c>
      <c r="F114" s="9">
        <v>352.6445792932926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E115" s="3">
        <v>1.0</v>
      </c>
      <c r="F115" s="9">
        <v>287.6428905736339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E116" s="3">
        <v>1.0</v>
      </c>
      <c r="F116" s="9">
        <v>306.9381323305583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E117" s="3">
        <v>1.0</v>
      </c>
      <c r="F117" s="9">
        <v>297.2434154291294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E118" s="3">
        <v>1.0</v>
      </c>
      <c r="F118" s="9">
        <v>285.48743225166106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E119" s="3">
        <v>1.0</v>
      </c>
      <c r="F119" s="9">
        <v>295.12785852915664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E120" s="3">
        <v>1.0</v>
      </c>
      <c r="F120" s="9">
        <v>279.9568135748347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E121" s="3">
        <v>1.0</v>
      </c>
      <c r="F121" s="9">
        <v>272.54593680997294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E122" s="3">
        <v>1.0</v>
      </c>
      <c r="F122" s="9">
        <v>290.6504460448979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E123" s="3">
        <v>1.0</v>
      </c>
      <c r="F123" s="9">
        <v>318.05066243301303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E124" s="3">
        <v>1.0</v>
      </c>
      <c r="F124" s="9">
        <v>282.44120931853416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E125" s="3">
        <v>1.0</v>
      </c>
      <c r="F125" s="9">
        <v>340.82902351872724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E126" s="3">
        <v>1.0</v>
      </c>
      <c r="F126" s="9">
        <v>297.63470544281506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E127" s="3">
        <v>1.0</v>
      </c>
      <c r="F127" s="9">
        <v>284.92630632451693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E128" s="3">
        <v>1.0</v>
      </c>
      <c r="F128" s="9">
        <v>267.26755635395466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E129" s="3">
        <v>1.0</v>
      </c>
      <c r="F129" s="9">
        <v>296.7955829639168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E130" s="3">
        <v>1.0</v>
      </c>
      <c r="F130" s="9">
        <v>363.4464462418487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E131" s="3">
        <v>1.0</v>
      </c>
      <c r="F131" s="9">
        <v>309.7999179330104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E132" s="3">
        <v>1.0</v>
      </c>
      <c r="F132" s="9">
        <v>376.59303001282325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E133" s="3">
        <v>1.0</v>
      </c>
      <c r="F133" s="9">
        <v>288.5741722738307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E134" s="3">
        <v>1.0</v>
      </c>
      <c r="F134" s="9">
        <v>317.1716125348855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E135" s="3">
        <v>1.0</v>
      </c>
      <c r="F135" s="9">
        <v>277.7704710872635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E136" s="3">
        <v>1.0</v>
      </c>
      <c r="F136" s="9">
        <v>302.13002692227207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E137" s="3">
        <v>1.0</v>
      </c>
      <c r="F137" s="9">
        <v>313.4821756901869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E138" s="3">
        <v>1.0</v>
      </c>
      <c r="F138" s="9">
        <v>316.5544833561211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E139" s="3">
        <v>1.0</v>
      </c>
      <c r="F139" s="9">
        <v>338.4854959208255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E140" s="3">
        <v>1.0</v>
      </c>
      <c r="F140" s="9">
        <v>260.60026548071806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E141" s="3">
        <v>1.0</v>
      </c>
      <c r="F141" s="9">
        <v>315.4734621581037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E142" s="3">
        <v>1.0</v>
      </c>
      <c r="F142" s="9">
        <v>338.995978217459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E143" s="3">
        <v>1.0</v>
      </c>
      <c r="F143" s="9">
        <v>343.0935421785852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E144" s="3">
        <v>1.0</v>
      </c>
      <c r="F144" s="9">
        <v>322.3578631230592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E145" s="3">
        <v>1.0</v>
      </c>
      <c r="F145" s="9">
        <v>315.27680894214035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E146" s="3">
        <v>1.0</v>
      </c>
      <c r="F146" s="9">
        <v>342.53889766263796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E147" s="3">
        <v>1.0</v>
      </c>
      <c r="F147" s="9">
        <v>263.1288771647395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E148" s="3">
        <v>1.0</v>
      </c>
      <c r="F148" s="9">
        <v>269.99503574115494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E149" s="3">
        <v>1.0</v>
      </c>
      <c r="F149" s="9">
        <v>326.94918140350615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E150" s="3">
        <v>1.0</v>
      </c>
      <c r="F150" s="9">
        <v>304.5556299197819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E151" s="3">
        <v>1.0</v>
      </c>
      <c r="F151" s="9">
        <v>294.4067952497747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E152" s="3">
        <v>1.0</v>
      </c>
      <c r="F152" s="9">
        <v>288.86557709709774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E153" s="3">
        <v>1.0</v>
      </c>
      <c r="F153" s="9">
        <v>298.81777290344195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E154" s="3">
        <v>1.0</v>
      </c>
      <c r="F154" s="9">
        <v>300.48775113891276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E155" s="3">
        <v>1.0</v>
      </c>
      <c r="F155" s="9">
        <v>311.28364926726493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E156" s="3">
        <v>1.0</v>
      </c>
      <c r="F156" s="9">
        <v>264.9791677500923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E157" s="3">
        <v>1.0</v>
      </c>
      <c r="F157" s="9">
        <v>320.13572806995006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E158" s="3">
        <v>1.0</v>
      </c>
      <c r="F158" s="9">
        <v>311.8190930433971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E159" s="3">
        <v>1.0</v>
      </c>
      <c r="F159" s="9">
        <v>288.1650440223967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E160" s="3">
        <v>1.0</v>
      </c>
      <c r="F160" s="9">
        <v>308.6242140887228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E161" s="3">
        <v>1.0</v>
      </c>
      <c r="F161" s="9">
        <v>319.2771025157683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E162" s="3">
        <v>1.0</v>
      </c>
      <c r="F162" s="9">
        <v>335.15762236942265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E163" s="3">
        <v>1.0</v>
      </c>
      <c r="F163" s="9">
        <v>327.16177546417043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E164" s="3">
        <v>1.0</v>
      </c>
      <c r="F164" s="9">
        <v>313.45982571227546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E165" s="3">
        <v>1.0</v>
      </c>
      <c r="F165" s="9">
        <v>351.7252888857842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E166" s="3">
        <v>1.0</v>
      </c>
      <c r="F166" s="9">
        <v>287.2666248212877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E167" s="3">
        <v>1.0</v>
      </c>
      <c r="F167" s="9">
        <v>302.41601804480376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E168" s="3">
        <v>1.0</v>
      </c>
      <c r="F168" s="9">
        <v>292.3783235516824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E169" s="3">
        <v>1.0</v>
      </c>
      <c r="F169" s="9">
        <v>365.06125287514834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E170" s="3">
        <v>1.0</v>
      </c>
      <c r="F170" s="9">
        <v>294.0849620508406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E171" s="3">
        <v>1.0</v>
      </c>
      <c r="F171" s="9">
        <v>326.2013050742833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E172" s="3">
        <v>1.0</v>
      </c>
      <c r="F172" s="9">
        <v>304.3700335401704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E173" s="3">
        <v>1.0</v>
      </c>
      <c r="F173" s="9">
        <v>312.3943139751053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E174" s="3">
        <v>1.0</v>
      </c>
      <c r="F174" s="9">
        <v>349.0033314905026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E175" s="3">
        <v>1.0</v>
      </c>
      <c r="F175" s="9">
        <v>319.33321229224293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E176" s="3">
        <v>1.0</v>
      </c>
      <c r="F176" s="9">
        <v>284.1683117517048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E177" s="3">
        <v>1.0</v>
      </c>
      <c r="F177" s="9">
        <v>277.57680523589056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E178" s="3">
        <v>1.0</v>
      </c>
      <c r="F178" s="9">
        <v>254.90161240043523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E179" s="3">
        <v>1.0</v>
      </c>
      <c r="F179" s="9">
        <v>321.7980919213514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E180" s="3">
        <v>1.0</v>
      </c>
      <c r="F180" s="9">
        <v>308.89217469117835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E181" s="3">
        <v>1.0</v>
      </c>
      <c r="F181" s="9">
        <v>369.1878971669501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E182" s="3">
        <v>1.0</v>
      </c>
      <c r="F182" s="9">
        <v>326.6028904509828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E183" s="3">
        <v>1.0</v>
      </c>
      <c r="F183" s="9">
        <v>305.58869188388843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E184" s="3">
        <v>1.0</v>
      </c>
      <c r="F184" s="9">
        <v>287.2202151014506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E185" s="3">
        <v>1.0</v>
      </c>
      <c r="F185" s="9">
        <v>316.1202087989017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E186" s="3">
        <v>1.0</v>
      </c>
      <c r="F186" s="9">
        <v>307.6934395165188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B5:C5"/>
  </mergeCells>
  <drawing r:id="rId1"/>
</worksheet>
</file>