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5.xml" ContentType="application/vnd.openxmlformats-officedocument.drawing+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09"/>
  <workbookPr filterPrivacy="1"/>
  <xr:revisionPtr revIDLastSave="0" documentId="13_ncr:1_{35542596-ED4C-0C43-AA10-3C47D73D621B}" xr6:coauthVersionLast="47" xr6:coauthVersionMax="47" xr10:uidLastSave="{00000000-0000-0000-0000-000000000000}"/>
  <bookViews>
    <workbookView xWindow="0" yWindow="500" windowWidth="35840" windowHeight="20320" activeTab="4" xr2:uid="{00000000-000D-0000-FFFF-FFFF00000000}"/>
  </bookViews>
  <sheets>
    <sheet name="Information" sheetId="1" r:id="rId1"/>
    <sheet name="Data" sheetId="2" r:id="rId2"/>
    <sheet name="Berkshire subcounties" sheetId="3" r:id="rId3"/>
    <sheet name="Franklin subcounties" sheetId="4" r:id="rId4"/>
    <sheet name="Hampshire subcounties" sheetId="5" r:id="rId5"/>
  </sheets>
  <definedNames>
    <definedName name="_xlnm._FilterDatabase" localSheetId="2" hidden="1">'Berkshire subcounties'!$A$1:$A$110</definedName>
    <definedName name="_xlnm._FilterDatabase" localSheetId="1" hidden="1">Data!$A$1:$A$111</definedName>
    <definedName name="_xlnm._FilterDatabase" localSheetId="3" hidden="1">'Franklin subcounties'!$A$1:$A$110</definedName>
    <definedName name="_xlnm._FilterDatabase" localSheetId="4" hidden="1">'Hampshire subcounties'!$A$1:$A$110</definedName>
    <definedName name="_xlnm.Print_Titles" localSheetId="1">Data!$A:$A,Data!$1:$2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7" i="5" l="1"/>
  <c r="G133" i="5"/>
  <c r="G132" i="5"/>
  <c r="F135" i="5"/>
  <c r="F132" i="5"/>
  <c r="F128" i="5"/>
  <c r="F138" i="5" s="1"/>
  <c r="E133" i="5"/>
  <c r="C138" i="5"/>
  <c r="D138" i="5"/>
  <c r="E138" i="5"/>
  <c r="G138" i="5"/>
  <c r="D135" i="5"/>
  <c r="D133" i="5"/>
  <c r="D132" i="5"/>
  <c r="C131" i="5"/>
  <c r="B138" i="5"/>
  <c r="B137" i="5"/>
  <c r="B135" i="5"/>
  <c r="B134" i="5"/>
  <c r="B133" i="5"/>
  <c r="B132" i="5"/>
  <c r="C125" i="5"/>
  <c r="D125" i="5"/>
  <c r="E125" i="5"/>
  <c r="F125" i="5"/>
  <c r="G125" i="5"/>
  <c r="B125" i="5"/>
  <c r="E137" i="4"/>
  <c r="E136" i="4"/>
  <c r="F133" i="4"/>
  <c r="D130" i="4"/>
  <c r="C131" i="4"/>
  <c r="B132" i="4"/>
  <c r="B132" i="3"/>
  <c r="C133" i="3"/>
  <c r="D136" i="3"/>
  <c r="K136" i="3" s="1"/>
  <c r="E134" i="3"/>
  <c r="K134" i="3" s="1"/>
  <c r="F132" i="3"/>
  <c r="K132" i="3" s="1"/>
  <c r="F133" i="3"/>
  <c r="K133" i="3" s="1"/>
  <c r="G133" i="3"/>
  <c r="G134" i="3"/>
  <c r="G136" i="3"/>
  <c r="H134" i="3"/>
  <c r="H139" i="3" s="1"/>
  <c r="I138" i="3"/>
  <c r="J138" i="3"/>
  <c r="J139" i="3" s="1"/>
  <c r="J134" i="3"/>
  <c r="J133" i="3"/>
  <c r="J132" i="3"/>
  <c r="B139" i="3"/>
  <c r="C139" i="3"/>
  <c r="D139" i="3"/>
  <c r="E139" i="3"/>
  <c r="F139" i="3"/>
  <c r="G139" i="3"/>
  <c r="I139" i="3"/>
  <c r="C126" i="3"/>
  <c r="D126" i="3"/>
  <c r="E126" i="3"/>
  <c r="F126" i="3"/>
  <c r="G126" i="3"/>
  <c r="H126" i="3"/>
  <c r="I126" i="3"/>
  <c r="J126" i="3"/>
  <c r="B126" i="3"/>
  <c r="K137" i="3"/>
  <c r="K135" i="3"/>
  <c r="K131" i="3"/>
  <c r="K130" i="3"/>
  <c r="K129" i="3"/>
  <c r="K128" i="3"/>
  <c r="G108" i="2"/>
  <c r="K138" i="3" l="1"/>
  <c r="G97" i="2"/>
  <c r="D112" i="2"/>
  <c r="C112" i="2"/>
  <c r="F103" i="2" s="1"/>
  <c r="B112" i="2"/>
  <c r="E103" i="2" s="1"/>
  <c r="H115" i="5"/>
  <c r="H116" i="5"/>
  <c r="H117" i="5"/>
  <c r="H118" i="5"/>
  <c r="H119" i="5"/>
  <c r="H120" i="5"/>
  <c r="H121" i="5"/>
  <c r="H122" i="5"/>
  <c r="H123" i="5"/>
  <c r="H124" i="5"/>
  <c r="H114" i="5"/>
  <c r="G115" i="4"/>
  <c r="G116" i="4"/>
  <c r="G117" i="4"/>
  <c r="G118" i="4"/>
  <c r="G119" i="4"/>
  <c r="G120" i="4"/>
  <c r="G121" i="4"/>
  <c r="G122" i="4"/>
  <c r="G123" i="4"/>
  <c r="G124" i="4"/>
  <c r="G114" i="4"/>
  <c r="K116" i="3"/>
  <c r="K117" i="3"/>
  <c r="K118" i="3"/>
  <c r="K119" i="3"/>
  <c r="K120" i="3"/>
  <c r="K121" i="3"/>
  <c r="K122" i="3"/>
  <c r="K123" i="3"/>
  <c r="K124" i="3"/>
  <c r="K125" i="3"/>
  <c r="K115" i="3"/>
  <c r="D111" i="2"/>
  <c r="C111" i="2"/>
  <c r="B111" i="2"/>
  <c r="F104" i="2" l="1"/>
  <c r="F107" i="2"/>
  <c r="F108" i="2"/>
  <c r="E101" i="2"/>
  <c r="G101" i="2"/>
  <c r="G103" i="2"/>
  <c r="E108" i="2"/>
  <c r="E106" i="2"/>
  <c r="E104" i="2"/>
  <c r="G104" i="2"/>
  <c r="G105" i="2"/>
  <c r="F99" i="2"/>
  <c r="G106" i="2"/>
  <c r="F101" i="2"/>
  <c r="G112" i="2" l="1"/>
  <c r="E112" i="2"/>
  <c r="F112" i="2"/>
</calcChain>
</file>

<file path=xl/sharedStrings.xml><?xml version="1.0" encoding="utf-8"?>
<sst xmlns="http://schemas.openxmlformats.org/spreadsheetml/2006/main" count="4667" uniqueCount="649">
  <si>
    <t>PEOPLE REPORTING SINGLE ANCESTRY</t>
  </si>
  <si>
    <t>Note: The table shown may have been modified by user selections. Some information may be missing.</t>
  </si>
  <si>
    <t>DATA NOTES</t>
  </si>
  <si>
    <t/>
  </si>
  <si>
    <t>TABLE ID:</t>
  </si>
  <si>
    <t>B04004</t>
  </si>
  <si>
    <t>SURVEY/PROGRAM:</t>
  </si>
  <si>
    <t>American Community Survey</t>
  </si>
  <si>
    <t>VINTAGE:</t>
  </si>
  <si>
    <t>2021</t>
  </si>
  <si>
    <t>DATASET:</t>
  </si>
  <si>
    <t>ACSDT5Y2021</t>
  </si>
  <si>
    <t>PRODUCT:</t>
  </si>
  <si>
    <t>ACS 5-Year Estimates Detailed Tables</t>
  </si>
  <si>
    <t>UNIVERSE:</t>
  </si>
  <si>
    <t>People reporting single ancestry</t>
  </si>
  <si>
    <t>FTP URL:</t>
  </si>
  <si>
    <t>None</t>
  </si>
  <si>
    <t>API URL:</t>
  </si>
  <si>
    <t>https://api.census.gov/data/2021/acs/acs5</t>
  </si>
  <si>
    <t>USER SELECTIONS</t>
  </si>
  <si>
    <t>TABLES</t>
  </si>
  <si>
    <t>GEOS</t>
  </si>
  <si>
    <t>Hampshire County, Massachusetts; Franklin County, Massachusetts; Berkshire County, Massachusetts</t>
  </si>
  <si>
    <t>EXCLUDED COLUMNS</t>
  </si>
  <si>
    <t>Berkshire County, Massachusetts!!Margin of Error</t>
  </si>
  <si>
    <t>Franklin County, Massachusetts!!Margin of Error</t>
  </si>
  <si>
    <t>Hampshire County, Massachusetts!!Margin of Error</t>
  </si>
  <si>
    <t>APPLIED FILTERS</t>
  </si>
  <si>
    <t>APPLIED SORTS</t>
  </si>
  <si>
    <t>PIVOT &amp; GROUPING</t>
  </si>
  <si>
    <t>PIVOT COLUMNS</t>
  </si>
  <si>
    <t>PIVOT MODE</t>
  </si>
  <si>
    <t>Off</t>
  </si>
  <si>
    <t>ROW GROUPS</t>
  </si>
  <si>
    <t>VALUE COLUMNS</t>
  </si>
  <si>
    <t>WEB ADDRESS</t>
  </si>
  <si>
    <t>https://data.census.gov/table?q=b04004&amp;g=050XX00US25003,25011,25015&amp;tid=ACSDT5Y2021.B04004&amp;moe=false</t>
  </si>
  <si>
    <t>TABLE NOTES</t>
  </si>
  <si>
    <t>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</si>
  <si>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</si>
  <si>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Source: U.S. Census Bureau, 2017-2021 American Community Survey 5-Year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</si>
  <si>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</si>
  <si>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The 2017-2021 American Community Survey (ACS) data generally reflect the March 2020 Office of Management and Budget (OMB) delineations of metropolitan and micropolitan statistical areas. In certain instances, the names, codes, and boundaries of the principal cities shown in ACS tables may differ from the OMB delineation lists due to differences in the effective dates of the geographic entities.</t>
  </si>
  <si>
    <t>Estimates of urban and rural populations, housing units, and characteristics reflect boundaries of urban areas defined based on Census 2010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</si>
  <si>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 For a 5-year median estimate, the margin of error associated with a median was larger than the median itself.N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</si>
  <si>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</si>
  <si>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Berkshire County, Massachusetts</t>
  </si>
  <si>
    <t>Franklin County, Massachusetts</t>
  </si>
  <si>
    <t>Hampshire County, Massachusetts</t>
  </si>
  <si>
    <t>Label</t>
  </si>
  <si>
    <t>Estimate</t>
  </si>
  <si>
    <t>Total:</t>
  </si>
  <si>
    <t>52,201</t>
  </si>
  <si>
    <t>26,671</t>
  </si>
  <si>
    <t>63,104</t>
  </si>
  <si>
    <t>Afghan</t>
  </si>
  <si>
    <t>0</t>
  </si>
  <si>
    <t>Albanian</t>
  </si>
  <si>
    <t>86</t>
  </si>
  <si>
    <t>155</t>
  </si>
  <si>
    <t>Alsatian</t>
  </si>
  <si>
    <t>American</t>
  </si>
  <si>
    <t>4,577</t>
  </si>
  <si>
    <t>2,274</t>
  </si>
  <si>
    <t>6,859</t>
  </si>
  <si>
    <t>Arab:</t>
  </si>
  <si>
    <t>314</t>
  </si>
  <si>
    <t>91</t>
  </si>
  <si>
    <t>551</t>
  </si>
  <si>
    <t>Egyptian</t>
  </si>
  <si>
    <t>45</t>
  </si>
  <si>
    <t>47</t>
  </si>
  <si>
    <t>Iraqi</t>
  </si>
  <si>
    <t>Jordanian</t>
  </si>
  <si>
    <t>2</t>
  </si>
  <si>
    <t>4</t>
  </si>
  <si>
    <t>Lebanese</t>
  </si>
  <si>
    <t>225</t>
  </si>
  <si>
    <t>83</t>
  </si>
  <si>
    <t>162</t>
  </si>
  <si>
    <t>Moroccan</t>
  </si>
  <si>
    <t>24</t>
  </si>
  <si>
    <t>6</t>
  </si>
  <si>
    <t>163</t>
  </si>
  <si>
    <t>Palestinian</t>
  </si>
  <si>
    <t>16</t>
  </si>
  <si>
    <t>20</t>
  </si>
  <si>
    <t>Syrian</t>
  </si>
  <si>
    <t>67</t>
  </si>
  <si>
    <t>Arab</t>
  </si>
  <si>
    <t>17</t>
  </si>
  <si>
    <t>Other Arab</t>
  </si>
  <si>
    <t>71</t>
  </si>
  <si>
    <t>Armenian</t>
  </si>
  <si>
    <t>42</t>
  </si>
  <si>
    <t>22</t>
  </si>
  <si>
    <t>93</t>
  </si>
  <si>
    <t>Assyrian/Chaldean/Syriac</t>
  </si>
  <si>
    <t>Australian</t>
  </si>
  <si>
    <t>3</t>
  </si>
  <si>
    <t>Austrian</t>
  </si>
  <si>
    <t>101</t>
  </si>
  <si>
    <t>60</t>
  </si>
  <si>
    <t>30</t>
  </si>
  <si>
    <t>Basque</t>
  </si>
  <si>
    <t>Belgian</t>
  </si>
  <si>
    <t>13</t>
  </si>
  <si>
    <t>5</t>
  </si>
  <si>
    <t>Brazilian</t>
  </si>
  <si>
    <t>90</t>
  </si>
  <si>
    <t>68</t>
  </si>
  <si>
    <t>312</t>
  </si>
  <si>
    <t>British</t>
  </si>
  <si>
    <t>313</t>
  </si>
  <si>
    <t>408</t>
  </si>
  <si>
    <t>561</t>
  </si>
  <si>
    <t>Bulgarian</t>
  </si>
  <si>
    <t>35</t>
  </si>
  <si>
    <t>10</t>
  </si>
  <si>
    <t>Cajun</t>
  </si>
  <si>
    <t>12</t>
  </si>
  <si>
    <t>Canadian</t>
  </si>
  <si>
    <t>114</t>
  </si>
  <si>
    <t>151</t>
  </si>
  <si>
    <t>316</t>
  </si>
  <si>
    <t>Carpatho Rusyn</t>
  </si>
  <si>
    <t>Celtic</t>
  </si>
  <si>
    <t>11</t>
  </si>
  <si>
    <t>Croatian</t>
  </si>
  <si>
    <t>9</t>
  </si>
  <si>
    <t>8</t>
  </si>
  <si>
    <t>Cypriot</t>
  </si>
  <si>
    <t>Czech</t>
  </si>
  <si>
    <t>59</t>
  </si>
  <si>
    <t>106</t>
  </si>
  <si>
    <t>Czechoslovakian</t>
  </si>
  <si>
    <t>50</t>
  </si>
  <si>
    <t>49</t>
  </si>
  <si>
    <t>Danish</t>
  </si>
  <si>
    <t>92</t>
  </si>
  <si>
    <t>21</t>
  </si>
  <si>
    <t>Dutch</t>
  </si>
  <si>
    <t>262</t>
  </si>
  <si>
    <t>160</t>
  </si>
  <si>
    <t>214</t>
  </si>
  <si>
    <t>Eastern European</t>
  </si>
  <si>
    <t>704</t>
  </si>
  <si>
    <t>336</t>
  </si>
  <si>
    <t>699</t>
  </si>
  <si>
    <t>English</t>
  </si>
  <si>
    <t>3,440</t>
  </si>
  <si>
    <t>3,502</t>
  </si>
  <si>
    <t>4,716</t>
  </si>
  <si>
    <t>Estonian</t>
  </si>
  <si>
    <t>European</t>
  </si>
  <si>
    <t>1,374</t>
  </si>
  <si>
    <t>1,158</t>
  </si>
  <si>
    <t>2,067</t>
  </si>
  <si>
    <t>Finnish</t>
  </si>
  <si>
    <t>53</t>
  </si>
  <si>
    <t>52</t>
  </si>
  <si>
    <t>177</t>
  </si>
  <si>
    <t>French (except Basque)</t>
  </si>
  <si>
    <t>2,010</t>
  </si>
  <si>
    <t>1,000</t>
  </si>
  <si>
    <t>2,544</t>
  </si>
  <si>
    <t>French Canadian</t>
  </si>
  <si>
    <t>1,938</t>
  </si>
  <si>
    <t>1,616</t>
  </si>
  <si>
    <t>3,912</t>
  </si>
  <si>
    <t>German</t>
  </si>
  <si>
    <t>2,163</t>
  </si>
  <si>
    <t>1,246</t>
  </si>
  <si>
    <t>2,159</t>
  </si>
  <si>
    <t>German Russian</t>
  </si>
  <si>
    <t>Greek</t>
  </si>
  <si>
    <t>328</t>
  </si>
  <si>
    <t>107</t>
  </si>
  <si>
    <t>368</t>
  </si>
  <si>
    <t>Guyanese</t>
  </si>
  <si>
    <t>Hungarian</t>
  </si>
  <si>
    <t>81</t>
  </si>
  <si>
    <t>56</t>
  </si>
  <si>
    <t>Icelander</t>
  </si>
  <si>
    <t>18</t>
  </si>
  <si>
    <t>Iranian</t>
  </si>
  <si>
    <t>Irish</t>
  </si>
  <si>
    <t>5,309</t>
  </si>
  <si>
    <t>Israeli</t>
  </si>
  <si>
    <t>Italian</t>
  </si>
  <si>
    <t>6,842</t>
  </si>
  <si>
    <t>Latvian</t>
  </si>
  <si>
    <t>7</t>
  </si>
  <si>
    <t>15</t>
  </si>
  <si>
    <t>Lithuanian</t>
  </si>
  <si>
    <t>84</t>
  </si>
  <si>
    <t>245</t>
  </si>
  <si>
    <t>Luxembourger</t>
  </si>
  <si>
    <t>Macedonian</t>
  </si>
  <si>
    <t>Maltese</t>
  </si>
  <si>
    <t>New Zealander</t>
  </si>
  <si>
    <t>Northern European</t>
  </si>
  <si>
    <t>234</t>
  </si>
  <si>
    <t>139</t>
  </si>
  <si>
    <t>Norwegian</t>
  </si>
  <si>
    <t>208</t>
  </si>
  <si>
    <t>Pennsylvania German</t>
  </si>
  <si>
    <t>Polish</t>
  </si>
  <si>
    <t>2,836</t>
  </si>
  <si>
    <t>Portuguese</t>
  </si>
  <si>
    <t>189</t>
  </si>
  <si>
    <t>220</t>
  </si>
  <si>
    <t>Romanian</t>
  </si>
  <si>
    <t>103</t>
  </si>
  <si>
    <t>40</t>
  </si>
  <si>
    <t>Russian</t>
  </si>
  <si>
    <t>572</t>
  </si>
  <si>
    <t>Scandinavian</t>
  </si>
  <si>
    <t>133</t>
  </si>
  <si>
    <t>73</t>
  </si>
  <si>
    <t>Scotch-Irish</t>
  </si>
  <si>
    <t>Scottish</t>
  </si>
  <si>
    <t>471</t>
  </si>
  <si>
    <t>511</t>
  </si>
  <si>
    <t>Serbian</t>
  </si>
  <si>
    <t>102</t>
  </si>
  <si>
    <t>Slavic</t>
  </si>
  <si>
    <t>32</t>
  </si>
  <si>
    <t>46</t>
  </si>
  <si>
    <t>Slovak</t>
  </si>
  <si>
    <t>25</t>
  </si>
  <si>
    <t>134</t>
  </si>
  <si>
    <t>Slovene</t>
  </si>
  <si>
    <t>Soviet Union</t>
  </si>
  <si>
    <t>Subsaharan African:</t>
  </si>
  <si>
    <t>868</t>
  </si>
  <si>
    <t>48</t>
  </si>
  <si>
    <t>Cape Verdean</t>
  </si>
  <si>
    <t>38</t>
  </si>
  <si>
    <t>Ethiopian</t>
  </si>
  <si>
    <t>Ghanaian</t>
  </si>
  <si>
    <t>34</t>
  </si>
  <si>
    <t>Kenyan</t>
  </si>
  <si>
    <t>64</t>
  </si>
  <si>
    <t>Liberian</t>
  </si>
  <si>
    <t>Nigerian</t>
  </si>
  <si>
    <t>1</t>
  </si>
  <si>
    <t>Senegalese</t>
  </si>
  <si>
    <t>23</t>
  </si>
  <si>
    <t>Sierra Leonean</t>
  </si>
  <si>
    <t>Somali</t>
  </si>
  <si>
    <t>South African</t>
  </si>
  <si>
    <t>132</t>
  </si>
  <si>
    <t>27</t>
  </si>
  <si>
    <t>Sudanese</t>
  </si>
  <si>
    <t>Ugandan</t>
  </si>
  <si>
    <t>Zimbabwean</t>
  </si>
  <si>
    <t>African</t>
  </si>
  <si>
    <t>381</t>
  </si>
  <si>
    <t>Other Subsaharan African</t>
  </si>
  <si>
    <t>146</t>
  </si>
  <si>
    <t>Swedish</t>
  </si>
  <si>
    <t>Swiss</t>
  </si>
  <si>
    <t>31</t>
  </si>
  <si>
    <t>Turkish</t>
  </si>
  <si>
    <t>Ukrainian</t>
  </si>
  <si>
    <t>396</t>
  </si>
  <si>
    <t>Welsh</t>
  </si>
  <si>
    <t>100</t>
  </si>
  <si>
    <t>62</t>
  </si>
  <si>
    <t>West Indian (except Hispanic groups):</t>
  </si>
  <si>
    <t>249</t>
  </si>
  <si>
    <t>Bahamian</t>
  </si>
  <si>
    <t>Barbadian</t>
  </si>
  <si>
    <t>Belizean</t>
  </si>
  <si>
    <t>Bermudan</t>
  </si>
  <si>
    <t>British West Indian</t>
  </si>
  <si>
    <t>Dutch West Indian</t>
  </si>
  <si>
    <t>Haitian</t>
  </si>
  <si>
    <t>79</t>
  </si>
  <si>
    <t>188</t>
  </si>
  <si>
    <t>Jamaican</t>
  </si>
  <si>
    <t>98</t>
  </si>
  <si>
    <t>Trinidadian and Tobagonian</t>
  </si>
  <si>
    <t>28</t>
  </si>
  <si>
    <t>85</t>
  </si>
  <si>
    <t>U.S. Virgin Islander</t>
  </si>
  <si>
    <t>West Indian</t>
  </si>
  <si>
    <t>19</t>
  </si>
  <si>
    <t>43</t>
  </si>
  <si>
    <t>Other West Indian</t>
  </si>
  <si>
    <t>Yugoslavian</t>
  </si>
  <si>
    <t>65</t>
  </si>
  <si>
    <t>Other groups</t>
  </si>
  <si>
    <t>14,739</t>
  </si>
  <si>
    <t>4,625</t>
  </si>
  <si>
    <t>15,295</t>
  </si>
  <si>
    <t>Adams town, Berkshire County, Massachusetts</t>
  </si>
  <si>
    <t>Alford town, Berkshire County, Massachusetts</t>
  </si>
  <si>
    <t>Becket town, Berkshire County, Massachusetts</t>
  </si>
  <si>
    <t>Cheshire town, Berkshire County, Massachusetts</t>
  </si>
  <si>
    <t>Clarksburg town, Berkshire County, Massachusetts</t>
  </si>
  <si>
    <t>Dalton town, Berkshire County, Massachusetts</t>
  </si>
  <si>
    <t>Egremont town, Berkshire County, Massachusetts</t>
  </si>
  <si>
    <t>Florida town, Berkshire County, Massachusetts</t>
  </si>
  <si>
    <t>Great Barrington town, Berkshire County, Massachusetts</t>
  </si>
  <si>
    <t>Hancock town, Berkshire County, Massachusetts</t>
  </si>
  <si>
    <t>Hinsdale town, Berkshire County, Massachusetts</t>
  </si>
  <si>
    <t>Lanesborough town, Berkshire County, Massachusetts</t>
  </si>
  <si>
    <t>Lee town, Berkshire County, Massachusetts</t>
  </si>
  <si>
    <t>Lenox town, Berkshire County, Massachusetts</t>
  </si>
  <si>
    <t>Monterey town, Berkshire County, Massachusetts</t>
  </si>
  <si>
    <t>Mount Washington town, Berkshire County, Massachusetts</t>
  </si>
  <si>
    <t>New Ashford town, Berkshire County, Massachusetts</t>
  </si>
  <si>
    <t>New Marlborough town, Berkshire County, Massachusetts</t>
  </si>
  <si>
    <t>North Adams city, Berkshire County, Massachusetts</t>
  </si>
  <si>
    <t>Otis town, Berkshire County, Massachusetts</t>
  </si>
  <si>
    <t>Peru town, Berkshire County, Massachusetts</t>
  </si>
  <si>
    <t>Pittsfield city, Berkshire County, Massachusetts</t>
  </si>
  <si>
    <t>Richmond town, Berkshire County, Massachusetts</t>
  </si>
  <si>
    <t>Sandisfield town, Berkshire County, Massachusetts</t>
  </si>
  <si>
    <t>Savoy town, Berkshire County, Massachusetts</t>
  </si>
  <si>
    <t>Sheffield town, Berkshire County, Massachusetts</t>
  </si>
  <si>
    <t>Stockbridge town, Berkshire County, Massachusetts</t>
  </si>
  <si>
    <t>Tyringham town, Berkshire County, Massachusetts</t>
  </si>
  <si>
    <t>Washington town, Berkshire County, Massachusetts</t>
  </si>
  <si>
    <t>West Stockbridge town, Berkshire County, Massachusetts</t>
  </si>
  <si>
    <t>Williamstown town, Berkshire County, Massachusetts</t>
  </si>
  <si>
    <t>Windsor town, Berkshire County, Massachusetts</t>
  </si>
  <si>
    <t>3,437</t>
  </si>
  <si>
    <t>193</t>
  </si>
  <si>
    <t>832</t>
  </si>
  <si>
    <t>1,218</t>
  </si>
  <si>
    <t>592</t>
  </si>
  <si>
    <t>2,004</t>
  </si>
  <si>
    <t>693</t>
  </si>
  <si>
    <t>2,828</t>
  </si>
  <si>
    <t>673</t>
  </si>
  <si>
    <t>1,427</t>
  </si>
  <si>
    <t>2,221</t>
  </si>
  <si>
    <t>1,901</t>
  </si>
  <si>
    <t>343</t>
  </si>
  <si>
    <t>72</t>
  </si>
  <si>
    <t>5,570</t>
  </si>
  <si>
    <t>657</t>
  </si>
  <si>
    <t>364</t>
  </si>
  <si>
    <t>19,252</t>
  </si>
  <si>
    <t>659</t>
  </si>
  <si>
    <t>337</t>
  </si>
  <si>
    <t>329</t>
  </si>
  <si>
    <t>901</t>
  </si>
  <si>
    <t>757</t>
  </si>
  <si>
    <t>243</t>
  </si>
  <si>
    <t>206</t>
  </si>
  <si>
    <t>465</t>
  </si>
  <si>
    <t>2,466</t>
  </si>
  <si>
    <t>360</t>
  </si>
  <si>
    <t>229</t>
  </si>
  <si>
    <t>175</t>
  </si>
  <si>
    <t>159</t>
  </si>
  <si>
    <t>37</t>
  </si>
  <si>
    <t>198</t>
  </si>
  <si>
    <t>152</t>
  </si>
  <si>
    <t>246</t>
  </si>
  <si>
    <t>428</t>
  </si>
  <si>
    <t>1,795</t>
  </si>
  <si>
    <t>75</t>
  </si>
  <si>
    <t>41</t>
  </si>
  <si>
    <t>128</t>
  </si>
  <si>
    <t>126</t>
  </si>
  <si>
    <t>99</t>
  </si>
  <si>
    <t>61</t>
  </si>
  <si>
    <t>26</t>
  </si>
  <si>
    <t>54</t>
  </si>
  <si>
    <t>29</t>
  </si>
  <si>
    <t>66</t>
  </si>
  <si>
    <t>44</t>
  </si>
  <si>
    <t>14</t>
  </si>
  <si>
    <t>74</t>
  </si>
  <si>
    <t>95</t>
  </si>
  <si>
    <t>199</t>
  </si>
  <si>
    <t>192</t>
  </si>
  <si>
    <t>55</t>
  </si>
  <si>
    <t>265</t>
  </si>
  <si>
    <t>235</t>
  </si>
  <si>
    <t>459</t>
  </si>
  <si>
    <t>96</t>
  </si>
  <si>
    <t>39</t>
  </si>
  <si>
    <t>898</t>
  </si>
  <si>
    <t>186</t>
  </si>
  <si>
    <t>123</t>
  </si>
  <si>
    <t>111</t>
  </si>
  <si>
    <t>372</t>
  </si>
  <si>
    <t>257</t>
  </si>
  <si>
    <t>89</t>
  </si>
  <si>
    <t>466</t>
  </si>
  <si>
    <t>526</t>
  </si>
  <si>
    <t>97</t>
  </si>
  <si>
    <t>82</t>
  </si>
  <si>
    <t>161</t>
  </si>
  <si>
    <t>606</t>
  </si>
  <si>
    <t>36</t>
  </si>
  <si>
    <t>203</t>
  </si>
  <si>
    <t>115</t>
  </si>
  <si>
    <t>785</t>
  </si>
  <si>
    <t>191</t>
  </si>
  <si>
    <t>70</t>
  </si>
  <si>
    <t>247</t>
  </si>
  <si>
    <t>164</t>
  </si>
  <si>
    <t>342</t>
  </si>
  <si>
    <t>108</t>
  </si>
  <si>
    <t>166</t>
  </si>
  <si>
    <t>88</t>
  </si>
  <si>
    <t>109</t>
  </si>
  <si>
    <t>120</t>
  </si>
  <si>
    <t>141</t>
  </si>
  <si>
    <t>118</t>
  </si>
  <si>
    <t>33</t>
  </si>
  <si>
    <t>826</t>
  </si>
  <si>
    <t>391</t>
  </si>
  <si>
    <t>524</t>
  </si>
  <si>
    <t>135</t>
  </si>
  <si>
    <t>142</t>
  </si>
  <si>
    <t>732</t>
  </si>
  <si>
    <t>294</t>
  </si>
  <si>
    <t>436</t>
  </si>
  <si>
    <t>450</t>
  </si>
  <si>
    <t>77</t>
  </si>
  <si>
    <t>2,087</t>
  </si>
  <si>
    <t>80</t>
  </si>
  <si>
    <t>6,109</t>
  </si>
  <si>
    <t>171</t>
  </si>
  <si>
    <t>63</t>
  </si>
  <si>
    <t>248</t>
  </si>
  <si>
    <t>143</t>
  </si>
  <si>
    <t>856</t>
  </si>
  <si>
    <t>Ashfield town, Franklin County, Massachusetts</t>
  </si>
  <si>
    <t>Bernardston town, Franklin County, Massachusetts</t>
  </si>
  <si>
    <t>Buckland town, Franklin County, Massachusetts</t>
  </si>
  <si>
    <t>Charlemont town, Franklin County, Massachusetts</t>
  </si>
  <si>
    <t>Colrain town, Franklin County, Massachusetts</t>
  </si>
  <si>
    <t>Conway town, Franklin County, Massachusetts</t>
  </si>
  <si>
    <t>Deerfield town, Franklin County, Massachusetts</t>
  </si>
  <si>
    <t>Erving town, Franklin County, Massachusetts</t>
  </si>
  <si>
    <t>Gill town, Franklin County, Massachusetts</t>
  </si>
  <si>
    <t>Greenfield city, Franklin County, Massachusetts</t>
  </si>
  <si>
    <t>Hawley town, Franklin County, Massachusetts</t>
  </si>
  <si>
    <t>Heath town, Franklin County, Massachusetts</t>
  </si>
  <si>
    <t>Leverett town, Franklin County, Massachusetts</t>
  </si>
  <si>
    <t>Leyden town, Franklin County, Massachusetts</t>
  </si>
  <si>
    <t>Monroe town, Franklin County, Massachusetts</t>
  </si>
  <si>
    <t>Montague town, Franklin County, Massachusetts</t>
  </si>
  <si>
    <t>New Salem town, Franklin County, Massachusetts</t>
  </si>
  <si>
    <t>Northfield town, Franklin County, Massachusetts</t>
  </si>
  <si>
    <t>Orange town, Franklin County, Massachusetts</t>
  </si>
  <si>
    <t>Rowe town, Franklin County, Massachusetts</t>
  </si>
  <si>
    <t>Shelburne town, Franklin County, Massachusetts</t>
  </si>
  <si>
    <t>Shutesbury town, Franklin County, Massachusetts</t>
  </si>
  <si>
    <t>Sunderland town, Franklin County, Massachusetts</t>
  </si>
  <si>
    <t>Warwick town, Franklin County, Massachusetts</t>
  </si>
  <si>
    <t>Wendell town, Franklin County, Massachusetts</t>
  </si>
  <si>
    <t>Whately town, Franklin County, Massachusetts</t>
  </si>
  <si>
    <t>711</t>
  </si>
  <si>
    <t>505</t>
  </si>
  <si>
    <t>729</t>
  </si>
  <si>
    <t>698</t>
  </si>
  <si>
    <t>666</t>
  </si>
  <si>
    <t>2,012</t>
  </si>
  <si>
    <t>685</t>
  </si>
  <si>
    <t>782</t>
  </si>
  <si>
    <t>6,419</t>
  </si>
  <si>
    <t>153</t>
  </si>
  <si>
    <t>290</t>
  </si>
  <si>
    <t>716</t>
  </si>
  <si>
    <t>236</t>
  </si>
  <si>
    <t>3,000</t>
  </si>
  <si>
    <t>398</t>
  </si>
  <si>
    <t>1,263</t>
  </si>
  <si>
    <t>3,056</t>
  </si>
  <si>
    <t>543</t>
  </si>
  <si>
    <t>725</t>
  </si>
  <si>
    <t>1,255</t>
  </si>
  <si>
    <t>311</t>
  </si>
  <si>
    <t>157</t>
  </si>
  <si>
    <t>76</t>
  </si>
  <si>
    <t>352</t>
  </si>
  <si>
    <t>210</t>
  </si>
  <si>
    <t>474</t>
  </si>
  <si>
    <t>130</t>
  </si>
  <si>
    <t>137</t>
  </si>
  <si>
    <t>112</t>
  </si>
  <si>
    <t>178</t>
  </si>
  <si>
    <t>702</t>
  </si>
  <si>
    <t>461</t>
  </si>
  <si>
    <t>207</t>
  </si>
  <si>
    <t>335</t>
  </si>
  <si>
    <t>51</t>
  </si>
  <si>
    <t>58</t>
  </si>
  <si>
    <t>197</t>
  </si>
  <si>
    <t>117</t>
  </si>
  <si>
    <t>110</t>
  </si>
  <si>
    <t>241</t>
  </si>
  <si>
    <t>280</t>
  </si>
  <si>
    <t>438</t>
  </si>
  <si>
    <t>78</t>
  </si>
  <si>
    <t>278</t>
  </si>
  <si>
    <t>226</t>
  </si>
  <si>
    <t>261</t>
  </si>
  <si>
    <t>1,723</t>
  </si>
  <si>
    <t>150</t>
  </si>
  <si>
    <t>540</t>
  </si>
  <si>
    <t>358</t>
  </si>
  <si>
    <t>378</t>
  </si>
  <si>
    <t>Amherst Town city, Hampshire County, Massachusetts</t>
  </si>
  <si>
    <t>Belchertown town, Hampshire County, Massachusetts</t>
  </si>
  <si>
    <t>Chesterfield town, Hampshire County, Massachusetts</t>
  </si>
  <si>
    <t>Cummington town, Hampshire County, Massachusetts</t>
  </si>
  <si>
    <t>Easthampton Town city, Hampshire County, Massachusetts</t>
  </si>
  <si>
    <t>Goshen town, Hampshire County, Massachusetts</t>
  </si>
  <si>
    <t>Granby town, Hampshire County, Massachusetts</t>
  </si>
  <si>
    <t>Hadley town, Hampshire County, Massachusetts</t>
  </si>
  <si>
    <t>Hatfield town, Hampshire County, Massachusetts</t>
  </si>
  <si>
    <t>Huntington town, Hampshire County, Massachusetts</t>
  </si>
  <si>
    <t>Middlefield town, Hampshire County, Massachusetts</t>
  </si>
  <si>
    <t>Northampton city, Hampshire County, Massachusetts</t>
  </si>
  <si>
    <t>Pelham town, Hampshire County, Massachusetts</t>
  </si>
  <si>
    <t>Plainfield town, Hampshire County, Massachusetts</t>
  </si>
  <si>
    <t>Southampton town, Hampshire County, Massachusetts</t>
  </si>
  <si>
    <t>South Hadley town, Hampshire County, Massachusetts</t>
  </si>
  <si>
    <t>Ware town, Hampshire County, Massachusetts</t>
  </si>
  <si>
    <t>Westhampton town, Hampshire County, Massachusetts</t>
  </si>
  <si>
    <t>Williamsburg town, Hampshire County, Massachusetts</t>
  </si>
  <si>
    <t>Worthington town, Hampshire County, Massachusetts</t>
  </si>
  <si>
    <t>14,257</t>
  </si>
  <si>
    <t>6,789</t>
  </si>
  <si>
    <t>382</t>
  </si>
  <si>
    <t>5,899</t>
  </si>
  <si>
    <t>291</t>
  </si>
  <si>
    <t>2,909</t>
  </si>
  <si>
    <t>2,175</t>
  </si>
  <si>
    <t>1,461</t>
  </si>
  <si>
    <t>712</t>
  </si>
  <si>
    <t>11,247</t>
  </si>
  <si>
    <t>462</t>
  </si>
  <si>
    <t>255</t>
  </si>
  <si>
    <t>2,465</t>
  </si>
  <si>
    <t>6,775</t>
  </si>
  <si>
    <t>4,694</t>
  </si>
  <si>
    <t>562</t>
  </si>
  <si>
    <t>920</t>
  </si>
  <si>
    <t>452</t>
  </si>
  <si>
    <t>1,439</t>
  </si>
  <si>
    <t>258</t>
  </si>
  <si>
    <t>440</t>
  </si>
  <si>
    <t>803</t>
  </si>
  <si>
    <t>158</t>
  </si>
  <si>
    <t>516</t>
  </si>
  <si>
    <t>1,680</t>
  </si>
  <si>
    <t>144</t>
  </si>
  <si>
    <t>147</t>
  </si>
  <si>
    <t>1,054</t>
  </si>
  <si>
    <t>376</t>
  </si>
  <si>
    <t>375</t>
  </si>
  <si>
    <t>131</t>
  </si>
  <si>
    <t>1,173</t>
  </si>
  <si>
    <t>138</t>
  </si>
  <si>
    <t>325</t>
  </si>
  <si>
    <t>127</t>
  </si>
  <si>
    <t>630</t>
  </si>
  <si>
    <t>87</t>
  </si>
  <si>
    <t>634</t>
  </si>
  <si>
    <t>183</t>
  </si>
  <si>
    <t>373</t>
  </si>
  <si>
    <t>263</t>
  </si>
  <si>
    <t>470</t>
  </si>
  <si>
    <t>121</t>
  </si>
  <si>
    <t>679</t>
  </si>
  <si>
    <t>444</t>
  </si>
  <si>
    <t>441</t>
  </si>
  <si>
    <t>723</t>
  </si>
  <si>
    <t>304</t>
  </si>
  <si>
    <t>492</t>
  </si>
  <si>
    <t>190</t>
  </si>
  <si>
    <t>149</t>
  </si>
  <si>
    <t>185</t>
  </si>
  <si>
    <t>5,971</t>
  </si>
  <si>
    <t>1,231</t>
  </si>
  <si>
    <t>859</t>
  </si>
  <si>
    <t>366</t>
  </si>
  <si>
    <t>274</t>
  </si>
  <si>
    <t>284</t>
  </si>
  <si>
    <t>3,659</t>
  </si>
  <si>
    <t>369</t>
  </si>
  <si>
    <t>1,216</t>
  </si>
  <si>
    <t>512</t>
  </si>
  <si>
    <t>Total</t>
  </si>
  <si>
    <t>11% (30)</t>
  </si>
  <si>
    <t>28% (79)</t>
  </si>
  <si>
    <t>48% (133)</t>
  </si>
  <si>
    <t>10% (28)</t>
  </si>
  <si>
    <t>3% (9)</t>
  </si>
  <si>
    <t>2% (1)</t>
  </si>
  <si>
    <t>8% (4)</t>
  </si>
  <si>
    <t>22% (11)</t>
  </si>
  <si>
    <t>10% (5)</t>
  </si>
  <si>
    <t>37% (19)</t>
  </si>
  <si>
    <t>1% (5)</t>
  </si>
  <si>
    <t>1% (6)</t>
  </si>
  <si>
    <t>44% (188)</t>
  </si>
  <si>
    <t>23% (98)</t>
  </si>
  <si>
    <t>1% (3)</t>
  </si>
  <si>
    <t>20% (85)</t>
  </si>
  <si>
    <t>10% (43)</t>
  </si>
  <si>
    <t>total</t>
  </si>
  <si>
    <t>100% (15)</t>
  </si>
  <si>
    <t>100% (21)</t>
  </si>
  <si>
    <t>100% (6)</t>
  </si>
  <si>
    <t>100% (7)</t>
  </si>
  <si>
    <t>25% (6)</t>
  </si>
  <si>
    <t>75% (18)</t>
  </si>
  <si>
    <t>1% (1)</t>
  </si>
  <si>
    <t>78% (82)</t>
  </si>
  <si>
    <t>21% (22)</t>
  </si>
  <si>
    <t>100% (2)</t>
  </si>
  <si>
    <t>100% (5)</t>
  </si>
  <si>
    <t>45% (42)</t>
  </si>
  <si>
    <t>41% (39)</t>
  </si>
  <si>
    <t>4% (9)</t>
  </si>
  <si>
    <t>10% (30)</t>
  </si>
  <si>
    <t>100% (11)</t>
  </si>
  <si>
    <t>100% (4)</t>
  </si>
  <si>
    <t>100% (1)</t>
  </si>
  <si>
    <t>37% (11)</t>
  </si>
  <si>
    <t>63% (19)</t>
  </si>
  <si>
    <t>43% (92)</t>
  </si>
  <si>
    <t>36% (76)</t>
  </si>
  <si>
    <t>16% (33)</t>
  </si>
  <si>
    <t>4% (8)</t>
  </si>
  <si>
    <t>100% (3)</t>
  </si>
  <si>
    <t>34% (27)</t>
  </si>
  <si>
    <t>10% (8)</t>
  </si>
  <si>
    <t>56% (44)</t>
  </si>
  <si>
    <t>52% (14)</t>
  </si>
  <si>
    <t>30% (8)</t>
  </si>
  <si>
    <t>18% (5)</t>
  </si>
  <si>
    <t>54% (55)</t>
  </si>
  <si>
    <t>11% (11)</t>
  </si>
  <si>
    <t>35% (35)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</si>
</sst>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6"/>
      <name val="Calibri"/>
      <family val="2"/>
    </font>
    <font>
      <b/>
      <sz val="11"/>
      <name val="Calibri"/>
      <family val="2"/>
    </font>
    <font>
      <b/>
      <sz val="11"/>
      <name val="Calibri"/>
      <family val="2"/>
    </font>
    <font>
      <b/>
      <sz val="12"/>
      <color rgb="FF3F3F3F"/>
      <name val="Calibri"/>
      <family val="2"/>
      <scheme val="minor"/>
    </font>
    <font>
      <b/>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2F2F2"/>
      </patternFill>
    </fill>
  </fills>
  <borders count="6">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3F3F3F"/>
      </left>
      <right style="thin">
        <color rgb="FF3F3F3F"/>
      </right>
      <top style="thin">
        <color rgb="FF3F3F3F"/>
      </top>
      <bottom style="thin">
        <color rgb="FF3F3F3F"/>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3">
    <xf numFmtId="0" fontId="0" fillId="0" borderId="0"/>
    <xf numFmtId="0" fontId="4" fillId="2" borderId="3" applyNumberFormat="0" applyAlignment="0" applyProtection="0"/>
    <xf numFmtId="9" fontId="6" fillId="0" borderId="0" applyFont="0" applyFill="0" applyBorder="0" applyAlignment="0" applyProtection="0"/>
  </cellStyleXfs>
  <cellXfs count="26">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indent="1"/>
    </xf>
    <xf numFmtId="0" fontId="0" fillId="0" borderId="0" xfId="0" applyAlignment="1">
      <alignment wrapText="1" indent="1"/>
    </xf>
    <xf numFmtId="0" fontId="0" fillId="0" borderId="0" xfId="0" applyAlignment="1">
      <alignment wrapText="1" indent="2"/>
    </xf>
    <xf numFmtId="0" fontId="3" fillId="0" borderId="2" xfId="0" applyFont="1" applyBorder="1" applyAlignment="1">
      <alignment horizontal="left" vertical="center" wrapText="1" indent="1"/>
    </xf>
    <xf numFmtId="3" fontId="0" fillId="0" borderId="0" xfId="0" applyNumberFormat="1" applyAlignment="1">
      <alignment wrapText="1"/>
    </xf>
    <xf numFmtId="0" fontId="4" fillId="0" borderId="3" xfId="1" applyFill="1" applyAlignment="1">
      <alignment wrapText="1"/>
    </xf>
    <xf numFmtId="0" fontId="3" fillId="0" borderId="4" xfId="0" applyFont="1" applyBorder="1" applyAlignment="1">
      <alignment horizontal="left" vertical="center" wrapText="1" indent="1"/>
    </xf>
    <xf numFmtId="0" fontId="3" fillId="0" borderId="5" xfId="0" applyFont="1" applyBorder="1" applyAlignment="1">
      <alignment horizontal="left" vertical="center" wrapText="1" indent="1"/>
    </xf>
    <xf numFmtId="0" fontId="0" fillId="0" borderId="2" xfId="0" applyBorder="1" applyAlignment="1">
      <alignment wrapText="1"/>
    </xf>
    <xf numFmtId="0" fontId="5" fillId="0" borderId="2" xfId="0" applyFont="1" applyBorder="1" applyAlignment="1">
      <alignment wrapText="1"/>
    </xf>
    <xf numFmtId="0" fontId="0" fillId="0" borderId="0" xfId="0" applyAlignment="1">
      <alignment vertical="top" wrapText="1"/>
    </xf>
    <xf numFmtId="0" fontId="1" fillId="0" borderId="1" xfId="0" applyFont="1" applyBorder="1" applyAlignment="1">
      <alignment horizontal="center" vertical="center" wrapText="1" shrinkToFit="1"/>
    </xf>
    <xf numFmtId="0" fontId="2" fillId="0" borderId="0" xfId="0" applyFont="1"/>
    <xf numFmtId="9" fontId="0" fillId="0" borderId="0" xfId="2" applyFont="1"/>
    <xf numFmtId="9" fontId="0" fillId="0" borderId="0" xfId="2" applyFont="1" applyAlignment="1">
      <alignment wrapText="1"/>
    </xf>
    <xf numFmtId="0" fontId="0" fillId="0" borderId="0" xfId="0" applyNumberFormat="1"/>
    <xf numFmtId="0" fontId="0" fillId="0" borderId="0" xfId="2" applyNumberFormat="1" applyFont="1"/>
    <xf numFmtId="9" fontId="0" fillId="0" borderId="0" xfId="0" applyNumberFormat="1" applyAlignment="1">
      <alignment wrapText="1"/>
    </xf>
    <xf numFmtId="0" fontId="0" fillId="0" borderId="0" xfId="2" applyNumberFormat="1" applyFont="1" applyAlignment="1">
      <alignment wrapText="1"/>
    </xf>
    <xf numFmtId="10" fontId="0" fillId="0" borderId="0" xfId="0" applyNumberFormat="1" applyAlignment="1">
      <alignment wrapText="1"/>
    </xf>
    <xf numFmtId="0" fontId="0" fillId="0" borderId="0" xfId="0" applyNumberFormat="1" applyAlignment="1">
      <alignment wrapText="1"/>
    </xf>
  </cellXfs>
  <cellStyles count="3">
    <cellStyle name="Normal" xfId="0" builtinId="0"/>
    <cellStyle name="Output" xfId="1" builtinId="21"/>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Data!$B$1</c:f>
              <c:strCache>
                <c:ptCount val="1"/>
                <c:pt idx="0">
                  <c:v>Berkshire County, Massachusetts</c:v>
                </c:pt>
              </c:strCache>
            </c:strRef>
          </c:tx>
          <c:spPr>
            <a:solidFill>
              <a:schemeClr val="accent1"/>
            </a:solidFill>
            <a:ln>
              <a:noFill/>
            </a:ln>
            <a:effectLst/>
          </c:spPr>
          <c:invertIfNegative val="0"/>
          <c:dLbls>
            <c:dLbl>
              <c:idx val="0"/>
              <c:tx>
                <c:rich>
                  <a:bodyPr/>
                  <a:lstStyle/>
                  <a:p>
                    <a:fld id="{D5300E85-19AB-1542-B157-D67850EA23E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994D-7A4B-9DA3-DDFE2D52984D}"/>
                </c:ext>
              </c:extLst>
            </c:dLbl>
            <c:dLbl>
              <c:idx val="1"/>
              <c:tx>
                <c:rich>
                  <a:bodyPr/>
                  <a:lstStyle/>
                  <a:p>
                    <a:fld id="{160B8DF3-6702-E646-AFD0-2C345378FB6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94D-7A4B-9DA3-DDFE2D52984D}"/>
                </c:ext>
              </c:extLst>
            </c:dLbl>
            <c:dLbl>
              <c:idx val="2"/>
              <c:tx>
                <c:rich>
                  <a:bodyPr/>
                  <a:lstStyle/>
                  <a:p>
                    <a:fld id="{F647C64F-D7D7-D646-827E-B23A5F7A668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94D-7A4B-9DA3-DDFE2D52984D}"/>
                </c:ext>
              </c:extLst>
            </c:dLbl>
            <c:dLbl>
              <c:idx val="3"/>
              <c:tx>
                <c:rich>
                  <a:bodyPr/>
                  <a:lstStyle/>
                  <a:p>
                    <a:fld id="{6B5FFF86-A5C3-9C4E-868D-AADAD547071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94D-7A4B-9DA3-DDFE2D52984D}"/>
                </c:ext>
              </c:extLst>
            </c:dLbl>
            <c:dLbl>
              <c:idx val="4"/>
              <c:tx>
                <c:rich>
                  <a:bodyPr/>
                  <a:lstStyle/>
                  <a:p>
                    <a:fld id="{7CC17D30-2695-3243-BFCB-4637892E565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94D-7A4B-9DA3-DDFE2D52984D}"/>
                </c:ext>
              </c:extLst>
            </c:dLbl>
            <c:dLbl>
              <c:idx val="5"/>
              <c:tx>
                <c:rich>
                  <a:bodyPr/>
                  <a:lstStyle/>
                  <a:p>
                    <a:fld id="{539BEAC1-DA3B-334B-B1AD-D0A83A4B946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94D-7A4B-9DA3-DDFE2D52984D}"/>
                </c:ext>
              </c:extLst>
            </c:dLbl>
            <c:dLbl>
              <c:idx val="6"/>
              <c:tx>
                <c:rich>
                  <a:bodyPr/>
                  <a:lstStyle/>
                  <a:p>
                    <a:fld id="{C7FF8910-B280-0A4E-9204-9F76576EEBD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94D-7A4B-9DA3-DDFE2D52984D}"/>
                </c:ext>
              </c:extLst>
            </c:dLbl>
            <c:dLbl>
              <c:idx val="7"/>
              <c:tx>
                <c:rich>
                  <a:bodyPr/>
                  <a:lstStyle/>
                  <a:p>
                    <a:fld id="{40DCCCFB-C0E7-E94C-B6DC-849FAFFF687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94D-7A4B-9DA3-DDFE2D52984D}"/>
                </c:ext>
              </c:extLst>
            </c:dLbl>
            <c:dLbl>
              <c:idx val="8"/>
              <c:tx>
                <c:rich>
                  <a:bodyPr/>
                  <a:lstStyle/>
                  <a:p>
                    <a:fld id="{ECB2A889-4C98-734B-8D9A-F0A28CD9DDF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94D-7A4B-9DA3-DDFE2D52984D}"/>
                </c:ext>
              </c:extLst>
            </c:dLbl>
            <c:dLbl>
              <c:idx val="9"/>
              <c:tx>
                <c:rich>
                  <a:bodyPr/>
                  <a:lstStyle/>
                  <a:p>
                    <a:fld id="{103EFC0C-CE7F-1A48-BCFC-528FFB48BA4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94D-7A4B-9DA3-DDFE2D52984D}"/>
                </c:ext>
              </c:extLst>
            </c:dLbl>
            <c:dLbl>
              <c:idx val="10"/>
              <c:tx>
                <c:rich>
                  <a:bodyPr/>
                  <a:lstStyle/>
                  <a:p>
                    <a:fld id="{73869990-DD12-5246-A611-204539F4396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94D-7A4B-9DA3-DDFE2D52984D}"/>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Data!$A$2:$A$108</c:f>
              <c:strCache>
                <c:ptCount val="11"/>
                <c:pt idx="0">
                  <c:v>Bahamian</c:v>
                </c:pt>
                <c:pt idx="1">
                  <c:v>Barbadian</c:v>
                </c:pt>
                <c:pt idx="2">
                  <c:v>Belizean</c:v>
                </c:pt>
                <c:pt idx="3">
                  <c:v>British West Indian</c:v>
                </c:pt>
                <c:pt idx="4">
                  <c:v>Guyanese</c:v>
                </c:pt>
                <c:pt idx="5">
                  <c:v>Haitian</c:v>
                </c:pt>
                <c:pt idx="6">
                  <c:v>Jamaican</c:v>
                </c:pt>
                <c:pt idx="7">
                  <c:v>Other West Indian</c:v>
                </c:pt>
                <c:pt idx="8">
                  <c:v>Trinidadian and Tobagonian</c:v>
                </c:pt>
                <c:pt idx="9">
                  <c:v>U.S. Virgin Islander</c:v>
                </c:pt>
                <c:pt idx="10">
                  <c:v>West Indian</c:v>
                </c:pt>
              </c:strCache>
            </c:strRef>
          </c:cat>
          <c:val>
            <c:numRef>
              <c:f>Data!$B$2:$B$108</c:f>
              <c:numCache>
                <c:formatCode>General</c:formatCode>
                <c:ptCount val="11"/>
                <c:pt idx="0">
                  <c:v>0</c:v>
                </c:pt>
                <c:pt idx="1">
                  <c:v>0</c:v>
                </c:pt>
                <c:pt idx="2">
                  <c:v>0</c:v>
                </c:pt>
                <c:pt idx="3">
                  <c:v>0</c:v>
                </c:pt>
                <c:pt idx="4">
                  <c:v>30</c:v>
                </c:pt>
                <c:pt idx="5">
                  <c:v>79</c:v>
                </c:pt>
                <c:pt idx="6">
                  <c:v>133</c:v>
                </c:pt>
                <c:pt idx="7">
                  <c:v>0</c:v>
                </c:pt>
                <c:pt idx="8">
                  <c:v>28</c:v>
                </c:pt>
                <c:pt idx="9">
                  <c:v>0</c:v>
                </c:pt>
                <c:pt idx="10">
                  <c:v>9</c:v>
                </c:pt>
              </c:numCache>
            </c:numRef>
          </c:val>
          <c:extLst>
            <c:ext xmlns:c15="http://schemas.microsoft.com/office/drawing/2012/chart" uri="{02D57815-91ED-43cb-92C2-25804820EDAC}">
              <c15:datalabelsRange>
                <c15:f>Data!$E$47:$E$108</c15:f>
                <c15:dlblRangeCache>
                  <c:ptCount val="11"/>
                  <c:pt idx="0">
                    <c:v>0%</c:v>
                  </c:pt>
                  <c:pt idx="1">
                    <c:v>0%</c:v>
                  </c:pt>
                  <c:pt idx="2">
                    <c:v>0%</c:v>
                  </c:pt>
                  <c:pt idx="3">
                    <c:v>0%</c:v>
                  </c:pt>
                  <c:pt idx="4">
                    <c:v>11%</c:v>
                  </c:pt>
                  <c:pt idx="5">
                    <c:v>28%</c:v>
                  </c:pt>
                  <c:pt idx="6">
                    <c:v>48%</c:v>
                  </c:pt>
                  <c:pt idx="7">
                    <c:v>0%</c:v>
                  </c:pt>
                  <c:pt idx="8">
                    <c:v>10%</c:v>
                  </c:pt>
                  <c:pt idx="9">
                    <c:v>0%</c:v>
                  </c:pt>
                  <c:pt idx="10">
                    <c:v>3%</c:v>
                  </c:pt>
                </c15:dlblRangeCache>
              </c15:datalabelsRange>
            </c:ext>
            <c:ext xmlns:c16="http://schemas.microsoft.com/office/drawing/2014/chart" uri="{C3380CC4-5D6E-409C-BE32-E72D297353CC}">
              <c16:uniqueId val="{00000000-45B5-5948-A032-EDE61AB4FDDC}"/>
            </c:ext>
          </c:extLst>
        </c:ser>
        <c:dLbls>
          <c:dLblPos val="outEnd"/>
          <c:showLegendKey val="0"/>
          <c:showVal val="1"/>
          <c:showCatName val="0"/>
          <c:showSerName val="0"/>
          <c:showPercent val="0"/>
          <c:showBubbleSize val="0"/>
        </c:dLbls>
        <c:gapWidth val="219"/>
        <c:overlap val="-27"/>
        <c:axId val="920264511"/>
        <c:axId val="477168975"/>
      </c:barChart>
      <c:catAx>
        <c:axId val="920264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168975"/>
        <c:crosses val="autoZero"/>
        <c:auto val="1"/>
        <c:lblAlgn val="ctr"/>
        <c:lblOffset val="100"/>
        <c:noMultiLvlLbl val="0"/>
      </c:catAx>
      <c:valAx>
        <c:axId val="4771689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0264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'Berkshire subcounties'!$E$127</c:f>
              <c:strCache>
                <c:ptCount val="1"/>
                <c:pt idx="0">
                  <c:v>Lenox town, Berkshire County, Massachusetts</c:v>
                </c:pt>
              </c:strCache>
            </c:strRef>
          </c:tx>
          <c:spPr>
            <a:solidFill>
              <a:schemeClr val="accent1"/>
            </a:solidFill>
            <a:ln>
              <a:noFill/>
            </a:ln>
            <a:effectLst/>
          </c:spPr>
          <c:invertIfNegative val="0"/>
          <c:dLbls>
            <c:dLbl>
              <c:idx val="0"/>
              <c:tx>
                <c:rich>
                  <a:bodyPr/>
                  <a:lstStyle/>
                  <a:p>
                    <a:fld id="{6B82F876-8A05-8D4B-AFC9-1B85217F748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6336-FD4C-940F-1FF48BAFA220}"/>
                </c:ext>
              </c:extLst>
            </c:dLbl>
            <c:dLbl>
              <c:idx val="1"/>
              <c:tx>
                <c:rich>
                  <a:bodyPr/>
                  <a:lstStyle/>
                  <a:p>
                    <a:fld id="{422B34BB-7D6C-6E46-8D3D-2ECB17B7ABE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336-FD4C-940F-1FF48BAFA220}"/>
                </c:ext>
              </c:extLst>
            </c:dLbl>
            <c:dLbl>
              <c:idx val="2"/>
              <c:tx>
                <c:rich>
                  <a:bodyPr/>
                  <a:lstStyle/>
                  <a:p>
                    <a:fld id="{6701E613-26D4-E647-97BA-70C1676099F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336-FD4C-940F-1FF48BAFA220}"/>
                </c:ext>
              </c:extLst>
            </c:dLbl>
            <c:dLbl>
              <c:idx val="3"/>
              <c:tx>
                <c:rich>
                  <a:bodyPr/>
                  <a:lstStyle/>
                  <a:p>
                    <a:fld id="{646B9E0A-61E3-7846-81D7-42E54346B84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336-FD4C-940F-1FF48BAFA220}"/>
                </c:ext>
              </c:extLst>
            </c:dLbl>
            <c:dLbl>
              <c:idx val="4"/>
              <c:tx>
                <c:rich>
                  <a:bodyPr/>
                  <a:lstStyle/>
                  <a:p>
                    <a:fld id="{30C1313B-A7C4-1544-A7FD-551ABBB87CD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336-FD4C-940F-1FF48BAFA220}"/>
                </c:ext>
              </c:extLst>
            </c:dLbl>
            <c:dLbl>
              <c:idx val="5"/>
              <c:tx>
                <c:rich>
                  <a:bodyPr/>
                  <a:lstStyle/>
                  <a:p>
                    <a:fld id="{E6DB1A3C-9901-D44E-ABE7-1703C4D7E1D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336-FD4C-940F-1FF48BAFA220}"/>
                </c:ext>
              </c:extLst>
            </c:dLbl>
            <c:dLbl>
              <c:idx val="6"/>
              <c:tx>
                <c:rich>
                  <a:bodyPr/>
                  <a:lstStyle/>
                  <a:p>
                    <a:fld id="{4B211FAE-2051-9248-BE9B-5469E2724F6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336-FD4C-940F-1FF48BAFA220}"/>
                </c:ext>
              </c:extLst>
            </c:dLbl>
            <c:dLbl>
              <c:idx val="7"/>
              <c:tx>
                <c:rich>
                  <a:bodyPr/>
                  <a:lstStyle/>
                  <a:p>
                    <a:fld id="{3798F3F8-218B-FE4A-9A9D-274651384F7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336-FD4C-940F-1FF48BAFA220}"/>
                </c:ext>
              </c:extLst>
            </c:dLbl>
            <c:dLbl>
              <c:idx val="8"/>
              <c:tx>
                <c:rich>
                  <a:bodyPr/>
                  <a:lstStyle/>
                  <a:p>
                    <a:fld id="{37FC9496-3B2C-3541-947C-097826D4C00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336-FD4C-940F-1FF48BAFA220}"/>
                </c:ext>
              </c:extLst>
            </c:dLbl>
            <c:dLbl>
              <c:idx val="9"/>
              <c:tx>
                <c:rich>
                  <a:bodyPr/>
                  <a:lstStyle/>
                  <a:p>
                    <a:fld id="{20518E9D-2E4E-BB4D-B414-E5A3AC3984B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336-FD4C-940F-1FF48BAFA220}"/>
                </c:ext>
              </c:extLst>
            </c:dLbl>
            <c:dLbl>
              <c:idx val="10"/>
              <c:tx>
                <c:rich>
                  <a:bodyPr/>
                  <a:lstStyle/>
                  <a:p>
                    <a:fld id="{77C8BE6F-07DB-F849-BAB2-39728970375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336-FD4C-940F-1FF48BAFA2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'Berkshire subcounties'!$A$128:$A$138</c:f>
              <c:strCache>
                <c:ptCount val="11"/>
                <c:pt idx="0">
                  <c:v>Bahamian</c:v>
                </c:pt>
                <c:pt idx="1">
                  <c:v>Barbadian</c:v>
                </c:pt>
                <c:pt idx="2">
                  <c:v>Belizean</c:v>
                </c:pt>
                <c:pt idx="3">
                  <c:v>British West Indian</c:v>
                </c:pt>
                <c:pt idx="4">
                  <c:v>Guyanese</c:v>
                </c:pt>
                <c:pt idx="5">
                  <c:v>Haitian</c:v>
                </c:pt>
                <c:pt idx="6">
                  <c:v>Jamaican</c:v>
                </c:pt>
                <c:pt idx="7">
                  <c:v>Other West Indian</c:v>
                </c:pt>
                <c:pt idx="8">
                  <c:v>Trinidadian and Tobagonian</c:v>
                </c:pt>
                <c:pt idx="9">
                  <c:v>U.S. Virgin Islander</c:v>
                </c:pt>
                <c:pt idx="10">
                  <c:v>West Indian</c:v>
                </c:pt>
              </c:strCache>
            </c:strRef>
          </c:cat>
          <c:val>
            <c:numRef>
              <c:f>'Berkshire subcounties'!$E$128:$E$138</c:f>
              <c:numCache>
                <c:formatCode>0%</c:formatCode>
                <c:ptCount val="11"/>
                <c:pt idx="0">
                  <c:v>0</c:v>
                </c:pt>
                <c:pt idx="1">
                  <c:v>0</c:v>
                </c:pt>
                <c:pt idx="2">
                  <c:v>0</c:v>
                </c:pt>
                <c:pt idx="3">
                  <c:v>0</c:v>
                </c:pt>
                <c:pt idx="4">
                  <c:v>0</c:v>
                </c:pt>
                <c:pt idx="5">
                  <c:v>0</c:v>
                </c:pt>
                <c:pt idx="6">
                  <c:v>1</c:v>
                </c:pt>
                <c:pt idx="7">
                  <c:v>0</c:v>
                </c:pt>
                <c:pt idx="8">
                  <c:v>0</c:v>
                </c:pt>
                <c:pt idx="9">
                  <c:v>0</c:v>
                </c:pt>
                <c:pt idx="10">
                  <c:v>0</c:v>
                </c:pt>
              </c:numCache>
            </c:numRef>
          </c:val>
          <c:extLst>
            <c:ext xmlns:c15="http://schemas.microsoft.com/office/drawing/2012/chart" uri="{02D57815-91ED-43cb-92C2-25804820EDAC}">
              <c15:datalabelsRange>
                <c15:f>'Berkshire subcounties'!$Q$128:$Q$138</c15:f>
                <c15:dlblRangeCache>
                  <c:ptCount val="11"/>
                  <c:pt idx="6">
                    <c:v>100% (7)</c:v>
                  </c:pt>
                </c15:dlblRangeCache>
              </c15:datalabelsRange>
            </c:ext>
            <c:ext xmlns:c16="http://schemas.microsoft.com/office/drawing/2014/chart" uri="{C3380CC4-5D6E-409C-BE32-E72D297353CC}">
              <c16:uniqueId val="{00000000-6336-FD4C-940F-1FF48BAFA220}"/>
            </c:ext>
          </c:extLst>
        </c:ser>
        <c:dLbls>
          <c:dLblPos val="outEnd"/>
          <c:showLegendKey val="0"/>
          <c:showVal val="1"/>
          <c:showCatName val="0"/>
          <c:showSerName val="0"/>
          <c:showPercent val="0"/>
          <c:showBubbleSize val="0"/>
        </c:dLbls>
        <c:gapWidth val="219"/>
        <c:overlap val="-27"/>
        <c:axId val="274895791"/>
        <c:axId val="280148239"/>
      </c:barChart>
      <c:catAx>
        <c:axId val="27489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148239"/>
        <c:crosses val="autoZero"/>
        <c:auto val="1"/>
        <c:lblAlgn val="ctr"/>
        <c:lblOffset val="100"/>
        <c:noMultiLvlLbl val="0"/>
      </c:catAx>
      <c:valAx>
        <c:axId val="28014823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4895791"/>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'Berkshire subcounties'!$F$127</c:f>
              <c:strCache>
                <c:ptCount val="1"/>
                <c:pt idx="0">
                  <c:v>North Adams city, Berkshire County, Massachusetts</c:v>
                </c:pt>
              </c:strCache>
            </c:strRef>
          </c:tx>
          <c:spPr>
            <a:solidFill>
              <a:schemeClr val="accent1"/>
            </a:solidFill>
            <a:ln>
              <a:noFill/>
            </a:ln>
            <a:effectLst/>
          </c:spPr>
          <c:invertIfNegative val="0"/>
          <c:dLbls>
            <c:dLbl>
              <c:idx val="0"/>
              <c:tx>
                <c:rich>
                  <a:bodyPr/>
                  <a:lstStyle/>
                  <a:p>
                    <a:fld id="{2065522E-4A36-7F45-9EE4-9D049E0E011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637F-794D-9787-8B3D03CF6B23}"/>
                </c:ext>
              </c:extLst>
            </c:dLbl>
            <c:dLbl>
              <c:idx val="1"/>
              <c:tx>
                <c:rich>
                  <a:bodyPr/>
                  <a:lstStyle/>
                  <a:p>
                    <a:fld id="{D6C8B5E4-04F6-D742-B124-B7F547C822E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37F-794D-9787-8B3D03CF6B23}"/>
                </c:ext>
              </c:extLst>
            </c:dLbl>
            <c:dLbl>
              <c:idx val="2"/>
              <c:tx>
                <c:rich>
                  <a:bodyPr/>
                  <a:lstStyle/>
                  <a:p>
                    <a:fld id="{B97A4B92-4934-4340-996C-E1DEEE2046F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37F-794D-9787-8B3D03CF6B23}"/>
                </c:ext>
              </c:extLst>
            </c:dLbl>
            <c:dLbl>
              <c:idx val="3"/>
              <c:tx>
                <c:rich>
                  <a:bodyPr/>
                  <a:lstStyle/>
                  <a:p>
                    <a:fld id="{41FD2B93-A9D1-AE45-AB41-7EE60FC5F4E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37F-794D-9787-8B3D03CF6B23}"/>
                </c:ext>
              </c:extLst>
            </c:dLbl>
            <c:dLbl>
              <c:idx val="4"/>
              <c:tx>
                <c:rich>
                  <a:bodyPr/>
                  <a:lstStyle/>
                  <a:p>
                    <a:fld id="{02C17577-7652-F449-B28B-9973C9EF480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37F-794D-9787-8B3D03CF6B23}"/>
                </c:ext>
              </c:extLst>
            </c:dLbl>
            <c:dLbl>
              <c:idx val="5"/>
              <c:tx>
                <c:rich>
                  <a:bodyPr/>
                  <a:lstStyle/>
                  <a:p>
                    <a:fld id="{7E4029AC-7687-4648-8927-24AD41C49E7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37F-794D-9787-8B3D03CF6B23}"/>
                </c:ext>
              </c:extLst>
            </c:dLbl>
            <c:dLbl>
              <c:idx val="6"/>
              <c:tx>
                <c:rich>
                  <a:bodyPr/>
                  <a:lstStyle/>
                  <a:p>
                    <a:fld id="{3B3631C1-C259-2243-8884-2852C2AEAD6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37F-794D-9787-8B3D03CF6B23}"/>
                </c:ext>
              </c:extLst>
            </c:dLbl>
            <c:dLbl>
              <c:idx val="7"/>
              <c:tx>
                <c:rich>
                  <a:bodyPr/>
                  <a:lstStyle/>
                  <a:p>
                    <a:fld id="{DA0A5E03-01C0-EB4B-9E60-3C833706185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37F-794D-9787-8B3D03CF6B23}"/>
                </c:ext>
              </c:extLst>
            </c:dLbl>
            <c:dLbl>
              <c:idx val="8"/>
              <c:tx>
                <c:rich>
                  <a:bodyPr/>
                  <a:lstStyle/>
                  <a:p>
                    <a:fld id="{23F139F7-9967-6843-AB5B-4664F3EAFD1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37F-794D-9787-8B3D03CF6B23}"/>
                </c:ext>
              </c:extLst>
            </c:dLbl>
            <c:dLbl>
              <c:idx val="9"/>
              <c:tx>
                <c:rich>
                  <a:bodyPr/>
                  <a:lstStyle/>
                  <a:p>
                    <a:fld id="{DA0B86FC-F24B-CE42-BBF9-C18682F7B53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37F-794D-9787-8B3D03CF6B23}"/>
                </c:ext>
              </c:extLst>
            </c:dLbl>
            <c:dLbl>
              <c:idx val="10"/>
              <c:tx>
                <c:rich>
                  <a:bodyPr/>
                  <a:lstStyle/>
                  <a:p>
                    <a:fld id="{F49F9E2E-00DF-1847-B4FC-4FE9BDECF22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37F-794D-9787-8B3D03CF6B2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'Berkshire subcounties'!$A$128:$A$138</c:f>
              <c:strCache>
                <c:ptCount val="11"/>
                <c:pt idx="0">
                  <c:v>Bahamian</c:v>
                </c:pt>
                <c:pt idx="1">
                  <c:v>Barbadian</c:v>
                </c:pt>
                <c:pt idx="2">
                  <c:v>Belizean</c:v>
                </c:pt>
                <c:pt idx="3">
                  <c:v>British West Indian</c:v>
                </c:pt>
                <c:pt idx="4">
                  <c:v>Guyanese</c:v>
                </c:pt>
                <c:pt idx="5">
                  <c:v>Haitian</c:v>
                </c:pt>
                <c:pt idx="6">
                  <c:v>Jamaican</c:v>
                </c:pt>
                <c:pt idx="7">
                  <c:v>Other West Indian</c:v>
                </c:pt>
                <c:pt idx="8">
                  <c:v>Trinidadian and Tobagonian</c:v>
                </c:pt>
                <c:pt idx="9">
                  <c:v>U.S. Virgin Islander</c:v>
                </c:pt>
                <c:pt idx="10">
                  <c:v>West Indian</c:v>
                </c:pt>
              </c:strCache>
            </c:strRef>
          </c:cat>
          <c:val>
            <c:numRef>
              <c:f>'Berkshire subcounties'!$F$128:$F$138</c:f>
              <c:numCache>
                <c:formatCode>0%</c:formatCode>
                <c:ptCount val="11"/>
                <c:pt idx="0">
                  <c:v>0</c:v>
                </c:pt>
                <c:pt idx="1">
                  <c:v>0</c:v>
                </c:pt>
                <c:pt idx="2">
                  <c:v>0</c:v>
                </c:pt>
                <c:pt idx="3">
                  <c:v>0</c:v>
                </c:pt>
                <c:pt idx="4">
                  <c:v>0.25</c:v>
                </c:pt>
                <c:pt idx="5">
                  <c:v>0.75</c:v>
                </c:pt>
                <c:pt idx="6">
                  <c:v>0</c:v>
                </c:pt>
                <c:pt idx="7">
                  <c:v>0</c:v>
                </c:pt>
                <c:pt idx="8">
                  <c:v>0</c:v>
                </c:pt>
                <c:pt idx="9">
                  <c:v>0</c:v>
                </c:pt>
                <c:pt idx="10">
                  <c:v>0</c:v>
                </c:pt>
              </c:numCache>
            </c:numRef>
          </c:val>
          <c:extLst>
            <c:ext xmlns:c15="http://schemas.microsoft.com/office/drawing/2012/chart" uri="{02D57815-91ED-43cb-92C2-25804820EDAC}">
              <c15:datalabelsRange>
                <c15:f>'Berkshire subcounties'!$R$128:$R$138</c15:f>
                <c15:dlblRangeCache>
                  <c:ptCount val="11"/>
                  <c:pt idx="4">
                    <c:v>25% (6)</c:v>
                  </c:pt>
                  <c:pt idx="5">
                    <c:v>75% (18)</c:v>
                  </c:pt>
                </c15:dlblRangeCache>
              </c15:datalabelsRange>
            </c:ext>
            <c:ext xmlns:c16="http://schemas.microsoft.com/office/drawing/2014/chart" uri="{C3380CC4-5D6E-409C-BE32-E72D297353CC}">
              <c16:uniqueId val="{00000000-637F-794D-9787-8B3D03CF6B23}"/>
            </c:ext>
          </c:extLst>
        </c:ser>
        <c:dLbls>
          <c:dLblPos val="outEnd"/>
          <c:showLegendKey val="0"/>
          <c:showVal val="1"/>
          <c:showCatName val="0"/>
          <c:showSerName val="0"/>
          <c:showPercent val="0"/>
          <c:showBubbleSize val="0"/>
        </c:dLbls>
        <c:gapWidth val="219"/>
        <c:overlap val="-27"/>
        <c:axId val="275761711"/>
        <c:axId val="2044821520"/>
      </c:barChart>
      <c:catAx>
        <c:axId val="275761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4821520"/>
        <c:crosses val="autoZero"/>
        <c:auto val="1"/>
        <c:lblAlgn val="ctr"/>
        <c:lblOffset val="100"/>
        <c:noMultiLvlLbl val="0"/>
      </c:catAx>
      <c:valAx>
        <c:axId val="2044821520"/>
        <c:scaling>
          <c:orientation val="minMax"/>
          <c:max val="1"/>
          <c:min val="-"/>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761711"/>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'Berkshire subcounties'!$G$127</c:f>
              <c:strCache>
                <c:ptCount val="1"/>
                <c:pt idx="0">
                  <c:v>Pittsfield city, Berkshire County, Massachusetts</c:v>
                </c:pt>
              </c:strCache>
            </c:strRef>
          </c:tx>
          <c:spPr>
            <a:solidFill>
              <a:schemeClr val="accent1"/>
            </a:solidFill>
            <a:ln>
              <a:noFill/>
            </a:ln>
            <a:effectLst/>
          </c:spPr>
          <c:invertIfNegative val="0"/>
          <c:dLbls>
            <c:dLbl>
              <c:idx val="0"/>
              <c:tx>
                <c:rich>
                  <a:bodyPr/>
                  <a:lstStyle/>
                  <a:p>
                    <a:fld id="{D7A02520-3595-344B-9FCC-03855D89E4D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BAE-234E-9BCE-A5681E52EE8C}"/>
                </c:ext>
              </c:extLst>
            </c:dLbl>
            <c:dLbl>
              <c:idx val="1"/>
              <c:tx>
                <c:rich>
                  <a:bodyPr/>
                  <a:lstStyle/>
                  <a:p>
                    <a:fld id="{69E4ADE7-9040-D041-A71D-92D7F95D6BE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BAE-234E-9BCE-A5681E52EE8C}"/>
                </c:ext>
              </c:extLst>
            </c:dLbl>
            <c:dLbl>
              <c:idx val="2"/>
              <c:tx>
                <c:rich>
                  <a:bodyPr/>
                  <a:lstStyle/>
                  <a:p>
                    <a:fld id="{A71090DA-5426-8F4B-8893-07A3A79AEA7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BAE-234E-9BCE-A5681E52EE8C}"/>
                </c:ext>
              </c:extLst>
            </c:dLbl>
            <c:dLbl>
              <c:idx val="3"/>
              <c:tx>
                <c:rich>
                  <a:bodyPr/>
                  <a:lstStyle/>
                  <a:p>
                    <a:fld id="{8F517D05-A8C2-064C-AA13-9E1BF4C2422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BAE-234E-9BCE-A5681E52EE8C}"/>
                </c:ext>
              </c:extLst>
            </c:dLbl>
            <c:dLbl>
              <c:idx val="4"/>
              <c:tx>
                <c:rich>
                  <a:bodyPr/>
                  <a:lstStyle/>
                  <a:p>
                    <a:fld id="{C876BE5F-F626-AF4C-A98F-3C87F145BC8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BAE-234E-9BCE-A5681E52EE8C}"/>
                </c:ext>
              </c:extLst>
            </c:dLbl>
            <c:dLbl>
              <c:idx val="5"/>
              <c:tx>
                <c:rich>
                  <a:bodyPr/>
                  <a:lstStyle/>
                  <a:p>
                    <a:fld id="{F0C4C6BA-8B3F-DF45-82FC-2B08DE98F80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BAE-234E-9BCE-A5681E52EE8C}"/>
                </c:ext>
              </c:extLst>
            </c:dLbl>
            <c:dLbl>
              <c:idx val="6"/>
              <c:tx>
                <c:rich>
                  <a:bodyPr/>
                  <a:lstStyle/>
                  <a:p>
                    <a:fld id="{FB3F855C-1478-F649-8862-BC93B933602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BAE-234E-9BCE-A5681E52EE8C}"/>
                </c:ext>
              </c:extLst>
            </c:dLbl>
            <c:dLbl>
              <c:idx val="7"/>
              <c:tx>
                <c:rich>
                  <a:bodyPr/>
                  <a:lstStyle/>
                  <a:p>
                    <a:fld id="{FF3B9B86-7886-1E47-8439-E3CC29982A6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BAE-234E-9BCE-A5681E52EE8C}"/>
                </c:ext>
              </c:extLst>
            </c:dLbl>
            <c:dLbl>
              <c:idx val="8"/>
              <c:tx>
                <c:rich>
                  <a:bodyPr/>
                  <a:lstStyle/>
                  <a:p>
                    <a:fld id="{D532B594-6400-7545-9ADA-EA1F8646598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BAE-234E-9BCE-A5681E52EE8C}"/>
                </c:ext>
              </c:extLst>
            </c:dLbl>
            <c:dLbl>
              <c:idx val="9"/>
              <c:tx>
                <c:rich>
                  <a:bodyPr/>
                  <a:lstStyle/>
                  <a:p>
                    <a:fld id="{B0B74DE6-FCA4-D744-8E6C-3273FCD47D7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BAE-234E-9BCE-A5681E52EE8C}"/>
                </c:ext>
              </c:extLst>
            </c:dLbl>
            <c:dLbl>
              <c:idx val="10"/>
              <c:tx>
                <c:rich>
                  <a:bodyPr/>
                  <a:lstStyle/>
                  <a:p>
                    <a:fld id="{9C453D32-358C-7C47-BD94-EEA7165F16E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BAE-234E-9BCE-A5681E52EE8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'Berkshire subcounties'!$A$128:$A$138</c:f>
              <c:strCache>
                <c:ptCount val="11"/>
                <c:pt idx="0">
                  <c:v>Bahamian</c:v>
                </c:pt>
                <c:pt idx="1">
                  <c:v>Barbadian</c:v>
                </c:pt>
                <c:pt idx="2">
                  <c:v>Belizean</c:v>
                </c:pt>
                <c:pt idx="3">
                  <c:v>British West Indian</c:v>
                </c:pt>
                <c:pt idx="4">
                  <c:v>Guyanese</c:v>
                </c:pt>
                <c:pt idx="5">
                  <c:v>Haitian</c:v>
                </c:pt>
                <c:pt idx="6">
                  <c:v>Jamaican</c:v>
                </c:pt>
                <c:pt idx="7">
                  <c:v>Other West Indian</c:v>
                </c:pt>
                <c:pt idx="8">
                  <c:v>Trinidadian and Tobagonian</c:v>
                </c:pt>
                <c:pt idx="9">
                  <c:v>U.S. Virgin Islander</c:v>
                </c:pt>
                <c:pt idx="10">
                  <c:v>West Indian</c:v>
                </c:pt>
              </c:strCache>
            </c:strRef>
          </c:cat>
          <c:val>
            <c:numRef>
              <c:f>'Berkshire subcounties'!$G$128:$G$138</c:f>
              <c:numCache>
                <c:formatCode>0%</c:formatCode>
                <c:ptCount val="11"/>
                <c:pt idx="0">
                  <c:v>0</c:v>
                </c:pt>
                <c:pt idx="1">
                  <c:v>0</c:v>
                </c:pt>
                <c:pt idx="2">
                  <c:v>0</c:v>
                </c:pt>
                <c:pt idx="3">
                  <c:v>0</c:v>
                </c:pt>
                <c:pt idx="4">
                  <c:v>0</c:v>
                </c:pt>
                <c:pt idx="5">
                  <c:v>9.5238095238095247E-3</c:v>
                </c:pt>
                <c:pt idx="6">
                  <c:v>0.78095238095238095</c:v>
                </c:pt>
                <c:pt idx="7">
                  <c:v>0</c:v>
                </c:pt>
                <c:pt idx="8">
                  <c:v>0.20952380952380953</c:v>
                </c:pt>
                <c:pt idx="9">
                  <c:v>0</c:v>
                </c:pt>
                <c:pt idx="10">
                  <c:v>0</c:v>
                </c:pt>
              </c:numCache>
            </c:numRef>
          </c:val>
          <c:extLst>
            <c:ext xmlns:c15="http://schemas.microsoft.com/office/drawing/2012/chart" uri="{02D57815-91ED-43cb-92C2-25804820EDAC}">
              <c15:datalabelsRange>
                <c15:f>'Berkshire subcounties'!$S$128:$S$138</c15:f>
                <c15:dlblRangeCache>
                  <c:ptCount val="11"/>
                  <c:pt idx="5">
                    <c:v>1% (1)</c:v>
                  </c:pt>
                  <c:pt idx="6">
                    <c:v>78% (82)</c:v>
                  </c:pt>
                  <c:pt idx="8">
                    <c:v>21% (22)</c:v>
                  </c:pt>
                </c15:dlblRangeCache>
              </c15:datalabelsRange>
            </c:ext>
            <c:ext xmlns:c16="http://schemas.microsoft.com/office/drawing/2014/chart" uri="{C3380CC4-5D6E-409C-BE32-E72D297353CC}">
              <c16:uniqueId val="{00000000-FBAE-234E-9BCE-A5681E52EE8C}"/>
            </c:ext>
          </c:extLst>
        </c:ser>
        <c:dLbls>
          <c:dLblPos val="outEnd"/>
          <c:showLegendKey val="0"/>
          <c:showVal val="1"/>
          <c:showCatName val="0"/>
          <c:showSerName val="0"/>
          <c:showPercent val="0"/>
          <c:showBubbleSize val="0"/>
        </c:dLbls>
        <c:gapWidth val="219"/>
        <c:overlap val="-27"/>
        <c:axId val="2046640480"/>
        <c:axId val="2046171008"/>
      </c:barChart>
      <c:catAx>
        <c:axId val="2046640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171008"/>
        <c:crosses val="autoZero"/>
        <c:auto val="1"/>
        <c:lblAlgn val="ctr"/>
        <c:lblOffset val="100"/>
        <c:noMultiLvlLbl val="0"/>
      </c:catAx>
      <c:valAx>
        <c:axId val="2046171008"/>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640480"/>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'Berkshire subcounties'!$H$127</c:f>
              <c:strCache>
                <c:ptCount val="1"/>
                <c:pt idx="0">
                  <c:v>Savoy town, Berkshire County, Massachusetts</c:v>
                </c:pt>
              </c:strCache>
            </c:strRef>
          </c:tx>
          <c:spPr>
            <a:solidFill>
              <a:schemeClr val="accent1"/>
            </a:solidFill>
            <a:ln>
              <a:noFill/>
            </a:ln>
            <a:effectLst/>
          </c:spPr>
          <c:invertIfNegative val="0"/>
          <c:dLbls>
            <c:dLbl>
              <c:idx val="0"/>
              <c:tx>
                <c:rich>
                  <a:bodyPr/>
                  <a:lstStyle/>
                  <a:p>
                    <a:fld id="{6EE82185-3834-F94B-B655-54CE31959D3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EE4-2F40-A9AF-51FCDFD7A35C}"/>
                </c:ext>
              </c:extLst>
            </c:dLbl>
            <c:dLbl>
              <c:idx val="1"/>
              <c:tx>
                <c:rich>
                  <a:bodyPr/>
                  <a:lstStyle/>
                  <a:p>
                    <a:fld id="{0BE66207-D3CD-BE49-ACC1-CBE51ECF140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EE4-2F40-A9AF-51FCDFD7A35C}"/>
                </c:ext>
              </c:extLst>
            </c:dLbl>
            <c:dLbl>
              <c:idx val="2"/>
              <c:tx>
                <c:rich>
                  <a:bodyPr/>
                  <a:lstStyle/>
                  <a:p>
                    <a:fld id="{0F063EFB-489E-6847-B883-8959C733C87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EE4-2F40-A9AF-51FCDFD7A35C}"/>
                </c:ext>
              </c:extLst>
            </c:dLbl>
            <c:dLbl>
              <c:idx val="3"/>
              <c:tx>
                <c:rich>
                  <a:bodyPr/>
                  <a:lstStyle/>
                  <a:p>
                    <a:fld id="{2CBAD98D-EA29-E04D-98F4-15A9710B9E9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EE4-2F40-A9AF-51FCDFD7A35C}"/>
                </c:ext>
              </c:extLst>
            </c:dLbl>
            <c:dLbl>
              <c:idx val="4"/>
              <c:tx>
                <c:rich>
                  <a:bodyPr/>
                  <a:lstStyle/>
                  <a:p>
                    <a:fld id="{0B7FDB07-1912-E741-BAEA-4B97CC4C5CA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EE4-2F40-A9AF-51FCDFD7A35C}"/>
                </c:ext>
              </c:extLst>
            </c:dLbl>
            <c:dLbl>
              <c:idx val="5"/>
              <c:tx>
                <c:rich>
                  <a:bodyPr/>
                  <a:lstStyle/>
                  <a:p>
                    <a:fld id="{FAC7D3D3-228D-C640-8687-1738811AB3B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EE4-2F40-A9AF-51FCDFD7A35C}"/>
                </c:ext>
              </c:extLst>
            </c:dLbl>
            <c:dLbl>
              <c:idx val="6"/>
              <c:tx>
                <c:rich>
                  <a:bodyPr/>
                  <a:lstStyle/>
                  <a:p>
                    <a:fld id="{33DFCD21-5F47-7146-8A71-05E8969B7D3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EE4-2F40-A9AF-51FCDFD7A35C}"/>
                </c:ext>
              </c:extLst>
            </c:dLbl>
            <c:dLbl>
              <c:idx val="7"/>
              <c:tx>
                <c:rich>
                  <a:bodyPr/>
                  <a:lstStyle/>
                  <a:p>
                    <a:fld id="{44B21DAB-29C6-8B43-A2D2-0AB0C7313F3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EE4-2F40-A9AF-51FCDFD7A35C}"/>
                </c:ext>
              </c:extLst>
            </c:dLbl>
            <c:dLbl>
              <c:idx val="8"/>
              <c:tx>
                <c:rich>
                  <a:bodyPr/>
                  <a:lstStyle/>
                  <a:p>
                    <a:fld id="{BBE1489A-36B4-E844-99CD-6065FB24A16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EE4-2F40-A9AF-51FCDFD7A35C}"/>
                </c:ext>
              </c:extLst>
            </c:dLbl>
            <c:dLbl>
              <c:idx val="9"/>
              <c:tx>
                <c:rich>
                  <a:bodyPr/>
                  <a:lstStyle/>
                  <a:p>
                    <a:fld id="{1C3B3563-0345-BA4D-BDCA-B444C889941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EE4-2F40-A9AF-51FCDFD7A35C}"/>
                </c:ext>
              </c:extLst>
            </c:dLbl>
            <c:dLbl>
              <c:idx val="10"/>
              <c:tx>
                <c:rich>
                  <a:bodyPr/>
                  <a:lstStyle/>
                  <a:p>
                    <a:fld id="{46615CA9-08C0-9E43-8035-13747DA2EEC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EE4-2F40-A9AF-51FCDFD7A3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'Berkshire subcounties'!$A$128:$A$138</c:f>
              <c:strCache>
                <c:ptCount val="11"/>
                <c:pt idx="0">
                  <c:v>Bahamian</c:v>
                </c:pt>
                <c:pt idx="1">
                  <c:v>Barbadian</c:v>
                </c:pt>
                <c:pt idx="2">
                  <c:v>Belizean</c:v>
                </c:pt>
                <c:pt idx="3">
                  <c:v>British West Indian</c:v>
                </c:pt>
                <c:pt idx="4">
                  <c:v>Guyanese</c:v>
                </c:pt>
                <c:pt idx="5">
                  <c:v>Haitian</c:v>
                </c:pt>
                <c:pt idx="6">
                  <c:v>Jamaican</c:v>
                </c:pt>
                <c:pt idx="7">
                  <c:v>Other West Indian</c:v>
                </c:pt>
                <c:pt idx="8">
                  <c:v>Trinidadian and Tobagonian</c:v>
                </c:pt>
                <c:pt idx="9">
                  <c:v>U.S. Virgin Islander</c:v>
                </c:pt>
                <c:pt idx="10">
                  <c:v>West Indian</c:v>
                </c:pt>
              </c:strCache>
            </c:strRef>
          </c:cat>
          <c:val>
            <c:numRef>
              <c:f>'Berkshire subcounties'!$H$128:$H$138</c:f>
              <c:numCache>
                <c:formatCode>0%</c:formatCode>
                <c:ptCount val="11"/>
                <c:pt idx="0">
                  <c:v>0</c:v>
                </c:pt>
                <c:pt idx="1">
                  <c:v>0</c:v>
                </c:pt>
                <c:pt idx="2">
                  <c:v>0</c:v>
                </c:pt>
                <c:pt idx="3">
                  <c:v>0</c:v>
                </c:pt>
                <c:pt idx="4">
                  <c:v>0</c:v>
                </c:pt>
                <c:pt idx="5">
                  <c:v>0</c:v>
                </c:pt>
                <c:pt idx="6">
                  <c:v>1</c:v>
                </c:pt>
                <c:pt idx="7">
                  <c:v>0</c:v>
                </c:pt>
                <c:pt idx="8">
                  <c:v>0</c:v>
                </c:pt>
                <c:pt idx="9">
                  <c:v>0</c:v>
                </c:pt>
                <c:pt idx="10">
                  <c:v>0</c:v>
                </c:pt>
              </c:numCache>
            </c:numRef>
          </c:val>
          <c:extLst>
            <c:ext xmlns:c15="http://schemas.microsoft.com/office/drawing/2012/chart" uri="{02D57815-91ED-43cb-92C2-25804820EDAC}">
              <c15:datalabelsRange>
                <c15:f>'Berkshire subcounties'!$T$128:$T$138</c15:f>
                <c15:dlblRangeCache>
                  <c:ptCount val="11"/>
                  <c:pt idx="6">
                    <c:v>100% (2)</c:v>
                  </c:pt>
                </c15:dlblRangeCache>
              </c15:datalabelsRange>
            </c:ext>
            <c:ext xmlns:c16="http://schemas.microsoft.com/office/drawing/2014/chart" uri="{C3380CC4-5D6E-409C-BE32-E72D297353CC}">
              <c16:uniqueId val="{00000000-FEE4-2F40-A9AF-51FCDFD7A35C}"/>
            </c:ext>
          </c:extLst>
        </c:ser>
        <c:dLbls>
          <c:dLblPos val="outEnd"/>
          <c:showLegendKey val="0"/>
          <c:showVal val="1"/>
          <c:showCatName val="0"/>
          <c:showSerName val="0"/>
          <c:showPercent val="0"/>
          <c:showBubbleSize val="0"/>
        </c:dLbls>
        <c:gapWidth val="219"/>
        <c:overlap val="-27"/>
        <c:axId val="2027441952"/>
        <c:axId val="2042581040"/>
      </c:barChart>
      <c:catAx>
        <c:axId val="20274419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581040"/>
        <c:crosses val="autoZero"/>
        <c:auto val="1"/>
        <c:lblAlgn val="ctr"/>
        <c:lblOffset val="100"/>
        <c:noMultiLvlLbl val="0"/>
      </c:catAx>
      <c:valAx>
        <c:axId val="204258104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441952"/>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'Berkshire subcounties'!$I$127</c:f>
              <c:strCache>
                <c:ptCount val="1"/>
                <c:pt idx="0">
                  <c:v>West Stockbridge town, Berkshire County, Massachusetts</c:v>
                </c:pt>
              </c:strCache>
            </c:strRef>
          </c:tx>
          <c:spPr>
            <a:solidFill>
              <a:schemeClr val="accent1"/>
            </a:solidFill>
            <a:ln>
              <a:noFill/>
            </a:ln>
            <a:effectLst/>
          </c:spPr>
          <c:invertIfNegative val="0"/>
          <c:dLbls>
            <c:dLbl>
              <c:idx val="0"/>
              <c:tx>
                <c:rich>
                  <a:bodyPr/>
                  <a:lstStyle/>
                  <a:p>
                    <a:fld id="{29BE1B26-5A30-F84A-A948-6ED42968037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D2B8-584E-A4DE-49E4FC245386}"/>
                </c:ext>
              </c:extLst>
            </c:dLbl>
            <c:dLbl>
              <c:idx val="1"/>
              <c:tx>
                <c:rich>
                  <a:bodyPr/>
                  <a:lstStyle/>
                  <a:p>
                    <a:fld id="{9857D4FE-C118-294B-9A21-688AB28FC6F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D2B8-584E-A4DE-49E4FC245386}"/>
                </c:ext>
              </c:extLst>
            </c:dLbl>
            <c:dLbl>
              <c:idx val="2"/>
              <c:tx>
                <c:rich>
                  <a:bodyPr/>
                  <a:lstStyle/>
                  <a:p>
                    <a:fld id="{25D23130-51C2-7A4E-B97B-E95465F0977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D2B8-584E-A4DE-49E4FC245386}"/>
                </c:ext>
              </c:extLst>
            </c:dLbl>
            <c:dLbl>
              <c:idx val="3"/>
              <c:tx>
                <c:rich>
                  <a:bodyPr/>
                  <a:lstStyle/>
                  <a:p>
                    <a:fld id="{F2D6F7CB-A7BC-214F-BDAA-A3147388E64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D2B8-584E-A4DE-49E4FC245386}"/>
                </c:ext>
              </c:extLst>
            </c:dLbl>
            <c:dLbl>
              <c:idx val="4"/>
              <c:tx>
                <c:rich>
                  <a:bodyPr/>
                  <a:lstStyle/>
                  <a:p>
                    <a:fld id="{69BB73DF-94F4-8048-BD2D-B86223DA079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D2B8-584E-A4DE-49E4FC245386}"/>
                </c:ext>
              </c:extLst>
            </c:dLbl>
            <c:dLbl>
              <c:idx val="5"/>
              <c:tx>
                <c:rich>
                  <a:bodyPr/>
                  <a:lstStyle/>
                  <a:p>
                    <a:fld id="{4B7F9DD4-FFFF-FD4F-ACC4-6D89F1E78B0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D2B8-584E-A4DE-49E4FC245386}"/>
                </c:ext>
              </c:extLst>
            </c:dLbl>
            <c:dLbl>
              <c:idx val="6"/>
              <c:tx>
                <c:rich>
                  <a:bodyPr/>
                  <a:lstStyle/>
                  <a:p>
                    <a:fld id="{748F1A56-6692-1246-9E14-1F0E4979C49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D2B8-584E-A4DE-49E4FC245386}"/>
                </c:ext>
              </c:extLst>
            </c:dLbl>
            <c:dLbl>
              <c:idx val="7"/>
              <c:tx>
                <c:rich>
                  <a:bodyPr/>
                  <a:lstStyle/>
                  <a:p>
                    <a:fld id="{C1C62181-D134-7149-BFEA-A5A475FC62D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D2B8-584E-A4DE-49E4FC245386}"/>
                </c:ext>
              </c:extLst>
            </c:dLbl>
            <c:dLbl>
              <c:idx val="8"/>
              <c:tx>
                <c:rich>
                  <a:bodyPr/>
                  <a:lstStyle/>
                  <a:p>
                    <a:fld id="{D9503E29-38D8-A74C-AB60-E831DD2FAF3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D2B8-584E-A4DE-49E4FC245386}"/>
                </c:ext>
              </c:extLst>
            </c:dLbl>
            <c:dLbl>
              <c:idx val="9"/>
              <c:tx>
                <c:rich>
                  <a:bodyPr/>
                  <a:lstStyle/>
                  <a:p>
                    <a:fld id="{19117DA6-F6EF-7C4B-9AD8-1EFCF29B2CB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D2B8-584E-A4DE-49E4FC245386}"/>
                </c:ext>
              </c:extLst>
            </c:dLbl>
            <c:dLbl>
              <c:idx val="10"/>
              <c:tx>
                <c:rich>
                  <a:bodyPr/>
                  <a:lstStyle/>
                  <a:p>
                    <a:fld id="{B41E3569-2ED6-4E40-AA0E-8551A9959E5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D2B8-584E-A4DE-49E4FC2453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'Berkshire subcounties'!$A$128:$A$138</c:f>
              <c:strCache>
                <c:ptCount val="11"/>
                <c:pt idx="0">
                  <c:v>Bahamian</c:v>
                </c:pt>
                <c:pt idx="1">
                  <c:v>Barbadian</c:v>
                </c:pt>
                <c:pt idx="2">
                  <c:v>Belizean</c:v>
                </c:pt>
                <c:pt idx="3">
                  <c:v>British West Indian</c:v>
                </c:pt>
                <c:pt idx="4">
                  <c:v>Guyanese</c:v>
                </c:pt>
                <c:pt idx="5">
                  <c:v>Haitian</c:v>
                </c:pt>
                <c:pt idx="6">
                  <c:v>Jamaican</c:v>
                </c:pt>
                <c:pt idx="7">
                  <c:v>Other West Indian</c:v>
                </c:pt>
                <c:pt idx="8">
                  <c:v>Trinidadian and Tobagonian</c:v>
                </c:pt>
                <c:pt idx="9">
                  <c:v>U.S. Virgin Islander</c:v>
                </c:pt>
                <c:pt idx="10">
                  <c:v>West Indian</c:v>
                </c:pt>
              </c:strCache>
            </c:strRef>
          </c:cat>
          <c:val>
            <c:numRef>
              <c:f>'Berkshire subcounties'!$I$128:$I$138</c:f>
              <c:numCache>
                <c:formatCode>0%</c:formatCode>
                <c:ptCount val="11"/>
                <c:pt idx="0">
                  <c:v>0</c:v>
                </c:pt>
                <c:pt idx="1">
                  <c:v>0</c:v>
                </c:pt>
                <c:pt idx="2">
                  <c:v>0</c:v>
                </c:pt>
                <c:pt idx="3">
                  <c:v>0</c:v>
                </c:pt>
                <c:pt idx="4">
                  <c:v>0</c:v>
                </c:pt>
                <c:pt idx="5">
                  <c:v>0</c:v>
                </c:pt>
                <c:pt idx="6">
                  <c:v>0</c:v>
                </c:pt>
                <c:pt idx="7">
                  <c:v>0</c:v>
                </c:pt>
                <c:pt idx="8">
                  <c:v>0</c:v>
                </c:pt>
                <c:pt idx="9">
                  <c:v>0</c:v>
                </c:pt>
                <c:pt idx="10">
                  <c:v>1</c:v>
                </c:pt>
              </c:numCache>
            </c:numRef>
          </c:val>
          <c:extLst>
            <c:ext xmlns:c15="http://schemas.microsoft.com/office/drawing/2012/chart" uri="{02D57815-91ED-43cb-92C2-25804820EDAC}">
              <c15:datalabelsRange>
                <c15:f>'Berkshire subcounties'!$U$128:$U$138</c15:f>
                <c15:dlblRangeCache>
                  <c:ptCount val="11"/>
                  <c:pt idx="10">
                    <c:v>100% (5)</c:v>
                  </c:pt>
                </c15:dlblRangeCache>
              </c15:datalabelsRange>
            </c:ext>
            <c:ext xmlns:c16="http://schemas.microsoft.com/office/drawing/2014/chart" uri="{C3380CC4-5D6E-409C-BE32-E72D297353CC}">
              <c16:uniqueId val="{00000000-D2B8-584E-A4DE-49E4FC245386}"/>
            </c:ext>
          </c:extLst>
        </c:ser>
        <c:dLbls>
          <c:dLblPos val="outEnd"/>
          <c:showLegendKey val="0"/>
          <c:showVal val="1"/>
          <c:showCatName val="0"/>
          <c:showSerName val="0"/>
          <c:showPercent val="0"/>
          <c:showBubbleSize val="0"/>
        </c:dLbls>
        <c:gapWidth val="219"/>
        <c:overlap val="-27"/>
        <c:axId val="2027182480"/>
        <c:axId val="2027634320"/>
      </c:barChart>
      <c:catAx>
        <c:axId val="202718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634320"/>
        <c:crosses val="autoZero"/>
        <c:auto val="1"/>
        <c:lblAlgn val="ctr"/>
        <c:lblOffset val="100"/>
        <c:noMultiLvlLbl val="0"/>
      </c:catAx>
      <c:valAx>
        <c:axId val="202763432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182480"/>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'Berkshire subcounties'!$J$127</c:f>
              <c:strCache>
                <c:ptCount val="1"/>
                <c:pt idx="0">
                  <c:v>Williamstown town, Berkshire County, Massachusetts</c:v>
                </c:pt>
              </c:strCache>
            </c:strRef>
          </c:tx>
          <c:spPr>
            <a:solidFill>
              <a:schemeClr val="accent1"/>
            </a:solidFill>
            <a:ln>
              <a:noFill/>
            </a:ln>
            <a:effectLst/>
          </c:spPr>
          <c:invertIfNegative val="0"/>
          <c:dLbls>
            <c:dLbl>
              <c:idx val="0"/>
              <c:tx>
                <c:rich>
                  <a:bodyPr/>
                  <a:lstStyle/>
                  <a:p>
                    <a:fld id="{9A74BC90-CAEF-814C-90E2-2B1300F24D8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36A-EC46-9F35-3E0EF9C0E23A}"/>
                </c:ext>
              </c:extLst>
            </c:dLbl>
            <c:dLbl>
              <c:idx val="1"/>
              <c:tx>
                <c:rich>
                  <a:bodyPr/>
                  <a:lstStyle/>
                  <a:p>
                    <a:fld id="{1505F8CA-FF78-E640-9323-30D977F332E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36A-EC46-9F35-3E0EF9C0E23A}"/>
                </c:ext>
              </c:extLst>
            </c:dLbl>
            <c:dLbl>
              <c:idx val="2"/>
              <c:tx>
                <c:rich>
                  <a:bodyPr/>
                  <a:lstStyle/>
                  <a:p>
                    <a:fld id="{DF986588-7213-784E-867F-73A1D8EBB74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36A-EC46-9F35-3E0EF9C0E23A}"/>
                </c:ext>
              </c:extLst>
            </c:dLbl>
            <c:dLbl>
              <c:idx val="3"/>
              <c:tx>
                <c:rich>
                  <a:bodyPr/>
                  <a:lstStyle/>
                  <a:p>
                    <a:fld id="{9761B5C2-1165-054C-BFFA-061A4CE1C23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36A-EC46-9F35-3E0EF9C0E23A}"/>
                </c:ext>
              </c:extLst>
            </c:dLbl>
            <c:dLbl>
              <c:idx val="4"/>
              <c:tx>
                <c:rich>
                  <a:bodyPr/>
                  <a:lstStyle/>
                  <a:p>
                    <a:fld id="{93A84F8F-9347-D14A-85CC-8EAB047C55E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36A-EC46-9F35-3E0EF9C0E23A}"/>
                </c:ext>
              </c:extLst>
            </c:dLbl>
            <c:dLbl>
              <c:idx val="5"/>
              <c:tx>
                <c:rich>
                  <a:bodyPr/>
                  <a:lstStyle/>
                  <a:p>
                    <a:fld id="{39E43691-CEB0-174C-A6A8-4F011260EA0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36A-EC46-9F35-3E0EF9C0E23A}"/>
                </c:ext>
              </c:extLst>
            </c:dLbl>
            <c:dLbl>
              <c:idx val="6"/>
              <c:tx>
                <c:rich>
                  <a:bodyPr/>
                  <a:lstStyle/>
                  <a:p>
                    <a:fld id="{E0F502A9-3617-2F43-88CB-A29E894863D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36A-EC46-9F35-3E0EF9C0E23A}"/>
                </c:ext>
              </c:extLst>
            </c:dLbl>
            <c:dLbl>
              <c:idx val="7"/>
              <c:tx>
                <c:rich>
                  <a:bodyPr/>
                  <a:lstStyle/>
                  <a:p>
                    <a:fld id="{AC65C641-1B05-9246-B09B-6D3C26297E7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36A-EC46-9F35-3E0EF9C0E23A}"/>
                </c:ext>
              </c:extLst>
            </c:dLbl>
            <c:dLbl>
              <c:idx val="8"/>
              <c:tx>
                <c:rich>
                  <a:bodyPr/>
                  <a:lstStyle/>
                  <a:p>
                    <a:fld id="{554B056F-CDD8-634C-8AF3-B50FD97E14B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36A-EC46-9F35-3E0EF9C0E23A}"/>
                </c:ext>
              </c:extLst>
            </c:dLbl>
            <c:dLbl>
              <c:idx val="9"/>
              <c:tx>
                <c:rich>
                  <a:bodyPr/>
                  <a:lstStyle/>
                  <a:p>
                    <a:fld id="{FB431145-1A5D-6341-963F-129E7EE237A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36A-EC46-9F35-3E0EF9C0E23A}"/>
                </c:ext>
              </c:extLst>
            </c:dLbl>
            <c:dLbl>
              <c:idx val="10"/>
              <c:tx>
                <c:rich>
                  <a:bodyPr/>
                  <a:lstStyle/>
                  <a:p>
                    <a:fld id="{238D22BE-3490-FF4C-8A67-EFB0066ADDD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36A-EC46-9F35-3E0EF9C0E23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'Berkshire subcounties'!$A$128:$A$138</c:f>
              <c:strCache>
                <c:ptCount val="11"/>
                <c:pt idx="0">
                  <c:v>Bahamian</c:v>
                </c:pt>
                <c:pt idx="1">
                  <c:v>Barbadian</c:v>
                </c:pt>
                <c:pt idx="2">
                  <c:v>Belizean</c:v>
                </c:pt>
                <c:pt idx="3">
                  <c:v>British West Indian</c:v>
                </c:pt>
                <c:pt idx="4">
                  <c:v>Guyanese</c:v>
                </c:pt>
                <c:pt idx="5">
                  <c:v>Haitian</c:v>
                </c:pt>
                <c:pt idx="6">
                  <c:v>Jamaican</c:v>
                </c:pt>
                <c:pt idx="7">
                  <c:v>Other West Indian</c:v>
                </c:pt>
                <c:pt idx="8">
                  <c:v>Trinidadian and Tobagonian</c:v>
                </c:pt>
                <c:pt idx="9">
                  <c:v>U.S. Virgin Islander</c:v>
                </c:pt>
                <c:pt idx="10">
                  <c:v>West Indian</c:v>
                </c:pt>
              </c:strCache>
            </c:strRef>
          </c:cat>
          <c:val>
            <c:numRef>
              <c:f>'Berkshire subcounties'!$J$128:$J$138</c:f>
              <c:numCache>
                <c:formatCode>0%</c:formatCode>
                <c:ptCount val="11"/>
                <c:pt idx="0">
                  <c:v>0</c:v>
                </c:pt>
                <c:pt idx="1">
                  <c:v>0</c:v>
                </c:pt>
                <c:pt idx="2">
                  <c:v>0</c:v>
                </c:pt>
                <c:pt idx="3">
                  <c:v>0</c:v>
                </c:pt>
                <c:pt idx="4">
                  <c:v>9.5744680851063829E-2</c:v>
                </c:pt>
                <c:pt idx="5">
                  <c:v>0.41489361702127658</c:v>
                </c:pt>
                <c:pt idx="6">
                  <c:v>0.44680851063829785</c:v>
                </c:pt>
                <c:pt idx="7">
                  <c:v>0</c:v>
                </c:pt>
                <c:pt idx="8">
                  <c:v>0</c:v>
                </c:pt>
                <c:pt idx="9">
                  <c:v>4.2553191489361702E-4</c:v>
                </c:pt>
                <c:pt idx="10">
                  <c:v>4.2553191489361701E-2</c:v>
                </c:pt>
              </c:numCache>
            </c:numRef>
          </c:val>
          <c:extLst>
            <c:ext xmlns:c15="http://schemas.microsoft.com/office/drawing/2012/chart" uri="{02D57815-91ED-43cb-92C2-25804820EDAC}">
              <c15:datalabelsRange>
                <c15:f>'Berkshire subcounties'!$V$128:$V$138</c15:f>
                <c15:dlblRangeCache>
                  <c:ptCount val="11"/>
                  <c:pt idx="4">
                    <c:v>10% (30)</c:v>
                  </c:pt>
                  <c:pt idx="5">
                    <c:v>41% (39)</c:v>
                  </c:pt>
                  <c:pt idx="6">
                    <c:v>45% (42)</c:v>
                  </c:pt>
                  <c:pt idx="10">
                    <c:v>4% (9)</c:v>
                  </c:pt>
                </c15:dlblRangeCache>
              </c15:datalabelsRange>
            </c:ext>
            <c:ext xmlns:c16="http://schemas.microsoft.com/office/drawing/2014/chart" uri="{C3380CC4-5D6E-409C-BE32-E72D297353CC}">
              <c16:uniqueId val="{00000000-A36A-EC46-9F35-3E0EF9C0E23A}"/>
            </c:ext>
          </c:extLst>
        </c:ser>
        <c:dLbls>
          <c:dLblPos val="outEnd"/>
          <c:showLegendKey val="0"/>
          <c:showVal val="1"/>
          <c:showCatName val="0"/>
          <c:showSerName val="0"/>
          <c:showPercent val="0"/>
          <c:showBubbleSize val="0"/>
        </c:dLbls>
        <c:gapWidth val="219"/>
        <c:overlap val="-27"/>
        <c:axId val="9265855"/>
        <c:axId val="2060501376"/>
      </c:barChart>
      <c:catAx>
        <c:axId val="9265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501376"/>
        <c:crosses val="autoZero"/>
        <c:auto val="1"/>
        <c:lblAlgn val="ctr"/>
        <c:lblOffset val="100"/>
        <c:noMultiLvlLbl val="0"/>
      </c:catAx>
      <c:valAx>
        <c:axId val="2060501376"/>
        <c:scaling>
          <c:orientation val="minMax"/>
          <c:max val="0.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265855"/>
        <c:crosses val="autoZero"/>
        <c:crossBetween val="between"/>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'Franklin subcounties'!$B$126</c:f>
              <c:strCache>
                <c:ptCount val="1"/>
                <c:pt idx="0">
                  <c:v>Deerfield town, Franklin County, Massachusetts</c:v>
                </c:pt>
              </c:strCache>
            </c:strRef>
          </c:tx>
          <c:spPr>
            <a:solidFill>
              <a:schemeClr val="accent1"/>
            </a:solidFill>
            <a:ln>
              <a:noFill/>
            </a:ln>
            <a:effectLst/>
          </c:spPr>
          <c:invertIfNegative val="0"/>
          <c:dLbls>
            <c:dLbl>
              <c:idx val="0"/>
              <c:tx>
                <c:rich>
                  <a:bodyPr/>
                  <a:lstStyle/>
                  <a:p>
                    <a:fld id="{7D312727-F049-D140-9634-AE3CE2D83E4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99DE-E143-B58A-195BC5844526}"/>
                </c:ext>
              </c:extLst>
            </c:dLbl>
            <c:dLbl>
              <c:idx val="1"/>
              <c:tx>
                <c:rich>
                  <a:bodyPr/>
                  <a:lstStyle/>
                  <a:p>
                    <a:fld id="{8D9DDBA9-5A0A-9743-9926-AACFFED8983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99DE-E143-B58A-195BC5844526}"/>
                </c:ext>
              </c:extLst>
            </c:dLbl>
            <c:dLbl>
              <c:idx val="2"/>
              <c:tx>
                <c:rich>
                  <a:bodyPr/>
                  <a:lstStyle/>
                  <a:p>
                    <a:fld id="{9900581E-057D-8645-BA30-1E1F6BA6338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99DE-E143-B58A-195BC5844526}"/>
                </c:ext>
              </c:extLst>
            </c:dLbl>
            <c:dLbl>
              <c:idx val="3"/>
              <c:tx>
                <c:rich>
                  <a:bodyPr/>
                  <a:lstStyle/>
                  <a:p>
                    <a:fld id="{917F31FF-2F7B-1542-B6AC-494E7E6882B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99DE-E143-B58A-195BC5844526}"/>
                </c:ext>
              </c:extLst>
            </c:dLbl>
            <c:dLbl>
              <c:idx val="4"/>
              <c:tx>
                <c:rich>
                  <a:bodyPr/>
                  <a:lstStyle/>
                  <a:p>
                    <a:fld id="{01530290-EC99-FA4C-82D2-A9CD30BE052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99DE-E143-B58A-195BC5844526}"/>
                </c:ext>
              </c:extLst>
            </c:dLbl>
            <c:dLbl>
              <c:idx val="5"/>
              <c:tx>
                <c:rich>
                  <a:bodyPr/>
                  <a:lstStyle/>
                  <a:p>
                    <a:fld id="{ACCAB6F0-4EDA-5541-B8A5-74DB601533C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99DE-E143-B58A-195BC5844526}"/>
                </c:ext>
              </c:extLst>
            </c:dLbl>
            <c:dLbl>
              <c:idx val="6"/>
              <c:tx>
                <c:rich>
                  <a:bodyPr/>
                  <a:lstStyle/>
                  <a:p>
                    <a:fld id="{70851B39-74E0-0744-9981-1F78756815C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99DE-E143-B58A-195BC5844526}"/>
                </c:ext>
              </c:extLst>
            </c:dLbl>
            <c:dLbl>
              <c:idx val="7"/>
              <c:tx>
                <c:rich>
                  <a:bodyPr/>
                  <a:lstStyle/>
                  <a:p>
                    <a:fld id="{C8AC3355-7D47-2649-8A1D-A7017227B86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99DE-E143-B58A-195BC5844526}"/>
                </c:ext>
              </c:extLst>
            </c:dLbl>
            <c:dLbl>
              <c:idx val="8"/>
              <c:tx>
                <c:rich>
                  <a:bodyPr/>
                  <a:lstStyle/>
                  <a:p>
                    <a:fld id="{4B41E588-6BC0-D643-911F-4EEB18A1C4F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99DE-E143-B58A-195BC5844526}"/>
                </c:ext>
              </c:extLst>
            </c:dLbl>
            <c:dLbl>
              <c:idx val="9"/>
              <c:tx>
                <c:rich>
                  <a:bodyPr/>
                  <a:lstStyle/>
                  <a:p>
                    <a:fld id="{A3D5E1C5-90AF-904A-81C5-46B29F32BE1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99DE-E143-B58A-195BC5844526}"/>
                </c:ext>
              </c:extLst>
            </c:dLbl>
            <c:dLbl>
              <c:idx val="10"/>
              <c:tx>
                <c:rich>
                  <a:bodyPr/>
                  <a:lstStyle/>
                  <a:p>
                    <a:fld id="{0DA61113-5E6A-3443-AA61-852251AA21E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99DE-E143-B58A-195BC584452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'Franklin subcounties'!$A$127:$A$137</c:f>
              <c:strCache>
                <c:ptCount val="11"/>
                <c:pt idx="0">
                  <c:v>Bahamian</c:v>
                </c:pt>
                <c:pt idx="1">
                  <c:v>Barbadian</c:v>
                </c:pt>
                <c:pt idx="2">
                  <c:v>Belizean</c:v>
                </c:pt>
                <c:pt idx="3">
                  <c:v>British West Indian</c:v>
                </c:pt>
                <c:pt idx="4">
                  <c:v>Guyanese</c:v>
                </c:pt>
                <c:pt idx="5">
                  <c:v>Haitian</c:v>
                </c:pt>
                <c:pt idx="6">
                  <c:v>Jamaican</c:v>
                </c:pt>
                <c:pt idx="7">
                  <c:v>Other West Indian</c:v>
                </c:pt>
                <c:pt idx="8">
                  <c:v>Trinidadian and Tobagonian</c:v>
                </c:pt>
                <c:pt idx="9">
                  <c:v>U.S. Virgin Islander</c:v>
                </c:pt>
                <c:pt idx="10">
                  <c:v>West Indian</c:v>
                </c:pt>
              </c:strCache>
            </c:strRef>
          </c:cat>
          <c:val>
            <c:numRef>
              <c:f>'Franklin subcounties'!$B$127:$B$137</c:f>
              <c:numCache>
                <c:formatCode>0.00%</c:formatCode>
                <c:ptCount val="11"/>
                <c:pt idx="0">
                  <c:v>0</c:v>
                </c:pt>
                <c:pt idx="1">
                  <c:v>0</c:v>
                </c:pt>
                <c:pt idx="2">
                  <c:v>0</c:v>
                </c:pt>
                <c:pt idx="3">
                  <c:v>0</c:v>
                </c:pt>
                <c:pt idx="4">
                  <c:v>0</c:v>
                </c:pt>
                <c:pt idx="5">
                  <c:v>1</c:v>
                </c:pt>
                <c:pt idx="6">
                  <c:v>0</c:v>
                </c:pt>
                <c:pt idx="7">
                  <c:v>0</c:v>
                </c:pt>
                <c:pt idx="8">
                  <c:v>0</c:v>
                </c:pt>
                <c:pt idx="9">
                  <c:v>0</c:v>
                </c:pt>
                <c:pt idx="10">
                  <c:v>0</c:v>
                </c:pt>
              </c:numCache>
            </c:numRef>
          </c:val>
          <c:extLst>
            <c:ext xmlns:c15="http://schemas.microsoft.com/office/drawing/2012/chart" uri="{02D57815-91ED-43cb-92C2-25804820EDAC}">
              <c15:datalabelsRange>
                <c15:f>'Franklin subcounties'!$B$140:$B$150</c15:f>
                <c15:dlblRangeCache>
                  <c:ptCount val="11"/>
                  <c:pt idx="5">
                    <c:v>100% (11)</c:v>
                  </c:pt>
                </c15:dlblRangeCache>
              </c15:datalabelsRange>
            </c:ext>
            <c:ext xmlns:c16="http://schemas.microsoft.com/office/drawing/2014/chart" uri="{C3380CC4-5D6E-409C-BE32-E72D297353CC}">
              <c16:uniqueId val="{00000000-99DE-E143-B58A-195BC5844526}"/>
            </c:ext>
          </c:extLst>
        </c:ser>
        <c:dLbls>
          <c:dLblPos val="outEnd"/>
          <c:showLegendKey val="0"/>
          <c:showVal val="1"/>
          <c:showCatName val="0"/>
          <c:showSerName val="0"/>
          <c:showPercent val="0"/>
          <c:showBubbleSize val="0"/>
        </c:dLbls>
        <c:gapWidth val="219"/>
        <c:overlap val="-27"/>
        <c:axId val="2027325392"/>
        <c:axId val="2041703680"/>
      </c:barChart>
      <c:catAx>
        <c:axId val="202732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703680"/>
        <c:crosses val="autoZero"/>
        <c:auto val="1"/>
        <c:lblAlgn val="ctr"/>
        <c:lblOffset val="100"/>
        <c:noMultiLvlLbl val="0"/>
      </c:catAx>
      <c:valAx>
        <c:axId val="2041703680"/>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325392"/>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'Franklin subcounties'!$C$126</c:f>
              <c:strCache>
                <c:ptCount val="1"/>
                <c:pt idx="0">
                  <c:v>Erving town, Franklin County, Massachusetts</c:v>
                </c:pt>
              </c:strCache>
            </c:strRef>
          </c:tx>
          <c:spPr>
            <a:solidFill>
              <a:schemeClr val="accent1"/>
            </a:solidFill>
            <a:ln>
              <a:noFill/>
            </a:ln>
            <a:effectLst/>
          </c:spPr>
          <c:invertIfNegative val="0"/>
          <c:dLbls>
            <c:dLbl>
              <c:idx val="0"/>
              <c:tx>
                <c:rich>
                  <a:bodyPr/>
                  <a:lstStyle/>
                  <a:p>
                    <a:fld id="{B6980C9C-1F14-8647-841A-B351C4B90AB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6D1E-0B4C-8EED-22655FB58C82}"/>
                </c:ext>
              </c:extLst>
            </c:dLbl>
            <c:dLbl>
              <c:idx val="1"/>
              <c:tx>
                <c:rich>
                  <a:bodyPr/>
                  <a:lstStyle/>
                  <a:p>
                    <a:fld id="{FD1AA335-9B6A-444B-BFEE-3D48B44748C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6D1E-0B4C-8EED-22655FB58C82}"/>
                </c:ext>
              </c:extLst>
            </c:dLbl>
            <c:dLbl>
              <c:idx val="2"/>
              <c:tx>
                <c:rich>
                  <a:bodyPr/>
                  <a:lstStyle/>
                  <a:p>
                    <a:fld id="{BB4F417A-F36B-2049-9E1A-27886A1283D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6D1E-0B4C-8EED-22655FB58C82}"/>
                </c:ext>
              </c:extLst>
            </c:dLbl>
            <c:dLbl>
              <c:idx val="3"/>
              <c:tx>
                <c:rich>
                  <a:bodyPr/>
                  <a:lstStyle/>
                  <a:p>
                    <a:fld id="{9CB0220E-1985-1749-BDC7-1F085070C1F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D1E-0B4C-8EED-22655FB58C82}"/>
                </c:ext>
              </c:extLst>
            </c:dLbl>
            <c:dLbl>
              <c:idx val="4"/>
              <c:tx>
                <c:rich>
                  <a:bodyPr/>
                  <a:lstStyle/>
                  <a:p>
                    <a:fld id="{61A22569-A040-584E-B4A5-071BCA97265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D1E-0B4C-8EED-22655FB58C82}"/>
                </c:ext>
              </c:extLst>
            </c:dLbl>
            <c:dLbl>
              <c:idx val="5"/>
              <c:tx>
                <c:rich>
                  <a:bodyPr/>
                  <a:lstStyle/>
                  <a:p>
                    <a:fld id="{0B8FB36F-3D69-1648-81D0-5643A4F097E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D1E-0B4C-8EED-22655FB58C82}"/>
                </c:ext>
              </c:extLst>
            </c:dLbl>
            <c:dLbl>
              <c:idx val="6"/>
              <c:tx>
                <c:rich>
                  <a:bodyPr/>
                  <a:lstStyle/>
                  <a:p>
                    <a:fld id="{F2CCE63A-775A-614D-AA8C-DB846CF58A1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D1E-0B4C-8EED-22655FB58C82}"/>
                </c:ext>
              </c:extLst>
            </c:dLbl>
            <c:dLbl>
              <c:idx val="7"/>
              <c:tx>
                <c:rich>
                  <a:bodyPr/>
                  <a:lstStyle/>
                  <a:p>
                    <a:fld id="{29613CE9-815D-004B-9554-3D0FAAD4782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6D1E-0B4C-8EED-22655FB58C82}"/>
                </c:ext>
              </c:extLst>
            </c:dLbl>
            <c:dLbl>
              <c:idx val="8"/>
              <c:tx>
                <c:rich>
                  <a:bodyPr/>
                  <a:lstStyle/>
                  <a:p>
                    <a:fld id="{D8D856B8-1068-F940-8542-E7C0B4B8FFC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6D1E-0B4C-8EED-22655FB58C82}"/>
                </c:ext>
              </c:extLst>
            </c:dLbl>
            <c:dLbl>
              <c:idx val="9"/>
              <c:tx>
                <c:rich>
                  <a:bodyPr/>
                  <a:lstStyle/>
                  <a:p>
                    <a:fld id="{86552D7C-99D4-0B47-A145-FFED40D046E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D1E-0B4C-8EED-22655FB58C82}"/>
                </c:ext>
              </c:extLst>
            </c:dLbl>
            <c:dLbl>
              <c:idx val="10"/>
              <c:tx>
                <c:rich>
                  <a:bodyPr/>
                  <a:lstStyle/>
                  <a:p>
                    <a:fld id="{3259B70B-382B-4F44-B748-329EBAAEC54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D1E-0B4C-8EED-22655FB58C8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'Franklin subcounties'!$A$127:$A$137</c:f>
              <c:strCache>
                <c:ptCount val="11"/>
                <c:pt idx="0">
                  <c:v>Bahamian</c:v>
                </c:pt>
                <c:pt idx="1">
                  <c:v>Barbadian</c:v>
                </c:pt>
                <c:pt idx="2">
                  <c:v>Belizean</c:v>
                </c:pt>
                <c:pt idx="3">
                  <c:v>British West Indian</c:v>
                </c:pt>
                <c:pt idx="4">
                  <c:v>Guyanese</c:v>
                </c:pt>
                <c:pt idx="5">
                  <c:v>Haitian</c:v>
                </c:pt>
                <c:pt idx="6">
                  <c:v>Jamaican</c:v>
                </c:pt>
                <c:pt idx="7">
                  <c:v>Other West Indian</c:v>
                </c:pt>
                <c:pt idx="8">
                  <c:v>Trinidadian and Tobagonian</c:v>
                </c:pt>
                <c:pt idx="9">
                  <c:v>U.S. Virgin Islander</c:v>
                </c:pt>
                <c:pt idx="10">
                  <c:v>West Indian</c:v>
                </c:pt>
              </c:strCache>
            </c:strRef>
          </c:cat>
          <c:val>
            <c:numRef>
              <c:f>'Franklin subcounties'!$C$127:$C$137</c:f>
              <c:numCache>
                <c:formatCode>0.00%</c:formatCode>
                <c:ptCount val="11"/>
                <c:pt idx="0">
                  <c:v>0</c:v>
                </c:pt>
                <c:pt idx="1">
                  <c:v>0</c:v>
                </c:pt>
                <c:pt idx="2">
                  <c:v>0</c:v>
                </c:pt>
                <c:pt idx="3">
                  <c:v>0</c:v>
                </c:pt>
                <c:pt idx="4">
                  <c:v>1</c:v>
                </c:pt>
                <c:pt idx="5">
                  <c:v>0</c:v>
                </c:pt>
                <c:pt idx="6">
                  <c:v>0</c:v>
                </c:pt>
                <c:pt idx="7">
                  <c:v>0</c:v>
                </c:pt>
                <c:pt idx="8">
                  <c:v>0</c:v>
                </c:pt>
                <c:pt idx="9">
                  <c:v>0</c:v>
                </c:pt>
                <c:pt idx="10">
                  <c:v>0</c:v>
                </c:pt>
              </c:numCache>
            </c:numRef>
          </c:val>
          <c:extLst>
            <c:ext xmlns:c15="http://schemas.microsoft.com/office/drawing/2012/chart" uri="{02D57815-91ED-43cb-92C2-25804820EDAC}">
              <c15:datalabelsRange>
                <c15:f>'Franklin subcounties'!$C$140:$C$150</c15:f>
                <c15:dlblRangeCache>
                  <c:ptCount val="11"/>
                  <c:pt idx="4">
                    <c:v>100% (4)</c:v>
                  </c:pt>
                </c15:dlblRangeCache>
              </c15:datalabelsRange>
            </c:ext>
            <c:ext xmlns:c16="http://schemas.microsoft.com/office/drawing/2014/chart" uri="{C3380CC4-5D6E-409C-BE32-E72D297353CC}">
              <c16:uniqueId val="{00000000-6D1E-0B4C-8EED-22655FB58C82}"/>
            </c:ext>
          </c:extLst>
        </c:ser>
        <c:dLbls>
          <c:dLblPos val="outEnd"/>
          <c:showLegendKey val="0"/>
          <c:showVal val="1"/>
          <c:showCatName val="0"/>
          <c:showSerName val="0"/>
          <c:showPercent val="0"/>
          <c:showBubbleSize val="0"/>
        </c:dLbls>
        <c:gapWidth val="219"/>
        <c:overlap val="-27"/>
        <c:axId val="2056971424"/>
        <c:axId val="2056892672"/>
      </c:barChart>
      <c:catAx>
        <c:axId val="205697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892672"/>
        <c:crosses val="autoZero"/>
        <c:auto val="1"/>
        <c:lblAlgn val="ctr"/>
        <c:lblOffset val="100"/>
        <c:noMultiLvlLbl val="0"/>
      </c:catAx>
      <c:valAx>
        <c:axId val="205689267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971424"/>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'Franklin subcounties'!$D$126</c:f>
              <c:strCache>
                <c:ptCount val="1"/>
                <c:pt idx="0">
                  <c:v>Northfield town, Franklin County, Massachusetts</c:v>
                </c:pt>
              </c:strCache>
            </c:strRef>
          </c:tx>
          <c:spPr>
            <a:solidFill>
              <a:schemeClr val="accent1"/>
            </a:solidFill>
            <a:ln>
              <a:noFill/>
            </a:ln>
            <a:effectLst/>
          </c:spPr>
          <c:invertIfNegative val="0"/>
          <c:dLbls>
            <c:dLbl>
              <c:idx val="0"/>
              <c:tx>
                <c:rich>
                  <a:bodyPr/>
                  <a:lstStyle/>
                  <a:p>
                    <a:fld id="{6C9D46DC-2B4E-3644-88A2-C8C89F8A410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2ED3-E340-AC8B-FE3783CC7666}"/>
                </c:ext>
              </c:extLst>
            </c:dLbl>
            <c:dLbl>
              <c:idx val="1"/>
              <c:tx>
                <c:rich>
                  <a:bodyPr/>
                  <a:lstStyle/>
                  <a:p>
                    <a:fld id="{BA6B1C51-1650-3A45-A931-8B4AB88B436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2ED3-E340-AC8B-FE3783CC7666}"/>
                </c:ext>
              </c:extLst>
            </c:dLbl>
            <c:dLbl>
              <c:idx val="2"/>
              <c:tx>
                <c:rich>
                  <a:bodyPr/>
                  <a:lstStyle/>
                  <a:p>
                    <a:fld id="{0D5DBBAC-ED1F-EC49-829C-A81D2C68A2A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2ED3-E340-AC8B-FE3783CC7666}"/>
                </c:ext>
              </c:extLst>
            </c:dLbl>
            <c:dLbl>
              <c:idx val="3"/>
              <c:tx>
                <c:rich>
                  <a:bodyPr/>
                  <a:lstStyle/>
                  <a:p>
                    <a:fld id="{7F6EC8F3-BA48-CD42-8042-A0062E2BD23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2ED3-E340-AC8B-FE3783CC7666}"/>
                </c:ext>
              </c:extLst>
            </c:dLbl>
            <c:dLbl>
              <c:idx val="4"/>
              <c:tx>
                <c:rich>
                  <a:bodyPr/>
                  <a:lstStyle/>
                  <a:p>
                    <a:fld id="{F5FCE404-B261-7B46-A246-275B1A55108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2ED3-E340-AC8B-FE3783CC7666}"/>
                </c:ext>
              </c:extLst>
            </c:dLbl>
            <c:dLbl>
              <c:idx val="5"/>
              <c:tx>
                <c:rich>
                  <a:bodyPr/>
                  <a:lstStyle/>
                  <a:p>
                    <a:fld id="{79D3566F-83F4-6A4A-B702-BC53851FB9F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2ED3-E340-AC8B-FE3783CC7666}"/>
                </c:ext>
              </c:extLst>
            </c:dLbl>
            <c:dLbl>
              <c:idx val="6"/>
              <c:tx>
                <c:rich>
                  <a:bodyPr/>
                  <a:lstStyle/>
                  <a:p>
                    <a:fld id="{A1EAE9C9-8B97-CC42-9ABE-1AC1A510CF2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2ED3-E340-AC8B-FE3783CC7666}"/>
                </c:ext>
              </c:extLst>
            </c:dLbl>
            <c:dLbl>
              <c:idx val="7"/>
              <c:tx>
                <c:rich>
                  <a:bodyPr/>
                  <a:lstStyle/>
                  <a:p>
                    <a:fld id="{DF8B96CD-A442-A04F-8F8D-0D2E0BB2E9C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2ED3-E340-AC8B-FE3783CC7666}"/>
                </c:ext>
              </c:extLst>
            </c:dLbl>
            <c:dLbl>
              <c:idx val="8"/>
              <c:tx>
                <c:rich>
                  <a:bodyPr/>
                  <a:lstStyle/>
                  <a:p>
                    <a:fld id="{0A01FF83-4C80-2C4D-A640-6BF42C9C230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2ED3-E340-AC8B-FE3783CC7666}"/>
                </c:ext>
              </c:extLst>
            </c:dLbl>
            <c:dLbl>
              <c:idx val="9"/>
              <c:tx>
                <c:rich>
                  <a:bodyPr/>
                  <a:lstStyle/>
                  <a:p>
                    <a:fld id="{AA2F2811-15C9-1749-953B-D156B3F33DF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2ED3-E340-AC8B-FE3783CC7666}"/>
                </c:ext>
              </c:extLst>
            </c:dLbl>
            <c:dLbl>
              <c:idx val="10"/>
              <c:tx>
                <c:rich>
                  <a:bodyPr/>
                  <a:lstStyle/>
                  <a:p>
                    <a:fld id="{F8BBCA67-16F5-D543-85B2-0FD4D81B770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2ED3-E340-AC8B-FE3783CC766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'Franklin subcounties'!$A$127:$A$137</c:f>
              <c:strCache>
                <c:ptCount val="11"/>
                <c:pt idx="0">
                  <c:v>Bahamian</c:v>
                </c:pt>
                <c:pt idx="1">
                  <c:v>Barbadian</c:v>
                </c:pt>
                <c:pt idx="2">
                  <c:v>Belizean</c:v>
                </c:pt>
                <c:pt idx="3">
                  <c:v>British West Indian</c:v>
                </c:pt>
                <c:pt idx="4">
                  <c:v>Guyanese</c:v>
                </c:pt>
                <c:pt idx="5">
                  <c:v>Haitian</c:v>
                </c:pt>
                <c:pt idx="6">
                  <c:v>Jamaican</c:v>
                </c:pt>
                <c:pt idx="7">
                  <c:v>Other West Indian</c:v>
                </c:pt>
                <c:pt idx="8">
                  <c:v>Trinidadian and Tobagonian</c:v>
                </c:pt>
                <c:pt idx="9">
                  <c:v>U.S. Virgin Islander</c:v>
                </c:pt>
                <c:pt idx="10">
                  <c:v>West Indian</c:v>
                </c:pt>
              </c:strCache>
            </c:strRef>
          </c:cat>
          <c:val>
            <c:numRef>
              <c:f>'Franklin subcounties'!$D$127:$D$137</c:f>
              <c:numCache>
                <c:formatCode>0.00%</c:formatCode>
                <c:ptCount val="11"/>
                <c:pt idx="0">
                  <c:v>0</c:v>
                </c:pt>
                <c:pt idx="1">
                  <c:v>0</c:v>
                </c:pt>
                <c:pt idx="2">
                  <c:v>0</c:v>
                </c:pt>
                <c:pt idx="3">
                  <c:v>1</c:v>
                </c:pt>
                <c:pt idx="4">
                  <c:v>0</c:v>
                </c:pt>
                <c:pt idx="5">
                  <c:v>0</c:v>
                </c:pt>
                <c:pt idx="6">
                  <c:v>0</c:v>
                </c:pt>
                <c:pt idx="7">
                  <c:v>0</c:v>
                </c:pt>
                <c:pt idx="8">
                  <c:v>0</c:v>
                </c:pt>
                <c:pt idx="9">
                  <c:v>0</c:v>
                </c:pt>
                <c:pt idx="10">
                  <c:v>0</c:v>
                </c:pt>
              </c:numCache>
            </c:numRef>
          </c:val>
          <c:extLst>
            <c:ext xmlns:c15="http://schemas.microsoft.com/office/drawing/2012/chart" uri="{02D57815-91ED-43cb-92C2-25804820EDAC}">
              <c15:datalabelsRange>
                <c15:f>'Franklin subcounties'!$D$140:$D$150</c15:f>
                <c15:dlblRangeCache>
                  <c:ptCount val="11"/>
                  <c:pt idx="3">
                    <c:v>100% (1)</c:v>
                  </c:pt>
                </c15:dlblRangeCache>
              </c15:datalabelsRange>
            </c:ext>
            <c:ext xmlns:c16="http://schemas.microsoft.com/office/drawing/2014/chart" uri="{C3380CC4-5D6E-409C-BE32-E72D297353CC}">
              <c16:uniqueId val="{00000000-2ED3-E340-AC8B-FE3783CC7666}"/>
            </c:ext>
          </c:extLst>
        </c:ser>
        <c:dLbls>
          <c:dLblPos val="outEnd"/>
          <c:showLegendKey val="0"/>
          <c:showVal val="1"/>
          <c:showCatName val="0"/>
          <c:showSerName val="0"/>
          <c:showPercent val="0"/>
          <c:showBubbleSize val="0"/>
        </c:dLbls>
        <c:gapWidth val="219"/>
        <c:overlap val="-27"/>
        <c:axId val="2041961184"/>
        <c:axId val="2041977632"/>
      </c:barChart>
      <c:catAx>
        <c:axId val="2041961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977632"/>
        <c:crosses val="autoZero"/>
        <c:auto val="1"/>
        <c:lblAlgn val="ctr"/>
        <c:lblOffset val="100"/>
        <c:noMultiLvlLbl val="0"/>
      </c:catAx>
      <c:valAx>
        <c:axId val="2041977632"/>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961184"/>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'Franklin subcounties'!$E$126</c:f>
              <c:strCache>
                <c:ptCount val="1"/>
                <c:pt idx="0">
                  <c:v>Orange town, Franklin County, Massachusetts</c:v>
                </c:pt>
              </c:strCache>
            </c:strRef>
          </c:tx>
          <c:spPr>
            <a:solidFill>
              <a:schemeClr val="accent1"/>
            </a:solidFill>
            <a:ln>
              <a:noFill/>
            </a:ln>
            <a:effectLst/>
          </c:spPr>
          <c:invertIfNegative val="0"/>
          <c:dLbls>
            <c:dLbl>
              <c:idx val="0"/>
              <c:tx>
                <c:rich>
                  <a:bodyPr/>
                  <a:lstStyle/>
                  <a:p>
                    <a:fld id="{C508C330-EF67-E242-B23A-DA7A4891D3D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01E2-3E44-8128-B90ADB5CD3D8}"/>
                </c:ext>
              </c:extLst>
            </c:dLbl>
            <c:dLbl>
              <c:idx val="1"/>
              <c:tx>
                <c:rich>
                  <a:bodyPr/>
                  <a:lstStyle/>
                  <a:p>
                    <a:fld id="{C2223B5F-738D-1546-A25A-45C0C6A05BF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01E2-3E44-8128-B90ADB5CD3D8}"/>
                </c:ext>
              </c:extLst>
            </c:dLbl>
            <c:dLbl>
              <c:idx val="2"/>
              <c:tx>
                <c:rich>
                  <a:bodyPr/>
                  <a:lstStyle/>
                  <a:p>
                    <a:fld id="{C2DF906D-875A-0B4E-85B4-7CE566AC4F9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01E2-3E44-8128-B90ADB5CD3D8}"/>
                </c:ext>
              </c:extLst>
            </c:dLbl>
            <c:dLbl>
              <c:idx val="3"/>
              <c:tx>
                <c:rich>
                  <a:bodyPr/>
                  <a:lstStyle/>
                  <a:p>
                    <a:fld id="{5755D96D-EEC9-8241-A635-03D870ED15D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01E2-3E44-8128-B90ADB5CD3D8}"/>
                </c:ext>
              </c:extLst>
            </c:dLbl>
            <c:dLbl>
              <c:idx val="4"/>
              <c:tx>
                <c:rich>
                  <a:bodyPr/>
                  <a:lstStyle/>
                  <a:p>
                    <a:fld id="{5F383AED-06C7-A04E-9BE4-B48EAC63F46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01E2-3E44-8128-B90ADB5CD3D8}"/>
                </c:ext>
              </c:extLst>
            </c:dLbl>
            <c:dLbl>
              <c:idx val="5"/>
              <c:tx>
                <c:rich>
                  <a:bodyPr/>
                  <a:lstStyle/>
                  <a:p>
                    <a:fld id="{31795839-4ECD-0443-8E3F-012D97489E0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01E2-3E44-8128-B90ADB5CD3D8}"/>
                </c:ext>
              </c:extLst>
            </c:dLbl>
            <c:dLbl>
              <c:idx val="6"/>
              <c:tx>
                <c:rich>
                  <a:bodyPr/>
                  <a:lstStyle/>
                  <a:p>
                    <a:fld id="{BCCDB0BA-82AC-FD4B-97BD-BC85EE8B7E8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01E2-3E44-8128-B90ADB5CD3D8}"/>
                </c:ext>
              </c:extLst>
            </c:dLbl>
            <c:dLbl>
              <c:idx val="7"/>
              <c:tx>
                <c:rich>
                  <a:bodyPr/>
                  <a:lstStyle/>
                  <a:p>
                    <a:fld id="{9BFDC81C-4646-5545-8044-E7E6F4C2A79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01E2-3E44-8128-B90ADB5CD3D8}"/>
                </c:ext>
              </c:extLst>
            </c:dLbl>
            <c:dLbl>
              <c:idx val="8"/>
              <c:tx>
                <c:rich>
                  <a:bodyPr/>
                  <a:lstStyle/>
                  <a:p>
                    <a:fld id="{F95892E6-5DE0-DC48-B6DD-4D072AFA551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01E2-3E44-8128-B90ADB5CD3D8}"/>
                </c:ext>
              </c:extLst>
            </c:dLbl>
            <c:dLbl>
              <c:idx val="9"/>
              <c:tx>
                <c:rich>
                  <a:bodyPr/>
                  <a:lstStyle/>
                  <a:p>
                    <a:fld id="{94E1B76E-B3FD-B540-AB6C-BE4D82B2785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01E2-3E44-8128-B90ADB5CD3D8}"/>
                </c:ext>
              </c:extLst>
            </c:dLbl>
            <c:dLbl>
              <c:idx val="10"/>
              <c:tx>
                <c:rich>
                  <a:bodyPr/>
                  <a:lstStyle/>
                  <a:p>
                    <a:fld id="{B948B9AE-48D7-8B40-89BB-33837C38C15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01E2-3E44-8128-B90ADB5CD3D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'Franklin subcounties'!$A$127:$A$137</c:f>
              <c:strCache>
                <c:ptCount val="11"/>
                <c:pt idx="0">
                  <c:v>Bahamian</c:v>
                </c:pt>
                <c:pt idx="1">
                  <c:v>Barbadian</c:v>
                </c:pt>
                <c:pt idx="2">
                  <c:v>Belizean</c:v>
                </c:pt>
                <c:pt idx="3">
                  <c:v>British West Indian</c:v>
                </c:pt>
                <c:pt idx="4">
                  <c:v>Guyanese</c:v>
                </c:pt>
                <c:pt idx="5">
                  <c:v>Haitian</c:v>
                </c:pt>
                <c:pt idx="6">
                  <c:v>Jamaican</c:v>
                </c:pt>
                <c:pt idx="7">
                  <c:v>Other West Indian</c:v>
                </c:pt>
                <c:pt idx="8">
                  <c:v>Trinidadian and Tobagonian</c:v>
                </c:pt>
                <c:pt idx="9">
                  <c:v>U.S. Virgin Islander</c:v>
                </c:pt>
                <c:pt idx="10">
                  <c:v>West Indian</c:v>
                </c:pt>
              </c:strCache>
            </c:strRef>
          </c:cat>
          <c:val>
            <c:numRef>
              <c:f>'Franklin subcounties'!$E$127:$E$137</c:f>
              <c:numCache>
                <c:formatCode>0.00%</c:formatCode>
                <c:ptCount val="11"/>
                <c:pt idx="0">
                  <c:v>0</c:v>
                </c:pt>
                <c:pt idx="1">
                  <c:v>0</c:v>
                </c:pt>
                <c:pt idx="2">
                  <c:v>0</c:v>
                </c:pt>
                <c:pt idx="3">
                  <c:v>0</c:v>
                </c:pt>
                <c:pt idx="4">
                  <c:v>0</c:v>
                </c:pt>
                <c:pt idx="5">
                  <c:v>0</c:v>
                </c:pt>
                <c:pt idx="6">
                  <c:v>0</c:v>
                </c:pt>
                <c:pt idx="7">
                  <c:v>0</c:v>
                </c:pt>
                <c:pt idx="8">
                  <c:v>0</c:v>
                </c:pt>
                <c:pt idx="9">
                  <c:v>0.36666666666666664</c:v>
                </c:pt>
                <c:pt idx="10">
                  <c:v>0.6333333333333333</c:v>
                </c:pt>
              </c:numCache>
            </c:numRef>
          </c:val>
          <c:extLst>
            <c:ext xmlns:c15="http://schemas.microsoft.com/office/drawing/2012/chart" uri="{02D57815-91ED-43cb-92C2-25804820EDAC}">
              <c15:datalabelsRange>
                <c15:f>'Franklin subcounties'!$E$140:$E$150</c15:f>
                <c15:dlblRangeCache>
                  <c:ptCount val="11"/>
                  <c:pt idx="9">
                    <c:v>37% (11)</c:v>
                  </c:pt>
                  <c:pt idx="10">
                    <c:v>63% (19)</c:v>
                  </c:pt>
                </c15:dlblRangeCache>
              </c15:datalabelsRange>
            </c:ext>
            <c:ext xmlns:c16="http://schemas.microsoft.com/office/drawing/2014/chart" uri="{C3380CC4-5D6E-409C-BE32-E72D297353CC}">
              <c16:uniqueId val="{00000000-01E2-3E44-8128-B90ADB5CD3D8}"/>
            </c:ext>
          </c:extLst>
        </c:ser>
        <c:dLbls>
          <c:dLblPos val="outEnd"/>
          <c:showLegendKey val="0"/>
          <c:showVal val="1"/>
          <c:showCatName val="0"/>
          <c:showSerName val="0"/>
          <c:showPercent val="0"/>
          <c:showBubbleSize val="0"/>
        </c:dLbls>
        <c:gapWidth val="219"/>
        <c:overlap val="-27"/>
        <c:axId val="2020700608"/>
        <c:axId val="2055986976"/>
      </c:barChart>
      <c:catAx>
        <c:axId val="2020700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5986976"/>
        <c:crosses val="autoZero"/>
        <c:auto val="1"/>
        <c:lblAlgn val="ctr"/>
        <c:lblOffset val="100"/>
        <c:noMultiLvlLbl val="0"/>
      </c:catAx>
      <c:valAx>
        <c:axId val="2055986976"/>
        <c:scaling>
          <c:orientation val="minMax"/>
          <c:max val="0.8"/>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0700608"/>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Data!$C$1</c:f>
              <c:strCache>
                <c:ptCount val="1"/>
                <c:pt idx="0">
                  <c:v>Franklin County, Massachusetts</c:v>
                </c:pt>
              </c:strCache>
            </c:strRef>
          </c:tx>
          <c:spPr>
            <a:solidFill>
              <a:schemeClr val="accent1"/>
            </a:solidFill>
            <a:ln>
              <a:noFill/>
            </a:ln>
            <a:effectLst/>
          </c:spPr>
          <c:invertIfNegative val="0"/>
          <c:dLbls>
            <c:dLbl>
              <c:idx val="0"/>
              <c:tx>
                <c:rich>
                  <a:bodyPr/>
                  <a:lstStyle/>
                  <a:p>
                    <a:fld id="{436C6C96-A26C-9141-B691-CF44A6826D8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E5A9-F54A-92D0-A9BDA77E0E61}"/>
                </c:ext>
              </c:extLst>
            </c:dLbl>
            <c:dLbl>
              <c:idx val="1"/>
              <c:tx>
                <c:rich>
                  <a:bodyPr/>
                  <a:lstStyle/>
                  <a:p>
                    <a:fld id="{D9D92C59-D403-894B-BAE2-283261FA90B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5A9-F54A-92D0-A9BDA77E0E61}"/>
                </c:ext>
              </c:extLst>
            </c:dLbl>
            <c:dLbl>
              <c:idx val="2"/>
              <c:tx>
                <c:rich>
                  <a:bodyPr/>
                  <a:lstStyle/>
                  <a:p>
                    <a:fld id="{A5B7DD55-2703-434F-A232-C008F557A2A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5A9-F54A-92D0-A9BDA77E0E61}"/>
                </c:ext>
              </c:extLst>
            </c:dLbl>
            <c:dLbl>
              <c:idx val="3"/>
              <c:tx>
                <c:rich>
                  <a:bodyPr/>
                  <a:lstStyle/>
                  <a:p>
                    <a:fld id="{FDAF20FC-13AF-BA46-93A3-E73B90D64A5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5A9-F54A-92D0-A9BDA77E0E61}"/>
                </c:ext>
              </c:extLst>
            </c:dLbl>
            <c:dLbl>
              <c:idx val="4"/>
              <c:tx>
                <c:rich>
                  <a:bodyPr/>
                  <a:lstStyle/>
                  <a:p>
                    <a:fld id="{0AB05CF6-0B9D-5946-BDD0-70E1FEABEF8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5A9-F54A-92D0-A9BDA77E0E61}"/>
                </c:ext>
              </c:extLst>
            </c:dLbl>
            <c:dLbl>
              <c:idx val="5"/>
              <c:tx>
                <c:rich>
                  <a:bodyPr/>
                  <a:lstStyle/>
                  <a:p>
                    <a:fld id="{BEBC3579-F973-234F-A9E0-A5CDE4A1A87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5A9-F54A-92D0-A9BDA77E0E61}"/>
                </c:ext>
              </c:extLst>
            </c:dLbl>
            <c:dLbl>
              <c:idx val="6"/>
              <c:tx>
                <c:rich>
                  <a:bodyPr/>
                  <a:lstStyle/>
                  <a:p>
                    <a:fld id="{0541E326-E2C8-2A43-BD37-995DA93DB39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5A9-F54A-92D0-A9BDA77E0E61}"/>
                </c:ext>
              </c:extLst>
            </c:dLbl>
            <c:dLbl>
              <c:idx val="7"/>
              <c:tx>
                <c:rich>
                  <a:bodyPr/>
                  <a:lstStyle/>
                  <a:p>
                    <a:fld id="{97528CDE-9CD8-F944-8989-522DFE80EC1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5A9-F54A-92D0-A9BDA77E0E61}"/>
                </c:ext>
              </c:extLst>
            </c:dLbl>
            <c:dLbl>
              <c:idx val="8"/>
              <c:tx>
                <c:rich>
                  <a:bodyPr/>
                  <a:lstStyle/>
                  <a:p>
                    <a:fld id="{817674FC-D00E-6C48-8FDB-6BB806BD445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5A9-F54A-92D0-A9BDA77E0E61}"/>
                </c:ext>
              </c:extLst>
            </c:dLbl>
            <c:dLbl>
              <c:idx val="9"/>
              <c:tx>
                <c:rich>
                  <a:bodyPr/>
                  <a:lstStyle/>
                  <a:p>
                    <a:fld id="{B0B78423-0ABA-BB4E-A1BD-42D7BA084F2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5A9-F54A-92D0-A9BDA77E0E61}"/>
                </c:ext>
              </c:extLst>
            </c:dLbl>
            <c:dLbl>
              <c:idx val="10"/>
              <c:tx>
                <c:rich>
                  <a:bodyPr/>
                  <a:lstStyle/>
                  <a:p>
                    <a:fld id="{30629723-F3F2-014D-960F-8F11D5B9F27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5A9-F54A-92D0-A9BDA77E0E6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Data!$A$2:$A$108</c:f>
              <c:strCache>
                <c:ptCount val="11"/>
                <c:pt idx="0">
                  <c:v>Bahamian</c:v>
                </c:pt>
                <c:pt idx="1">
                  <c:v>Barbadian</c:v>
                </c:pt>
                <c:pt idx="2">
                  <c:v>Belizean</c:v>
                </c:pt>
                <c:pt idx="3">
                  <c:v>British West Indian</c:v>
                </c:pt>
                <c:pt idx="4">
                  <c:v>Guyanese</c:v>
                </c:pt>
                <c:pt idx="5">
                  <c:v>Haitian</c:v>
                </c:pt>
                <c:pt idx="6">
                  <c:v>Jamaican</c:v>
                </c:pt>
                <c:pt idx="7">
                  <c:v>Other West Indian</c:v>
                </c:pt>
                <c:pt idx="8">
                  <c:v>Trinidadian and Tobagonian</c:v>
                </c:pt>
                <c:pt idx="9">
                  <c:v>U.S. Virgin Islander</c:v>
                </c:pt>
                <c:pt idx="10">
                  <c:v>West Indian</c:v>
                </c:pt>
              </c:strCache>
            </c:strRef>
          </c:cat>
          <c:val>
            <c:numRef>
              <c:f>Data!$C$2:$C$108</c:f>
              <c:numCache>
                <c:formatCode>General</c:formatCode>
                <c:ptCount val="11"/>
                <c:pt idx="0">
                  <c:v>0</c:v>
                </c:pt>
                <c:pt idx="1">
                  <c:v>0</c:v>
                </c:pt>
                <c:pt idx="2">
                  <c:v>0</c:v>
                </c:pt>
                <c:pt idx="3">
                  <c:v>1</c:v>
                </c:pt>
                <c:pt idx="4">
                  <c:v>4</c:v>
                </c:pt>
                <c:pt idx="5">
                  <c:v>11</c:v>
                </c:pt>
                <c:pt idx="6">
                  <c:v>5</c:v>
                </c:pt>
                <c:pt idx="7">
                  <c:v>0</c:v>
                </c:pt>
                <c:pt idx="8">
                  <c:v>0</c:v>
                </c:pt>
                <c:pt idx="9">
                  <c:v>11</c:v>
                </c:pt>
                <c:pt idx="10">
                  <c:v>19</c:v>
                </c:pt>
              </c:numCache>
            </c:numRef>
          </c:val>
          <c:extLst>
            <c:ext xmlns:c15="http://schemas.microsoft.com/office/drawing/2012/chart" uri="{02D57815-91ED-43cb-92C2-25804820EDAC}">
              <c15:datalabelsRange>
                <c15:f>Data!$F$47:$F$108</c15:f>
                <c15:dlblRangeCache>
                  <c:ptCount val="11"/>
                  <c:pt idx="3">
                    <c:v>2%</c:v>
                  </c:pt>
                  <c:pt idx="4">
                    <c:v>8%</c:v>
                  </c:pt>
                  <c:pt idx="5">
                    <c:v>22%</c:v>
                  </c:pt>
                  <c:pt idx="6">
                    <c:v>10%</c:v>
                  </c:pt>
                  <c:pt idx="9">
                    <c:v>22%</c:v>
                  </c:pt>
                  <c:pt idx="10">
                    <c:v>37%</c:v>
                  </c:pt>
                </c15:dlblRangeCache>
              </c15:datalabelsRange>
            </c:ext>
            <c:ext xmlns:c16="http://schemas.microsoft.com/office/drawing/2014/chart" uri="{C3380CC4-5D6E-409C-BE32-E72D297353CC}">
              <c16:uniqueId val="{00000000-9C57-7149-93D6-34413574BFE3}"/>
            </c:ext>
          </c:extLst>
        </c:ser>
        <c:dLbls>
          <c:dLblPos val="outEnd"/>
          <c:showLegendKey val="0"/>
          <c:showVal val="1"/>
          <c:showCatName val="0"/>
          <c:showSerName val="0"/>
          <c:showPercent val="0"/>
          <c:showBubbleSize val="0"/>
        </c:dLbls>
        <c:gapWidth val="219"/>
        <c:overlap val="-27"/>
        <c:axId val="468024655"/>
        <c:axId val="471082751"/>
      </c:barChart>
      <c:catAx>
        <c:axId val="468024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082751"/>
        <c:crosses val="autoZero"/>
        <c:auto val="1"/>
        <c:lblAlgn val="ctr"/>
        <c:lblOffset val="100"/>
        <c:noMultiLvlLbl val="0"/>
      </c:catAx>
      <c:valAx>
        <c:axId val="47108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0246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'Franklin subcounties'!$F$126</c:f>
              <c:strCache>
                <c:ptCount val="1"/>
                <c:pt idx="0">
                  <c:v>Wendell town, Franklin County, Massachusetts</c:v>
                </c:pt>
              </c:strCache>
            </c:strRef>
          </c:tx>
          <c:spPr>
            <a:solidFill>
              <a:schemeClr val="accent1"/>
            </a:solidFill>
            <a:ln>
              <a:noFill/>
            </a:ln>
            <a:effectLst/>
          </c:spPr>
          <c:invertIfNegative val="0"/>
          <c:dLbls>
            <c:dLbl>
              <c:idx val="0"/>
              <c:tx>
                <c:rich>
                  <a:bodyPr/>
                  <a:lstStyle/>
                  <a:p>
                    <a:fld id="{76980288-D9A1-8143-AA5E-1896EC61DA6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078-9148-A7E7-C4C0E2C11F42}"/>
                </c:ext>
              </c:extLst>
            </c:dLbl>
            <c:dLbl>
              <c:idx val="1"/>
              <c:tx>
                <c:rich>
                  <a:bodyPr/>
                  <a:lstStyle/>
                  <a:p>
                    <a:fld id="{2BA06711-2DF8-1D46-B3AB-76128734F94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078-9148-A7E7-C4C0E2C11F42}"/>
                </c:ext>
              </c:extLst>
            </c:dLbl>
            <c:dLbl>
              <c:idx val="2"/>
              <c:tx>
                <c:rich>
                  <a:bodyPr/>
                  <a:lstStyle/>
                  <a:p>
                    <a:fld id="{4BAD2732-1266-B448-9FF6-C0B79EB03A7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078-9148-A7E7-C4C0E2C11F42}"/>
                </c:ext>
              </c:extLst>
            </c:dLbl>
            <c:dLbl>
              <c:idx val="3"/>
              <c:tx>
                <c:rich>
                  <a:bodyPr/>
                  <a:lstStyle/>
                  <a:p>
                    <a:fld id="{CD843B2E-4A47-BE4B-92AC-B34B5B1616C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078-9148-A7E7-C4C0E2C11F42}"/>
                </c:ext>
              </c:extLst>
            </c:dLbl>
            <c:dLbl>
              <c:idx val="4"/>
              <c:tx>
                <c:rich>
                  <a:bodyPr/>
                  <a:lstStyle/>
                  <a:p>
                    <a:fld id="{922A8888-DF67-424F-BA24-1867BB43F07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078-9148-A7E7-C4C0E2C11F42}"/>
                </c:ext>
              </c:extLst>
            </c:dLbl>
            <c:dLbl>
              <c:idx val="5"/>
              <c:tx>
                <c:rich>
                  <a:bodyPr/>
                  <a:lstStyle/>
                  <a:p>
                    <a:fld id="{6AFCFFC0-500F-8141-B3A3-DE67C290F76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078-9148-A7E7-C4C0E2C11F42}"/>
                </c:ext>
              </c:extLst>
            </c:dLbl>
            <c:dLbl>
              <c:idx val="6"/>
              <c:tx>
                <c:rich>
                  <a:bodyPr/>
                  <a:lstStyle/>
                  <a:p>
                    <a:fld id="{791FA9E1-469A-1749-A733-825B9D66FAA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078-9148-A7E7-C4C0E2C11F42}"/>
                </c:ext>
              </c:extLst>
            </c:dLbl>
            <c:dLbl>
              <c:idx val="7"/>
              <c:tx>
                <c:rich>
                  <a:bodyPr/>
                  <a:lstStyle/>
                  <a:p>
                    <a:fld id="{90D1C991-65C2-D945-A9E0-B16956D79CC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078-9148-A7E7-C4C0E2C11F42}"/>
                </c:ext>
              </c:extLst>
            </c:dLbl>
            <c:dLbl>
              <c:idx val="8"/>
              <c:tx>
                <c:rich>
                  <a:bodyPr/>
                  <a:lstStyle/>
                  <a:p>
                    <a:fld id="{19BDC6CB-BCCD-2449-89DF-FFC5078D36E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078-9148-A7E7-C4C0E2C11F42}"/>
                </c:ext>
              </c:extLst>
            </c:dLbl>
            <c:dLbl>
              <c:idx val="9"/>
              <c:tx>
                <c:rich>
                  <a:bodyPr/>
                  <a:lstStyle/>
                  <a:p>
                    <a:fld id="{B9C8EB78-6B74-D340-B26A-5D2AA5EB428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078-9148-A7E7-C4C0E2C11F42}"/>
                </c:ext>
              </c:extLst>
            </c:dLbl>
            <c:dLbl>
              <c:idx val="10"/>
              <c:tx>
                <c:rich>
                  <a:bodyPr/>
                  <a:lstStyle/>
                  <a:p>
                    <a:fld id="{91ABD776-E2E6-ED4C-A45F-C1DD5D79A29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078-9148-A7E7-C4C0E2C11F4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'Franklin subcounties'!$A$127:$A$137</c:f>
              <c:strCache>
                <c:ptCount val="11"/>
                <c:pt idx="0">
                  <c:v>Bahamian</c:v>
                </c:pt>
                <c:pt idx="1">
                  <c:v>Barbadian</c:v>
                </c:pt>
                <c:pt idx="2">
                  <c:v>Belizean</c:v>
                </c:pt>
                <c:pt idx="3">
                  <c:v>British West Indian</c:v>
                </c:pt>
                <c:pt idx="4">
                  <c:v>Guyanese</c:v>
                </c:pt>
                <c:pt idx="5">
                  <c:v>Haitian</c:v>
                </c:pt>
                <c:pt idx="6">
                  <c:v>Jamaican</c:v>
                </c:pt>
                <c:pt idx="7">
                  <c:v>Other West Indian</c:v>
                </c:pt>
                <c:pt idx="8">
                  <c:v>Trinidadian and Tobagonian</c:v>
                </c:pt>
                <c:pt idx="9">
                  <c:v>U.S. Virgin Islander</c:v>
                </c:pt>
                <c:pt idx="10">
                  <c:v>West Indian</c:v>
                </c:pt>
              </c:strCache>
            </c:strRef>
          </c:cat>
          <c:val>
            <c:numRef>
              <c:f>'Franklin subcounties'!$F$127:$F$137</c:f>
              <c:numCache>
                <c:formatCode>0.00%</c:formatCode>
                <c:ptCount val="11"/>
                <c:pt idx="0">
                  <c:v>0</c:v>
                </c:pt>
                <c:pt idx="1">
                  <c:v>0</c:v>
                </c:pt>
                <c:pt idx="2">
                  <c:v>0</c:v>
                </c:pt>
                <c:pt idx="3">
                  <c:v>0</c:v>
                </c:pt>
                <c:pt idx="4">
                  <c:v>0</c:v>
                </c:pt>
                <c:pt idx="5">
                  <c:v>0</c:v>
                </c:pt>
                <c:pt idx="6">
                  <c:v>1</c:v>
                </c:pt>
                <c:pt idx="7">
                  <c:v>0</c:v>
                </c:pt>
                <c:pt idx="8">
                  <c:v>0</c:v>
                </c:pt>
                <c:pt idx="9">
                  <c:v>0</c:v>
                </c:pt>
                <c:pt idx="10">
                  <c:v>0</c:v>
                </c:pt>
              </c:numCache>
            </c:numRef>
          </c:val>
          <c:extLst>
            <c:ext xmlns:c15="http://schemas.microsoft.com/office/drawing/2012/chart" uri="{02D57815-91ED-43cb-92C2-25804820EDAC}">
              <c15:datalabelsRange>
                <c15:f>'Franklin subcounties'!$F$140:$F$150</c15:f>
                <c15:dlblRangeCache>
                  <c:ptCount val="11"/>
                  <c:pt idx="6">
                    <c:v>100% (5)</c:v>
                  </c:pt>
                </c15:dlblRangeCache>
              </c15:datalabelsRange>
            </c:ext>
            <c:ext xmlns:c16="http://schemas.microsoft.com/office/drawing/2014/chart" uri="{C3380CC4-5D6E-409C-BE32-E72D297353CC}">
              <c16:uniqueId val="{00000000-F078-9148-A7E7-C4C0E2C11F42}"/>
            </c:ext>
          </c:extLst>
        </c:ser>
        <c:dLbls>
          <c:dLblPos val="outEnd"/>
          <c:showLegendKey val="0"/>
          <c:showVal val="1"/>
          <c:showCatName val="0"/>
          <c:showSerName val="0"/>
          <c:showPercent val="0"/>
          <c:showBubbleSize val="0"/>
        </c:dLbls>
        <c:gapWidth val="219"/>
        <c:overlap val="-27"/>
        <c:axId val="289689695"/>
        <c:axId val="376251135"/>
      </c:barChart>
      <c:catAx>
        <c:axId val="28968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6251135"/>
        <c:crosses val="autoZero"/>
        <c:auto val="1"/>
        <c:lblAlgn val="ctr"/>
        <c:lblOffset val="100"/>
        <c:noMultiLvlLbl val="0"/>
      </c:catAx>
      <c:valAx>
        <c:axId val="376251135"/>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689695"/>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'Hampshire subcounties'!$B$126</c:f>
              <c:strCache>
                <c:ptCount val="1"/>
                <c:pt idx="0">
                  <c:v>Amherst Town city, Hampshire County, Massachusetts</c:v>
                </c:pt>
              </c:strCache>
            </c:strRef>
          </c:tx>
          <c:spPr>
            <a:solidFill>
              <a:schemeClr val="accent1"/>
            </a:solidFill>
            <a:ln>
              <a:noFill/>
            </a:ln>
            <a:effectLst/>
          </c:spPr>
          <c:invertIfNegative val="0"/>
          <c:dLbls>
            <c:dLbl>
              <c:idx val="0"/>
              <c:tx>
                <c:rich>
                  <a:bodyPr/>
                  <a:lstStyle/>
                  <a:p>
                    <a:fld id="{E8409406-10C3-A14B-81CD-C0EDCA11C0D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AF64-A647-BF11-4B1832A1A274}"/>
                </c:ext>
              </c:extLst>
            </c:dLbl>
            <c:dLbl>
              <c:idx val="1"/>
              <c:tx>
                <c:rich>
                  <a:bodyPr/>
                  <a:lstStyle/>
                  <a:p>
                    <a:fld id="{CF999FFB-4B43-3043-86F9-19E36E864C4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AF64-A647-BF11-4B1832A1A274}"/>
                </c:ext>
              </c:extLst>
            </c:dLbl>
            <c:dLbl>
              <c:idx val="2"/>
              <c:tx>
                <c:rich>
                  <a:bodyPr/>
                  <a:lstStyle/>
                  <a:p>
                    <a:fld id="{9B760697-A186-DE46-A8D9-247DA913857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F64-A647-BF11-4B1832A1A274}"/>
                </c:ext>
              </c:extLst>
            </c:dLbl>
            <c:dLbl>
              <c:idx val="3"/>
              <c:tx>
                <c:rich>
                  <a:bodyPr/>
                  <a:lstStyle/>
                  <a:p>
                    <a:fld id="{F03D88D5-0EB7-8044-A77F-58EF89FFF9E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F64-A647-BF11-4B1832A1A274}"/>
                </c:ext>
              </c:extLst>
            </c:dLbl>
            <c:dLbl>
              <c:idx val="4"/>
              <c:tx>
                <c:rich>
                  <a:bodyPr/>
                  <a:lstStyle/>
                  <a:p>
                    <a:fld id="{98A2CBE2-CDDE-A047-8A13-23F62424B56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F64-A647-BF11-4B1832A1A274}"/>
                </c:ext>
              </c:extLst>
            </c:dLbl>
            <c:dLbl>
              <c:idx val="5"/>
              <c:tx>
                <c:rich>
                  <a:bodyPr/>
                  <a:lstStyle/>
                  <a:p>
                    <a:fld id="{219FCA23-41A7-7B49-A6D6-DB5C0EA062C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F64-A647-BF11-4B1832A1A274}"/>
                </c:ext>
              </c:extLst>
            </c:dLbl>
            <c:dLbl>
              <c:idx val="6"/>
              <c:tx>
                <c:rich>
                  <a:bodyPr/>
                  <a:lstStyle/>
                  <a:p>
                    <a:fld id="{ADFAEDA8-6223-774F-8CBE-95D511AC28E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F64-A647-BF11-4B1832A1A274}"/>
                </c:ext>
              </c:extLst>
            </c:dLbl>
            <c:dLbl>
              <c:idx val="7"/>
              <c:tx>
                <c:rich>
                  <a:bodyPr/>
                  <a:lstStyle/>
                  <a:p>
                    <a:fld id="{86E7ACCC-E422-4B4C-A57D-1C471AD2C5F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F64-A647-BF11-4B1832A1A274}"/>
                </c:ext>
              </c:extLst>
            </c:dLbl>
            <c:dLbl>
              <c:idx val="8"/>
              <c:tx>
                <c:rich>
                  <a:bodyPr/>
                  <a:lstStyle/>
                  <a:p>
                    <a:fld id="{F2D1F5C5-BDA8-BE42-8F97-CDA228313D3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F64-A647-BF11-4B1832A1A274}"/>
                </c:ext>
              </c:extLst>
            </c:dLbl>
            <c:dLbl>
              <c:idx val="9"/>
              <c:tx>
                <c:rich>
                  <a:bodyPr/>
                  <a:lstStyle/>
                  <a:p>
                    <a:fld id="{40D3FCF6-006E-9B42-9686-0F5A3E137AE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F64-A647-BF11-4B1832A1A274}"/>
                </c:ext>
              </c:extLst>
            </c:dLbl>
            <c:dLbl>
              <c:idx val="10"/>
              <c:tx>
                <c:rich>
                  <a:bodyPr/>
                  <a:lstStyle/>
                  <a:p>
                    <a:fld id="{17C51613-EEFE-A942-9150-4C0C5EF6F84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F64-A647-BF11-4B1832A1A27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'Hampshire subcounties'!$A$127:$A$137</c:f>
              <c:strCache>
                <c:ptCount val="11"/>
                <c:pt idx="0">
                  <c:v>Bahamian</c:v>
                </c:pt>
                <c:pt idx="1">
                  <c:v>Barbadian</c:v>
                </c:pt>
                <c:pt idx="2">
                  <c:v>Belizean</c:v>
                </c:pt>
                <c:pt idx="3">
                  <c:v>British West Indian</c:v>
                </c:pt>
                <c:pt idx="4">
                  <c:v>Guyanese</c:v>
                </c:pt>
                <c:pt idx="5">
                  <c:v>Haitian</c:v>
                </c:pt>
                <c:pt idx="6">
                  <c:v>Jamaican</c:v>
                </c:pt>
                <c:pt idx="7">
                  <c:v>Other West Indian</c:v>
                </c:pt>
                <c:pt idx="8">
                  <c:v>Trinidadian and Tobagonian</c:v>
                </c:pt>
                <c:pt idx="9">
                  <c:v>U.S. Virgin Islander</c:v>
                </c:pt>
                <c:pt idx="10">
                  <c:v>West Indian</c:v>
                </c:pt>
              </c:strCache>
            </c:strRef>
          </c:cat>
          <c:val>
            <c:numRef>
              <c:f>'Hampshire subcounties'!$B$127:$B$137</c:f>
              <c:numCache>
                <c:formatCode>0%</c:formatCode>
                <c:ptCount val="11"/>
                <c:pt idx="0">
                  <c:v>0</c:v>
                </c:pt>
                <c:pt idx="1">
                  <c:v>0</c:v>
                </c:pt>
                <c:pt idx="2">
                  <c:v>0</c:v>
                </c:pt>
                <c:pt idx="3">
                  <c:v>0</c:v>
                </c:pt>
                <c:pt idx="4">
                  <c:v>0</c:v>
                </c:pt>
                <c:pt idx="5">
                  <c:v>0.43396226415094341</c:v>
                </c:pt>
                <c:pt idx="6">
                  <c:v>0.35849056603773582</c:v>
                </c:pt>
                <c:pt idx="7">
                  <c:v>1.4150943396226415E-2</c:v>
                </c:pt>
                <c:pt idx="8">
                  <c:v>0.15566037735849056</c:v>
                </c:pt>
                <c:pt idx="9">
                  <c:v>0</c:v>
                </c:pt>
                <c:pt idx="10">
                  <c:v>3.7735849056603772E-2</c:v>
                </c:pt>
              </c:numCache>
            </c:numRef>
          </c:val>
          <c:extLst>
            <c:ext xmlns:c15="http://schemas.microsoft.com/office/drawing/2012/chart" uri="{02D57815-91ED-43cb-92C2-25804820EDAC}">
              <c15:datalabelsRange>
                <c15:f>'Hampshire subcounties'!$B$141:$B$151</c15:f>
                <c15:dlblRangeCache>
                  <c:ptCount val="11"/>
                  <c:pt idx="5">
                    <c:v>43% (92)</c:v>
                  </c:pt>
                  <c:pt idx="6">
                    <c:v>36% (76)</c:v>
                  </c:pt>
                  <c:pt idx="7">
                    <c:v>1% (3)</c:v>
                  </c:pt>
                  <c:pt idx="8">
                    <c:v>16% (33)</c:v>
                  </c:pt>
                  <c:pt idx="10">
                    <c:v>4% (8)</c:v>
                  </c:pt>
                </c15:dlblRangeCache>
              </c15:datalabelsRange>
            </c:ext>
            <c:ext xmlns:c16="http://schemas.microsoft.com/office/drawing/2014/chart" uri="{C3380CC4-5D6E-409C-BE32-E72D297353CC}">
              <c16:uniqueId val="{00000000-AF64-A647-BF11-4B1832A1A274}"/>
            </c:ext>
          </c:extLst>
        </c:ser>
        <c:dLbls>
          <c:dLblPos val="outEnd"/>
          <c:showLegendKey val="0"/>
          <c:showVal val="1"/>
          <c:showCatName val="0"/>
          <c:showSerName val="0"/>
          <c:showPercent val="0"/>
          <c:showBubbleSize val="0"/>
        </c:dLbls>
        <c:gapWidth val="219"/>
        <c:overlap val="-27"/>
        <c:axId val="277322911"/>
        <c:axId val="2060507616"/>
      </c:barChart>
      <c:catAx>
        <c:axId val="2773229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507616"/>
        <c:crosses val="autoZero"/>
        <c:auto val="1"/>
        <c:lblAlgn val="ctr"/>
        <c:lblOffset val="100"/>
        <c:noMultiLvlLbl val="0"/>
      </c:catAx>
      <c:valAx>
        <c:axId val="2060507616"/>
        <c:scaling>
          <c:orientation val="minMax"/>
          <c:max val="0.5"/>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322911"/>
        <c:crosses val="autoZero"/>
        <c:crossBetween val="between"/>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'Hampshire subcounties'!$C$126</c:f>
              <c:strCache>
                <c:ptCount val="1"/>
                <c:pt idx="0">
                  <c:v>Hatfield town, Hampshire County, Massachusetts</c:v>
                </c:pt>
              </c:strCache>
            </c:strRef>
          </c:tx>
          <c:spPr>
            <a:solidFill>
              <a:schemeClr val="accent1"/>
            </a:solidFill>
            <a:ln>
              <a:noFill/>
            </a:ln>
            <a:effectLst/>
          </c:spPr>
          <c:invertIfNegative val="0"/>
          <c:dLbls>
            <c:dLbl>
              <c:idx val="0"/>
              <c:tx>
                <c:rich>
                  <a:bodyPr/>
                  <a:lstStyle/>
                  <a:p>
                    <a:fld id="{06D8BE9B-54AB-D14F-AEC6-4AD500B4148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AA9-664B-AEE5-1FD24E22C34C}"/>
                </c:ext>
              </c:extLst>
            </c:dLbl>
            <c:dLbl>
              <c:idx val="1"/>
              <c:tx>
                <c:rich>
                  <a:bodyPr/>
                  <a:lstStyle/>
                  <a:p>
                    <a:fld id="{A37777B2-6BD1-CA4C-A65D-3BCCCC9465A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AA9-664B-AEE5-1FD24E22C34C}"/>
                </c:ext>
              </c:extLst>
            </c:dLbl>
            <c:dLbl>
              <c:idx val="2"/>
              <c:tx>
                <c:rich>
                  <a:bodyPr/>
                  <a:lstStyle/>
                  <a:p>
                    <a:fld id="{341CC742-C8C8-9E4E-B8EF-3A545201EB0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AA9-664B-AEE5-1FD24E22C34C}"/>
                </c:ext>
              </c:extLst>
            </c:dLbl>
            <c:dLbl>
              <c:idx val="3"/>
              <c:tx>
                <c:rich>
                  <a:bodyPr/>
                  <a:lstStyle/>
                  <a:p>
                    <a:fld id="{3860E707-A42E-4540-84E7-F88235C191A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AA9-664B-AEE5-1FD24E22C34C}"/>
                </c:ext>
              </c:extLst>
            </c:dLbl>
            <c:dLbl>
              <c:idx val="4"/>
              <c:tx>
                <c:rich>
                  <a:bodyPr/>
                  <a:lstStyle/>
                  <a:p>
                    <a:fld id="{0FA59E8A-193E-9445-B45D-49FC266615F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AA9-664B-AEE5-1FD24E22C34C}"/>
                </c:ext>
              </c:extLst>
            </c:dLbl>
            <c:dLbl>
              <c:idx val="5"/>
              <c:tx>
                <c:rich>
                  <a:bodyPr/>
                  <a:lstStyle/>
                  <a:p>
                    <a:fld id="{9AE9F390-290F-6A4A-8400-4A6315B9A3E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AA9-664B-AEE5-1FD24E22C34C}"/>
                </c:ext>
              </c:extLst>
            </c:dLbl>
            <c:dLbl>
              <c:idx val="6"/>
              <c:tx>
                <c:rich>
                  <a:bodyPr/>
                  <a:lstStyle/>
                  <a:p>
                    <a:fld id="{A750F99C-E6C7-0749-901D-39354E09255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AA9-664B-AEE5-1FD24E22C34C}"/>
                </c:ext>
              </c:extLst>
            </c:dLbl>
            <c:dLbl>
              <c:idx val="7"/>
              <c:tx>
                <c:rich>
                  <a:bodyPr/>
                  <a:lstStyle/>
                  <a:p>
                    <a:fld id="{D0E6548D-B299-3E4A-B761-BCCDC5AC8E4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AA9-664B-AEE5-1FD24E22C34C}"/>
                </c:ext>
              </c:extLst>
            </c:dLbl>
            <c:dLbl>
              <c:idx val="8"/>
              <c:tx>
                <c:rich>
                  <a:bodyPr/>
                  <a:lstStyle/>
                  <a:p>
                    <a:fld id="{5AF95E1F-A75C-FB4C-B06D-BCFBA6FB888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AA9-664B-AEE5-1FD24E22C34C}"/>
                </c:ext>
              </c:extLst>
            </c:dLbl>
            <c:dLbl>
              <c:idx val="9"/>
              <c:tx>
                <c:rich>
                  <a:bodyPr/>
                  <a:lstStyle/>
                  <a:p>
                    <a:fld id="{889E8764-348F-304D-8E8B-E607093C4A0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AA9-664B-AEE5-1FD24E22C34C}"/>
                </c:ext>
              </c:extLst>
            </c:dLbl>
            <c:dLbl>
              <c:idx val="10"/>
              <c:tx>
                <c:rich>
                  <a:bodyPr/>
                  <a:lstStyle/>
                  <a:p>
                    <a:fld id="{90CA26C2-BC96-8E46-8AF8-1902571F368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AA9-664B-AEE5-1FD24E22C3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'Hampshire subcounties'!$A$127:$A$137</c:f>
              <c:strCache>
                <c:ptCount val="11"/>
                <c:pt idx="0">
                  <c:v>Bahamian</c:v>
                </c:pt>
                <c:pt idx="1">
                  <c:v>Barbadian</c:v>
                </c:pt>
                <c:pt idx="2">
                  <c:v>Belizean</c:v>
                </c:pt>
                <c:pt idx="3">
                  <c:v>British West Indian</c:v>
                </c:pt>
                <c:pt idx="4">
                  <c:v>Guyanese</c:v>
                </c:pt>
                <c:pt idx="5">
                  <c:v>Haitian</c:v>
                </c:pt>
                <c:pt idx="6">
                  <c:v>Jamaican</c:v>
                </c:pt>
                <c:pt idx="7">
                  <c:v>Other West Indian</c:v>
                </c:pt>
                <c:pt idx="8">
                  <c:v>Trinidadian and Tobagonian</c:v>
                </c:pt>
                <c:pt idx="9">
                  <c:v>U.S. Virgin Islander</c:v>
                </c:pt>
                <c:pt idx="10">
                  <c:v>West Indian</c:v>
                </c:pt>
              </c:strCache>
            </c:strRef>
          </c:cat>
          <c:val>
            <c:numRef>
              <c:f>'Hampshire subcounties'!$C$127:$C$137</c:f>
              <c:numCache>
                <c:formatCode>0%</c:formatCode>
                <c:ptCount val="11"/>
                <c:pt idx="0">
                  <c:v>0</c:v>
                </c:pt>
                <c:pt idx="1">
                  <c:v>0</c:v>
                </c:pt>
                <c:pt idx="2">
                  <c:v>0</c:v>
                </c:pt>
                <c:pt idx="3">
                  <c:v>0</c:v>
                </c:pt>
                <c:pt idx="4">
                  <c:v>1</c:v>
                </c:pt>
                <c:pt idx="5">
                  <c:v>0</c:v>
                </c:pt>
                <c:pt idx="6">
                  <c:v>0</c:v>
                </c:pt>
                <c:pt idx="7">
                  <c:v>0</c:v>
                </c:pt>
                <c:pt idx="8">
                  <c:v>0</c:v>
                </c:pt>
                <c:pt idx="9">
                  <c:v>0</c:v>
                </c:pt>
                <c:pt idx="10">
                  <c:v>0</c:v>
                </c:pt>
              </c:numCache>
            </c:numRef>
          </c:val>
          <c:extLst>
            <c:ext xmlns:c15="http://schemas.microsoft.com/office/drawing/2012/chart" uri="{02D57815-91ED-43cb-92C2-25804820EDAC}">
              <c15:datalabelsRange>
                <c15:f>'Hampshire subcounties'!$C$141:$C$151</c15:f>
                <c15:dlblRangeCache>
                  <c:ptCount val="11"/>
                  <c:pt idx="4">
                    <c:v>100% (6)</c:v>
                  </c:pt>
                </c15:dlblRangeCache>
              </c15:datalabelsRange>
            </c:ext>
            <c:ext xmlns:c16="http://schemas.microsoft.com/office/drawing/2014/chart" uri="{C3380CC4-5D6E-409C-BE32-E72D297353CC}">
              <c16:uniqueId val="{00000000-7AA9-664B-AEE5-1FD24E22C34C}"/>
            </c:ext>
          </c:extLst>
        </c:ser>
        <c:dLbls>
          <c:dLblPos val="outEnd"/>
          <c:showLegendKey val="0"/>
          <c:showVal val="1"/>
          <c:showCatName val="0"/>
          <c:showSerName val="0"/>
          <c:showPercent val="0"/>
          <c:showBubbleSize val="0"/>
        </c:dLbls>
        <c:gapWidth val="219"/>
        <c:overlap val="-27"/>
        <c:axId val="285644399"/>
        <c:axId val="286057199"/>
      </c:barChart>
      <c:catAx>
        <c:axId val="285644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057199"/>
        <c:crosses val="autoZero"/>
        <c:auto val="1"/>
        <c:lblAlgn val="ctr"/>
        <c:lblOffset val="100"/>
        <c:noMultiLvlLbl val="0"/>
      </c:catAx>
      <c:valAx>
        <c:axId val="286057199"/>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5644399"/>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'Hampshire subcounties'!$D$126</c:f>
              <c:strCache>
                <c:ptCount val="1"/>
                <c:pt idx="0">
                  <c:v>Northampton city, Hampshire County, Massachusetts</c:v>
                </c:pt>
              </c:strCache>
            </c:strRef>
          </c:tx>
          <c:spPr>
            <a:solidFill>
              <a:schemeClr val="accent1"/>
            </a:solidFill>
            <a:ln>
              <a:noFill/>
            </a:ln>
            <a:effectLst/>
          </c:spPr>
          <c:invertIfNegative val="0"/>
          <c:dLbls>
            <c:dLbl>
              <c:idx val="0"/>
              <c:tx>
                <c:rich>
                  <a:bodyPr/>
                  <a:lstStyle/>
                  <a:p>
                    <a:fld id="{034EFBB4-7DB1-574E-948D-95D8BF7AFA5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1788-7F43-904C-0C678AF19E1E}"/>
                </c:ext>
              </c:extLst>
            </c:dLbl>
            <c:dLbl>
              <c:idx val="1"/>
              <c:tx>
                <c:rich>
                  <a:bodyPr/>
                  <a:lstStyle/>
                  <a:p>
                    <a:fld id="{1B5B0B0C-F7A4-4B4A-B55B-A56504C2FC5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1788-7F43-904C-0C678AF19E1E}"/>
                </c:ext>
              </c:extLst>
            </c:dLbl>
            <c:dLbl>
              <c:idx val="2"/>
              <c:tx>
                <c:rich>
                  <a:bodyPr/>
                  <a:lstStyle/>
                  <a:p>
                    <a:fld id="{2FF2DB73-4D95-F942-902F-523BA4B0F14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1788-7F43-904C-0C678AF19E1E}"/>
                </c:ext>
              </c:extLst>
            </c:dLbl>
            <c:dLbl>
              <c:idx val="3"/>
              <c:tx>
                <c:rich>
                  <a:bodyPr/>
                  <a:lstStyle/>
                  <a:p>
                    <a:fld id="{BB91C76A-5AE9-3646-8A4E-92D5C26B3FB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1788-7F43-904C-0C678AF19E1E}"/>
                </c:ext>
              </c:extLst>
            </c:dLbl>
            <c:dLbl>
              <c:idx val="4"/>
              <c:tx>
                <c:rich>
                  <a:bodyPr/>
                  <a:lstStyle/>
                  <a:p>
                    <a:fld id="{0ED745F5-F6D3-3347-B912-EFFBDBDFEFC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1788-7F43-904C-0C678AF19E1E}"/>
                </c:ext>
              </c:extLst>
            </c:dLbl>
            <c:dLbl>
              <c:idx val="5"/>
              <c:tx>
                <c:rich>
                  <a:bodyPr/>
                  <a:lstStyle/>
                  <a:p>
                    <a:fld id="{77042F61-AD02-1A49-8CE0-3DAAF5D8AED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1788-7F43-904C-0C678AF19E1E}"/>
                </c:ext>
              </c:extLst>
            </c:dLbl>
            <c:dLbl>
              <c:idx val="6"/>
              <c:tx>
                <c:rich>
                  <a:bodyPr/>
                  <a:lstStyle/>
                  <a:p>
                    <a:fld id="{5B2830EA-C09A-A346-914C-11073591252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1788-7F43-904C-0C678AF19E1E}"/>
                </c:ext>
              </c:extLst>
            </c:dLbl>
            <c:dLbl>
              <c:idx val="7"/>
              <c:tx>
                <c:rich>
                  <a:bodyPr/>
                  <a:lstStyle/>
                  <a:p>
                    <a:fld id="{F2FA03E2-9E7B-134D-BADC-77F23897068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1788-7F43-904C-0C678AF19E1E}"/>
                </c:ext>
              </c:extLst>
            </c:dLbl>
            <c:dLbl>
              <c:idx val="8"/>
              <c:tx>
                <c:rich>
                  <a:bodyPr/>
                  <a:lstStyle/>
                  <a:p>
                    <a:fld id="{0204806B-2886-2F47-A214-E1B9F9ECF07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1788-7F43-904C-0C678AF19E1E}"/>
                </c:ext>
              </c:extLst>
            </c:dLbl>
            <c:dLbl>
              <c:idx val="9"/>
              <c:tx>
                <c:rich>
                  <a:bodyPr/>
                  <a:lstStyle/>
                  <a:p>
                    <a:fld id="{6E20B635-1B85-6341-A28A-10F697CBAC4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1788-7F43-904C-0C678AF19E1E}"/>
                </c:ext>
              </c:extLst>
            </c:dLbl>
            <c:dLbl>
              <c:idx val="10"/>
              <c:tx>
                <c:rich>
                  <a:bodyPr/>
                  <a:lstStyle/>
                  <a:p>
                    <a:fld id="{6AF1CFE5-11E1-6A4E-8FEB-E03FDA0ADAE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1788-7F43-904C-0C678AF19E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'Hampshire subcounties'!$A$127:$A$137</c:f>
              <c:strCache>
                <c:ptCount val="11"/>
                <c:pt idx="0">
                  <c:v>Bahamian</c:v>
                </c:pt>
                <c:pt idx="1">
                  <c:v>Barbadian</c:v>
                </c:pt>
                <c:pt idx="2">
                  <c:v>Belizean</c:v>
                </c:pt>
                <c:pt idx="3">
                  <c:v>British West Indian</c:v>
                </c:pt>
                <c:pt idx="4">
                  <c:v>Guyanese</c:v>
                </c:pt>
                <c:pt idx="5">
                  <c:v>Haitian</c:v>
                </c:pt>
                <c:pt idx="6">
                  <c:v>Jamaican</c:v>
                </c:pt>
                <c:pt idx="7">
                  <c:v>Other West Indian</c:v>
                </c:pt>
                <c:pt idx="8">
                  <c:v>Trinidadian and Tobagonian</c:v>
                </c:pt>
                <c:pt idx="9">
                  <c:v>U.S. Virgin Islander</c:v>
                </c:pt>
                <c:pt idx="10">
                  <c:v>West Indian</c:v>
                </c:pt>
              </c:strCache>
            </c:strRef>
          </c:cat>
          <c:val>
            <c:numRef>
              <c:f>'Hampshire subcounties'!$D$127:$D$137</c:f>
              <c:numCache>
                <c:formatCode>0%</c:formatCode>
                <c:ptCount val="11"/>
                <c:pt idx="0">
                  <c:v>0</c:v>
                </c:pt>
                <c:pt idx="1">
                  <c:v>0</c:v>
                </c:pt>
                <c:pt idx="2">
                  <c:v>0</c:v>
                </c:pt>
                <c:pt idx="3">
                  <c:v>0</c:v>
                </c:pt>
                <c:pt idx="4">
                  <c:v>0</c:v>
                </c:pt>
                <c:pt idx="5">
                  <c:v>0.34177215189873417</c:v>
                </c:pt>
                <c:pt idx="6">
                  <c:v>0.10126582278481013</c:v>
                </c:pt>
                <c:pt idx="7">
                  <c:v>0</c:v>
                </c:pt>
                <c:pt idx="8">
                  <c:v>0.55696202531645567</c:v>
                </c:pt>
                <c:pt idx="9">
                  <c:v>0</c:v>
                </c:pt>
                <c:pt idx="10">
                  <c:v>0</c:v>
                </c:pt>
              </c:numCache>
            </c:numRef>
          </c:val>
          <c:extLst>
            <c:ext xmlns:c15="http://schemas.microsoft.com/office/drawing/2012/chart" uri="{02D57815-91ED-43cb-92C2-25804820EDAC}">
              <c15:datalabelsRange>
                <c15:f>'Hampshire subcounties'!$D$141:$D$151</c15:f>
                <c15:dlblRangeCache>
                  <c:ptCount val="11"/>
                  <c:pt idx="5">
                    <c:v>34% (27)</c:v>
                  </c:pt>
                  <c:pt idx="6">
                    <c:v>10% (8)</c:v>
                  </c:pt>
                  <c:pt idx="8">
                    <c:v>56% (44)</c:v>
                  </c:pt>
                </c15:dlblRangeCache>
              </c15:datalabelsRange>
            </c:ext>
            <c:ext xmlns:c16="http://schemas.microsoft.com/office/drawing/2014/chart" uri="{C3380CC4-5D6E-409C-BE32-E72D297353CC}">
              <c16:uniqueId val="{00000000-1788-7F43-904C-0C678AF19E1E}"/>
            </c:ext>
          </c:extLst>
        </c:ser>
        <c:dLbls>
          <c:dLblPos val="outEnd"/>
          <c:showLegendKey val="0"/>
          <c:showVal val="1"/>
          <c:showCatName val="0"/>
          <c:showSerName val="0"/>
          <c:showPercent val="0"/>
          <c:showBubbleSize val="0"/>
        </c:dLbls>
        <c:gapWidth val="219"/>
        <c:overlap val="-27"/>
        <c:axId val="286200335"/>
        <c:axId val="286084767"/>
      </c:barChart>
      <c:catAx>
        <c:axId val="286200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084767"/>
        <c:crosses val="autoZero"/>
        <c:auto val="1"/>
        <c:lblAlgn val="ctr"/>
        <c:lblOffset val="100"/>
        <c:noMultiLvlLbl val="0"/>
      </c:catAx>
      <c:valAx>
        <c:axId val="2860847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200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'Hampshire subcounties'!$E$126</c:f>
              <c:strCache>
                <c:ptCount val="1"/>
                <c:pt idx="0">
                  <c:v>Pelham town, Hampshire County, Massachusetts</c:v>
                </c:pt>
              </c:strCache>
            </c:strRef>
          </c:tx>
          <c:spPr>
            <a:solidFill>
              <a:schemeClr val="accent1"/>
            </a:solidFill>
            <a:ln>
              <a:noFill/>
            </a:ln>
            <a:effectLst/>
          </c:spPr>
          <c:invertIfNegative val="0"/>
          <c:dLbls>
            <c:dLbl>
              <c:idx val="0"/>
              <c:tx>
                <c:rich>
                  <a:bodyPr/>
                  <a:lstStyle/>
                  <a:p>
                    <a:fld id="{C3B6CD14-CAB7-9649-973B-5FD3D57BA3B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E03-1A40-A5A7-C1578284545C}"/>
                </c:ext>
              </c:extLst>
            </c:dLbl>
            <c:dLbl>
              <c:idx val="1"/>
              <c:tx>
                <c:rich>
                  <a:bodyPr/>
                  <a:lstStyle/>
                  <a:p>
                    <a:fld id="{3F8593CB-299B-444D-80A0-CA0BE37E719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E03-1A40-A5A7-C1578284545C}"/>
                </c:ext>
              </c:extLst>
            </c:dLbl>
            <c:dLbl>
              <c:idx val="2"/>
              <c:tx>
                <c:rich>
                  <a:bodyPr/>
                  <a:lstStyle/>
                  <a:p>
                    <a:fld id="{323BD592-227C-2046-B22F-1A144747B5A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E03-1A40-A5A7-C1578284545C}"/>
                </c:ext>
              </c:extLst>
            </c:dLbl>
            <c:dLbl>
              <c:idx val="3"/>
              <c:tx>
                <c:rich>
                  <a:bodyPr/>
                  <a:lstStyle/>
                  <a:p>
                    <a:fld id="{7625EBB6-BBCF-6246-ABEC-00F5BCAE44F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E03-1A40-A5A7-C1578284545C}"/>
                </c:ext>
              </c:extLst>
            </c:dLbl>
            <c:dLbl>
              <c:idx val="4"/>
              <c:tx>
                <c:rich>
                  <a:bodyPr/>
                  <a:lstStyle/>
                  <a:p>
                    <a:fld id="{BBDCF5BB-9F0A-E74A-9877-9C28A7327B5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E03-1A40-A5A7-C1578284545C}"/>
                </c:ext>
              </c:extLst>
            </c:dLbl>
            <c:dLbl>
              <c:idx val="5"/>
              <c:tx>
                <c:rich>
                  <a:bodyPr/>
                  <a:lstStyle/>
                  <a:p>
                    <a:fld id="{891B39C1-DA8C-C349-A1AF-BD1E331170F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7E03-1A40-A5A7-C1578284545C}"/>
                </c:ext>
              </c:extLst>
            </c:dLbl>
            <c:dLbl>
              <c:idx val="6"/>
              <c:tx>
                <c:rich>
                  <a:bodyPr/>
                  <a:lstStyle/>
                  <a:p>
                    <a:fld id="{F09E815E-AD00-A140-A3A1-94192130407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7E03-1A40-A5A7-C1578284545C}"/>
                </c:ext>
              </c:extLst>
            </c:dLbl>
            <c:dLbl>
              <c:idx val="7"/>
              <c:tx>
                <c:rich>
                  <a:bodyPr/>
                  <a:lstStyle/>
                  <a:p>
                    <a:fld id="{4E2879D7-992F-4641-B907-E69D3B64B2B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7E03-1A40-A5A7-C1578284545C}"/>
                </c:ext>
              </c:extLst>
            </c:dLbl>
            <c:dLbl>
              <c:idx val="8"/>
              <c:tx>
                <c:rich>
                  <a:bodyPr/>
                  <a:lstStyle/>
                  <a:p>
                    <a:fld id="{18D3E936-4167-DE46-80F7-10E3DBFF476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7E03-1A40-A5A7-C1578284545C}"/>
                </c:ext>
              </c:extLst>
            </c:dLbl>
            <c:dLbl>
              <c:idx val="9"/>
              <c:tx>
                <c:rich>
                  <a:bodyPr/>
                  <a:lstStyle/>
                  <a:p>
                    <a:fld id="{337C945E-009A-514C-8F8B-F27DDDC6352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7E03-1A40-A5A7-C1578284545C}"/>
                </c:ext>
              </c:extLst>
            </c:dLbl>
            <c:dLbl>
              <c:idx val="10"/>
              <c:tx>
                <c:rich>
                  <a:bodyPr/>
                  <a:lstStyle/>
                  <a:p>
                    <a:fld id="{5455583B-DBB3-304D-84D1-E12DF19F7CD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7E03-1A40-A5A7-C1578284545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'Hampshire subcounties'!$A$127:$A$137</c:f>
              <c:strCache>
                <c:ptCount val="11"/>
                <c:pt idx="0">
                  <c:v>Bahamian</c:v>
                </c:pt>
                <c:pt idx="1">
                  <c:v>Barbadian</c:v>
                </c:pt>
                <c:pt idx="2">
                  <c:v>Belizean</c:v>
                </c:pt>
                <c:pt idx="3">
                  <c:v>British West Indian</c:v>
                </c:pt>
                <c:pt idx="4">
                  <c:v>Guyanese</c:v>
                </c:pt>
                <c:pt idx="5">
                  <c:v>Haitian</c:v>
                </c:pt>
                <c:pt idx="6">
                  <c:v>Jamaican</c:v>
                </c:pt>
                <c:pt idx="7">
                  <c:v>Other West Indian</c:v>
                </c:pt>
                <c:pt idx="8">
                  <c:v>Trinidadian and Tobagonian</c:v>
                </c:pt>
                <c:pt idx="9">
                  <c:v>U.S. Virgin Islander</c:v>
                </c:pt>
                <c:pt idx="10">
                  <c:v>West Indian</c:v>
                </c:pt>
              </c:strCache>
            </c:strRef>
          </c:cat>
          <c:val>
            <c:numRef>
              <c:f>'Hampshire subcounties'!$E$127:$E$137</c:f>
              <c:numCache>
                <c:formatCode>0%</c:formatCode>
                <c:ptCount val="11"/>
                <c:pt idx="0">
                  <c:v>0</c:v>
                </c:pt>
                <c:pt idx="1">
                  <c:v>0</c:v>
                </c:pt>
                <c:pt idx="2">
                  <c:v>0</c:v>
                </c:pt>
                <c:pt idx="3">
                  <c:v>0</c:v>
                </c:pt>
                <c:pt idx="4">
                  <c:v>0</c:v>
                </c:pt>
                <c:pt idx="5">
                  <c:v>0</c:v>
                </c:pt>
                <c:pt idx="6">
                  <c:v>1</c:v>
                </c:pt>
                <c:pt idx="7">
                  <c:v>0</c:v>
                </c:pt>
                <c:pt idx="8">
                  <c:v>0</c:v>
                </c:pt>
                <c:pt idx="9">
                  <c:v>0</c:v>
                </c:pt>
                <c:pt idx="10">
                  <c:v>0</c:v>
                </c:pt>
              </c:numCache>
            </c:numRef>
          </c:val>
          <c:extLst>
            <c:ext xmlns:c15="http://schemas.microsoft.com/office/drawing/2012/chart" uri="{02D57815-91ED-43cb-92C2-25804820EDAC}">
              <c15:datalabelsRange>
                <c15:f>'Hampshire subcounties'!$E$141:$E$151</c15:f>
                <c15:dlblRangeCache>
                  <c:ptCount val="11"/>
                  <c:pt idx="6">
                    <c:v>100% (3)</c:v>
                  </c:pt>
                </c15:dlblRangeCache>
              </c15:datalabelsRange>
            </c:ext>
            <c:ext xmlns:c16="http://schemas.microsoft.com/office/drawing/2014/chart" uri="{C3380CC4-5D6E-409C-BE32-E72D297353CC}">
              <c16:uniqueId val="{00000000-7E03-1A40-A5A7-C1578284545C}"/>
            </c:ext>
          </c:extLst>
        </c:ser>
        <c:dLbls>
          <c:dLblPos val="outEnd"/>
          <c:showLegendKey val="0"/>
          <c:showVal val="1"/>
          <c:showCatName val="0"/>
          <c:showSerName val="0"/>
          <c:showPercent val="0"/>
          <c:showBubbleSize val="0"/>
        </c:dLbls>
        <c:gapWidth val="219"/>
        <c:overlap val="-27"/>
        <c:axId val="2061762800"/>
        <c:axId val="35598383"/>
      </c:barChart>
      <c:catAx>
        <c:axId val="2061762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98383"/>
        <c:crosses val="autoZero"/>
        <c:auto val="1"/>
        <c:lblAlgn val="ctr"/>
        <c:lblOffset val="100"/>
        <c:noMultiLvlLbl val="0"/>
      </c:catAx>
      <c:valAx>
        <c:axId val="35598383"/>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762800"/>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'Hampshire subcounties'!$F$126</c:f>
              <c:strCache>
                <c:ptCount val="1"/>
                <c:pt idx="0">
                  <c:v>South Hadley town, Hampshire County, Massachusetts</c:v>
                </c:pt>
              </c:strCache>
            </c:strRef>
          </c:tx>
          <c:spPr>
            <a:solidFill>
              <a:schemeClr val="accent1"/>
            </a:solidFill>
            <a:ln>
              <a:noFill/>
            </a:ln>
            <a:effectLst/>
          </c:spPr>
          <c:invertIfNegative val="0"/>
          <c:dLbls>
            <c:dLbl>
              <c:idx val="0"/>
              <c:tx>
                <c:rich>
                  <a:bodyPr/>
                  <a:lstStyle/>
                  <a:p>
                    <a:fld id="{AD36BE11-EC2D-CF41-A035-5EB73162645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EEF-294E-A645-7DBCAE20B0AF}"/>
                </c:ext>
              </c:extLst>
            </c:dLbl>
            <c:dLbl>
              <c:idx val="1"/>
              <c:tx>
                <c:rich>
                  <a:bodyPr/>
                  <a:lstStyle/>
                  <a:p>
                    <a:fld id="{EA5FD429-D62F-504B-B7A5-DD598180BE6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EEF-294E-A645-7DBCAE20B0AF}"/>
                </c:ext>
              </c:extLst>
            </c:dLbl>
            <c:dLbl>
              <c:idx val="2"/>
              <c:tx>
                <c:rich>
                  <a:bodyPr/>
                  <a:lstStyle/>
                  <a:p>
                    <a:fld id="{85229A96-5206-8D40-BD7A-60A003E7463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EEF-294E-A645-7DBCAE20B0AF}"/>
                </c:ext>
              </c:extLst>
            </c:dLbl>
            <c:dLbl>
              <c:idx val="3"/>
              <c:tx>
                <c:rich>
                  <a:bodyPr/>
                  <a:lstStyle/>
                  <a:p>
                    <a:fld id="{1BECE31E-69F2-AA49-AB20-64CEFC19DA0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EEF-294E-A645-7DBCAE20B0AF}"/>
                </c:ext>
              </c:extLst>
            </c:dLbl>
            <c:dLbl>
              <c:idx val="4"/>
              <c:tx>
                <c:rich>
                  <a:bodyPr/>
                  <a:lstStyle/>
                  <a:p>
                    <a:fld id="{00D6B6AD-6B5D-844A-ADBE-896628002C4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EEF-294E-A645-7DBCAE20B0AF}"/>
                </c:ext>
              </c:extLst>
            </c:dLbl>
            <c:dLbl>
              <c:idx val="5"/>
              <c:tx>
                <c:rich>
                  <a:bodyPr/>
                  <a:lstStyle/>
                  <a:p>
                    <a:fld id="{A9173587-A078-284F-8198-F5A4E1281E2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EEF-294E-A645-7DBCAE20B0AF}"/>
                </c:ext>
              </c:extLst>
            </c:dLbl>
            <c:dLbl>
              <c:idx val="6"/>
              <c:tx>
                <c:rich>
                  <a:bodyPr/>
                  <a:lstStyle/>
                  <a:p>
                    <a:fld id="{A8E32C66-3D34-8546-A996-3586541992B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EEF-294E-A645-7DBCAE20B0AF}"/>
                </c:ext>
              </c:extLst>
            </c:dLbl>
            <c:dLbl>
              <c:idx val="7"/>
              <c:tx>
                <c:rich>
                  <a:bodyPr/>
                  <a:lstStyle/>
                  <a:p>
                    <a:fld id="{16E0EB39-6C9A-574B-926B-9ACF3D8CD55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EEF-294E-A645-7DBCAE20B0AF}"/>
                </c:ext>
              </c:extLst>
            </c:dLbl>
            <c:dLbl>
              <c:idx val="8"/>
              <c:tx>
                <c:rich>
                  <a:bodyPr/>
                  <a:lstStyle/>
                  <a:p>
                    <a:fld id="{4BE3D770-C63D-1344-8633-24FA4C71B53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EEF-294E-A645-7DBCAE20B0AF}"/>
                </c:ext>
              </c:extLst>
            </c:dLbl>
            <c:dLbl>
              <c:idx val="9"/>
              <c:tx>
                <c:rich>
                  <a:bodyPr/>
                  <a:lstStyle/>
                  <a:p>
                    <a:fld id="{7C5BA8A5-C2C5-3448-8673-134C55FE3CF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EEF-294E-A645-7DBCAE20B0AF}"/>
                </c:ext>
              </c:extLst>
            </c:dLbl>
            <c:dLbl>
              <c:idx val="10"/>
              <c:tx>
                <c:rich>
                  <a:bodyPr/>
                  <a:lstStyle/>
                  <a:p>
                    <a:fld id="{764D3E7D-21F0-5F4A-B9C7-1B8149140F0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EEF-294E-A645-7DBCAE20B0A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'Hampshire subcounties'!$A$127:$A$137</c:f>
              <c:strCache>
                <c:ptCount val="11"/>
                <c:pt idx="0">
                  <c:v>Bahamian</c:v>
                </c:pt>
                <c:pt idx="1">
                  <c:v>Barbadian</c:v>
                </c:pt>
                <c:pt idx="2">
                  <c:v>Belizean</c:v>
                </c:pt>
                <c:pt idx="3">
                  <c:v>British West Indian</c:v>
                </c:pt>
                <c:pt idx="4">
                  <c:v>Guyanese</c:v>
                </c:pt>
                <c:pt idx="5">
                  <c:v>Haitian</c:v>
                </c:pt>
                <c:pt idx="6">
                  <c:v>Jamaican</c:v>
                </c:pt>
                <c:pt idx="7">
                  <c:v>Other West Indian</c:v>
                </c:pt>
                <c:pt idx="8">
                  <c:v>Trinidadian and Tobagonian</c:v>
                </c:pt>
                <c:pt idx="9">
                  <c:v>U.S. Virgin Islander</c:v>
                </c:pt>
                <c:pt idx="10">
                  <c:v>West Indian</c:v>
                </c:pt>
              </c:strCache>
            </c:strRef>
          </c:cat>
          <c:val>
            <c:numRef>
              <c:f>'Hampshire subcounties'!$F$127:$F$137</c:f>
              <c:numCache>
                <c:formatCode>0%</c:formatCode>
                <c:ptCount val="11"/>
                <c:pt idx="0">
                  <c:v>0</c:v>
                </c:pt>
                <c:pt idx="1">
                  <c:v>0.18518518518518517</c:v>
                </c:pt>
                <c:pt idx="2">
                  <c:v>0</c:v>
                </c:pt>
                <c:pt idx="3">
                  <c:v>0</c:v>
                </c:pt>
                <c:pt idx="4">
                  <c:v>0</c:v>
                </c:pt>
                <c:pt idx="5">
                  <c:v>0.51851851851851849</c:v>
                </c:pt>
                <c:pt idx="6">
                  <c:v>0</c:v>
                </c:pt>
                <c:pt idx="7">
                  <c:v>0</c:v>
                </c:pt>
                <c:pt idx="8">
                  <c:v>0.29629629629629628</c:v>
                </c:pt>
                <c:pt idx="9">
                  <c:v>0</c:v>
                </c:pt>
                <c:pt idx="10">
                  <c:v>0</c:v>
                </c:pt>
              </c:numCache>
            </c:numRef>
          </c:val>
          <c:extLst>
            <c:ext xmlns:c15="http://schemas.microsoft.com/office/drawing/2012/chart" uri="{02D57815-91ED-43cb-92C2-25804820EDAC}">
              <c15:datalabelsRange>
                <c15:f>'Hampshire subcounties'!$F$141:$F$152</c15:f>
                <c15:dlblRangeCache>
                  <c:ptCount val="12"/>
                  <c:pt idx="1">
                    <c:v>18% (5)</c:v>
                  </c:pt>
                  <c:pt idx="5">
                    <c:v>52% (14)</c:v>
                  </c:pt>
                  <c:pt idx="8">
                    <c:v>30% (8)</c:v>
                  </c:pt>
                </c15:dlblRangeCache>
              </c15:datalabelsRange>
            </c:ext>
            <c:ext xmlns:c16="http://schemas.microsoft.com/office/drawing/2014/chart" uri="{C3380CC4-5D6E-409C-BE32-E72D297353CC}">
              <c16:uniqueId val="{00000000-BEEF-294E-A645-7DBCAE20B0AF}"/>
            </c:ext>
          </c:extLst>
        </c:ser>
        <c:dLbls>
          <c:dLblPos val="outEnd"/>
          <c:showLegendKey val="0"/>
          <c:showVal val="1"/>
          <c:showCatName val="0"/>
          <c:showSerName val="0"/>
          <c:showPercent val="0"/>
          <c:showBubbleSize val="0"/>
        </c:dLbls>
        <c:gapWidth val="219"/>
        <c:overlap val="-27"/>
        <c:axId val="29470191"/>
        <c:axId val="30310383"/>
      </c:barChart>
      <c:catAx>
        <c:axId val="2947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310383"/>
        <c:crosses val="autoZero"/>
        <c:auto val="1"/>
        <c:lblAlgn val="ctr"/>
        <c:lblOffset val="100"/>
        <c:noMultiLvlLbl val="0"/>
      </c:catAx>
      <c:valAx>
        <c:axId val="303103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70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'Hampshire subcounties'!$G$126</c:f>
              <c:strCache>
                <c:ptCount val="1"/>
                <c:pt idx="0">
                  <c:v>Ware town, Hampshire County, Massachusetts</c:v>
                </c:pt>
              </c:strCache>
            </c:strRef>
          </c:tx>
          <c:spPr>
            <a:solidFill>
              <a:schemeClr val="accent1"/>
            </a:solidFill>
            <a:ln>
              <a:noFill/>
            </a:ln>
            <a:effectLst/>
          </c:spPr>
          <c:invertIfNegative val="0"/>
          <c:dLbls>
            <c:dLbl>
              <c:idx val="0"/>
              <c:tx>
                <c:rich>
                  <a:bodyPr/>
                  <a:lstStyle/>
                  <a:p>
                    <a:fld id="{271ECC97-BF9B-C44E-BC29-02020E7B7D8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0BE-744D-8240-DC2E60A71F18}"/>
                </c:ext>
              </c:extLst>
            </c:dLbl>
            <c:dLbl>
              <c:idx val="1"/>
              <c:tx>
                <c:rich>
                  <a:bodyPr/>
                  <a:lstStyle/>
                  <a:p>
                    <a:fld id="{80685B9C-95A4-B74D-A694-BA2AFE59BA7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0BE-744D-8240-DC2E60A71F18}"/>
                </c:ext>
              </c:extLst>
            </c:dLbl>
            <c:dLbl>
              <c:idx val="2"/>
              <c:tx>
                <c:rich>
                  <a:bodyPr/>
                  <a:lstStyle/>
                  <a:p>
                    <a:fld id="{B5A77A99-E10A-E64E-82FC-6DEE78C83A0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0BE-744D-8240-DC2E60A71F18}"/>
                </c:ext>
              </c:extLst>
            </c:dLbl>
            <c:dLbl>
              <c:idx val="3"/>
              <c:tx>
                <c:rich>
                  <a:bodyPr/>
                  <a:lstStyle/>
                  <a:p>
                    <a:fld id="{D8C6849F-9EE6-9B44-A79C-7E52EE1B1B0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0BE-744D-8240-DC2E60A71F18}"/>
                </c:ext>
              </c:extLst>
            </c:dLbl>
            <c:dLbl>
              <c:idx val="4"/>
              <c:tx>
                <c:rich>
                  <a:bodyPr/>
                  <a:lstStyle/>
                  <a:p>
                    <a:fld id="{B09A61EE-4C57-4949-8AFD-58F02DB75EA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0BE-744D-8240-DC2E60A71F18}"/>
                </c:ext>
              </c:extLst>
            </c:dLbl>
            <c:dLbl>
              <c:idx val="5"/>
              <c:tx>
                <c:rich>
                  <a:bodyPr/>
                  <a:lstStyle/>
                  <a:p>
                    <a:fld id="{D86DC878-6207-1F4F-89B6-D6D86B1C0BA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0BE-744D-8240-DC2E60A71F18}"/>
                </c:ext>
              </c:extLst>
            </c:dLbl>
            <c:dLbl>
              <c:idx val="6"/>
              <c:tx>
                <c:rich>
                  <a:bodyPr/>
                  <a:lstStyle/>
                  <a:p>
                    <a:fld id="{14C8A49A-E9B4-2A4C-83BB-2D29ED098CF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0BE-744D-8240-DC2E60A71F18}"/>
                </c:ext>
              </c:extLst>
            </c:dLbl>
            <c:dLbl>
              <c:idx val="7"/>
              <c:tx>
                <c:rich>
                  <a:bodyPr/>
                  <a:lstStyle/>
                  <a:p>
                    <a:fld id="{1083F239-085F-5344-9C3B-6BB0629FBFC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0BE-744D-8240-DC2E60A71F18}"/>
                </c:ext>
              </c:extLst>
            </c:dLbl>
            <c:dLbl>
              <c:idx val="8"/>
              <c:tx>
                <c:rich>
                  <a:bodyPr/>
                  <a:lstStyle/>
                  <a:p>
                    <a:fld id="{2C42116A-FFC0-5546-8C58-449376ADAA5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0BE-744D-8240-DC2E60A71F18}"/>
                </c:ext>
              </c:extLst>
            </c:dLbl>
            <c:dLbl>
              <c:idx val="9"/>
              <c:tx>
                <c:rich>
                  <a:bodyPr/>
                  <a:lstStyle/>
                  <a:p>
                    <a:fld id="{9E8B8379-1607-9F40-A764-17EE10B5F7A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0BE-744D-8240-DC2E60A71F18}"/>
                </c:ext>
              </c:extLst>
            </c:dLbl>
            <c:dLbl>
              <c:idx val="10"/>
              <c:tx>
                <c:rich>
                  <a:bodyPr/>
                  <a:lstStyle/>
                  <a:p>
                    <a:fld id="{9AC8C8DE-D71E-9A4D-B1F0-A97228D0F8F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0BE-744D-8240-DC2E60A71F1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'Hampshire subcounties'!$A$127:$A$137</c:f>
              <c:strCache>
                <c:ptCount val="11"/>
                <c:pt idx="0">
                  <c:v>Bahamian</c:v>
                </c:pt>
                <c:pt idx="1">
                  <c:v>Barbadian</c:v>
                </c:pt>
                <c:pt idx="2">
                  <c:v>Belizean</c:v>
                </c:pt>
                <c:pt idx="3">
                  <c:v>British West Indian</c:v>
                </c:pt>
                <c:pt idx="4">
                  <c:v>Guyanese</c:v>
                </c:pt>
                <c:pt idx="5">
                  <c:v>Haitian</c:v>
                </c:pt>
                <c:pt idx="6">
                  <c:v>Jamaican</c:v>
                </c:pt>
                <c:pt idx="7">
                  <c:v>Other West Indian</c:v>
                </c:pt>
                <c:pt idx="8">
                  <c:v>Trinidadian and Tobagonian</c:v>
                </c:pt>
                <c:pt idx="9">
                  <c:v>U.S. Virgin Islander</c:v>
                </c:pt>
                <c:pt idx="10">
                  <c:v>West Indian</c:v>
                </c:pt>
              </c:strCache>
            </c:strRef>
          </c:cat>
          <c:val>
            <c:numRef>
              <c:f>'Hampshire subcounties'!$G$127:$G$137</c:f>
              <c:numCache>
                <c:formatCode>0%</c:formatCode>
                <c:ptCount val="11"/>
                <c:pt idx="0">
                  <c:v>0</c:v>
                </c:pt>
                <c:pt idx="1">
                  <c:v>0</c:v>
                </c:pt>
                <c:pt idx="2">
                  <c:v>0</c:v>
                </c:pt>
                <c:pt idx="3">
                  <c:v>0</c:v>
                </c:pt>
                <c:pt idx="4">
                  <c:v>0</c:v>
                </c:pt>
                <c:pt idx="5">
                  <c:v>0.54455445544554459</c:v>
                </c:pt>
                <c:pt idx="6">
                  <c:v>0.10891089108910891</c:v>
                </c:pt>
                <c:pt idx="7">
                  <c:v>0</c:v>
                </c:pt>
                <c:pt idx="8">
                  <c:v>0</c:v>
                </c:pt>
                <c:pt idx="9">
                  <c:v>0</c:v>
                </c:pt>
                <c:pt idx="10">
                  <c:v>0.34653465346534651</c:v>
                </c:pt>
              </c:numCache>
            </c:numRef>
          </c:val>
          <c:extLst>
            <c:ext xmlns:c15="http://schemas.microsoft.com/office/drawing/2012/chart" uri="{02D57815-91ED-43cb-92C2-25804820EDAC}">
              <c15:datalabelsRange>
                <c15:f>'Hampshire subcounties'!$G$141:$G$151</c15:f>
                <c15:dlblRangeCache>
                  <c:ptCount val="11"/>
                  <c:pt idx="5">
                    <c:v>54% (55)</c:v>
                  </c:pt>
                  <c:pt idx="6">
                    <c:v>11% (11)</c:v>
                  </c:pt>
                  <c:pt idx="10">
                    <c:v>35% (35)</c:v>
                  </c:pt>
                </c15:dlblRangeCache>
              </c15:datalabelsRange>
            </c:ext>
            <c:ext xmlns:c16="http://schemas.microsoft.com/office/drawing/2014/chart" uri="{C3380CC4-5D6E-409C-BE32-E72D297353CC}">
              <c16:uniqueId val="{00000000-30BE-744D-8240-DC2E60A71F18}"/>
            </c:ext>
          </c:extLst>
        </c:ser>
        <c:dLbls>
          <c:dLblPos val="outEnd"/>
          <c:showLegendKey val="0"/>
          <c:showVal val="1"/>
          <c:showCatName val="0"/>
          <c:showSerName val="0"/>
          <c:showPercent val="0"/>
          <c:showBubbleSize val="0"/>
        </c:dLbls>
        <c:gapWidth val="219"/>
        <c:overlap val="-27"/>
        <c:axId val="2046809184"/>
        <c:axId val="12957967"/>
      </c:barChart>
      <c:catAx>
        <c:axId val="2046809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57967"/>
        <c:crosses val="autoZero"/>
        <c:auto val="1"/>
        <c:lblAlgn val="ctr"/>
        <c:lblOffset val="100"/>
        <c:noMultiLvlLbl val="0"/>
      </c:catAx>
      <c:valAx>
        <c:axId val="129579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809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Data!$D$1</c:f>
              <c:strCache>
                <c:ptCount val="1"/>
                <c:pt idx="0">
                  <c:v>Hampshire County, Massachusetts</c:v>
                </c:pt>
              </c:strCache>
            </c:strRef>
          </c:tx>
          <c:spPr>
            <a:solidFill>
              <a:schemeClr val="accent1"/>
            </a:solidFill>
            <a:ln>
              <a:noFill/>
            </a:ln>
            <a:effectLst/>
          </c:spPr>
          <c:invertIfNegative val="0"/>
          <c:cat>
            <c:strRef>
              <c:f>Data!$A$2:$A$108</c:f>
              <c:strCache>
                <c:ptCount val="11"/>
                <c:pt idx="0">
                  <c:v>Bahamian</c:v>
                </c:pt>
                <c:pt idx="1">
                  <c:v>Barbadian</c:v>
                </c:pt>
                <c:pt idx="2">
                  <c:v>Belizean</c:v>
                </c:pt>
                <c:pt idx="3">
                  <c:v>British West Indian</c:v>
                </c:pt>
                <c:pt idx="4">
                  <c:v>Guyanese</c:v>
                </c:pt>
                <c:pt idx="5">
                  <c:v>Haitian</c:v>
                </c:pt>
                <c:pt idx="6">
                  <c:v>Jamaican</c:v>
                </c:pt>
                <c:pt idx="7">
                  <c:v>Other West Indian</c:v>
                </c:pt>
                <c:pt idx="8">
                  <c:v>Trinidadian and Tobagonian</c:v>
                </c:pt>
                <c:pt idx="9">
                  <c:v>U.S. Virgin Islander</c:v>
                </c:pt>
                <c:pt idx="10">
                  <c:v>West Indian</c:v>
                </c:pt>
              </c:strCache>
            </c:strRef>
          </c:cat>
          <c:val>
            <c:numRef>
              <c:f>Data!$D$2:$D$108</c:f>
              <c:numCache>
                <c:formatCode>General</c:formatCode>
                <c:ptCount val="11"/>
                <c:pt idx="0">
                  <c:v>0</c:v>
                </c:pt>
                <c:pt idx="1">
                  <c:v>5</c:v>
                </c:pt>
                <c:pt idx="2">
                  <c:v>0</c:v>
                </c:pt>
                <c:pt idx="3">
                  <c:v>0</c:v>
                </c:pt>
                <c:pt idx="4">
                  <c:v>6</c:v>
                </c:pt>
                <c:pt idx="5">
                  <c:v>188</c:v>
                </c:pt>
                <c:pt idx="6">
                  <c:v>98</c:v>
                </c:pt>
                <c:pt idx="7">
                  <c:v>3</c:v>
                </c:pt>
                <c:pt idx="8">
                  <c:v>85</c:v>
                </c:pt>
                <c:pt idx="9">
                  <c:v>0</c:v>
                </c:pt>
                <c:pt idx="10">
                  <c:v>43</c:v>
                </c:pt>
              </c:numCache>
            </c:numRef>
          </c:val>
          <c:extLst>
            <c:ext xmlns:c16="http://schemas.microsoft.com/office/drawing/2014/chart" uri="{C3380CC4-5D6E-409C-BE32-E72D297353CC}">
              <c16:uniqueId val="{00000000-DF36-AA4E-857A-F8F88C9118A5}"/>
            </c:ext>
          </c:extLst>
        </c:ser>
        <c:dLbls>
          <c:showLegendKey val="0"/>
          <c:showVal val="0"/>
          <c:showCatName val="0"/>
          <c:showSerName val="0"/>
          <c:showPercent val="0"/>
          <c:showBubbleSize val="0"/>
        </c:dLbls>
        <c:gapWidth val="219"/>
        <c:overlap val="-27"/>
        <c:axId val="496622607"/>
        <c:axId val="856639359"/>
      </c:barChart>
      <c:catAx>
        <c:axId val="496622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6639359"/>
        <c:crosses val="autoZero"/>
        <c:auto val="1"/>
        <c:lblAlgn val="ctr"/>
        <c:lblOffset val="100"/>
        <c:noMultiLvlLbl val="0"/>
      </c:catAx>
      <c:valAx>
        <c:axId val="85663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622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Data!$E$1</c:f>
              <c:strCache>
                <c:ptCount val="1"/>
                <c:pt idx="0">
                  <c:v>Berkshire County, Massachusetts</c:v>
                </c:pt>
              </c:strCache>
            </c:strRef>
          </c:tx>
          <c:spPr>
            <a:solidFill>
              <a:schemeClr val="accent1"/>
            </a:solidFill>
            <a:ln>
              <a:noFill/>
            </a:ln>
            <a:effectLst/>
          </c:spPr>
          <c:invertIfNegative val="0"/>
          <c:dLbls>
            <c:dLbl>
              <c:idx val="0"/>
              <c:tx>
                <c:rich>
                  <a:bodyPr/>
                  <a:lstStyle/>
                  <a:p>
                    <a:fld id="{7E5515E9-863E-C94F-8BF0-2DBC4BEC1F3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E7C9-7548-8AD7-4CFAAF7D5BAB}"/>
                </c:ext>
              </c:extLst>
            </c:dLbl>
            <c:dLbl>
              <c:idx val="1"/>
              <c:tx>
                <c:rich>
                  <a:bodyPr/>
                  <a:lstStyle/>
                  <a:p>
                    <a:fld id="{08F8B106-5FDD-A746-9872-07600100383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E7C9-7548-8AD7-4CFAAF7D5BAB}"/>
                </c:ext>
              </c:extLst>
            </c:dLbl>
            <c:dLbl>
              <c:idx val="2"/>
              <c:tx>
                <c:rich>
                  <a:bodyPr/>
                  <a:lstStyle/>
                  <a:p>
                    <a:fld id="{22FFD7DE-44E1-7B4E-A921-E4DF451F795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E7C9-7548-8AD7-4CFAAF7D5BAB}"/>
                </c:ext>
              </c:extLst>
            </c:dLbl>
            <c:dLbl>
              <c:idx val="3"/>
              <c:tx>
                <c:rich>
                  <a:bodyPr/>
                  <a:lstStyle/>
                  <a:p>
                    <a:fld id="{F3864930-EFB3-4148-B783-6B8ED87997F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E7C9-7548-8AD7-4CFAAF7D5BAB}"/>
                </c:ext>
              </c:extLst>
            </c:dLbl>
            <c:dLbl>
              <c:idx val="4"/>
              <c:tx>
                <c:rich>
                  <a:bodyPr/>
                  <a:lstStyle/>
                  <a:p>
                    <a:fld id="{973DD9F7-F409-B74D-9672-0D67D30412A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E7C9-7548-8AD7-4CFAAF7D5BAB}"/>
                </c:ext>
              </c:extLst>
            </c:dLbl>
            <c:dLbl>
              <c:idx val="5"/>
              <c:tx>
                <c:rich>
                  <a:bodyPr/>
                  <a:lstStyle/>
                  <a:p>
                    <a:fld id="{3A322F37-C602-7748-B861-9F7493B5002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E7C9-7548-8AD7-4CFAAF7D5BAB}"/>
                </c:ext>
              </c:extLst>
            </c:dLbl>
            <c:dLbl>
              <c:idx val="6"/>
              <c:tx>
                <c:rich>
                  <a:bodyPr/>
                  <a:lstStyle/>
                  <a:p>
                    <a:fld id="{1D53CE0C-DBB4-BC48-B934-F8DCF442F71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E7C9-7548-8AD7-4CFAAF7D5BAB}"/>
                </c:ext>
              </c:extLst>
            </c:dLbl>
            <c:dLbl>
              <c:idx val="7"/>
              <c:tx>
                <c:rich>
                  <a:bodyPr/>
                  <a:lstStyle/>
                  <a:p>
                    <a:fld id="{39AC4FDC-5D4E-6042-AE3B-C7C1F3035F1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E7C9-7548-8AD7-4CFAAF7D5BAB}"/>
                </c:ext>
              </c:extLst>
            </c:dLbl>
            <c:dLbl>
              <c:idx val="8"/>
              <c:tx>
                <c:rich>
                  <a:bodyPr/>
                  <a:lstStyle/>
                  <a:p>
                    <a:fld id="{627C5AED-5B27-1B4B-B683-7D803FEA481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E7C9-7548-8AD7-4CFAAF7D5BAB}"/>
                </c:ext>
              </c:extLst>
            </c:dLbl>
            <c:dLbl>
              <c:idx val="9"/>
              <c:tx>
                <c:rich>
                  <a:bodyPr/>
                  <a:lstStyle/>
                  <a:p>
                    <a:fld id="{01DFE5E4-3DA5-464C-A384-DA02F884BBD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E7C9-7548-8AD7-4CFAAF7D5BAB}"/>
                </c:ext>
              </c:extLst>
            </c:dLbl>
            <c:dLbl>
              <c:idx val="10"/>
              <c:tx>
                <c:rich>
                  <a:bodyPr/>
                  <a:lstStyle/>
                  <a:p>
                    <a:fld id="{C6CC52A0-3DEB-4E43-B569-BD0A69BA6AF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E7C9-7548-8AD7-4CFAAF7D5BA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Data!$A$2:$A$108</c:f>
              <c:strCache>
                <c:ptCount val="11"/>
                <c:pt idx="0">
                  <c:v>Bahamian</c:v>
                </c:pt>
                <c:pt idx="1">
                  <c:v>Barbadian</c:v>
                </c:pt>
                <c:pt idx="2">
                  <c:v>Belizean</c:v>
                </c:pt>
                <c:pt idx="3">
                  <c:v>British West Indian</c:v>
                </c:pt>
                <c:pt idx="4">
                  <c:v>Guyanese</c:v>
                </c:pt>
                <c:pt idx="5">
                  <c:v>Haitian</c:v>
                </c:pt>
                <c:pt idx="6">
                  <c:v>Jamaican</c:v>
                </c:pt>
                <c:pt idx="7">
                  <c:v>Other West Indian</c:v>
                </c:pt>
                <c:pt idx="8">
                  <c:v>Trinidadian and Tobagonian</c:v>
                </c:pt>
                <c:pt idx="9">
                  <c:v>U.S. Virgin Islander</c:v>
                </c:pt>
                <c:pt idx="10">
                  <c:v>West Indian</c:v>
                </c:pt>
              </c:strCache>
            </c:strRef>
          </c:cat>
          <c:val>
            <c:numRef>
              <c:f>Data!$E$2:$E$108</c:f>
              <c:numCache>
                <c:formatCode>0%</c:formatCode>
                <c:ptCount val="11"/>
                <c:pt idx="0">
                  <c:v>0</c:v>
                </c:pt>
                <c:pt idx="1">
                  <c:v>0</c:v>
                </c:pt>
                <c:pt idx="2">
                  <c:v>0</c:v>
                </c:pt>
                <c:pt idx="3">
                  <c:v>0</c:v>
                </c:pt>
                <c:pt idx="4">
                  <c:v>0.10752688172043011</c:v>
                </c:pt>
                <c:pt idx="5">
                  <c:v>0.28315412186379929</c:v>
                </c:pt>
                <c:pt idx="6">
                  <c:v>0.47670250896057348</c:v>
                </c:pt>
                <c:pt idx="7">
                  <c:v>0</c:v>
                </c:pt>
                <c:pt idx="8">
                  <c:v>0.1003584229390681</c:v>
                </c:pt>
                <c:pt idx="9">
                  <c:v>0</c:v>
                </c:pt>
                <c:pt idx="10">
                  <c:v>3.2258064516129031E-2</c:v>
                </c:pt>
              </c:numCache>
            </c:numRef>
          </c:val>
          <c:extLst>
            <c:ext xmlns:c15="http://schemas.microsoft.com/office/drawing/2012/chart" uri="{02D57815-91ED-43cb-92C2-25804820EDAC}">
              <c15:datalabelsRange>
                <c15:f>Data!$E$115:$E$125</c15:f>
                <c15:dlblRangeCache>
                  <c:ptCount val="11"/>
                  <c:pt idx="4">
                    <c:v>11% (30)</c:v>
                  </c:pt>
                  <c:pt idx="5">
                    <c:v>28% (79)</c:v>
                  </c:pt>
                  <c:pt idx="6">
                    <c:v>48% (133)</c:v>
                  </c:pt>
                  <c:pt idx="8">
                    <c:v>10% (28)</c:v>
                  </c:pt>
                  <c:pt idx="10">
                    <c:v>3% (9)</c:v>
                  </c:pt>
                </c15:dlblRangeCache>
              </c15:datalabelsRange>
            </c:ext>
            <c:ext xmlns:c16="http://schemas.microsoft.com/office/drawing/2014/chart" uri="{C3380CC4-5D6E-409C-BE32-E72D297353CC}">
              <c16:uniqueId val="{00000000-E7C9-7548-8AD7-4CFAAF7D5BAB}"/>
            </c:ext>
          </c:extLst>
        </c:ser>
        <c:dLbls>
          <c:dLblPos val="outEnd"/>
          <c:showLegendKey val="0"/>
          <c:showVal val="1"/>
          <c:showCatName val="0"/>
          <c:showSerName val="0"/>
          <c:showPercent val="0"/>
          <c:showBubbleSize val="0"/>
        </c:dLbls>
        <c:gapWidth val="219"/>
        <c:overlap val="-27"/>
        <c:axId val="2022760064"/>
        <c:axId val="361328303"/>
      </c:barChart>
      <c:catAx>
        <c:axId val="20227600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1328303"/>
        <c:crosses val="autoZero"/>
        <c:auto val="1"/>
        <c:lblAlgn val="ctr"/>
        <c:lblOffset val="100"/>
        <c:noMultiLvlLbl val="0"/>
      </c:catAx>
      <c:valAx>
        <c:axId val="3613283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7600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Data!$F$1</c:f>
              <c:strCache>
                <c:ptCount val="1"/>
                <c:pt idx="0">
                  <c:v>Franklin County, Massachusetts</c:v>
                </c:pt>
              </c:strCache>
            </c:strRef>
          </c:tx>
          <c:spPr>
            <a:solidFill>
              <a:schemeClr val="accent1"/>
            </a:solidFill>
            <a:ln>
              <a:noFill/>
            </a:ln>
            <a:effectLst/>
          </c:spPr>
          <c:invertIfNegative val="0"/>
          <c:dLbls>
            <c:dLbl>
              <c:idx val="0"/>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1-617A-5146-9E94-FD2B5D7C0520}"/>
                </c:ext>
              </c:extLst>
            </c:dLbl>
            <c:dLbl>
              <c:idx val="1"/>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2-617A-5146-9E94-FD2B5D7C0520}"/>
                </c:ext>
              </c:extLst>
            </c:dLbl>
            <c:dLbl>
              <c:idx val="2"/>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3-617A-5146-9E94-FD2B5D7C0520}"/>
                </c:ext>
              </c:extLst>
            </c:dLbl>
            <c:dLbl>
              <c:idx val="3"/>
              <c:tx>
                <c:rich>
                  <a:bodyPr/>
                  <a:lstStyle/>
                  <a:p>
                    <a:fld id="{3EC49775-E0A3-674A-A9EB-F992915B1A4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617A-5146-9E94-FD2B5D7C0520}"/>
                </c:ext>
              </c:extLst>
            </c:dLbl>
            <c:dLbl>
              <c:idx val="4"/>
              <c:tx>
                <c:rich>
                  <a:bodyPr/>
                  <a:lstStyle/>
                  <a:p>
                    <a:fld id="{4E473A78-84D9-6743-B991-8CE8E30BFA8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617A-5146-9E94-FD2B5D7C0520}"/>
                </c:ext>
              </c:extLst>
            </c:dLbl>
            <c:dLbl>
              <c:idx val="5"/>
              <c:tx>
                <c:rich>
                  <a:bodyPr/>
                  <a:lstStyle/>
                  <a:p>
                    <a:fld id="{182F9A52-69E0-374F-ADBA-4F6DD3F609B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617A-5146-9E94-FD2B5D7C0520}"/>
                </c:ext>
              </c:extLst>
            </c:dLbl>
            <c:dLbl>
              <c:idx val="6"/>
              <c:tx>
                <c:rich>
                  <a:bodyPr/>
                  <a:lstStyle/>
                  <a:p>
                    <a:fld id="{F167EB1E-C609-C141-A1DC-2BFAA38706E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617A-5146-9E94-FD2B5D7C0520}"/>
                </c:ext>
              </c:extLst>
            </c:dLbl>
            <c:dLbl>
              <c:idx val="7"/>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8-617A-5146-9E94-FD2B5D7C0520}"/>
                </c:ext>
              </c:extLst>
            </c:dLbl>
            <c:dLbl>
              <c:idx val="8"/>
              <c:tx>
                <c:rich>
                  <a:bodyPr/>
                  <a:lstStyle/>
                  <a:p>
                    <a:endParaRPr lang="en-US"/>
                  </a:p>
                </c:rich>
              </c:tx>
              <c:dLblPos val="outEnd"/>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9-617A-5146-9E94-FD2B5D7C0520}"/>
                </c:ext>
              </c:extLst>
            </c:dLbl>
            <c:dLbl>
              <c:idx val="9"/>
              <c:tx>
                <c:rich>
                  <a:bodyPr/>
                  <a:lstStyle/>
                  <a:p>
                    <a:fld id="{60B8519C-AAA5-6140-957E-3343F17757A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617A-5146-9E94-FD2B5D7C0520}"/>
                </c:ext>
              </c:extLst>
            </c:dLbl>
            <c:dLbl>
              <c:idx val="10"/>
              <c:tx>
                <c:rich>
                  <a:bodyPr/>
                  <a:lstStyle/>
                  <a:p>
                    <a:fld id="{152173E4-7037-1645-8D27-6BDAED0D0E2D}"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617A-5146-9E94-FD2B5D7C05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Data!$A$2:$A$108</c:f>
              <c:strCache>
                <c:ptCount val="11"/>
                <c:pt idx="0">
                  <c:v>Bahamian</c:v>
                </c:pt>
                <c:pt idx="1">
                  <c:v>Barbadian</c:v>
                </c:pt>
                <c:pt idx="2">
                  <c:v>Belizean</c:v>
                </c:pt>
                <c:pt idx="3">
                  <c:v>British West Indian</c:v>
                </c:pt>
                <c:pt idx="4">
                  <c:v>Guyanese</c:v>
                </c:pt>
                <c:pt idx="5">
                  <c:v>Haitian</c:v>
                </c:pt>
                <c:pt idx="6">
                  <c:v>Jamaican</c:v>
                </c:pt>
                <c:pt idx="7">
                  <c:v>Other West Indian</c:v>
                </c:pt>
                <c:pt idx="8">
                  <c:v>Trinidadian and Tobagonian</c:v>
                </c:pt>
                <c:pt idx="9">
                  <c:v>U.S. Virgin Islander</c:v>
                </c:pt>
                <c:pt idx="10">
                  <c:v>West Indian</c:v>
                </c:pt>
              </c:strCache>
            </c:strRef>
          </c:cat>
          <c:val>
            <c:numRef>
              <c:f>Data!$F$2:$F$108</c:f>
              <c:numCache>
                <c:formatCode>0%</c:formatCode>
                <c:ptCount val="11"/>
                <c:pt idx="3">
                  <c:v>1.9607843137254902E-2</c:v>
                </c:pt>
                <c:pt idx="4">
                  <c:v>7.8431372549019607E-2</c:v>
                </c:pt>
                <c:pt idx="5">
                  <c:v>0.21568627450980393</c:v>
                </c:pt>
                <c:pt idx="6">
                  <c:v>9.8039215686274508E-2</c:v>
                </c:pt>
                <c:pt idx="9">
                  <c:v>0.21568627450980393</c:v>
                </c:pt>
                <c:pt idx="10">
                  <c:v>0.37254901960784315</c:v>
                </c:pt>
              </c:numCache>
            </c:numRef>
          </c:val>
          <c:extLst>
            <c:ext xmlns:c15="http://schemas.microsoft.com/office/drawing/2012/chart" uri="{02D57815-91ED-43cb-92C2-25804820EDAC}">
              <c15:datalabelsRange>
                <c15:f>Data!$F$115:$F$125</c15:f>
                <c15:dlblRangeCache>
                  <c:ptCount val="11"/>
                  <c:pt idx="3">
                    <c:v>2% (1)</c:v>
                  </c:pt>
                  <c:pt idx="4">
                    <c:v>8% (4)</c:v>
                  </c:pt>
                  <c:pt idx="5">
                    <c:v>22% (11)</c:v>
                  </c:pt>
                  <c:pt idx="6">
                    <c:v>10% (5)</c:v>
                  </c:pt>
                  <c:pt idx="9">
                    <c:v>22% (11)</c:v>
                  </c:pt>
                  <c:pt idx="10">
                    <c:v>37% (19)</c:v>
                  </c:pt>
                </c15:dlblRangeCache>
              </c15:datalabelsRange>
            </c:ext>
            <c:ext xmlns:c16="http://schemas.microsoft.com/office/drawing/2014/chart" uri="{C3380CC4-5D6E-409C-BE32-E72D297353CC}">
              <c16:uniqueId val="{00000000-617A-5146-9E94-FD2B5D7C0520}"/>
            </c:ext>
          </c:extLst>
        </c:ser>
        <c:dLbls>
          <c:dLblPos val="outEnd"/>
          <c:showLegendKey val="0"/>
          <c:showVal val="1"/>
          <c:showCatName val="0"/>
          <c:showSerName val="0"/>
          <c:showPercent val="0"/>
          <c:showBubbleSize val="0"/>
        </c:dLbls>
        <c:gapWidth val="219"/>
        <c:overlap val="-27"/>
        <c:axId val="374052959"/>
        <c:axId val="373439503"/>
      </c:barChart>
      <c:catAx>
        <c:axId val="37405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439503"/>
        <c:crosses val="autoZero"/>
        <c:auto val="1"/>
        <c:lblAlgn val="ctr"/>
        <c:lblOffset val="100"/>
        <c:noMultiLvlLbl val="0"/>
      </c:catAx>
      <c:valAx>
        <c:axId val="37343950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052959"/>
        <c:crosses val="autoZero"/>
        <c:crossBetween val="between"/>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Data!$G$1</c:f>
              <c:strCache>
                <c:ptCount val="1"/>
                <c:pt idx="0">
                  <c:v>Hampshire County, Massachusetts</c:v>
                </c:pt>
              </c:strCache>
            </c:strRef>
          </c:tx>
          <c:spPr>
            <a:solidFill>
              <a:schemeClr val="accent1"/>
            </a:solidFill>
            <a:ln>
              <a:noFill/>
            </a:ln>
            <a:effectLst/>
          </c:spPr>
          <c:invertIfNegative val="0"/>
          <c:dLbls>
            <c:dLbl>
              <c:idx val="0"/>
              <c:tx>
                <c:rich>
                  <a:bodyPr/>
                  <a:lstStyle/>
                  <a:p>
                    <a:fld id="{B85A6622-6EC2-5B47-BE0F-003EE46B3B9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9F3-3045-8C1D-63325911CB83}"/>
                </c:ext>
              </c:extLst>
            </c:dLbl>
            <c:dLbl>
              <c:idx val="1"/>
              <c:tx>
                <c:rich>
                  <a:bodyPr/>
                  <a:lstStyle/>
                  <a:p>
                    <a:fld id="{7C7C57E6-BCC4-274C-9A12-716AE5BD796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9F3-3045-8C1D-63325911CB83}"/>
                </c:ext>
              </c:extLst>
            </c:dLbl>
            <c:dLbl>
              <c:idx val="2"/>
              <c:tx>
                <c:rich>
                  <a:bodyPr/>
                  <a:lstStyle/>
                  <a:p>
                    <a:fld id="{FDA114BF-E2F1-114D-9C54-C8E233A766B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9F3-3045-8C1D-63325911CB83}"/>
                </c:ext>
              </c:extLst>
            </c:dLbl>
            <c:dLbl>
              <c:idx val="3"/>
              <c:tx>
                <c:rich>
                  <a:bodyPr/>
                  <a:lstStyle/>
                  <a:p>
                    <a:fld id="{EF1F4393-8BC0-344B-9479-B600FC2D411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9F3-3045-8C1D-63325911CB83}"/>
                </c:ext>
              </c:extLst>
            </c:dLbl>
            <c:dLbl>
              <c:idx val="4"/>
              <c:tx>
                <c:rich>
                  <a:bodyPr/>
                  <a:lstStyle/>
                  <a:p>
                    <a:fld id="{4A24CD37-9F2E-D842-BAFA-F92CD53DBBD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9F3-3045-8C1D-63325911CB83}"/>
                </c:ext>
              </c:extLst>
            </c:dLbl>
            <c:dLbl>
              <c:idx val="5"/>
              <c:tx>
                <c:rich>
                  <a:bodyPr/>
                  <a:lstStyle/>
                  <a:p>
                    <a:fld id="{6B39BCF4-4365-254C-A533-8D5C2C95252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9F3-3045-8C1D-63325911CB83}"/>
                </c:ext>
              </c:extLst>
            </c:dLbl>
            <c:dLbl>
              <c:idx val="6"/>
              <c:tx>
                <c:rich>
                  <a:bodyPr/>
                  <a:lstStyle/>
                  <a:p>
                    <a:fld id="{EB1C65C1-72F6-A540-82BF-2DA6404364C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9F3-3045-8C1D-63325911CB83}"/>
                </c:ext>
              </c:extLst>
            </c:dLbl>
            <c:dLbl>
              <c:idx val="7"/>
              <c:tx>
                <c:rich>
                  <a:bodyPr/>
                  <a:lstStyle/>
                  <a:p>
                    <a:fld id="{8784098F-FCC9-994B-925A-B409326B94A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9F3-3045-8C1D-63325911CB83}"/>
                </c:ext>
              </c:extLst>
            </c:dLbl>
            <c:dLbl>
              <c:idx val="8"/>
              <c:tx>
                <c:rich>
                  <a:bodyPr/>
                  <a:lstStyle/>
                  <a:p>
                    <a:fld id="{52761F33-3A80-D24C-BE18-FE9E8C924D7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9F3-3045-8C1D-63325911CB83}"/>
                </c:ext>
              </c:extLst>
            </c:dLbl>
            <c:dLbl>
              <c:idx val="9"/>
              <c:tx>
                <c:rich>
                  <a:bodyPr/>
                  <a:lstStyle/>
                  <a:p>
                    <a:fld id="{A86AD26A-3FAF-2544-B89C-593C502F998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9F3-3045-8C1D-63325911CB83}"/>
                </c:ext>
              </c:extLst>
            </c:dLbl>
            <c:dLbl>
              <c:idx val="10"/>
              <c:tx>
                <c:rich>
                  <a:bodyPr/>
                  <a:lstStyle/>
                  <a:p>
                    <a:fld id="{E7A02BCB-6195-424A-8107-A2FC511D42E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9F3-3045-8C1D-63325911CB8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Data!$A$2:$A$108</c:f>
              <c:strCache>
                <c:ptCount val="11"/>
                <c:pt idx="0">
                  <c:v>Bahamian</c:v>
                </c:pt>
                <c:pt idx="1">
                  <c:v>Barbadian</c:v>
                </c:pt>
                <c:pt idx="2">
                  <c:v>Belizean</c:v>
                </c:pt>
                <c:pt idx="3">
                  <c:v>British West Indian</c:v>
                </c:pt>
                <c:pt idx="4">
                  <c:v>Guyanese</c:v>
                </c:pt>
                <c:pt idx="5">
                  <c:v>Haitian</c:v>
                </c:pt>
                <c:pt idx="6">
                  <c:v>Jamaican</c:v>
                </c:pt>
                <c:pt idx="7">
                  <c:v>Other West Indian</c:v>
                </c:pt>
                <c:pt idx="8">
                  <c:v>Trinidadian and Tobagonian</c:v>
                </c:pt>
                <c:pt idx="9">
                  <c:v>U.S. Virgin Islander</c:v>
                </c:pt>
                <c:pt idx="10">
                  <c:v>West Indian</c:v>
                </c:pt>
              </c:strCache>
            </c:strRef>
          </c:cat>
          <c:val>
            <c:numRef>
              <c:f>Data!$G$2:$G$108</c:f>
              <c:numCache>
                <c:formatCode>0%</c:formatCode>
                <c:ptCount val="11"/>
                <c:pt idx="0">
                  <c:v>0</c:v>
                </c:pt>
                <c:pt idx="1">
                  <c:v>1.1682242990654205E-2</c:v>
                </c:pt>
                <c:pt idx="2">
                  <c:v>0</c:v>
                </c:pt>
                <c:pt idx="3">
                  <c:v>0</c:v>
                </c:pt>
                <c:pt idx="4">
                  <c:v>1.4018691588785047E-2</c:v>
                </c:pt>
                <c:pt idx="5">
                  <c:v>0.43925233644859812</c:v>
                </c:pt>
                <c:pt idx="6">
                  <c:v>0.22897196261682243</c:v>
                </c:pt>
                <c:pt idx="7">
                  <c:v>7.0093457943925233E-3</c:v>
                </c:pt>
                <c:pt idx="8">
                  <c:v>0.19859813084112149</c:v>
                </c:pt>
                <c:pt idx="9">
                  <c:v>0</c:v>
                </c:pt>
                <c:pt idx="10">
                  <c:v>0.10046728971962617</c:v>
                </c:pt>
              </c:numCache>
            </c:numRef>
          </c:val>
          <c:extLst>
            <c:ext xmlns:c15="http://schemas.microsoft.com/office/drawing/2012/chart" uri="{02D57815-91ED-43cb-92C2-25804820EDAC}">
              <c15:datalabelsRange>
                <c15:f>Data!$G$115:$G$125</c15:f>
                <c15:dlblRangeCache>
                  <c:ptCount val="11"/>
                  <c:pt idx="1">
                    <c:v>1% (5)</c:v>
                  </c:pt>
                  <c:pt idx="4">
                    <c:v>1% (6)</c:v>
                  </c:pt>
                  <c:pt idx="5">
                    <c:v>44% (188)</c:v>
                  </c:pt>
                  <c:pt idx="6">
                    <c:v>23% (98)</c:v>
                  </c:pt>
                  <c:pt idx="7">
                    <c:v>1% (3)</c:v>
                  </c:pt>
                  <c:pt idx="8">
                    <c:v>20% (85)</c:v>
                  </c:pt>
                  <c:pt idx="10">
                    <c:v>10% (43)</c:v>
                  </c:pt>
                </c15:dlblRangeCache>
              </c15:datalabelsRange>
            </c:ext>
            <c:ext xmlns:c16="http://schemas.microsoft.com/office/drawing/2014/chart" uri="{C3380CC4-5D6E-409C-BE32-E72D297353CC}">
              <c16:uniqueId val="{00000000-39F3-3045-8C1D-63325911CB83}"/>
            </c:ext>
          </c:extLst>
        </c:ser>
        <c:dLbls>
          <c:dLblPos val="outEnd"/>
          <c:showLegendKey val="0"/>
          <c:showVal val="1"/>
          <c:showCatName val="0"/>
          <c:showSerName val="0"/>
          <c:showPercent val="0"/>
          <c:showBubbleSize val="0"/>
        </c:dLbls>
        <c:gapWidth val="219"/>
        <c:overlap val="-27"/>
        <c:axId val="2018372752"/>
        <c:axId val="268699679"/>
      </c:barChart>
      <c:catAx>
        <c:axId val="20183727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699679"/>
        <c:crosses val="autoZero"/>
        <c:auto val="1"/>
        <c:lblAlgn val="ctr"/>
        <c:lblOffset val="100"/>
        <c:noMultiLvlLbl val="0"/>
      </c:catAx>
      <c:valAx>
        <c:axId val="26869967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8372752"/>
        <c:crosses val="autoZero"/>
        <c:crossBetween val="between"/>
        <c:maj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'Berkshire subcounties'!$B$127</c:f>
              <c:strCache>
                <c:ptCount val="1"/>
                <c:pt idx="0">
                  <c:v>Egremont town, Berkshire County, Massachusetts</c:v>
                </c:pt>
              </c:strCache>
            </c:strRef>
          </c:tx>
          <c:spPr>
            <a:solidFill>
              <a:schemeClr val="accent1"/>
            </a:solidFill>
            <a:ln>
              <a:noFill/>
            </a:ln>
            <a:effectLst/>
          </c:spPr>
          <c:invertIfNegative val="0"/>
          <c:dLbls>
            <c:dLbl>
              <c:idx val="0"/>
              <c:tx>
                <c:rich>
                  <a:bodyPr/>
                  <a:lstStyle/>
                  <a:p>
                    <a:fld id="{7E1B7E87-3F36-D244-B36F-789AC1D7074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B3AD-D446-AEE6-6CE671D62701}"/>
                </c:ext>
              </c:extLst>
            </c:dLbl>
            <c:dLbl>
              <c:idx val="1"/>
              <c:tx>
                <c:rich>
                  <a:bodyPr/>
                  <a:lstStyle/>
                  <a:p>
                    <a:fld id="{B67E018C-7123-B241-ADFA-9C8CC6EA4DA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B3AD-D446-AEE6-6CE671D62701}"/>
                </c:ext>
              </c:extLst>
            </c:dLbl>
            <c:dLbl>
              <c:idx val="2"/>
              <c:tx>
                <c:rich>
                  <a:bodyPr/>
                  <a:lstStyle/>
                  <a:p>
                    <a:fld id="{8A2D65F6-9B3A-CC43-ABEF-9D66120A3FD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3AD-D446-AEE6-6CE671D62701}"/>
                </c:ext>
              </c:extLst>
            </c:dLbl>
            <c:dLbl>
              <c:idx val="3"/>
              <c:tx>
                <c:rich>
                  <a:bodyPr/>
                  <a:lstStyle/>
                  <a:p>
                    <a:fld id="{BE8458F2-E575-2349-A739-1A33233F72A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3AD-D446-AEE6-6CE671D62701}"/>
                </c:ext>
              </c:extLst>
            </c:dLbl>
            <c:dLbl>
              <c:idx val="4"/>
              <c:tx>
                <c:rich>
                  <a:bodyPr/>
                  <a:lstStyle/>
                  <a:p>
                    <a:fld id="{B0EA658E-83E6-8C4C-863F-182EC768C09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B3AD-D446-AEE6-6CE671D62701}"/>
                </c:ext>
              </c:extLst>
            </c:dLbl>
            <c:dLbl>
              <c:idx val="5"/>
              <c:tx>
                <c:rich>
                  <a:bodyPr/>
                  <a:lstStyle/>
                  <a:p>
                    <a:fld id="{BA027AE2-2325-4C43-89B4-39C63F946E4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B3AD-D446-AEE6-6CE671D62701}"/>
                </c:ext>
              </c:extLst>
            </c:dLbl>
            <c:dLbl>
              <c:idx val="6"/>
              <c:tx>
                <c:rich>
                  <a:bodyPr/>
                  <a:lstStyle/>
                  <a:p>
                    <a:fld id="{43A12BC7-D44B-B54C-A2A4-1DEE1126C26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B3AD-D446-AEE6-6CE671D62701}"/>
                </c:ext>
              </c:extLst>
            </c:dLbl>
            <c:dLbl>
              <c:idx val="7"/>
              <c:tx>
                <c:rich>
                  <a:bodyPr/>
                  <a:lstStyle/>
                  <a:p>
                    <a:fld id="{EA4B5549-B0C5-FF4F-8D3E-E6E5B20B9AD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B3AD-D446-AEE6-6CE671D62701}"/>
                </c:ext>
              </c:extLst>
            </c:dLbl>
            <c:dLbl>
              <c:idx val="8"/>
              <c:tx>
                <c:rich>
                  <a:bodyPr/>
                  <a:lstStyle/>
                  <a:p>
                    <a:fld id="{9AC08694-D31B-034B-A171-96E3B72D319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B3AD-D446-AEE6-6CE671D62701}"/>
                </c:ext>
              </c:extLst>
            </c:dLbl>
            <c:dLbl>
              <c:idx val="9"/>
              <c:tx>
                <c:rich>
                  <a:bodyPr/>
                  <a:lstStyle/>
                  <a:p>
                    <a:fld id="{144F4230-C27A-104F-95F7-9F997F82EBE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B3AD-D446-AEE6-6CE671D62701}"/>
                </c:ext>
              </c:extLst>
            </c:dLbl>
            <c:dLbl>
              <c:idx val="10"/>
              <c:tx>
                <c:rich>
                  <a:bodyPr/>
                  <a:lstStyle/>
                  <a:p>
                    <a:fld id="{E18709B6-76B6-1146-ABD2-A338F35C55F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B3AD-D446-AEE6-6CE671D6270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'Berkshire subcounties'!$A$128:$A$138</c:f>
              <c:strCache>
                <c:ptCount val="11"/>
                <c:pt idx="0">
                  <c:v>Bahamian</c:v>
                </c:pt>
                <c:pt idx="1">
                  <c:v>Barbadian</c:v>
                </c:pt>
                <c:pt idx="2">
                  <c:v>Belizean</c:v>
                </c:pt>
                <c:pt idx="3">
                  <c:v>British West Indian</c:v>
                </c:pt>
                <c:pt idx="4">
                  <c:v>Guyanese</c:v>
                </c:pt>
                <c:pt idx="5">
                  <c:v>Haitian</c:v>
                </c:pt>
                <c:pt idx="6">
                  <c:v>Jamaican</c:v>
                </c:pt>
                <c:pt idx="7">
                  <c:v>Other West Indian</c:v>
                </c:pt>
                <c:pt idx="8">
                  <c:v>Trinidadian and Tobagonian</c:v>
                </c:pt>
                <c:pt idx="9">
                  <c:v>U.S. Virgin Islander</c:v>
                </c:pt>
                <c:pt idx="10">
                  <c:v>West Indian</c:v>
                </c:pt>
              </c:strCache>
            </c:strRef>
          </c:cat>
          <c:val>
            <c:numRef>
              <c:f>'Berkshire subcounties'!$B$128:$B$138</c:f>
              <c:numCache>
                <c:formatCode>0%</c:formatCode>
                <c:ptCount val="11"/>
                <c:pt idx="0">
                  <c:v>0</c:v>
                </c:pt>
                <c:pt idx="1">
                  <c:v>0</c:v>
                </c:pt>
                <c:pt idx="2">
                  <c:v>0</c:v>
                </c:pt>
                <c:pt idx="3">
                  <c:v>0</c:v>
                </c:pt>
                <c:pt idx="4">
                  <c:v>1</c:v>
                </c:pt>
                <c:pt idx="5">
                  <c:v>0</c:v>
                </c:pt>
                <c:pt idx="6">
                  <c:v>0</c:v>
                </c:pt>
                <c:pt idx="7">
                  <c:v>0</c:v>
                </c:pt>
                <c:pt idx="8">
                  <c:v>0</c:v>
                </c:pt>
                <c:pt idx="9">
                  <c:v>0</c:v>
                </c:pt>
                <c:pt idx="10">
                  <c:v>0</c:v>
                </c:pt>
              </c:numCache>
            </c:numRef>
          </c:val>
          <c:extLst>
            <c:ext xmlns:c15="http://schemas.microsoft.com/office/drawing/2012/chart" uri="{02D57815-91ED-43cb-92C2-25804820EDAC}">
              <c15:datalabelsRange>
                <c15:f>'Berkshire subcounties'!$N$128:$N$138</c15:f>
                <c15:dlblRangeCache>
                  <c:ptCount val="11"/>
                  <c:pt idx="4">
                    <c:v>100% (15)</c:v>
                  </c:pt>
                </c15:dlblRangeCache>
              </c15:datalabelsRange>
            </c:ext>
            <c:ext xmlns:c16="http://schemas.microsoft.com/office/drawing/2014/chart" uri="{C3380CC4-5D6E-409C-BE32-E72D297353CC}">
              <c16:uniqueId val="{00000000-B3AD-D446-AEE6-6CE671D62701}"/>
            </c:ext>
          </c:extLst>
        </c:ser>
        <c:dLbls>
          <c:dLblPos val="outEnd"/>
          <c:showLegendKey val="0"/>
          <c:showVal val="1"/>
          <c:showCatName val="0"/>
          <c:showSerName val="0"/>
          <c:showPercent val="0"/>
          <c:showBubbleSize val="0"/>
        </c:dLbls>
        <c:gapWidth val="219"/>
        <c:overlap val="-27"/>
        <c:axId val="2059440592"/>
        <c:axId val="2060090416"/>
      </c:barChart>
      <c:catAx>
        <c:axId val="20594405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090416"/>
        <c:crosses val="autoZero"/>
        <c:auto val="1"/>
        <c:lblAlgn val="ctr"/>
        <c:lblOffset val="100"/>
        <c:noMultiLvlLbl val="0"/>
      </c:catAx>
      <c:valAx>
        <c:axId val="2060090416"/>
        <c:scaling>
          <c:orientation val="minMax"/>
          <c:max val="1.1000000000000001"/>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440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7324915788796155"/>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'Berkshire subcounties'!$C$127</c:f>
              <c:strCache>
                <c:ptCount val="1"/>
                <c:pt idx="0">
                  <c:v>Great Barrington town, Berkshire County, Massachusetts</c:v>
                </c:pt>
              </c:strCache>
            </c:strRef>
          </c:tx>
          <c:spPr>
            <a:solidFill>
              <a:schemeClr val="accent1"/>
            </a:solidFill>
            <a:ln>
              <a:noFill/>
            </a:ln>
            <a:effectLst/>
          </c:spPr>
          <c:invertIfNegative val="0"/>
          <c:dLbls>
            <c:dLbl>
              <c:idx val="0"/>
              <c:tx>
                <c:rich>
                  <a:bodyPr/>
                  <a:lstStyle/>
                  <a:p>
                    <a:fld id="{5A7A572F-882E-4A4F-933C-402576D1C703}"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489F-C943-A88D-D07963AAFB39}"/>
                </c:ext>
              </c:extLst>
            </c:dLbl>
            <c:dLbl>
              <c:idx val="1"/>
              <c:tx>
                <c:rich>
                  <a:bodyPr/>
                  <a:lstStyle/>
                  <a:p>
                    <a:fld id="{748B3F5C-CB6C-5B42-BF8C-EAC8E4D79C1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489F-C943-A88D-D07963AAFB39}"/>
                </c:ext>
              </c:extLst>
            </c:dLbl>
            <c:dLbl>
              <c:idx val="2"/>
              <c:tx>
                <c:rich>
                  <a:bodyPr/>
                  <a:lstStyle/>
                  <a:p>
                    <a:fld id="{C4036636-7EAB-E74F-B0B7-062F289C11D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489F-C943-A88D-D07963AAFB39}"/>
                </c:ext>
              </c:extLst>
            </c:dLbl>
            <c:dLbl>
              <c:idx val="3"/>
              <c:tx>
                <c:rich>
                  <a:bodyPr/>
                  <a:lstStyle/>
                  <a:p>
                    <a:fld id="{34E5CE00-48C4-6546-A1E3-E0AAD7B2AE6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489F-C943-A88D-D07963AAFB39}"/>
                </c:ext>
              </c:extLst>
            </c:dLbl>
            <c:dLbl>
              <c:idx val="4"/>
              <c:tx>
                <c:rich>
                  <a:bodyPr/>
                  <a:lstStyle/>
                  <a:p>
                    <a:fld id="{D35943CA-75FB-7F4E-BA2C-E5287D0003F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489F-C943-A88D-D07963AAFB39}"/>
                </c:ext>
              </c:extLst>
            </c:dLbl>
            <c:dLbl>
              <c:idx val="5"/>
              <c:tx>
                <c:rich>
                  <a:bodyPr/>
                  <a:lstStyle/>
                  <a:p>
                    <a:fld id="{D932F6D7-DEE4-9C45-8229-AAF4A37D955F}"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489F-C943-A88D-D07963AAFB39}"/>
                </c:ext>
              </c:extLst>
            </c:dLbl>
            <c:dLbl>
              <c:idx val="6"/>
              <c:tx>
                <c:rich>
                  <a:bodyPr/>
                  <a:lstStyle/>
                  <a:p>
                    <a:fld id="{F979CB2E-A9B4-564C-BC5A-71A096614F8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489F-C943-A88D-D07963AAFB39}"/>
                </c:ext>
              </c:extLst>
            </c:dLbl>
            <c:dLbl>
              <c:idx val="7"/>
              <c:tx>
                <c:rich>
                  <a:bodyPr/>
                  <a:lstStyle/>
                  <a:p>
                    <a:fld id="{DF07A943-DBF7-DB46-AFED-E91CD8569744}"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489F-C943-A88D-D07963AAFB39}"/>
                </c:ext>
              </c:extLst>
            </c:dLbl>
            <c:dLbl>
              <c:idx val="8"/>
              <c:tx>
                <c:rich>
                  <a:bodyPr/>
                  <a:lstStyle/>
                  <a:p>
                    <a:fld id="{61FFD438-1514-A748-83C2-7AC4798C18B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489F-C943-A88D-D07963AAFB39}"/>
                </c:ext>
              </c:extLst>
            </c:dLbl>
            <c:dLbl>
              <c:idx val="9"/>
              <c:tx>
                <c:rich>
                  <a:bodyPr/>
                  <a:lstStyle/>
                  <a:p>
                    <a:fld id="{12468499-3938-1645-A55C-4DED2649299A}"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489F-C943-A88D-D07963AAFB39}"/>
                </c:ext>
              </c:extLst>
            </c:dLbl>
            <c:dLbl>
              <c:idx val="10"/>
              <c:tx>
                <c:rich>
                  <a:bodyPr/>
                  <a:lstStyle/>
                  <a:p>
                    <a:fld id="{44C9101E-8213-6A49-A7FE-7958FB6D9740}"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489F-C943-A88D-D07963AAFB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'Berkshire subcounties'!$A$128:$A$138</c:f>
              <c:strCache>
                <c:ptCount val="11"/>
                <c:pt idx="0">
                  <c:v>Bahamian</c:v>
                </c:pt>
                <c:pt idx="1">
                  <c:v>Barbadian</c:v>
                </c:pt>
                <c:pt idx="2">
                  <c:v>Belizean</c:v>
                </c:pt>
                <c:pt idx="3">
                  <c:v>British West Indian</c:v>
                </c:pt>
                <c:pt idx="4">
                  <c:v>Guyanese</c:v>
                </c:pt>
                <c:pt idx="5">
                  <c:v>Haitian</c:v>
                </c:pt>
                <c:pt idx="6">
                  <c:v>Jamaican</c:v>
                </c:pt>
                <c:pt idx="7">
                  <c:v>Other West Indian</c:v>
                </c:pt>
                <c:pt idx="8">
                  <c:v>Trinidadian and Tobagonian</c:v>
                </c:pt>
                <c:pt idx="9">
                  <c:v>U.S. Virgin Islander</c:v>
                </c:pt>
                <c:pt idx="10">
                  <c:v>West Indian</c:v>
                </c:pt>
              </c:strCache>
            </c:strRef>
          </c:cat>
          <c:val>
            <c:numRef>
              <c:f>'Berkshire subcounties'!$C$128:$C$138</c:f>
              <c:numCache>
                <c:formatCode>0%</c:formatCode>
                <c:ptCount val="11"/>
                <c:pt idx="0">
                  <c:v>0</c:v>
                </c:pt>
                <c:pt idx="1">
                  <c:v>0</c:v>
                </c:pt>
                <c:pt idx="2">
                  <c:v>0</c:v>
                </c:pt>
                <c:pt idx="3">
                  <c:v>0</c:v>
                </c:pt>
                <c:pt idx="4">
                  <c:v>0</c:v>
                </c:pt>
                <c:pt idx="5">
                  <c:v>1</c:v>
                </c:pt>
                <c:pt idx="6">
                  <c:v>0</c:v>
                </c:pt>
                <c:pt idx="7">
                  <c:v>0</c:v>
                </c:pt>
                <c:pt idx="8">
                  <c:v>0</c:v>
                </c:pt>
                <c:pt idx="9">
                  <c:v>0</c:v>
                </c:pt>
                <c:pt idx="10">
                  <c:v>0</c:v>
                </c:pt>
              </c:numCache>
            </c:numRef>
          </c:val>
          <c:extLst>
            <c:ext xmlns:c15="http://schemas.microsoft.com/office/drawing/2012/chart" uri="{02D57815-91ED-43cb-92C2-25804820EDAC}">
              <c15:datalabelsRange>
                <c15:f>'Berkshire subcounties'!$O$128:$O$138</c15:f>
                <c15:dlblRangeCache>
                  <c:ptCount val="11"/>
                  <c:pt idx="5">
                    <c:v>100% (21)</c:v>
                  </c:pt>
                </c15:dlblRangeCache>
              </c15:datalabelsRange>
            </c:ext>
            <c:ext xmlns:c16="http://schemas.microsoft.com/office/drawing/2014/chart" uri="{C3380CC4-5D6E-409C-BE32-E72D297353CC}">
              <c16:uniqueId val="{00000000-489F-C943-A88D-D07963AAFB39}"/>
            </c:ext>
          </c:extLst>
        </c:ser>
        <c:dLbls>
          <c:dLblPos val="outEnd"/>
          <c:showLegendKey val="0"/>
          <c:showVal val="1"/>
          <c:showCatName val="0"/>
          <c:showSerName val="0"/>
          <c:showPercent val="0"/>
          <c:showBubbleSize val="0"/>
        </c:dLbls>
        <c:gapWidth val="219"/>
        <c:overlap val="-27"/>
        <c:axId val="147898079"/>
        <c:axId val="2040042816"/>
      </c:barChart>
      <c:catAx>
        <c:axId val="147898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0042816"/>
        <c:crosses val="autoZero"/>
        <c:auto val="1"/>
        <c:lblAlgn val="ctr"/>
        <c:lblOffset val="100"/>
        <c:noMultiLvlLbl val="0"/>
      </c:catAx>
      <c:valAx>
        <c:axId val="2040042816"/>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898079"/>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'Berkshire subcounties'!$D$127</c:f>
              <c:strCache>
                <c:ptCount val="1"/>
                <c:pt idx="0">
                  <c:v>Lanesborough town, Berkshire County, Massachusetts</c:v>
                </c:pt>
              </c:strCache>
            </c:strRef>
          </c:tx>
          <c:spPr>
            <a:solidFill>
              <a:schemeClr val="accent1"/>
            </a:solidFill>
            <a:ln>
              <a:noFill/>
            </a:ln>
            <a:effectLst/>
          </c:spPr>
          <c:invertIfNegative val="0"/>
          <c:dLbls>
            <c:dLbl>
              <c:idx val="0"/>
              <c:tx>
                <c:rich>
                  <a:bodyPr/>
                  <a:lstStyle/>
                  <a:p>
                    <a:fld id="{1724D3FD-CA31-BA49-9CA8-95311FF25C2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3041-7A4F-A5EC-8E0495896A1C}"/>
                </c:ext>
              </c:extLst>
            </c:dLbl>
            <c:dLbl>
              <c:idx val="1"/>
              <c:tx>
                <c:rich>
                  <a:bodyPr/>
                  <a:lstStyle/>
                  <a:p>
                    <a:fld id="{31219A1D-1BB3-C148-AC45-6D874E66B641}"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3041-7A4F-A5EC-8E0495896A1C}"/>
                </c:ext>
              </c:extLst>
            </c:dLbl>
            <c:dLbl>
              <c:idx val="2"/>
              <c:tx>
                <c:rich>
                  <a:bodyPr/>
                  <a:lstStyle/>
                  <a:p>
                    <a:fld id="{9B7A2098-0325-E449-8763-9C0D9D15F1C2}"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3041-7A4F-A5EC-8E0495896A1C}"/>
                </c:ext>
              </c:extLst>
            </c:dLbl>
            <c:dLbl>
              <c:idx val="3"/>
              <c:tx>
                <c:rich>
                  <a:bodyPr/>
                  <a:lstStyle/>
                  <a:p>
                    <a:fld id="{B26BAD8A-EE0C-B943-A72C-2A0ED145E01E}"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3041-7A4F-A5EC-8E0495896A1C}"/>
                </c:ext>
              </c:extLst>
            </c:dLbl>
            <c:dLbl>
              <c:idx val="4"/>
              <c:tx>
                <c:rich>
                  <a:bodyPr/>
                  <a:lstStyle/>
                  <a:p>
                    <a:fld id="{7329FFCF-D7FC-5744-967A-DB936AF567A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3041-7A4F-A5EC-8E0495896A1C}"/>
                </c:ext>
              </c:extLst>
            </c:dLbl>
            <c:dLbl>
              <c:idx val="5"/>
              <c:tx>
                <c:rich>
                  <a:bodyPr/>
                  <a:lstStyle/>
                  <a:p>
                    <a:fld id="{51BD0249-C9B7-E349-A866-03375151EDF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3041-7A4F-A5EC-8E0495896A1C}"/>
                </c:ext>
              </c:extLst>
            </c:dLbl>
            <c:dLbl>
              <c:idx val="6"/>
              <c:tx>
                <c:rich>
                  <a:bodyPr/>
                  <a:lstStyle/>
                  <a:p>
                    <a:fld id="{8A485445-3169-894A-85E5-8235B68EE726}"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3041-7A4F-A5EC-8E0495896A1C}"/>
                </c:ext>
              </c:extLst>
            </c:dLbl>
            <c:dLbl>
              <c:idx val="7"/>
              <c:tx>
                <c:rich>
                  <a:bodyPr/>
                  <a:lstStyle/>
                  <a:p>
                    <a:fld id="{9E30536D-3EE4-C442-967B-D411AFB496EC}"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3041-7A4F-A5EC-8E0495896A1C}"/>
                </c:ext>
              </c:extLst>
            </c:dLbl>
            <c:dLbl>
              <c:idx val="8"/>
              <c:tx>
                <c:rich>
                  <a:bodyPr/>
                  <a:lstStyle/>
                  <a:p>
                    <a:fld id="{E9C00D6C-E0AB-FA44-A4F1-E2B63084F2C7}"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3041-7A4F-A5EC-8E0495896A1C}"/>
                </c:ext>
              </c:extLst>
            </c:dLbl>
            <c:dLbl>
              <c:idx val="9"/>
              <c:tx>
                <c:rich>
                  <a:bodyPr/>
                  <a:lstStyle/>
                  <a:p>
                    <a:fld id="{727AF20D-75B7-2D46-B38B-D6A206D4FF0B}"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3041-7A4F-A5EC-8E0495896A1C}"/>
                </c:ext>
              </c:extLst>
            </c:dLbl>
            <c:dLbl>
              <c:idx val="10"/>
              <c:tx>
                <c:rich>
                  <a:bodyPr/>
                  <a:lstStyle/>
                  <a:p>
                    <a:fld id="{21715533-00AF-0641-AF2C-CD5363BD6185}"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3041-7A4F-A5EC-8E0495896A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cat>
            <c:strRef>
              <c:f>'Berkshire subcounties'!$A$128:$A$138</c:f>
              <c:strCache>
                <c:ptCount val="11"/>
                <c:pt idx="0">
                  <c:v>Bahamian</c:v>
                </c:pt>
                <c:pt idx="1">
                  <c:v>Barbadian</c:v>
                </c:pt>
                <c:pt idx="2">
                  <c:v>Belizean</c:v>
                </c:pt>
                <c:pt idx="3">
                  <c:v>British West Indian</c:v>
                </c:pt>
                <c:pt idx="4">
                  <c:v>Guyanese</c:v>
                </c:pt>
                <c:pt idx="5">
                  <c:v>Haitian</c:v>
                </c:pt>
                <c:pt idx="6">
                  <c:v>Jamaican</c:v>
                </c:pt>
                <c:pt idx="7">
                  <c:v>Other West Indian</c:v>
                </c:pt>
                <c:pt idx="8">
                  <c:v>Trinidadian and Tobagonian</c:v>
                </c:pt>
                <c:pt idx="9">
                  <c:v>U.S. Virgin Islander</c:v>
                </c:pt>
                <c:pt idx="10">
                  <c:v>West Indian</c:v>
                </c:pt>
              </c:strCache>
            </c:strRef>
          </c:cat>
          <c:val>
            <c:numRef>
              <c:f>'Berkshire subcounties'!$D$128:$D$138</c:f>
              <c:numCache>
                <c:formatCode>0%</c:formatCode>
                <c:ptCount val="11"/>
                <c:pt idx="0">
                  <c:v>0</c:v>
                </c:pt>
                <c:pt idx="1">
                  <c:v>0</c:v>
                </c:pt>
                <c:pt idx="2">
                  <c:v>0</c:v>
                </c:pt>
                <c:pt idx="3">
                  <c:v>0</c:v>
                </c:pt>
                <c:pt idx="4">
                  <c:v>0</c:v>
                </c:pt>
                <c:pt idx="5">
                  <c:v>0</c:v>
                </c:pt>
                <c:pt idx="6">
                  <c:v>0</c:v>
                </c:pt>
                <c:pt idx="7">
                  <c:v>0</c:v>
                </c:pt>
                <c:pt idx="8">
                  <c:v>1</c:v>
                </c:pt>
                <c:pt idx="9">
                  <c:v>0</c:v>
                </c:pt>
                <c:pt idx="10">
                  <c:v>0</c:v>
                </c:pt>
              </c:numCache>
            </c:numRef>
          </c:val>
          <c:extLst>
            <c:ext xmlns:c15="http://schemas.microsoft.com/office/drawing/2012/chart" uri="{02D57815-91ED-43cb-92C2-25804820EDAC}">
              <c15:datalabelsRange>
                <c15:f>'Berkshire subcounties'!$P$128:$P$138</c15:f>
                <c15:dlblRangeCache>
                  <c:ptCount val="11"/>
                  <c:pt idx="8">
                    <c:v>100% (6)</c:v>
                  </c:pt>
                </c15:dlblRangeCache>
              </c15:datalabelsRange>
            </c:ext>
            <c:ext xmlns:c16="http://schemas.microsoft.com/office/drawing/2014/chart" uri="{C3380CC4-5D6E-409C-BE32-E72D297353CC}">
              <c16:uniqueId val="{00000000-3041-7A4F-A5EC-8E0495896A1C}"/>
            </c:ext>
          </c:extLst>
        </c:ser>
        <c:dLbls>
          <c:dLblPos val="outEnd"/>
          <c:showLegendKey val="0"/>
          <c:showVal val="1"/>
          <c:showCatName val="0"/>
          <c:showSerName val="0"/>
          <c:showPercent val="0"/>
          <c:showBubbleSize val="0"/>
        </c:dLbls>
        <c:gapWidth val="219"/>
        <c:overlap val="-27"/>
        <c:axId val="2056569536"/>
        <c:axId val="2056571264"/>
      </c:barChart>
      <c:catAx>
        <c:axId val="2056569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71264"/>
        <c:crosses val="autoZero"/>
        <c:auto val="1"/>
        <c:lblAlgn val="ctr"/>
        <c:lblOffset val="100"/>
        <c:noMultiLvlLbl val="0"/>
      </c:catAx>
      <c:valAx>
        <c:axId val="2056571264"/>
        <c:scaling>
          <c:orientation val="minMax"/>
          <c:max val="1"/>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6569536"/>
        <c:crosses val="autoZero"/>
        <c:crossBetween val="between"/>
        <c:majorUnit val="0.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 TargetMode="Externa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chart" Target="../charts/chart1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5" Type="http://schemas.openxmlformats.org/officeDocument/2006/relationships/chart" Target="../charts/chart20.xml"/><Relationship Id="rId4" Type="http://schemas.openxmlformats.org/officeDocument/2006/relationships/chart" Target="../charts/chart19.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 Id="rId6" Type="http://schemas.openxmlformats.org/officeDocument/2006/relationships/chart" Target="../charts/chart26.xml"/><Relationship Id="rId5" Type="http://schemas.openxmlformats.org/officeDocument/2006/relationships/chart" Target="../charts/chart25.xml"/><Relationship Id="rId4" Type="http://schemas.openxmlformats.org/officeDocument/2006/relationships/chart" Target="../charts/chart24.xm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1879606</xdr:colOff>
      <xdr:row>112</xdr:row>
      <xdr:rowOff>25400</xdr:rowOff>
    </xdr:from>
    <xdr:to>
      <xdr:col>3</xdr:col>
      <xdr:colOff>1270006</xdr:colOff>
      <xdr:row>126</xdr:row>
      <xdr:rowOff>101606</xdr:rowOff>
    </xdr:to>
    <xdr:graphicFrame macro="">
      <xdr:nvGraphicFramePr>
        <xdr:cNvPr id="5" name="Chart 4">
          <a:extLst>
            <a:ext uri="{FF2B5EF4-FFF2-40B4-BE49-F238E27FC236}">
              <a16:creationId xmlns:a16="http://schemas.microsoft.com/office/drawing/2014/main" id="{BAFF5B25-566D-8576-3769-76A4B93706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1885950</xdr:colOff>
      <xdr:row>126</xdr:row>
      <xdr:rowOff>114306</xdr:rowOff>
    </xdr:from>
    <xdr:to>
      <xdr:col>3</xdr:col>
      <xdr:colOff>1276350</xdr:colOff>
      <xdr:row>141</xdr:row>
      <xdr:rowOff>6</xdr:rowOff>
    </xdr:to>
    <xdr:graphicFrame macro="">
      <xdr:nvGraphicFramePr>
        <xdr:cNvPr id="6" name="Chart 5">
          <a:extLst>
            <a:ext uri="{FF2B5EF4-FFF2-40B4-BE49-F238E27FC236}">
              <a16:creationId xmlns:a16="http://schemas.microsoft.com/office/drawing/2014/main" id="{64EC3139-C2D9-A7B2-CA70-4A0AD3B31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140</xdr:row>
      <xdr:rowOff>165106</xdr:rowOff>
    </xdr:from>
    <xdr:to>
      <xdr:col>4</xdr:col>
      <xdr:colOff>0</xdr:colOff>
      <xdr:row>155</xdr:row>
      <xdr:rowOff>50806</xdr:rowOff>
    </xdr:to>
    <xdr:graphicFrame macro="">
      <xdr:nvGraphicFramePr>
        <xdr:cNvPr id="7" name="Chart 6">
          <a:extLst>
            <a:ext uri="{FF2B5EF4-FFF2-40B4-BE49-F238E27FC236}">
              <a16:creationId xmlns:a16="http://schemas.microsoft.com/office/drawing/2014/main" id="{94A7EE03-0045-1C29-BC9B-8CA0FC3B5E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57150</xdr:colOff>
      <xdr:row>46</xdr:row>
      <xdr:rowOff>25406</xdr:rowOff>
    </xdr:from>
    <xdr:to>
      <xdr:col>14</xdr:col>
      <xdr:colOff>590550</xdr:colOff>
      <xdr:row>113</xdr:row>
      <xdr:rowOff>139706</xdr:rowOff>
    </xdr:to>
    <xdr:graphicFrame macro="">
      <xdr:nvGraphicFramePr>
        <xdr:cNvPr id="4" name="Chart 3">
          <a:extLst>
            <a:ext uri="{FF2B5EF4-FFF2-40B4-BE49-F238E27FC236}">
              <a16:creationId xmlns:a16="http://schemas.microsoft.com/office/drawing/2014/main" id="{08164B67-BE31-5B1B-4F90-591142795A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29882</xdr:colOff>
      <xdr:row>116</xdr:row>
      <xdr:rowOff>44831</xdr:rowOff>
    </xdr:from>
    <xdr:to>
      <xdr:col>14</xdr:col>
      <xdr:colOff>567765</xdr:colOff>
      <xdr:row>130</xdr:row>
      <xdr:rowOff>68737</xdr:rowOff>
    </xdr:to>
    <xdr:graphicFrame macro="">
      <xdr:nvGraphicFramePr>
        <xdr:cNvPr id="8" name="Chart 7">
          <a:extLst>
            <a:ext uri="{FF2B5EF4-FFF2-40B4-BE49-F238E27FC236}">
              <a16:creationId xmlns:a16="http://schemas.microsoft.com/office/drawing/2014/main" id="{C66C53C4-5897-05E3-C110-0F30D14375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44823</xdr:colOff>
      <xdr:row>133</xdr:row>
      <xdr:rowOff>29889</xdr:rowOff>
    </xdr:from>
    <xdr:to>
      <xdr:col>14</xdr:col>
      <xdr:colOff>582706</xdr:colOff>
      <xdr:row>147</xdr:row>
      <xdr:rowOff>53795</xdr:rowOff>
    </xdr:to>
    <xdr:graphicFrame macro="">
      <xdr:nvGraphicFramePr>
        <xdr:cNvPr id="10" name="Chart 9">
          <a:extLst>
            <a:ext uri="{FF2B5EF4-FFF2-40B4-BE49-F238E27FC236}">
              <a16:creationId xmlns:a16="http://schemas.microsoft.com/office/drawing/2014/main" id="{FCDAD70F-251C-E833-BD5E-C38EEF7E9E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142</xdr:row>
      <xdr:rowOff>177800</xdr:rowOff>
    </xdr:from>
    <xdr:to>
      <xdr:col>3</xdr:col>
      <xdr:colOff>660400</xdr:colOff>
      <xdr:row>158</xdr:row>
      <xdr:rowOff>25400</xdr:rowOff>
    </xdr:to>
    <xdr:graphicFrame macro="">
      <xdr:nvGraphicFramePr>
        <xdr:cNvPr id="11" name="Chart 10">
          <a:extLst>
            <a:ext uri="{FF2B5EF4-FFF2-40B4-BE49-F238E27FC236}">
              <a16:creationId xmlns:a16="http://schemas.microsoft.com/office/drawing/2014/main" id="{1DFCBE58-03CE-291E-2C14-2A64971E8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558800</xdr:colOff>
      <xdr:row>142</xdr:row>
      <xdr:rowOff>177800</xdr:rowOff>
    </xdr:from>
    <xdr:to>
      <xdr:col>8</xdr:col>
      <xdr:colOff>12700</xdr:colOff>
      <xdr:row>158</xdr:row>
      <xdr:rowOff>6350</xdr:rowOff>
    </xdr:to>
    <xdr:graphicFrame macro="">
      <xdr:nvGraphicFramePr>
        <xdr:cNvPr id="13" name="Chart 12">
          <a:extLst>
            <a:ext uri="{FF2B5EF4-FFF2-40B4-BE49-F238E27FC236}">
              <a16:creationId xmlns:a16="http://schemas.microsoft.com/office/drawing/2014/main" id="{46062305-AF50-2187-4599-C0AAB9EF0A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952500</xdr:colOff>
      <xdr:row>142</xdr:row>
      <xdr:rowOff>171450</xdr:rowOff>
    </xdr:from>
    <xdr:to>
      <xdr:col>12</xdr:col>
      <xdr:colOff>457200</xdr:colOff>
      <xdr:row>158</xdr:row>
      <xdr:rowOff>12700</xdr:rowOff>
    </xdr:to>
    <xdr:graphicFrame macro="">
      <xdr:nvGraphicFramePr>
        <xdr:cNvPr id="14" name="Chart 13">
          <a:extLst>
            <a:ext uri="{FF2B5EF4-FFF2-40B4-BE49-F238E27FC236}">
              <a16:creationId xmlns:a16="http://schemas.microsoft.com/office/drawing/2014/main" id="{C8779DD0-02B5-B339-6DA6-F22024A3F6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157</xdr:row>
      <xdr:rowOff>184150</xdr:rowOff>
    </xdr:from>
    <xdr:to>
      <xdr:col>3</xdr:col>
      <xdr:colOff>558800</xdr:colOff>
      <xdr:row>172</xdr:row>
      <xdr:rowOff>69850</xdr:rowOff>
    </xdr:to>
    <xdr:graphicFrame macro="">
      <xdr:nvGraphicFramePr>
        <xdr:cNvPr id="15" name="Chart 14">
          <a:extLst>
            <a:ext uri="{FF2B5EF4-FFF2-40B4-BE49-F238E27FC236}">
              <a16:creationId xmlns:a16="http://schemas.microsoft.com/office/drawing/2014/main" id="{241E9836-923B-0244-8A40-5AFC424DEF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546100</xdr:colOff>
      <xdr:row>158</xdr:row>
      <xdr:rowOff>6350</xdr:rowOff>
    </xdr:from>
    <xdr:to>
      <xdr:col>7</xdr:col>
      <xdr:colOff>952500</xdr:colOff>
      <xdr:row>172</xdr:row>
      <xdr:rowOff>82550</xdr:rowOff>
    </xdr:to>
    <xdr:graphicFrame macro="">
      <xdr:nvGraphicFramePr>
        <xdr:cNvPr id="16" name="Chart 15">
          <a:extLst>
            <a:ext uri="{FF2B5EF4-FFF2-40B4-BE49-F238E27FC236}">
              <a16:creationId xmlns:a16="http://schemas.microsoft.com/office/drawing/2014/main" id="{BA393B9C-5F89-D6DD-B85F-88642E934B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939800</xdr:colOff>
      <xdr:row>157</xdr:row>
      <xdr:rowOff>184150</xdr:rowOff>
    </xdr:from>
    <xdr:to>
      <xdr:col>12</xdr:col>
      <xdr:colOff>469900</xdr:colOff>
      <xdr:row>172</xdr:row>
      <xdr:rowOff>101600</xdr:rowOff>
    </xdr:to>
    <xdr:graphicFrame macro="">
      <xdr:nvGraphicFramePr>
        <xdr:cNvPr id="17" name="Chart 16">
          <a:extLst>
            <a:ext uri="{FF2B5EF4-FFF2-40B4-BE49-F238E27FC236}">
              <a16:creationId xmlns:a16="http://schemas.microsoft.com/office/drawing/2014/main" id="{F83DED98-4A0E-D792-8BEA-0A92165E7C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172</xdr:row>
      <xdr:rowOff>69850</xdr:rowOff>
    </xdr:from>
    <xdr:to>
      <xdr:col>3</xdr:col>
      <xdr:colOff>558800</xdr:colOff>
      <xdr:row>186</xdr:row>
      <xdr:rowOff>146050</xdr:rowOff>
    </xdr:to>
    <xdr:graphicFrame macro="">
      <xdr:nvGraphicFramePr>
        <xdr:cNvPr id="18" name="Chart 17">
          <a:extLst>
            <a:ext uri="{FF2B5EF4-FFF2-40B4-BE49-F238E27FC236}">
              <a16:creationId xmlns:a16="http://schemas.microsoft.com/office/drawing/2014/main" id="{BA1BFD04-A917-D5E8-0BF4-6F9C2B7227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546100</xdr:colOff>
      <xdr:row>172</xdr:row>
      <xdr:rowOff>69850</xdr:rowOff>
    </xdr:from>
    <xdr:to>
      <xdr:col>7</xdr:col>
      <xdr:colOff>952500</xdr:colOff>
      <xdr:row>186</xdr:row>
      <xdr:rowOff>146050</xdr:rowOff>
    </xdr:to>
    <xdr:graphicFrame macro="">
      <xdr:nvGraphicFramePr>
        <xdr:cNvPr id="19" name="Chart 18">
          <a:extLst>
            <a:ext uri="{FF2B5EF4-FFF2-40B4-BE49-F238E27FC236}">
              <a16:creationId xmlns:a16="http://schemas.microsoft.com/office/drawing/2014/main" id="{D0126092-E2C8-7EF7-5157-A72371DF08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7</xdr:col>
      <xdr:colOff>939800</xdr:colOff>
      <xdr:row>172</xdr:row>
      <xdr:rowOff>82550</xdr:rowOff>
    </xdr:from>
    <xdr:to>
      <xdr:col>12</xdr:col>
      <xdr:colOff>457200</xdr:colOff>
      <xdr:row>186</xdr:row>
      <xdr:rowOff>158750</xdr:rowOff>
    </xdr:to>
    <xdr:graphicFrame macro="">
      <xdr:nvGraphicFramePr>
        <xdr:cNvPr id="20" name="Chart 19">
          <a:extLst>
            <a:ext uri="{FF2B5EF4-FFF2-40B4-BE49-F238E27FC236}">
              <a16:creationId xmlns:a16="http://schemas.microsoft.com/office/drawing/2014/main" id="{AB63C085-1F48-0E79-E73E-0181F236DE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12700</xdr:colOff>
      <xdr:row>111</xdr:row>
      <xdr:rowOff>171450</xdr:rowOff>
    </xdr:from>
    <xdr:to>
      <xdr:col>12</xdr:col>
      <xdr:colOff>330200</xdr:colOff>
      <xdr:row>120</xdr:row>
      <xdr:rowOff>82550</xdr:rowOff>
    </xdr:to>
    <xdr:graphicFrame macro="">
      <xdr:nvGraphicFramePr>
        <xdr:cNvPr id="7" name="Chart 6">
          <a:extLst>
            <a:ext uri="{FF2B5EF4-FFF2-40B4-BE49-F238E27FC236}">
              <a16:creationId xmlns:a16="http://schemas.microsoft.com/office/drawing/2014/main" id="{49FF3DBC-E56C-A7BA-D290-884F5ECDD8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330200</xdr:colOff>
      <xdr:row>111</xdr:row>
      <xdr:rowOff>171450</xdr:rowOff>
    </xdr:from>
    <xdr:to>
      <xdr:col>17</xdr:col>
      <xdr:colOff>647700</xdr:colOff>
      <xdr:row>120</xdr:row>
      <xdr:rowOff>82550</xdr:rowOff>
    </xdr:to>
    <xdr:graphicFrame macro="">
      <xdr:nvGraphicFramePr>
        <xdr:cNvPr id="8" name="Chart 7">
          <a:extLst>
            <a:ext uri="{FF2B5EF4-FFF2-40B4-BE49-F238E27FC236}">
              <a16:creationId xmlns:a16="http://schemas.microsoft.com/office/drawing/2014/main" id="{710D6776-DE19-8E0B-E141-1ED99BFEE1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647700</xdr:colOff>
      <xdr:row>111</xdr:row>
      <xdr:rowOff>171450</xdr:rowOff>
    </xdr:from>
    <xdr:to>
      <xdr:col>23</xdr:col>
      <xdr:colOff>114300</xdr:colOff>
      <xdr:row>120</xdr:row>
      <xdr:rowOff>82550</xdr:rowOff>
    </xdr:to>
    <xdr:graphicFrame macro="">
      <xdr:nvGraphicFramePr>
        <xdr:cNvPr id="9" name="Chart 8">
          <a:extLst>
            <a:ext uri="{FF2B5EF4-FFF2-40B4-BE49-F238E27FC236}">
              <a16:creationId xmlns:a16="http://schemas.microsoft.com/office/drawing/2014/main" id="{2553784A-BB1E-37A7-9BF6-ADB7FD5096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571500</xdr:colOff>
      <xdr:row>120</xdr:row>
      <xdr:rowOff>82550</xdr:rowOff>
    </xdr:from>
    <xdr:to>
      <xdr:col>15</xdr:col>
      <xdr:colOff>38100</xdr:colOff>
      <xdr:row>128</xdr:row>
      <xdr:rowOff>184150</xdr:rowOff>
    </xdr:to>
    <xdr:graphicFrame macro="">
      <xdr:nvGraphicFramePr>
        <xdr:cNvPr id="10" name="Chart 9">
          <a:extLst>
            <a:ext uri="{FF2B5EF4-FFF2-40B4-BE49-F238E27FC236}">
              <a16:creationId xmlns:a16="http://schemas.microsoft.com/office/drawing/2014/main" id="{28D3A184-9D99-8D19-5A5D-578E5BF5FC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38100</xdr:colOff>
      <xdr:row>120</xdr:row>
      <xdr:rowOff>82550</xdr:rowOff>
    </xdr:from>
    <xdr:to>
      <xdr:col>20</xdr:col>
      <xdr:colOff>355600</xdr:colOff>
      <xdr:row>128</xdr:row>
      <xdr:rowOff>184150</xdr:rowOff>
    </xdr:to>
    <xdr:graphicFrame macro="">
      <xdr:nvGraphicFramePr>
        <xdr:cNvPr id="11" name="Chart 10">
          <a:extLst>
            <a:ext uri="{FF2B5EF4-FFF2-40B4-BE49-F238E27FC236}">
              <a16:creationId xmlns:a16="http://schemas.microsoft.com/office/drawing/2014/main" id="{D505BB2E-8393-0282-1499-317D716AF3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111</xdr:row>
      <xdr:rowOff>184150</xdr:rowOff>
    </xdr:from>
    <xdr:to>
      <xdr:col>12</xdr:col>
      <xdr:colOff>812800</xdr:colOff>
      <xdr:row>120</xdr:row>
      <xdr:rowOff>95250</xdr:rowOff>
    </xdr:to>
    <xdr:graphicFrame macro="">
      <xdr:nvGraphicFramePr>
        <xdr:cNvPr id="8" name="Chart 7">
          <a:extLst>
            <a:ext uri="{FF2B5EF4-FFF2-40B4-BE49-F238E27FC236}">
              <a16:creationId xmlns:a16="http://schemas.microsoft.com/office/drawing/2014/main" id="{A322C1D4-0441-C172-7D60-03C9F3BD94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812800</xdr:colOff>
      <xdr:row>112</xdr:row>
      <xdr:rowOff>6350</xdr:rowOff>
    </xdr:from>
    <xdr:to>
      <xdr:col>17</xdr:col>
      <xdr:colOff>685800</xdr:colOff>
      <xdr:row>120</xdr:row>
      <xdr:rowOff>107950</xdr:rowOff>
    </xdr:to>
    <xdr:graphicFrame macro="">
      <xdr:nvGraphicFramePr>
        <xdr:cNvPr id="9" name="Chart 8">
          <a:extLst>
            <a:ext uri="{FF2B5EF4-FFF2-40B4-BE49-F238E27FC236}">
              <a16:creationId xmlns:a16="http://schemas.microsoft.com/office/drawing/2014/main" id="{395FACA6-39BA-08DD-E193-7323ABD897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685800</xdr:colOff>
      <xdr:row>112</xdr:row>
      <xdr:rowOff>6350</xdr:rowOff>
    </xdr:from>
    <xdr:to>
      <xdr:col>23</xdr:col>
      <xdr:colOff>152400</xdr:colOff>
      <xdr:row>120</xdr:row>
      <xdr:rowOff>107950</xdr:rowOff>
    </xdr:to>
    <xdr:graphicFrame macro="">
      <xdr:nvGraphicFramePr>
        <xdr:cNvPr id="10" name="Chart 9">
          <a:extLst>
            <a:ext uri="{FF2B5EF4-FFF2-40B4-BE49-F238E27FC236}">
              <a16:creationId xmlns:a16="http://schemas.microsoft.com/office/drawing/2014/main" id="{A44EB97E-8E72-645A-FBC0-B28AEB9B76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12700</xdr:colOff>
      <xdr:row>120</xdr:row>
      <xdr:rowOff>95250</xdr:rowOff>
    </xdr:from>
    <xdr:to>
      <xdr:col>12</xdr:col>
      <xdr:colOff>825500</xdr:colOff>
      <xdr:row>128</xdr:row>
      <xdr:rowOff>196850</xdr:rowOff>
    </xdr:to>
    <xdr:graphicFrame macro="">
      <xdr:nvGraphicFramePr>
        <xdr:cNvPr id="11" name="Chart 10">
          <a:extLst>
            <a:ext uri="{FF2B5EF4-FFF2-40B4-BE49-F238E27FC236}">
              <a16:creationId xmlns:a16="http://schemas.microsoft.com/office/drawing/2014/main" id="{F19C819A-3197-48F8-F724-68CC873CB8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812800</xdr:colOff>
      <xdr:row>120</xdr:row>
      <xdr:rowOff>95250</xdr:rowOff>
    </xdr:from>
    <xdr:to>
      <xdr:col>17</xdr:col>
      <xdr:colOff>685800</xdr:colOff>
      <xdr:row>128</xdr:row>
      <xdr:rowOff>196850</xdr:rowOff>
    </xdr:to>
    <xdr:graphicFrame macro="">
      <xdr:nvGraphicFramePr>
        <xdr:cNvPr id="12" name="Chart 11">
          <a:extLst>
            <a:ext uri="{FF2B5EF4-FFF2-40B4-BE49-F238E27FC236}">
              <a16:creationId xmlns:a16="http://schemas.microsoft.com/office/drawing/2014/main" id="{58B20F89-4924-78BF-51F3-ECA7265569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685800</xdr:colOff>
      <xdr:row>120</xdr:row>
      <xdr:rowOff>95250</xdr:rowOff>
    </xdr:from>
    <xdr:to>
      <xdr:col>23</xdr:col>
      <xdr:colOff>152400</xdr:colOff>
      <xdr:row>128</xdr:row>
      <xdr:rowOff>196850</xdr:rowOff>
    </xdr:to>
    <xdr:graphicFrame macro="">
      <xdr:nvGraphicFramePr>
        <xdr:cNvPr id="13" name="Chart 12">
          <a:extLst>
            <a:ext uri="{FF2B5EF4-FFF2-40B4-BE49-F238E27FC236}">
              <a16:creationId xmlns:a16="http://schemas.microsoft.com/office/drawing/2014/main" id="{08400F46-EDDF-DC48-2E60-F0F714E898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44"/>
  <sheetViews>
    <sheetView topLeftCell="A38" workbookViewId="0">
      <selection sqref="A1:B1"/>
    </sheetView>
  </sheetViews>
  <sheetFormatPr baseColWidth="10" defaultColWidth="8.83203125" defaultRowHeight="15" x14ac:dyDescent="0.2"/>
  <cols>
    <col min="1" max="1" width="25" style="1" customWidth="1"/>
    <col min="2" max="2" width="80" style="1" customWidth="1"/>
    <col min="3" max="3" width="20" customWidth="1"/>
  </cols>
  <sheetData>
    <row r="1" spans="1:3" ht="80" customHeight="1" x14ac:dyDescent="0.2">
      <c r="A1" s="16" t="s">
        <v>0</v>
      </c>
      <c r="B1" s="16"/>
      <c r="C1" s="2"/>
    </row>
    <row r="2" spans="1:3" x14ac:dyDescent="0.2">
      <c r="A2" s="15"/>
      <c r="B2" s="15"/>
      <c r="C2" s="15"/>
    </row>
    <row r="3" spans="1:3" x14ac:dyDescent="0.2">
      <c r="A3" s="17" t="s">
        <v>1</v>
      </c>
      <c r="B3" s="17"/>
      <c r="C3" s="17"/>
    </row>
    <row r="4" spans="1:3" x14ac:dyDescent="0.2">
      <c r="A4" s="15"/>
      <c r="B4" s="15"/>
      <c r="C4" s="15"/>
    </row>
    <row r="5" spans="1:3" ht="21.25" customHeight="1" x14ac:dyDescent="0.2">
      <c r="A5" s="3" t="s">
        <v>2</v>
      </c>
      <c r="B5" s="15" t="s">
        <v>3</v>
      </c>
      <c r="C5" s="15"/>
    </row>
    <row r="6" spans="1:3" ht="21.25" customHeight="1" x14ac:dyDescent="0.2">
      <c r="A6" s="1" t="s">
        <v>4</v>
      </c>
      <c r="B6" s="15" t="s">
        <v>5</v>
      </c>
      <c r="C6" s="15"/>
    </row>
    <row r="7" spans="1:3" ht="21.25" customHeight="1" x14ac:dyDescent="0.2">
      <c r="A7" s="1" t="s">
        <v>6</v>
      </c>
      <c r="B7" s="15" t="s">
        <v>7</v>
      </c>
      <c r="C7" s="15"/>
    </row>
    <row r="8" spans="1:3" ht="21.25" customHeight="1" x14ac:dyDescent="0.2">
      <c r="A8" s="1" t="s">
        <v>8</v>
      </c>
      <c r="B8" s="15" t="s">
        <v>9</v>
      </c>
      <c r="C8" s="15"/>
    </row>
    <row r="9" spans="1:3" ht="21.25" customHeight="1" x14ac:dyDescent="0.2">
      <c r="A9" s="1" t="s">
        <v>10</v>
      </c>
      <c r="B9" s="15" t="s">
        <v>11</v>
      </c>
      <c r="C9" s="15"/>
    </row>
    <row r="10" spans="1:3" ht="21.25" customHeight="1" x14ac:dyDescent="0.2">
      <c r="A10" s="1" t="s">
        <v>12</v>
      </c>
      <c r="B10" s="15" t="s">
        <v>13</v>
      </c>
      <c r="C10" s="15"/>
    </row>
    <row r="11" spans="1:3" ht="21.25" customHeight="1" x14ac:dyDescent="0.2">
      <c r="A11" s="1" t="s">
        <v>14</v>
      </c>
      <c r="B11" s="15" t="s">
        <v>15</v>
      </c>
      <c r="C11" s="15"/>
    </row>
    <row r="12" spans="1:3" ht="21.25" customHeight="1" x14ac:dyDescent="0.2">
      <c r="A12" s="1" t="s">
        <v>16</v>
      </c>
      <c r="B12" s="15" t="s">
        <v>17</v>
      </c>
      <c r="C12" s="15"/>
    </row>
    <row r="13" spans="1:3" ht="21.25" customHeight="1" x14ac:dyDescent="0.2">
      <c r="A13" s="1" t="s">
        <v>18</v>
      </c>
      <c r="B13" s="15" t="s">
        <v>19</v>
      </c>
      <c r="C13" s="15"/>
    </row>
    <row r="14" spans="1:3" x14ac:dyDescent="0.2">
      <c r="A14" s="15"/>
      <c r="B14" s="15"/>
      <c r="C14" s="15"/>
    </row>
    <row r="15" spans="1:3" ht="21.25" customHeight="1" x14ac:dyDescent="0.2">
      <c r="A15" s="3" t="s">
        <v>20</v>
      </c>
      <c r="B15" s="15" t="s">
        <v>3</v>
      </c>
      <c r="C15" s="15"/>
    </row>
    <row r="16" spans="1:3" ht="21.25" customHeight="1" x14ac:dyDescent="0.2">
      <c r="A16" s="1" t="s">
        <v>21</v>
      </c>
      <c r="B16" s="15" t="s">
        <v>5</v>
      </c>
      <c r="C16" s="15"/>
    </row>
    <row r="17" spans="1:3" ht="42.75" customHeight="1" x14ac:dyDescent="0.2">
      <c r="A17" s="1" t="s">
        <v>22</v>
      </c>
      <c r="B17" s="15" t="s">
        <v>23</v>
      </c>
      <c r="C17" s="15"/>
    </row>
    <row r="18" spans="1:3" x14ac:dyDescent="0.2">
      <c r="A18" s="15"/>
      <c r="B18" s="15"/>
      <c r="C18" s="15"/>
    </row>
    <row r="19" spans="1:3" ht="21.25" customHeight="1" x14ac:dyDescent="0.2">
      <c r="A19" s="3" t="s">
        <v>24</v>
      </c>
      <c r="B19" s="15" t="s">
        <v>25</v>
      </c>
      <c r="C19" s="15"/>
    </row>
    <row r="20" spans="1:3" ht="21.25" customHeight="1" x14ac:dyDescent="0.2">
      <c r="A20" s="1" t="s">
        <v>3</v>
      </c>
      <c r="B20" s="15" t="s">
        <v>26</v>
      </c>
      <c r="C20" s="15"/>
    </row>
    <row r="21" spans="1:3" ht="21.25" customHeight="1" x14ac:dyDescent="0.2">
      <c r="A21" s="1" t="s">
        <v>3</v>
      </c>
      <c r="B21" s="15" t="s">
        <v>27</v>
      </c>
      <c r="C21" s="15"/>
    </row>
    <row r="22" spans="1:3" x14ac:dyDescent="0.2">
      <c r="A22" s="15"/>
      <c r="B22" s="15"/>
      <c r="C22" s="15"/>
    </row>
    <row r="23" spans="1:3" ht="21.25" customHeight="1" x14ac:dyDescent="0.2">
      <c r="A23" s="3" t="s">
        <v>28</v>
      </c>
      <c r="B23" s="15" t="s">
        <v>17</v>
      </c>
      <c r="C23" s="15"/>
    </row>
    <row r="24" spans="1:3" x14ac:dyDescent="0.2">
      <c r="A24" s="15"/>
      <c r="B24" s="15"/>
      <c r="C24" s="15"/>
    </row>
    <row r="25" spans="1:3" ht="21.25" customHeight="1" x14ac:dyDescent="0.2">
      <c r="A25" s="3" t="s">
        <v>29</v>
      </c>
      <c r="B25" s="15" t="s">
        <v>17</v>
      </c>
      <c r="C25" s="15"/>
    </row>
    <row r="26" spans="1:3" x14ac:dyDescent="0.2">
      <c r="A26" s="15"/>
      <c r="B26" s="15"/>
      <c r="C26" s="15"/>
    </row>
    <row r="27" spans="1:3" ht="21.25" customHeight="1" x14ac:dyDescent="0.2">
      <c r="A27" s="3" t="s">
        <v>30</v>
      </c>
      <c r="B27" s="15" t="s">
        <v>3</v>
      </c>
      <c r="C27" s="15"/>
    </row>
    <row r="28" spans="1:3" ht="21.25" customHeight="1" x14ac:dyDescent="0.2">
      <c r="A28" s="1" t="s">
        <v>31</v>
      </c>
      <c r="B28" s="15" t="s">
        <v>17</v>
      </c>
      <c r="C28" s="15"/>
    </row>
    <row r="29" spans="1:3" ht="21.25" customHeight="1" x14ac:dyDescent="0.2">
      <c r="A29" s="1" t="s">
        <v>32</v>
      </c>
      <c r="B29" s="15" t="s">
        <v>33</v>
      </c>
      <c r="C29" s="15"/>
    </row>
    <row r="30" spans="1:3" ht="21.25" customHeight="1" x14ac:dyDescent="0.2">
      <c r="A30" s="1" t="s">
        <v>34</v>
      </c>
      <c r="B30" s="15" t="s">
        <v>17</v>
      </c>
      <c r="C30" s="15"/>
    </row>
    <row r="31" spans="1:3" ht="21.25" customHeight="1" x14ac:dyDescent="0.2">
      <c r="A31" s="1" t="s">
        <v>35</v>
      </c>
      <c r="B31" s="15" t="s">
        <v>17</v>
      </c>
      <c r="C31" s="15"/>
    </row>
    <row r="32" spans="1:3" x14ac:dyDescent="0.2">
      <c r="A32" s="15"/>
      <c r="B32" s="15"/>
      <c r="C32" s="15"/>
    </row>
    <row r="33" spans="1:3" ht="42.75" customHeight="1" x14ac:dyDescent="0.2">
      <c r="A33" s="3" t="s">
        <v>36</v>
      </c>
      <c r="B33" s="15" t="s">
        <v>37</v>
      </c>
      <c r="C33" s="15"/>
    </row>
    <row r="34" spans="1:3" x14ac:dyDescent="0.2">
      <c r="A34" s="15"/>
      <c r="B34" s="15"/>
      <c r="C34" s="15"/>
    </row>
    <row r="35" spans="1:3" ht="85.25" customHeight="1" x14ac:dyDescent="0.2">
      <c r="A35" s="3" t="s">
        <v>38</v>
      </c>
      <c r="B35" s="15" t="s">
        <v>39</v>
      </c>
      <c r="C35" s="15"/>
    </row>
    <row r="36" spans="1:3" ht="149.25" customHeight="1" x14ac:dyDescent="0.2">
      <c r="A36" s="1" t="s">
        <v>3</v>
      </c>
      <c r="B36" s="15" t="s">
        <v>40</v>
      </c>
      <c r="C36" s="15"/>
    </row>
    <row r="37" spans="1:3" ht="42.75" customHeight="1" x14ac:dyDescent="0.2">
      <c r="A37" s="1" t="s">
        <v>3</v>
      </c>
      <c r="B37" s="15" t="s">
        <v>41</v>
      </c>
      <c r="C37" s="15"/>
    </row>
    <row r="38" spans="1:3" ht="149.25" customHeight="1" x14ac:dyDescent="0.2">
      <c r="A38" s="1" t="s">
        <v>3</v>
      </c>
      <c r="B38" s="15" t="s">
        <v>42</v>
      </c>
      <c r="C38" s="15"/>
    </row>
    <row r="39" spans="1:3" ht="85.25" customHeight="1" x14ac:dyDescent="0.2">
      <c r="A39" s="1" t="s">
        <v>3</v>
      </c>
      <c r="B39" s="15" t="s">
        <v>43</v>
      </c>
      <c r="C39" s="15"/>
    </row>
    <row r="40" spans="1:3" ht="64" customHeight="1" x14ac:dyDescent="0.2">
      <c r="A40" s="1" t="s">
        <v>3</v>
      </c>
      <c r="B40" s="15" t="s">
        <v>44</v>
      </c>
      <c r="C40" s="15"/>
    </row>
    <row r="41" spans="1:3" ht="256" customHeight="1" x14ac:dyDescent="0.2">
      <c r="A41" s="1" t="s">
        <v>3</v>
      </c>
      <c r="B41" s="15" t="s">
        <v>45</v>
      </c>
      <c r="C41" s="15"/>
    </row>
    <row r="42" spans="1:3" x14ac:dyDescent="0.2">
      <c r="A42" s="15"/>
      <c r="B42" s="15"/>
      <c r="C42" s="15"/>
    </row>
    <row r="43" spans="1:3" ht="21.25" customHeight="1" x14ac:dyDescent="0.2">
      <c r="A43" s="3" t="s">
        <v>46</v>
      </c>
      <c r="B43" s="15" t="s">
        <v>17</v>
      </c>
      <c r="C43" s="15"/>
    </row>
    <row r="44" spans="1:3" x14ac:dyDescent="0.2">
      <c r="A44" s="15"/>
      <c r="B44" s="15"/>
      <c r="C44" s="15"/>
    </row>
  </sheetData>
  <mergeCells count="44">
    <mergeCell ref="A1:B1"/>
    <mergeCell ref="A2:C2"/>
    <mergeCell ref="A3:C3"/>
    <mergeCell ref="A4:C4"/>
    <mergeCell ref="B5:C5"/>
    <mergeCell ref="B6:C6"/>
    <mergeCell ref="B7:C7"/>
    <mergeCell ref="B8:C8"/>
    <mergeCell ref="B9:C9"/>
    <mergeCell ref="B10:C10"/>
    <mergeCell ref="B11:C11"/>
    <mergeCell ref="B12:C12"/>
    <mergeCell ref="B13:C13"/>
    <mergeCell ref="A14:C14"/>
    <mergeCell ref="B15:C15"/>
    <mergeCell ref="B16:C16"/>
    <mergeCell ref="B17:C17"/>
    <mergeCell ref="A18:C18"/>
    <mergeCell ref="B19:C19"/>
    <mergeCell ref="B20:C20"/>
    <mergeCell ref="B21:C21"/>
    <mergeCell ref="A22:C22"/>
    <mergeCell ref="B23:C23"/>
    <mergeCell ref="A24:C24"/>
    <mergeCell ref="B25:C25"/>
    <mergeCell ref="A26:C26"/>
    <mergeCell ref="B27:C27"/>
    <mergeCell ref="B28:C28"/>
    <mergeCell ref="B29:C29"/>
    <mergeCell ref="B30:C30"/>
    <mergeCell ref="B31:C31"/>
    <mergeCell ref="A32:C32"/>
    <mergeCell ref="B33:C33"/>
    <mergeCell ref="A34:C34"/>
    <mergeCell ref="B35:C35"/>
    <mergeCell ref="B41:C41"/>
    <mergeCell ref="A42:C42"/>
    <mergeCell ref="B43:C43"/>
    <mergeCell ref="A44:C44"/>
    <mergeCell ref="B36:C36"/>
    <mergeCell ref="B37:C37"/>
    <mergeCell ref="B38:C38"/>
    <mergeCell ref="B39:C39"/>
    <mergeCell ref="B40:C40"/>
  </mergeCells>
  <printOptions gridLines="1"/>
  <pageMargins left="0.7" right="0.7" top="0.75" bottom="0.75" header="0.3" footer="0.3"/>
  <pageSetup fitToHeight="0" orientation="landscape"/>
  <headerFooter>
    <oddHeader>&amp;LTable: ACSDT5Y2021.B04004</oddHeader>
    <oddFooter>&amp;L&amp;Bdata.census.gov&amp;B | Measuring America's People, Places, and Economy &amp;R&amp;P</oddFooter>
    <evenHeader>&amp;LTable: ACSDT5Y2021.B04004</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G125"/>
  <sheetViews>
    <sheetView zoomScale="85" workbookViewId="0">
      <pane xSplit="1" ySplit="2" topLeftCell="B47" activePane="bottomRight" state="frozen"/>
      <selection pane="topRight"/>
      <selection pane="bottomLeft"/>
      <selection pane="bottomRight" activeCell="S121" sqref="S121"/>
    </sheetView>
  </sheetViews>
  <sheetFormatPr baseColWidth="10" defaultColWidth="8.83203125" defaultRowHeight="15" x14ac:dyDescent="0.2"/>
  <cols>
    <col min="1" max="1" width="24.83203125" style="4" customWidth="1"/>
    <col min="2" max="4" width="16.83203125" style="4" customWidth="1"/>
  </cols>
  <sheetData>
    <row r="1" spans="1:7" ht="39" customHeight="1" x14ac:dyDescent="0.2">
      <c r="A1" s="5"/>
      <c r="B1" s="5" t="s">
        <v>47</v>
      </c>
      <c r="C1" s="5" t="s">
        <v>48</v>
      </c>
      <c r="D1" s="5" t="s">
        <v>49</v>
      </c>
      <c r="E1" s="5" t="s">
        <v>47</v>
      </c>
      <c r="F1" s="5" t="s">
        <v>48</v>
      </c>
      <c r="G1" s="5" t="s">
        <v>49</v>
      </c>
    </row>
    <row r="2" spans="1:7" ht="30" hidden="1" customHeight="1" x14ac:dyDescent="0.2">
      <c r="A2" s="5" t="s">
        <v>50</v>
      </c>
      <c r="B2" s="5" t="s">
        <v>51</v>
      </c>
      <c r="C2" s="5" t="s">
        <v>51</v>
      </c>
      <c r="D2" s="5" t="s">
        <v>51</v>
      </c>
    </row>
    <row r="3" spans="1:7" ht="16" hidden="1" x14ac:dyDescent="0.2">
      <c r="A3" s="4" t="s">
        <v>52</v>
      </c>
      <c r="B3" s="4" t="s">
        <v>53</v>
      </c>
      <c r="C3" s="4" t="s">
        <v>54</v>
      </c>
      <c r="D3" s="4" t="s">
        <v>55</v>
      </c>
    </row>
    <row r="4" spans="1:7" ht="16" hidden="1" x14ac:dyDescent="0.2">
      <c r="A4" s="6" t="s">
        <v>56</v>
      </c>
      <c r="B4" s="4" t="s">
        <v>57</v>
      </c>
      <c r="C4" s="4" t="s">
        <v>57</v>
      </c>
      <c r="D4" s="4" t="s">
        <v>57</v>
      </c>
    </row>
    <row r="5" spans="1:7" ht="16" hidden="1" x14ac:dyDescent="0.2">
      <c r="A5" s="6" t="s">
        <v>58</v>
      </c>
      <c r="B5" s="4" t="s">
        <v>57</v>
      </c>
      <c r="C5" s="4" t="s">
        <v>59</v>
      </c>
      <c r="D5" s="4" t="s">
        <v>60</v>
      </c>
    </row>
    <row r="6" spans="1:7" ht="16" hidden="1" x14ac:dyDescent="0.2">
      <c r="A6" s="6" t="s">
        <v>61</v>
      </c>
      <c r="B6" s="4" t="s">
        <v>57</v>
      </c>
      <c r="C6" s="4" t="s">
        <v>57</v>
      </c>
      <c r="D6" s="4" t="s">
        <v>57</v>
      </c>
    </row>
    <row r="7" spans="1:7" ht="16" hidden="1" x14ac:dyDescent="0.2">
      <c r="A7" s="6" t="s">
        <v>62</v>
      </c>
      <c r="B7" s="4" t="s">
        <v>63</v>
      </c>
      <c r="C7" s="4" t="s">
        <v>64</v>
      </c>
      <c r="D7" s="4" t="s">
        <v>65</v>
      </c>
    </row>
    <row r="8" spans="1:7" ht="16" hidden="1" x14ac:dyDescent="0.2">
      <c r="A8" s="6" t="s">
        <v>66</v>
      </c>
      <c r="B8" s="4" t="s">
        <v>67</v>
      </c>
      <c r="C8" s="4" t="s">
        <v>68</v>
      </c>
      <c r="D8" s="4" t="s">
        <v>69</v>
      </c>
    </row>
    <row r="9" spans="1:7" ht="16" hidden="1" x14ac:dyDescent="0.2">
      <c r="A9" s="7" t="s">
        <v>70</v>
      </c>
      <c r="B9" s="4" t="s">
        <v>71</v>
      </c>
      <c r="C9" s="4" t="s">
        <v>57</v>
      </c>
      <c r="D9" s="4" t="s">
        <v>72</v>
      </c>
    </row>
    <row r="10" spans="1:7" ht="16" hidden="1" x14ac:dyDescent="0.2">
      <c r="A10" s="7" t="s">
        <v>73</v>
      </c>
      <c r="B10" s="4" t="s">
        <v>57</v>
      </c>
      <c r="C10" s="4" t="s">
        <v>57</v>
      </c>
      <c r="D10" s="4" t="s">
        <v>57</v>
      </c>
    </row>
    <row r="11" spans="1:7" ht="16" hidden="1" x14ac:dyDescent="0.2">
      <c r="A11" s="7" t="s">
        <v>74</v>
      </c>
      <c r="B11" s="4" t="s">
        <v>57</v>
      </c>
      <c r="C11" s="4" t="s">
        <v>75</v>
      </c>
      <c r="D11" s="4" t="s">
        <v>76</v>
      </c>
    </row>
    <row r="12" spans="1:7" ht="16" hidden="1" x14ac:dyDescent="0.2">
      <c r="A12" s="7" t="s">
        <v>77</v>
      </c>
      <c r="B12" s="4" t="s">
        <v>78</v>
      </c>
      <c r="C12" s="4" t="s">
        <v>79</v>
      </c>
      <c r="D12" s="4" t="s">
        <v>80</v>
      </c>
    </row>
    <row r="13" spans="1:7" ht="16" hidden="1" x14ac:dyDescent="0.2">
      <c r="A13" s="7" t="s">
        <v>81</v>
      </c>
      <c r="B13" s="4" t="s">
        <v>82</v>
      </c>
      <c r="C13" s="4" t="s">
        <v>83</v>
      </c>
      <c r="D13" s="4" t="s">
        <v>84</v>
      </c>
    </row>
    <row r="14" spans="1:7" ht="16" hidden="1" x14ac:dyDescent="0.2">
      <c r="A14" s="7" t="s">
        <v>85</v>
      </c>
      <c r="B14" s="4" t="s">
        <v>86</v>
      </c>
      <c r="C14" s="4" t="s">
        <v>57</v>
      </c>
      <c r="D14" s="4" t="s">
        <v>87</v>
      </c>
    </row>
    <row r="15" spans="1:7" ht="16" hidden="1" x14ac:dyDescent="0.2">
      <c r="A15" s="7" t="s">
        <v>88</v>
      </c>
      <c r="B15" s="4" t="s">
        <v>57</v>
      </c>
      <c r="C15" s="4" t="s">
        <v>57</v>
      </c>
      <c r="D15" s="4" t="s">
        <v>89</v>
      </c>
    </row>
    <row r="16" spans="1:7" ht="16" hidden="1" x14ac:dyDescent="0.2">
      <c r="A16" s="7" t="s">
        <v>90</v>
      </c>
      <c r="B16" s="4" t="s">
        <v>57</v>
      </c>
      <c r="C16" s="4" t="s">
        <v>57</v>
      </c>
      <c r="D16" s="4" t="s">
        <v>91</v>
      </c>
    </row>
    <row r="17" spans="1:4" ht="16" hidden="1" x14ac:dyDescent="0.2">
      <c r="A17" s="7" t="s">
        <v>92</v>
      </c>
      <c r="B17" s="4" t="s">
        <v>76</v>
      </c>
      <c r="C17" s="4" t="s">
        <v>57</v>
      </c>
      <c r="D17" s="4" t="s">
        <v>93</v>
      </c>
    </row>
    <row r="18" spans="1:4" ht="16" hidden="1" x14ac:dyDescent="0.2">
      <c r="A18" s="6" t="s">
        <v>94</v>
      </c>
      <c r="B18" s="4" t="s">
        <v>95</v>
      </c>
      <c r="C18" s="4" t="s">
        <v>96</v>
      </c>
      <c r="D18" s="4" t="s">
        <v>97</v>
      </c>
    </row>
    <row r="19" spans="1:4" ht="16" hidden="1" x14ac:dyDescent="0.2">
      <c r="A19" s="6" t="s">
        <v>98</v>
      </c>
      <c r="B19" s="4" t="s">
        <v>57</v>
      </c>
      <c r="C19" s="4" t="s">
        <v>57</v>
      </c>
      <c r="D19" s="4" t="s">
        <v>57</v>
      </c>
    </row>
    <row r="20" spans="1:4" ht="16" hidden="1" x14ac:dyDescent="0.2">
      <c r="A20" s="6" t="s">
        <v>99</v>
      </c>
      <c r="B20" s="4" t="s">
        <v>100</v>
      </c>
      <c r="C20" s="4" t="s">
        <v>86</v>
      </c>
      <c r="D20" s="4" t="s">
        <v>86</v>
      </c>
    </row>
    <row r="21" spans="1:4" ht="16" hidden="1" x14ac:dyDescent="0.2">
      <c r="A21" s="6" t="s">
        <v>101</v>
      </c>
      <c r="B21" s="4" t="s">
        <v>102</v>
      </c>
      <c r="C21" s="4" t="s">
        <v>103</v>
      </c>
      <c r="D21" s="4" t="s">
        <v>104</v>
      </c>
    </row>
    <row r="22" spans="1:4" ht="16" hidden="1" x14ac:dyDescent="0.2">
      <c r="A22" s="6" t="s">
        <v>105</v>
      </c>
      <c r="B22" s="4" t="s">
        <v>57</v>
      </c>
      <c r="C22" s="4" t="s">
        <v>57</v>
      </c>
      <c r="D22" s="4" t="s">
        <v>57</v>
      </c>
    </row>
    <row r="23" spans="1:4" ht="16" hidden="1" x14ac:dyDescent="0.2">
      <c r="A23" s="6" t="s">
        <v>106</v>
      </c>
      <c r="B23" s="4" t="s">
        <v>107</v>
      </c>
      <c r="C23" s="4" t="s">
        <v>108</v>
      </c>
      <c r="D23" s="4" t="s">
        <v>72</v>
      </c>
    </row>
    <row r="24" spans="1:4" ht="16" hidden="1" x14ac:dyDescent="0.2">
      <c r="A24" s="6" t="s">
        <v>109</v>
      </c>
      <c r="B24" s="4" t="s">
        <v>110</v>
      </c>
      <c r="C24" s="4" t="s">
        <v>111</v>
      </c>
      <c r="D24" s="4" t="s">
        <v>112</v>
      </c>
    </row>
    <row r="25" spans="1:4" ht="16" hidden="1" x14ac:dyDescent="0.2">
      <c r="A25" s="6" t="s">
        <v>113</v>
      </c>
      <c r="B25" s="4" t="s">
        <v>114</v>
      </c>
      <c r="C25" s="4" t="s">
        <v>115</v>
      </c>
      <c r="D25" s="4" t="s">
        <v>116</v>
      </c>
    </row>
    <row r="26" spans="1:4" ht="16" hidden="1" x14ac:dyDescent="0.2">
      <c r="A26" s="6" t="s">
        <v>117</v>
      </c>
      <c r="B26" s="4" t="s">
        <v>75</v>
      </c>
      <c r="C26" s="4" t="s">
        <v>118</v>
      </c>
      <c r="D26" s="4" t="s">
        <v>119</v>
      </c>
    </row>
    <row r="27" spans="1:4" ht="16" hidden="1" x14ac:dyDescent="0.2">
      <c r="A27" s="6" t="s">
        <v>120</v>
      </c>
      <c r="B27" s="4" t="s">
        <v>119</v>
      </c>
      <c r="C27" s="4" t="s">
        <v>121</v>
      </c>
      <c r="D27" s="4" t="s">
        <v>121</v>
      </c>
    </row>
    <row r="28" spans="1:4" ht="16" hidden="1" x14ac:dyDescent="0.2">
      <c r="A28" s="6" t="s">
        <v>122</v>
      </c>
      <c r="B28" s="4" t="s">
        <v>123</v>
      </c>
      <c r="C28" s="4" t="s">
        <v>124</v>
      </c>
      <c r="D28" s="4" t="s">
        <v>125</v>
      </c>
    </row>
    <row r="29" spans="1:4" ht="16" hidden="1" x14ac:dyDescent="0.2">
      <c r="A29" s="6" t="s">
        <v>126</v>
      </c>
      <c r="B29" s="4" t="s">
        <v>57</v>
      </c>
      <c r="C29" s="4" t="s">
        <v>57</v>
      </c>
      <c r="D29" s="4" t="s">
        <v>57</v>
      </c>
    </row>
    <row r="30" spans="1:4" ht="16" hidden="1" x14ac:dyDescent="0.2">
      <c r="A30" s="6" t="s">
        <v>127</v>
      </c>
      <c r="B30" s="4" t="s">
        <v>108</v>
      </c>
      <c r="C30" s="4" t="s">
        <v>121</v>
      </c>
      <c r="D30" s="4" t="s">
        <v>128</v>
      </c>
    </row>
    <row r="31" spans="1:4" ht="16" hidden="1" x14ac:dyDescent="0.2">
      <c r="A31" s="6" t="s">
        <v>129</v>
      </c>
      <c r="B31" s="4" t="s">
        <v>57</v>
      </c>
      <c r="C31" s="4" t="s">
        <v>130</v>
      </c>
      <c r="D31" s="4" t="s">
        <v>131</v>
      </c>
    </row>
    <row r="32" spans="1:4" ht="16" hidden="1" x14ac:dyDescent="0.2">
      <c r="A32" s="6" t="s">
        <v>132</v>
      </c>
      <c r="B32" s="4" t="s">
        <v>57</v>
      </c>
      <c r="C32" s="4" t="s">
        <v>57</v>
      </c>
      <c r="D32" s="4" t="s">
        <v>57</v>
      </c>
    </row>
    <row r="33" spans="1:7" ht="16" hidden="1" x14ac:dyDescent="0.2">
      <c r="A33" s="6" t="s">
        <v>133</v>
      </c>
      <c r="B33" s="4" t="s">
        <v>134</v>
      </c>
      <c r="C33" s="4" t="s">
        <v>131</v>
      </c>
      <c r="D33" s="4" t="s">
        <v>135</v>
      </c>
    </row>
    <row r="34" spans="1:7" ht="16" hidden="1" x14ac:dyDescent="0.2">
      <c r="A34" s="6" t="s">
        <v>136</v>
      </c>
      <c r="B34" s="4" t="s">
        <v>137</v>
      </c>
      <c r="C34" s="4" t="s">
        <v>138</v>
      </c>
      <c r="D34" s="4" t="s">
        <v>91</v>
      </c>
    </row>
    <row r="35" spans="1:7" ht="16" hidden="1" x14ac:dyDescent="0.2">
      <c r="A35" s="6" t="s">
        <v>139</v>
      </c>
      <c r="B35" s="4" t="s">
        <v>140</v>
      </c>
      <c r="C35" s="4" t="s">
        <v>141</v>
      </c>
      <c r="D35" s="4" t="s">
        <v>138</v>
      </c>
    </row>
    <row r="36" spans="1:7" ht="16" hidden="1" x14ac:dyDescent="0.2">
      <c r="A36" s="6" t="s">
        <v>142</v>
      </c>
      <c r="B36" s="4" t="s">
        <v>143</v>
      </c>
      <c r="C36" s="4" t="s">
        <v>144</v>
      </c>
      <c r="D36" s="4" t="s">
        <v>145</v>
      </c>
    </row>
    <row r="37" spans="1:7" ht="16" hidden="1" x14ac:dyDescent="0.2">
      <c r="A37" s="6" t="s">
        <v>146</v>
      </c>
      <c r="B37" s="4" t="s">
        <v>147</v>
      </c>
      <c r="C37" s="4" t="s">
        <v>148</v>
      </c>
      <c r="D37" s="4" t="s">
        <v>149</v>
      </c>
    </row>
    <row r="38" spans="1:7" ht="16" hidden="1" x14ac:dyDescent="0.2">
      <c r="A38" s="6" t="s">
        <v>150</v>
      </c>
      <c r="B38" s="4" t="s">
        <v>151</v>
      </c>
      <c r="C38" s="4" t="s">
        <v>152</v>
      </c>
      <c r="D38" s="4" t="s">
        <v>153</v>
      </c>
    </row>
    <row r="39" spans="1:7" ht="16" hidden="1" x14ac:dyDescent="0.2">
      <c r="A39" s="6" t="s">
        <v>154</v>
      </c>
      <c r="B39" s="4" t="s">
        <v>75</v>
      </c>
      <c r="C39" s="4" t="s">
        <v>57</v>
      </c>
      <c r="D39" s="4" t="s">
        <v>128</v>
      </c>
    </row>
    <row r="40" spans="1:7" ht="16" hidden="1" x14ac:dyDescent="0.2">
      <c r="A40" s="6" t="s">
        <v>155</v>
      </c>
      <c r="B40" s="4" t="s">
        <v>156</v>
      </c>
      <c r="C40" s="4" t="s">
        <v>157</v>
      </c>
      <c r="D40" s="4" t="s">
        <v>158</v>
      </c>
    </row>
    <row r="41" spans="1:7" ht="16" hidden="1" x14ac:dyDescent="0.2">
      <c r="A41" s="6" t="s">
        <v>159</v>
      </c>
      <c r="B41" s="4" t="s">
        <v>160</v>
      </c>
      <c r="C41" s="4" t="s">
        <v>161</v>
      </c>
      <c r="D41" s="4" t="s">
        <v>162</v>
      </c>
    </row>
    <row r="42" spans="1:7" ht="16" hidden="1" x14ac:dyDescent="0.2">
      <c r="A42" s="6" t="s">
        <v>163</v>
      </c>
      <c r="B42" s="4" t="s">
        <v>164</v>
      </c>
      <c r="C42" s="4" t="s">
        <v>165</v>
      </c>
      <c r="D42" s="4" t="s">
        <v>166</v>
      </c>
    </row>
    <row r="43" spans="1:7" ht="16" hidden="1" x14ac:dyDescent="0.2">
      <c r="A43" s="6" t="s">
        <v>167</v>
      </c>
      <c r="B43" s="4" t="s">
        <v>168</v>
      </c>
      <c r="C43" s="4" t="s">
        <v>169</v>
      </c>
      <c r="D43" s="4" t="s">
        <v>170</v>
      </c>
    </row>
    <row r="44" spans="1:7" ht="16" hidden="1" x14ac:dyDescent="0.2">
      <c r="A44" s="6" t="s">
        <v>171</v>
      </c>
      <c r="B44" s="4" t="s">
        <v>172</v>
      </c>
      <c r="C44" s="4" t="s">
        <v>173</v>
      </c>
      <c r="D44" s="4" t="s">
        <v>174</v>
      </c>
    </row>
    <row r="45" spans="1:7" ht="16" hidden="1" x14ac:dyDescent="0.2">
      <c r="A45" s="6" t="s">
        <v>175</v>
      </c>
      <c r="B45" s="4" t="s">
        <v>57</v>
      </c>
      <c r="C45" s="4" t="s">
        <v>57</v>
      </c>
      <c r="D45" s="4" t="s">
        <v>57</v>
      </c>
    </row>
    <row r="46" spans="1:7" ht="16" hidden="1" x14ac:dyDescent="0.2">
      <c r="A46" s="6" t="s">
        <v>176</v>
      </c>
      <c r="B46" s="4" t="s">
        <v>177</v>
      </c>
      <c r="C46" s="4" t="s">
        <v>178</v>
      </c>
      <c r="D46" s="4" t="s">
        <v>179</v>
      </c>
    </row>
    <row r="47" spans="1:7" ht="16" x14ac:dyDescent="0.2">
      <c r="A47" s="7" t="s">
        <v>273</v>
      </c>
      <c r="B47" s="4">
        <v>0</v>
      </c>
      <c r="C47" s="4">
        <v>0</v>
      </c>
      <c r="D47" s="4">
        <v>0</v>
      </c>
      <c r="E47" s="19">
        <v>0</v>
      </c>
      <c r="F47" s="18"/>
      <c r="G47" s="18">
        <v>0</v>
      </c>
    </row>
    <row r="48" spans="1:7" ht="16" hidden="1" x14ac:dyDescent="0.2">
      <c r="A48" s="6" t="s">
        <v>181</v>
      </c>
      <c r="B48" s="4" t="s">
        <v>182</v>
      </c>
      <c r="C48" s="4">
        <v>56</v>
      </c>
      <c r="D48" s="4">
        <v>81</v>
      </c>
    </row>
    <row r="49" spans="1:4" ht="16" hidden="1" x14ac:dyDescent="0.2">
      <c r="A49" s="6" t="s">
        <v>184</v>
      </c>
      <c r="B49" s="4" t="s">
        <v>185</v>
      </c>
      <c r="C49" s="4">
        <v>0</v>
      </c>
      <c r="D49" s="4">
        <v>0</v>
      </c>
    </row>
    <row r="50" spans="1:4" ht="16" hidden="1" x14ac:dyDescent="0.2">
      <c r="A50" s="6" t="s">
        <v>186</v>
      </c>
      <c r="B50" s="4" t="s">
        <v>57</v>
      </c>
      <c r="C50" s="4">
        <v>16</v>
      </c>
      <c r="D50" s="4">
        <v>140</v>
      </c>
    </row>
    <row r="51" spans="1:4" ht="16" hidden="1" x14ac:dyDescent="0.2">
      <c r="A51" s="6" t="s">
        <v>187</v>
      </c>
      <c r="B51" s="4" t="s">
        <v>188</v>
      </c>
      <c r="C51" s="9">
        <v>2557</v>
      </c>
      <c r="D51" s="9">
        <v>6795</v>
      </c>
    </row>
    <row r="52" spans="1:4" ht="16" hidden="1" x14ac:dyDescent="0.2">
      <c r="A52" s="6" t="s">
        <v>189</v>
      </c>
      <c r="B52" s="4" t="s">
        <v>57</v>
      </c>
      <c r="C52" s="4">
        <v>0</v>
      </c>
      <c r="D52" s="4">
        <v>0</v>
      </c>
    </row>
    <row r="53" spans="1:4" ht="16" hidden="1" x14ac:dyDescent="0.2">
      <c r="A53" s="6" t="s">
        <v>190</v>
      </c>
      <c r="B53" s="4" t="s">
        <v>191</v>
      </c>
      <c r="C53" s="9">
        <v>1416</v>
      </c>
      <c r="D53" s="9">
        <v>3049</v>
      </c>
    </row>
    <row r="54" spans="1:4" ht="16" hidden="1" x14ac:dyDescent="0.2">
      <c r="A54" s="6" t="s">
        <v>192</v>
      </c>
      <c r="B54" s="4" t="s">
        <v>76</v>
      </c>
      <c r="C54" s="4">
        <v>7</v>
      </c>
      <c r="D54" s="4">
        <v>15</v>
      </c>
    </row>
    <row r="55" spans="1:4" ht="16" hidden="1" x14ac:dyDescent="0.2">
      <c r="A55" s="6" t="s">
        <v>195</v>
      </c>
      <c r="B55" s="4" t="s">
        <v>196</v>
      </c>
      <c r="C55" s="4">
        <v>245</v>
      </c>
      <c r="D55" s="4">
        <v>322</v>
      </c>
    </row>
    <row r="56" spans="1:4" ht="16" hidden="1" x14ac:dyDescent="0.2">
      <c r="A56" s="6" t="s">
        <v>198</v>
      </c>
      <c r="B56" s="4" t="s">
        <v>57</v>
      </c>
      <c r="C56" s="4">
        <v>0</v>
      </c>
      <c r="D56" s="4">
        <v>0</v>
      </c>
    </row>
    <row r="57" spans="1:4" ht="16" hidden="1" x14ac:dyDescent="0.2">
      <c r="A57" s="6" t="s">
        <v>199</v>
      </c>
      <c r="B57" s="4" t="s">
        <v>57</v>
      </c>
      <c r="C57" s="4">
        <v>0</v>
      </c>
      <c r="D57" s="4">
        <v>10</v>
      </c>
    </row>
    <row r="58" spans="1:4" ht="16" hidden="1" x14ac:dyDescent="0.2">
      <c r="A58" s="6" t="s">
        <v>200</v>
      </c>
      <c r="B58" s="4" t="s">
        <v>57</v>
      </c>
      <c r="C58" s="4">
        <v>8</v>
      </c>
      <c r="D58" s="4">
        <v>0</v>
      </c>
    </row>
    <row r="59" spans="1:4" ht="16" hidden="1" x14ac:dyDescent="0.2">
      <c r="A59" s="6" t="s">
        <v>201</v>
      </c>
      <c r="B59" s="4" t="s">
        <v>57</v>
      </c>
      <c r="C59" s="4">
        <v>13</v>
      </c>
      <c r="D59" s="4">
        <v>13</v>
      </c>
    </row>
    <row r="60" spans="1:4" ht="16" hidden="1" x14ac:dyDescent="0.2">
      <c r="A60" s="6" t="s">
        <v>202</v>
      </c>
      <c r="B60" s="4" t="s">
        <v>203</v>
      </c>
      <c r="C60" s="4">
        <v>163</v>
      </c>
      <c r="D60" s="4">
        <v>139</v>
      </c>
    </row>
    <row r="61" spans="1:4" ht="16" hidden="1" x14ac:dyDescent="0.2">
      <c r="A61" s="6" t="s">
        <v>205</v>
      </c>
      <c r="B61" s="4" t="s">
        <v>206</v>
      </c>
      <c r="C61" s="4">
        <v>139</v>
      </c>
      <c r="D61" s="4">
        <v>181</v>
      </c>
    </row>
    <row r="62" spans="1:4" ht="16" hidden="1" x14ac:dyDescent="0.2">
      <c r="A62" s="6" t="s">
        <v>207</v>
      </c>
      <c r="B62" s="4" t="s">
        <v>76</v>
      </c>
      <c r="C62" s="4">
        <v>2</v>
      </c>
      <c r="D62" s="4">
        <v>17</v>
      </c>
    </row>
    <row r="63" spans="1:4" ht="16" hidden="1" x14ac:dyDescent="0.2">
      <c r="A63" s="6" t="s">
        <v>208</v>
      </c>
      <c r="B63" s="4" t="s">
        <v>209</v>
      </c>
      <c r="C63" s="9">
        <v>2678</v>
      </c>
      <c r="D63" s="9">
        <v>5268</v>
      </c>
    </row>
    <row r="64" spans="1:4" ht="16" hidden="1" x14ac:dyDescent="0.2">
      <c r="A64" s="6" t="s">
        <v>210</v>
      </c>
      <c r="B64" s="4" t="s">
        <v>211</v>
      </c>
      <c r="C64" s="4">
        <v>220</v>
      </c>
      <c r="D64" s="4">
        <v>674</v>
      </c>
    </row>
    <row r="65" spans="1:4" ht="16" hidden="1" x14ac:dyDescent="0.2">
      <c r="A65" s="6" t="s">
        <v>213</v>
      </c>
      <c r="B65" s="4" t="s">
        <v>214</v>
      </c>
      <c r="C65" s="4">
        <v>345</v>
      </c>
      <c r="D65" s="4">
        <v>40</v>
      </c>
    </row>
    <row r="66" spans="1:4" ht="16" hidden="1" x14ac:dyDescent="0.2">
      <c r="A66" s="6" t="s">
        <v>216</v>
      </c>
      <c r="B66" s="4" t="s">
        <v>217</v>
      </c>
      <c r="C66" s="4">
        <v>184</v>
      </c>
      <c r="D66" s="4">
        <v>899</v>
      </c>
    </row>
    <row r="67" spans="1:4" ht="16" hidden="1" x14ac:dyDescent="0.2">
      <c r="A67" s="6" t="s">
        <v>218</v>
      </c>
      <c r="B67" s="4" t="s">
        <v>219</v>
      </c>
      <c r="C67" s="4">
        <v>56</v>
      </c>
      <c r="D67" s="4">
        <v>73</v>
      </c>
    </row>
    <row r="68" spans="1:4" ht="16" hidden="1" x14ac:dyDescent="0.2">
      <c r="A68" s="6" t="s">
        <v>221</v>
      </c>
      <c r="B68" s="4" t="s">
        <v>212</v>
      </c>
      <c r="C68" s="4">
        <v>225</v>
      </c>
      <c r="D68" s="4">
        <v>348</v>
      </c>
    </row>
    <row r="69" spans="1:4" ht="16" hidden="1" x14ac:dyDescent="0.2">
      <c r="A69" s="6" t="s">
        <v>222</v>
      </c>
      <c r="B69" s="4" t="s">
        <v>223</v>
      </c>
      <c r="C69" s="4">
        <v>511</v>
      </c>
      <c r="D69" s="4">
        <v>956</v>
      </c>
    </row>
    <row r="70" spans="1:4" ht="16" hidden="1" x14ac:dyDescent="0.2">
      <c r="A70" s="6" t="s">
        <v>225</v>
      </c>
      <c r="B70" s="4" t="s">
        <v>226</v>
      </c>
      <c r="C70" s="4">
        <v>0</v>
      </c>
      <c r="D70" s="4">
        <v>0</v>
      </c>
    </row>
    <row r="71" spans="1:4" ht="16" hidden="1" x14ac:dyDescent="0.2">
      <c r="A71" s="6" t="s">
        <v>227</v>
      </c>
      <c r="B71" s="4" t="s">
        <v>128</v>
      </c>
      <c r="C71" s="4">
        <v>32</v>
      </c>
      <c r="D71" s="4">
        <v>46</v>
      </c>
    </row>
    <row r="72" spans="1:4" ht="16" hidden="1" x14ac:dyDescent="0.2">
      <c r="A72" s="6" t="s">
        <v>230</v>
      </c>
      <c r="B72" s="4" t="s">
        <v>231</v>
      </c>
      <c r="C72" s="4">
        <v>16</v>
      </c>
      <c r="D72" s="4">
        <v>134</v>
      </c>
    </row>
    <row r="73" spans="1:4" ht="16" hidden="1" x14ac:dyDescent="0.2">
      <c r="A73" s="6" t="s">
        <v>233</v>
      </c>
      <c r="B73" s="4" t="s">
        <v>100</v>
      </c>
      <c r="C73" s="4">
        <v>0</v>
      </c>
      <c r="D73" s="4">
        <v>11</v>
      </c>
    </row>
    <row r="74" spans="1:4" ht="16" hidden="1" x14ac:dyDescent="0.2">
      <c r="A74" s="6" t="s">
        <v>234</v>
      </c>
      <c r="B74" s="4" t="s">
        <v>121</v>
      </c>
      <c r="C74" s="4">
        <v>0</v>
      </c>
      <c r="D74" s="4">
        <v>0</v>
      </c>
    </row>
    <row r="75" spans="1:4" ht="16" hidden="1" x14ac:dyDescent="0.2">
      <c r="A75" s="6" t="s">
        <v>235</v>
      </c>
      <c r="B75" s="4" t="s">
        <v>236</v>
      </c>
      <c r="C75" s="4">
        <v>48</v>
      </c>
      <c r="D75" s="9">
        <v>1159</v>
      </c>
    </row>
    <row r="76" spans="1:4" ht="16" hidden="1" x14ac:dyDescent="0.2">
      <c r="A76" s="7" t="s">
        <v>238</v>
      </c>
      <c r="B76" s="4" t="s">
        <v>239</v>
      </c>
      <c r="C76" s="4">
        <v>0</v>
      </c>
      <c r="D76" s="4">
        <v>380</v>
      </c>
    </row>
    <row r="77" spans="1:4" ht="16" hidden="1" x14ac:dyDescent="0.2">
      <c r="A77" s="7" t="s">
        <v>240</v>
      </c>
      <c r="B77" s="4" t="s">
        <v>57</v>
      </c>
      <c r="C77" s="4">
        <v>0</v>
      </c>
      <c r="D77" s="4">
        <v>48</v>
      </c>
    </row>
    <row r="78" spans="1:4" ht="16" hidden="1" x14ac:dyDescent="0.2">
      <c r="A78" s="7" t="s">
        <v>241</v>
      </c>
      <c r="B78" s="4" t="s">
        <v>60</v>
      </c>
      <c r="C78" s="4">
        <v>15</v>
      </c>
      <c r="D78" s="4">
        <v>34</v>
      </c>
    </row>
    <row r="79" spans="1:4" ht="16" hidden="1" x14ac:dyDescent="0.2">
      <c r="A79" s="7" t="s">
        <v>243</v>
      </c>
      <c r="B79" s="4" t="s">
        <v>83</v>
      </c>
      <c r="C79" s="4">
        <v>0</v>
      </c>
      <c r="D79" s="4">
        <v>64</v>
      </c>
    </row>
    <row r="80" spans="1:4" ht="16" hidden="1" x14ac:dyDescent="0.2">
      <c r="A80" s="7" t="s">
        <v>245</v>
      </c>
      <c r="B80" s="4" t="s">
        <v>57</v>
      </c>
      <c r="C80" s="4">
        <v>0</v>
      </c>
      <c r="D80" s="4">
        <v>42</v>
      </c>
    </row>
    <row r="81" spans="1:4" ht="16" hidden="1" x14ac:dyDescent="0.2">
      <c r="A81" s="7" t="s">
        <v>246</v>
      </c>
      <c r="B81" s="4" t="s">
        <v>247</v>
      </c>
      <c r="C81" s="4">
        <v>0</v>
      </c>
      <c r="D81" s="4">
        <v>176</v>
      </c>
    </row>
    <row r="82" spans="1:4" ht="16" hidden="1" x14ac:dyDescent="0.2">
      <c r="A82" s="7" t="s">
        <v>248</v>
      </c>
      <c r="B82" s="4" t="s">
        <v>57</v>
      </c>
      <c r="C82" s="4">
        <v>0</v>
      </c>
      <c r="D82" s="4">
        <v>23</v>
      </c>
    </row>
    <row r="83" spans="1:4" ht="16" hidden="1" x14ac:dyDescent="0.2">
      <c r="A83" s="7" t="s">
        <v>250</v>
      </c>
      <c r="B83" s="4" t="s">
        <v>75</v>
      </c>
      <c r="C83" s="4">
        <v>0</v>
      </c>
      <c r="D83" s="4">
        <v>0</v>
      </c>
    </row>
    <row r="84" spans="1:4" ht="16" hidden="1" x14ac:dyDescent="0.2">
      <c r="A84" s="7" t="s">
        <v>251</v>
      </c>
      <c r="B84" s="4" t="s">
        <v>57</v>
      </c>
      <c r="C84" s="4">
        <v>0</v>
      </c>
      <c r="D84" s="4">
        <v>0</v>
      </c>
    </row>
    <row r="85" spans="1:4" ht="16" hidden="1" x14ac:dyDescent="0.2">
      <c r="A85" s="7" t="s">
        <v>252</v>
      </c>
      <c r="B85" s="4" t="s">
        <v>253</v>
      </c>
      <c r="C85" s="4">
        <v>23</v>
      </c>
      <c r="D85" s="4">
        <v>27</v>
      </c>
    </row>
    <row r="86" spans="1:4" ht="16" hidden="1" x14ac:dyDescent="0.2">
      <c r="A86" s="7" t="s">
        <v>255</v>
      </c>
      <c r="B86" s="4" t="s">
        <v>57</v>
      </c>
      <c r="C86" s="4">
        <v>0</v>
      </c>
      <c r="D86" s="4">
        <v>0</v>
      </c>
    </row>
    <row r="87" spans="1:4" ht="16" hidden="1" x14ac:dyDescent="0.2">
      <c r="A87" s="7" t="s">
        <v>256</v>
      </c>
      <c r="B87" s="4" t="s">
        <v>193</v>
      </c>
      <c r="C87" s="4">
        <v>0</v>
      </c>
      <c r="D87" s="4">
        <v>0</v>
      </c>
    </row>
    <row r="88" spans="1:4" ht="16" hidden="1" x14ac:dyDescent="0.2">
      <c r="A88" s="7" t="s">
        <v>257</v>
      </c>
      <c r="B88" s="4" t="s">
        <v>57</v>
      </c>
      <c r="C88" s="4">
        <v>0</v>
      </c>
      <c r="D88" s="4">
        <v>0</v>
      </c>
    </row>
    <row r="89" spans="1:4" ht="16" hidden="1" x14ac:dyDescent="0.2">
      <c r="A89" s="7" t="s">
        <v>258</v>
      </c>
      <c r="B89" s="4" t="s">
        <v>259</v>
      </c>
      <c r="C89" s="4">
        <v>10</v>
      </c>
      <c r="D89" s="4">
        <v>308</v>
      </c>
    </row>
    <row r="90" spans="1:4" ht="16" hidden="1" x14ac:dyDescent="0.2">
      <c r="A90" s="7" t="s">
        <v>260</v>
      </c>
      <c r="B90" s="4" t="s">
        <v>261</v>
      </c>
      <c r="C90" s="4">
        <v>0</v>
      </c>
      <c r="D90" s="4">
        <v>57</v>
      </c>
    </row>
    <row r="91" spans="1:4" ht="16" hidden="1" x14ac:dyDescent="0.2">
      <c r="A91" s="6" t="s">
        <v>262</v>
      </c>
      <c r="B91" s="4" t="s">
        <v>197</v>
      </c>
      <c r="C91" s="4">
        <v>327</v>
      </c>
      <c r="D91" s="4">
        <v>429</v>
      </c>
    </row>
    <row r="92" spans="1:4" ht="16" hidden="1" x14ac:dyDescent="0.2">
      <c r="A92" s="6" t="s">
        <v>263</v>
      </c>
      <c r="B92" s="4" t="s">
        <v>264</v>
      </c>
      <c r="C92" s="4">
        <v>32</v>
      </c>
      <c r="D92" s="4">
        <v>57</v>
      </c>
    </row>
    <row r="93" spans="1:4" ht="16" hidden="1" x14ac:dyDescent="0.2">
      <c r="A93" s="6" t="s">
        <v>265</v>
      </c>
      <c r="B93" s="4" t="s">
        <v>87</v>
      </c>
      <c r="C93" s="4">
        <v>48</v>
      </c>
      <c r="D93" s="4">
        <v>160</v>
      </c>
    </row>
    <row r="94" spans="1:4" ht="16" hidden="1" x14ac:dyDescent="0.2">
      <c r="A94" s="6" t="s">
        <v>266</v>
      </c>
      <c r="B94" s="4" t="s">
        <v>267</v>
      </c>
      <c r="C94" s="4">
        <v>83</v>
      </c>
      <c r="D94" s="4">
        <v>218</v>
      </c>
    </row>
    <row r="95" spans="1:4" ht="16" hidden="1" x14ac:dyDescent="0.2">
      <c r="A95" s="6" t="s">
        <v>268</v>
      </c>
      <c r="B95" s="4" t="s">
        <v>269</v>
      </c>
      <c r="C95" s="4">
        <v>64</v>
      </c>
      <c r="D95" s="4">
        <v>62</v>
      </c>
    </row>
    <row r="96" spans="1:4" ht="32" hidden="1" x14ac:dyDescent="0.2">
      <c r="A96" s="6" t="s">
        <v>271</v>
      </c>
      <c r="B96" s="4" t="s">
        <v>272</v>
      </c>
      <c r="C96" s="4">
        <v>47</v>
      </c>
      <c r="D96" s="4">
        <v>422</v>
      </c>
    </row>
    <row r="97" spans="1:7" ht="16" x14ac:dyDescent="0.2">
      <c r="A97" s="7" t="s">
        <v>274</v>
      </c>
      <c r="B97" s="4">
        <v>0</v>
      </c>
      <c r="C97" s="4">
        <v>0</v>
      </c>
      <c r="D97" s="4">
        <v>5</v>
      </c>
      <c r="E97" s="18">
        <v>0</v>
      </c>
      <c r="F97" s="18"/>
      <c r="G97" s="18">
        <f xml:space="preserve"> D97/$D$112</f>
        <v>1.1682242990654205E-2</v>
      </c>
    </row>
    <row r="98" spans="1:7" ht="16" x14ac:dyDescent="0.2">
      <c r="A98" s="7" t="s">
        <v>275</v>
      </c>
      <c r="B98" s="4">
        <v>0</v>
      </c>
      <c r="C98" s="4">
        <v>0</v>
      </c>
      <c r="D98" s="4">
        <v>0</v>
      </c>
      <c r="E98" s="18">
        <v>0</v>
      </c>
      <c r="F98" s="18"/>
      <c r="G98" s="18">
        <v>0</v>
      </c>
    </row>
    <row r="99" spans="1:7" ht="16" x14ac:dyDescent="0.2">
      <c r="A99" s="7" t="s">
        <v>277</v>
      </c>
      <c r="B99" s="4">
        <v>0</v>
      </c>
      <c r="C99" s="4">
        <v>1</v>
      </c>
      <c r="D99" s="4">
        <v>0</v>
      </c>
      <c r="E99" s="18">
        <v>0</v>
      </c>
      <c r="F99" s="18">
        <f>C99/$C$112</f>
        <v>1.9607843137254902E-2</v>
      </c>
      <c r="G99" s="18">
        <v>0</v>
      </c>
    </row>
    <row r="100" spans="1:7" ht="16" hidden="1" x14ac:dyDescent="0.2">
      <c r="A100" s="7" t="s">
        <v>276</v>
      </c>
      <c r="B100" s="4">
        <v>0</v>
      </c>
      <c r="C100" s="4">
        <v>0</v>
      </c>
      <c r="D100" s="4">
        <v>0</v>
      </c>
    </row>
    <row r="101" spans="1:7" ht="16" x14ac:dyDescent="0.2">
      <c r="A101" s="6" t="s">
        <v>180</v>
      </c>
      <c r="B101" s="4">
        <v>30</v>
      </c>
      <c r="C101" s="4">
        <v>4</v>
      </c>
      <c r="D101" s="4">
        <v>6</v>
      </c>
      <c r="E101" s="18">
        <f xml:space="preserve"> B101/$B$112</f>
        <v>0.10752688172043011</v>
      </c>
      <c r="F101" s="18">
        <f>C101/$C$112</f>
        <v>7.8431372549019607E-2</v>
      </c>
      <c r="G101" s="18">
        <f xml:space="preserve"> D101/$D$112</f>
        <v>1.4018691588785047E-2</v>
      </c>
    </row>
    <row r="102" spans="1:7" ht="16" hidden="1" x14ac:dyDescent="0.2">
      <c r="A102" s="7" t="s">
        <v>278</v>
      </c>
      <c r="B102" s="4">
        <v>0</v>
      </c>
      <c r="C102" s="4">
        <v>0</v>
      </c>
      <c r="D102" s="4">
        <v>0</v>
      </c>
    </row>
    <row r="103" spans="1:7" ht="16" x14ac:dyDescent="0.2">
      <c r="A103" s="7" t="s">
        <v>279</v>
      </c>
      <c r="B103" s="4">
        <v>79</v>
      </c>
      <c r="C103" s="4">
        <v>11</v>
      </c>
      <c r="D103" s="4">
        <v>188</v>
      </c>
      <c r="E103" s="18">
        <f xml:space="preserve"> B103/$B$112</f>
        <v>0.28315412186379929</v>
      </c>
      <c r="F103" s="18">
        <f t="shared" ref="F103:F108" si="0">C103/$C$112</f>
        <v>0.21568627450980393</v>
      </c>
      <c r="G103" s="18">
        <f t="shared" ref="G103:G108" si="1" xml:space="preserve"> D103/$D$112</f>
        <v>0.43925233644859812</v>
      </c>
    </row>
    <row r="104" spans="1:7" ht="16" x14ac:dyDescent="0.2">
      <c r="A104" s="7" t="s">
        <v>282</v>
      </c>
      <c r="B104" s="4">
        <v>133</v>
      </c>
      <c r="C104" s="4">
        <v>5</v>
      </c>
      <c r="D104" s="4">
        <v>98</v>
      </c>
      <c r="E104" s="18">
        <f xml:space="preserve"> B104/$B$112</f>
        <v>0.47670250896057348</v>
      </c>
      <c r="F104" s="18">
        <f t="shared" si="0"/>
        <v>9.8039215686274508E-2</v>
      </c>
      <c r="G104" s="18">
        <f t="shared" si="1"/>
        <v>0.22897196261682243</v>
      </c>
    </row>
    <row r="105" spans="1:7" ht="16" x14ac:dyDescent="0.2">
      <c r="A105" s="7" t="s">
        <v>291</v>
      </c>
      <c r="B105" s="4">
        <v>0</v>
      </c>
      <c r="C105" s="4">
        <v>0</v>
      </c>
      <c r="D105" s="4">
        <v>3</v>
      </c>
      <c r="E105" s="18">
        <v>0</v>
      </c>
      <c r="F105" s="18"/>
      <c r="G105" s="18">
        <f t="shared" si="1"/>
        <v>7.0093457943925233E-3</v>
      </c>
    </row>
    <row r="106" spans="1:7" ht="16" x14ac:dyDescent="0.2">
      <c r="A106" s="7" t="s">
        <v>284</v>
      </c>
      <c r="B106" s="4">
        <v>28</v>
      </c>
      <c r="C106" s="4">
        <v>0</v>
      </c>
      <c r="D106" s="4">
        <v>85</v>
      </c>
      <c r="E106" s="18">
        <f xml:space="preserve"> B106/$B$112</f>
        <v>0.1003584229390681</v>
      </c>
      <c r="F106" s="18"/>
      <c r="G106" s="18">
        <f t="shared" si="1"/>
        <v>0.19859813084112149</v>
      </c>
    </row>
    <row r="107" spans="1:7" ht="16" x14ac:dyDescent="0.2">
      <c r="A107" s="7" t="s">
        <v>287</v>
      </c>
      <c r="B107" s="4">
        <v>0</v>
      </c>
      <c r="C107" s="4">
        <v>11</v>
      </c>
      <c r="D107" s="4">
        <v>0</v>
      </c>
      <c r="E107" s="18">
        <v>0</v>
      </c>
      <c r="F107" s="18">
        <f t="shared" si="0"/>
        <v>0.21568627450980393</v>
      </c>
      <c r="G107" s="18">
        <v>0</v>
      </c>
    </row>
    <row r="108" spans="1:7" ht="16" x14ac:dyDescent="0.2">
      <c r="A108" s="7" t="s">
        <v>288</v>
      </c>
      <c r="B108" s="4">
        <v>9</v>
      </c>
      <c r="C108" s="4">
        <v>19</v>
      </c>
      <c r="D108" s="4">
        <v>43</v>
      </c>
      <c r="E108" s="18">
        <f xml:space="preserve"> B108/$B$112</f>
        <v>3.2258064516129031E-2</v>
      </c>
      <c r="F108" s="18">
        <f t="shared" si="0"/>
        <v>0.37254901960784315</v>
      </c>
      <c r="G108" s="18">
        <f t="shared" si="1"/>
        <v>0.10046728971962617</v>
      </c>
    </row>
    <row r="109" spans="1:7" ht="16" hidden="1" x14ac:dyDescent="0.2">
      <c r="A109" s="6" t="s">
        <v>292</v>
      </c>
      <c r="B109" s="4" t="s">
        <v>100</v>
      </c>
      <c r="C109" s="4" t="s">
        <v>57</v>
      </c>
      <c r="D109" s="4" t="s">
        <v>293</v>
      </c>
    </row>
    <row r="110" spans="1:7" ht="16" hidden="1" x14ac:dyDescent="0.2">
      <c r="A110" s="6" t="s">
        <v>294</v>
      </c>
      <c r="B110" s="4" t="s">
        <v>295</v>
      </c>
      <c r="C110" s="4" t="s">
        <v>296</v>
      </c>
      <c r="D110" s="4" t="s">
        <v>297</v>
      </c>
    </row>
    <row r="111" spans="1:7" ht="16" hidden="1" x14ac:dyDescent="0.2">
      <c r="A111" s="4" t="s">
        <v>52</v>
      </c>
      <c r="B111" s="4">
        <f xml:space="preserve"> B47+B103+B104+B105+B107</f>
        <v>212</v>
      </c>
      <c r="C111" s="4">
        <f xml:space="preserve"> C47+C101+C103+C104+C106+C107</f>
        <v>31</v>
      </c>
      <c r="D111" s="4">
        <f xml:space="preserve"> D47+D98+D103+D104+D105+D107+D108</f>
        <v>332</v>
      </c>
    </row>
    <row r="112" spans="1:7" ht="16" x14ac:dyDescent="0.2">
      <c r="A112" s="4" t="s">
        <v>52</v>
      </c>
      <c r="B112" s="4">
        <f xml:space="preserve"> SUM(B47:B108)</f>
        <v>279</v>
      </c>
      <c r="C112" s="4">
        <f>C99+C101+C103+C104+C107+C108</f>
        <v>51</v>
      </c>
      <c r="D112" s="4">
        <f xml:space="preserve"> D97+D101+D103+D104+D106+D105+D108</f>
        <v>428</v>
      </c>
      <c r="E112">
        <f>SUM(E101:E108)</f>
        <v>1</v>
      </c>
      <c r="F112">
        <f>SUM(F99:F108)</f>
        <v>1</v>
      </c>
      <c r="G112">
        <f xml:space="preserve"> SUM(G97:G108)</f>
        <v>1</v>
      </c>
    </row>
    <row r="116" spans="5:7" x14ac:dyDescent="0.2">
      <c r="E116" s="20"/>
      <c r="F116" s="20"/>
      <c r="G116" s="21" t="s">
        <v>607</v>
      </c>
    </row>
    <row r="117" spans="5:7" x14ac:dyDescent="0.2">
      <c r="E117" s="20"/>
      <c r="F117" s="20"/>
      <c r="G117" s="21"/>
    </row>
    <row r="118" spans="5:7" x14ac:dyDescent="0.2">
      <c r="E118" s="20"/>
      <c r="F118" s="21" t="s">
        <v>602</v>
      </c>
      <c r="G118" s="21"/>
    </row>
    <row r="119" spans="5:7" x14ac:dyDescent="0.2">
      <c r="E119" s="21" t="s">
        <v>597</v>
      </c>
      <c r="F119" s="21" t="s">
        <v>603</v>
      </c>
      <c r="G119" s="21" t="s">
        <v>608</v>
      </c>
    </row>
    <row r="120" spans="5:7" x14ac:dyDescent="0.2">
      <c r="E120" s="21" t="s">
        <v>598</v>
      </c>
      <c r="F120" s="21" t="s">
        <v>604</v>
      </c>
      <c r="G120" s="21" t="s">
        <v>609</v>
      </c>
    </row>
    <row r="121" spans="5:7" x14ac:dyDescent="0.2">
      <c r="E121" s="21" t="s">
        <v>599</v>
      </c>
      <c r="F121" s="21" t="s">
        <v>605</v>
      </c>
      <c r="G121" s="21" t="s">
        <v>610</v>
      </c>
    </row>
    <row r="122" spans="5:7" x14ac:dyDescent="0.2">
      <c r="E122" s="21"/>
      <c r="F122" s="21"/>
      <c r="G122" s="21" t="s">
        <v>611</v>
      </c>
    </row>
    <row r="123" spans="5:7" x14ac:dyDescent="0.2">
      <c r="E123" s="21" t="s">
        <v>600</v>
      </c>
      <c r="F123" s="21"/>
      <c r="G123" s="21" t="s">
        <v>612</v>
      </c>
    </row>
    <row r="124" spans="5:7" x14ac:dyDescent="0.2">
      <c r="E124" s="21"/>
      <c r="F124" s="21" t="s">
        <v>604</v>
      </c>
      <c r="G124" s="21"/>
    </row>
    <row r="125" spans="5:7" x14ac:dyDescent="0.2">
      <c r="E125" s="21" t="s">
        <v>601</v>
      </c>
      <c r="F125" s="21" t="s">
        <v>606</v>
      </c>
      <c r="G125" s="21" t="s">
        <v>613</v>
      </c>
    </row>
  </sheetData>
  <autoFilter ref="A1:A111" xr:uid="{00000000-0001-0000-0100-000000000000}">
    <filterColumn colId="0">
      <filters>
        <filter val="Bahamian"/>
        <filter val="Barbadian"/>
        <filter val="Belizean"/>
        <filter val="British West Indian"/>
        <filter val="Guyanese"/>
        <filter val="Haitian"/>
        <filter val="Jamaican"/>
        <filter val="Other West Indian"/>
        <filter val="Trinidadian and Tobagonian"/>
        <filter val="U.S. Virgin Islander"/>
        <filter val="West Indian"/>
      </filters>
    </filterColumn>
    <sortState xmlns:xlrd2="http://schemas.microsoft.com/office/spreadsheetml/2017/richdata2" ref="A47:D108">
      <sortCondition ref="A1:A111"/>
    </sortState>
  </autoFilter>
  <printOptions gridLines="1"/>
  <pageMargins left="0.7" right="0.7" top="0.75" bottom="0.75" header="0.3" footer="0.3"/>
  <pageSetup pageOrder="overThenDown" orientation="landscape"/>
  <headerFooter>
    <oddHeader>&amp;LTable: ACSDT5Y2021.B04004</oddHeader>
    <oddFooter>&amp;L&amp;Bdata.census.gov&amp;B | Measuring America's People, Places, and Economy &amp;R&amp;P</oddFooter>
    <evenHeader>&amp;LTable: ACSDT5Y2021.B04004</evenHeader>
    <evenFooter>&amp;L&amp;Bdata.census.gov&amp;B | Measuring America's People, Places, and Economy &amp;R&amp;P</even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C6372-A401-994A-8D37-F6E89D697244}">
  <sheetPr filterMode="1"/>
  <dimension ref="A1:AG139"/>
  <sheetViews>
    <sheetView topLeftCell="A140" workbookViewId="0">
      <selection activeCell="O140" sqref="O140"/>
    </sheetView>
  </sheetViews>
  <sheetFormatPr baseColWidth="10" defaultColWidth="8.83203125" defaultRowHeight="15" x14ac:dyDescent="0.2"/>
  <cols>
    <col min="1" max="1" width="25.33203125" style="4" customWidth="1"/>
    <col min="2" max="33" width="13.6640625" style="4" customWidth="1"/>
  </cols>
  <sheetData>
    <row r="1" spans="1:33" ht="48" customHeight="1" x14ac:dyDescent="0.2">
      <c r="A1" s="8" t="s">
        <v>3</v>
      </c>
      <c r="B1" s="8" t="s">
        <v>298</v>
      </c>
      <c r="C1" s="8" t="s">
        <v>299</v>
      </c>
      <c r="D1" s="8" t="s">
        <v>300</v>
      </c>
      <c r="E1" s="8" t="s">
        <v>301</v>
      </c>
      <c r="F1" s="8" t="s">
        <v>302</v>
      </c>
      <c r="G1" s="8" t="s">
        <v>303</v>
      </c>
      <c r="H1" s="8" t="s">
        <v>304</v>
      </c>
      <c r="I1" s="8" t="s">
        <v>305</v>
      </c>
      <c r="J1" s="8" t="s">
        <v>306</v>
      </c>
      <c r="K1" s="8" t="s">
        <v>307</v>
      </c>
      <c r="L1" s="8" t="s">
        <v>308</v>
      </c>
      <c r="M1" s="8" t="s">
        <v>309</v>
      </c>
      <c r="N1" s="8" t="s">
        <v>310</v>
      </c>
      <c r="O1" s="8" t="s">
        <v>311</v>
      </c>
      <c r="P1" s="8" t="s">
        <v>312</v>
      </c>
      <c r="Q1" s="8" t="s">
        <v>313</v>
      </c>
      <c r="R1" s="8" t="s">
        <v>314</v>
      </c>
      <c r="S1" s="8" t="s">
        <v>315</v>
      </c>
      <c r="T1" s="8" t="s">
        <v>316</v>
      </c>
      <c r="U1" s="8" t="s">
        <v>317</v>
      </c>
      <c r="V1" s="8" t="s">
        <v>318</v>
      </c>
      <c r="W1" s="8" t="s">
        <v>319</v>
      </c>
      <c r="X1" s="8" t="s">
        <v>320</v>
      </c>
      <c r="Y1" s="8" t="s">
        <v>321</v>
      </c>
      <c r="Z1" s="8" t="s">
        <v>322</v>
      </c>
      <c r="AA1" s="8" t="s">
        <v>323</v>
      </c>
      <c r="AB1" s="8" t="s">
        <v>324</v>
      </c>
      <c r="AC1" s="8" t="s">
        <v>325</v>
      </c>
      <c r="AD1" s="8" t="s">
        <v>326</v>
      </c>
      <c r="AE1" s="8" t="s">
        <v>327</v>
      </c>
      <c r="AF1" s="8" t="s">
        <v>328</v>
      </c>
      <c r="AG1" s="8" t="s">
        <v>329</v>
      </c>
    </row>
    <row r="2" spans="1:33" ht="30" hidden="1" customHeight="1" x14ac:dyDescent="0.2">
      <c r="A2" s="8" t="s">
        <v>50</v>
      </c>
      <c r="B2" s="8" t="s">
        <v>51</v>
      </c>
      <c r="C2" s="8" t="s">
        <v>51</v>
      </c>
      <c r="D2" s="8" t="s">
        <v>51</v>
      </c>
      <c r="E2" s="8" t="s">
        <v>51</v>
      </c>
      <c r="F2" s="8" t="s">
        <v>51</v>
      </c>
      <c r="G2" s="8" t="s">
        <v>51</v>
      </c>
      <c r="H2" s="8" t="s">
        <v>51</v>
      </c>
      <c r="I2" s="8" t="s">
        <v>51</v>
      </c>
      <c r="J2" s="8" t="s">
        <v>51</v>
      </c>
      <c r="K2" s="8" t="s">
        <v>51</v>
      </c>
      <c r="L2" s="8" t="s">
        <v>51</v>
      </c>
      <c r="M2" s="8" t="s">
        <v>51</v>
      </c>
      <c r="N2" s="8" t="s">
        <v>51</v>
      </c>
      <c r="O2" s="8" t="s">
        <v>51</v>
      </c>
      <c r="P2" s="8" t="s">
        <v>51</v>
      </c>
      <c r="Q2" s="8" t="s">
        <v>51</v>
      </c>
      <c r="R2" s="8" t="s">
        <v>51</v>
      </c>
      <c r="S2" s="8" t="s">
        <v>51</v>
      </c>
      <c r="T2" s="8" t="s">
        <v>51</v>
      </c>
      <c r="U2" s="8" t="s">
        <v>51</v>
      </c>
      <c r="V2" s="8" t="s">
        <v>51</v>
      </c>
      <c r="W2" s="8" t="s">
        <v>51</v>
      </c>
      <c r="X2" s="8" t="s">
        <v>51</v>
      </c>
      <c r="Y2" s="8" t="s">
        <v>51</v>
      </c>
      <c r="Z2" s="8" t="s">
        <v>51</v>
      </c>
      <c r="AA2" s="8" t="s">
        <v>51</v>
      </c>
      <c r="AB2" s="8" t="s">
        <v>51</v>
      </c>
      <c r="AC2" s="8" t="s">
        <v>51</v>
      </c>
      <c r="AD2" s="8" t="s">
        <v>51</v>
      </c>
      <c r="AE2" s="8" t="s">
        <v>51</v>
      </c>
      <c r="AF2" s="8" t="s">
        <v>51</v>
      </c>
      <c r="AG2" s="8" t="s">
        <v>51</v>
      </c>
    </row>
    <row r="3" spans="1:33" ht="16" hidden="1" x14ac:dyDescent="0.2">
      <c r="A3" s="4" t="s">
        <v>52</v>
      </c>
      <c r="B3" s="4" t="s">
        <v>330</v>
      </c>
      <c r="C3" s="4" t="s">
        <v>331</v>
      </c>
      <c r="D3" s="4" t="s">
        <v>332</v>
      </c>
      <c r="E3" s="4" t="s">
        <v>333</v>
      </c>
      <c r="F3" s="4" t="s">
        <v>334</v>
      </c>
      <c r="G3" s="4" t="s">
        <v>335</v>
      </c>
      <c r="H3" s="4" t="s">
        <v>336</v>
      </c>
      <c r="I3" s="4" t="s">
        <v>177</v>
      </c>
      <c r="J3" s="4" t="s">
        <v>337</v>
      </c>
      <c r="K3" s="4" t="s">
        <v>112</v>
      </c>
      <c r="L3" s="4" t="s">
        <v>338</v>
      </c>
      <c r="M3" s="4" t="s">
        <v>339</v>
      </c>
      <c r="N3" s="4" t="s">
        <v>340</v>
      </c>
      <c r="O3" s="4" t="s">
        <v>341</v>
      </c>
      <c r="P3" s="4" t="s">
        <v>342</v>
      </c>
      <c r="Q3" s="4" t="s">
        <v>137</v>
      </c>
      <c r="R3" s="4" t="s">
        <v>343</v>
      </c>
      <c r="S3" s="4" t="s">
        <v>224</v>
      </c>
      <c r="T3" s="4" t="s">
        <v>344</v>
      </c>
      <c r="U3" s="4" t="s">
        <v>345</v>
      </c>
      <c r="V3" s="4" t="s">
        <v>346</v>
      </c>
      <c r="W3" s="4" t="s">
        <v>347</v>
      </c>
      <c r="X3" s="4" t="s">
        <v>348</v>
      </c>
      <c r="Y3" s="4" t="s">
        <v>349</v>
      </c>
      <c r="Z3" s="4" t="s">
        <v>350</v>
      </c>
      <c r="AA3" s="4" t="s">
        <v>351</v>
      </c>
      <c r="AB3" s="4" t="s">
        <v>352</v>
      </c>
      <c r="AC3" s="4" t="s">
        <v>353</v>
      </c>
      <c r="AD3" s="4" t="s">
        <v>354</v>
      </c>
      <c r="AE3" s="4" t="s">
        <v>355</v>
      </c>
      <c r="AF3" s="4" t="s">
        <v>356</v>
      </c>
      <c r="AG3" s="4" t="s">
        <v>357</v>
      </c>
    </row>
    <row r="4" spans="1:33" ht="16" hidden="1" x14ac:dyDescent="0.2">
      <c r="A4" s="6" t="s">
        <v>56</v>
      </c>
      <c r="B4" s="4" t="s">
        <v>57</v>
      </c>
      <c r="C4" s="4" t="s">
        <v>57</v>
      </c>
      <c r="D4" s="4" t="s">
        <v>57</v>
      </c>
      <c r="E4" s="4" t="s">
        <v>57</v>
      </c>
      <c r="F4" s="4" t="s">
        <v>57</v>
      </c>
      <c r="G4" s="4" t="s">
        <v>57</v>
      </c>
      <c r="H4" s="4" t="s">
        <v>57</v>
      </c>
      <c r="I4" s="4" t="s">
        <v>57</v>
      </c>
      <c r="J4" s="4" t="s">
        <v>57</v>
      </c>
      <c r="K4" s="4" t="s">
        <v>57</v>
      </c>
      <c r="L4" s="4" t="s">
        <v>57</v>
      </c>
      <c r="M4" s="4" t="s">
        <v>57</v>
      </c>
      <c r="N4" s="4" t="s">
        <v>57</v>
      </c>
      <c r="O4" s="4" t="s">
        <v>57</v>
      </c>
      <c r="P4" s="4" t="s">
        <v>57</v>
      </c>
      <c r="Q4" s="4" t="s">
        <v>57</v>
      </c>
      <c r="R4" s="4" t="s">
        <v>57</v>
      </c>
      <c r="S4" s="4" t="s">
        <v>57</v>
      </c>
      <c r="T4" s="4" t="s">
        <v>57</v>
      </c>
      <c r="U4" s="4" t="s">
        <v>57</v>
      </c>
      <c r="V4" s="4" t="s">
        <v>57</v>
      </c>
      <c r="W4" s="4" t="s">
        <v>57</v>
      </c>
      <c r="X4" s="4" t="s">
        <v>57</v>
      </c>
      <c r="Y4" s="4" t="s">
        <v>57</v>
      </c>
      <c r="Z4" s="4" t="s">
        <v>57</v>
      </c>
      <c r="AA4" s="4" t="s">
        <v>57</v>
      </c>
      <c r="AB4" s="4" t="s">
        <v>57</v>
      </c>
      <c r="AC4" s="4" t="s">
        <v>57</v>
      </c>
      <c r="AD4" s="4" t="s">
        <v>57</v>
      </c>
      <c r="AE4" s="4" t="s">
        <v>57</v>
      </c>
      <c r="AF4" s="4" t="s">
        <v>57</v>
      </c>
      <c r="AG4" s="4" t="s">
        <v>57</v>
      </c>
    </row>
    <row r="5" spans="1:33" ht="16" hidden="1" x14ac:dyDescent="0.2">
      <c r="A5" s="6" t="s">
        <v>58</v>
      </c>
      <c r="B5" s="4" t="s">
        <v>57</v>
      </c>
      <c r="C5" s="4" t="s">
        <v>57</v>
      </c>
      <c r="D5" s="4" t="s">
        <v>57</v>
      </c>
      <c r="E5" s="4" t="s">
        <v>57</v>
      </c>
      <c r="F5" s="4" t="s">
        <v>57</v>
      </c>
      <c r="G5" s="4" t="s">
        <v>57</v>
      </c>
      <c r="H5" s="4" t="s">
        <v>57</v>
      </c>
      <c r="I5" s="4" t="s">
        <v>57</v>
      </c>
      <c r="J5" s="4" t="s">
        <v>57</v>
      </c>
      <c r="K5" s="4" t="s">
        <v>57</v>
      </c>
      <c r="L5" s="4" t="s">
        <v>57</v>
      </c>
      <c r="M5" s="4" t="s">
        <v>57</v>
      </c>
      <c r="N5" s="4" t="s">
        <v>57</v>
      </c>
      <c r="O5" s="4" t="s">
        <v>57</v>
      </c>
      <c r="P5" s="4" t="s">
        <v>57</v>
      </c>
      <c r="Q5" s="4" t="s">
        <v>57</v>
      </c>
      <c r="R5" s="4" t="s">
        <v>57</v>
      </c>
      <c r="S5" s="4" t="s">
        <v>57</v>
      </c>
      <c r="T5" s="4" t="s">
        <v>57</v>
      </c>
      <c r="U5" s="4" t="s">
        <v>57</v>
      </c>
      <c r="V5" s="4" t="s">
        <v>57</v>
      </c>
      <c r="W5" s="4" t="s">
        <v>57</v>
      </c>
      <c r="X5" s="4" t="s">
        <v>57</v>
      </c>
      <c r="Y5" s="4" t="s">
        <v>57</v>
      </c>
      <c r="Z5" s="4" t="s">
        <v>57</v>
      </c>
      <c r="AA5" s="4" t="s">
        <v>57</v>
      </c>
      <c r="AB5" s="4" t="s">
        <v>57</v>
      </c>
      <c r="AC5" s="4" t="s">
        <v>57</v>
      </c>
      <c r="AD5" s="4" t="s">
        <v>57</v>
      </c>
      <c r="AE5" s="4" t="s">
        <v>57</v>
      </c>
      <c r="AF5" s="4" t="s">
        <v>57</v>
      </c>
      <c r="AG5" s="4" t="s">
        <v>57</v>
      </c>
    </row>
    <row r="6" spans="1:33" ht="16" hidden="1" x14ac:dyDescent="0.2">
      <c r="A6" s="6" t="s">
        <v>61</v>
      </c>
      <c r="B6" s="4" t="s">
        <v>57</v>
      </c>
      <c r="C6" s="4" t="s">
        <v>57</v>
      </c>
      <c r="D6" s="4" t="s">
        <v>57</v>
      </c>
      <c r="E6" s="4" t="s">
        <v>57</v>
      </c>
      <c r="F6" s="4" t="s">
        <v>57</v>
      </c>
      <c r="G6" s="4" t="s">
        <v>57</v>
      </c>
      <c r="H6" s="4" t="s">
        <v>57</v>
      </c>
      <c r="I6" s="4" t="s">
        <v>57</v>
      </c>
      <c r="J6" s="4" t="s">
        <v>57</v>
      </c>
      <c r="K6" s="4" t="s">
        <v>57</v>
      </c>
      <c r="L6" s="4" t="s">
        <v>57</v>
      </c>
      <c r="M6" s="4" t="s">
        <v>57</v>
      </c>
      <c r="N6" s="4" t="s">
        <v>57</v>
      </c>
      <c r="O6" s="4" t="s">
        <v>57</v>
      </c>
      <c r="P6" s="4" t="s">
        <v>57</v>
      </c>
      <c r="Q6" s="4" t="s">
        <v>57</v>
      </c>
      <c r="R6" s="4" t="s">
        <v>57</v>
      </c>
      <c r="S6" s="4" t="s">
        <v>57</v>
      </c>
      <c r="T6" s="4" t="s">
        <v>57</v>
      </c>
      <c r="U6" s="4" t="s">
        <v>57</v>
      </c>
      <c r="V6" s="4" t="s">
        <v>57</v>
      </c>
      <c r="W6" s="4" t="s">
        <v>57</v>
      </c>
      <c r="X6" s="4" t="s">
        <v>57</v>
      </c>
      <c r="Y6" s="4" t="s">
        <v>57</v>
      </c>
      <c r="Z6" s="4" t="s">
        <v>57</v>
      </c>
      <c r="AA6" s="4" t="s">
        <v>57</v>
      </c>
      <c r="AB6" s="4" t="s">
        <v>57</v>
      </c>
      <c r="AC6" s="4" t="s">
        <v>57</v>
      </c>
      <c r="AD6" s="4" t="s">
        <v>57</v>
      </c>
      <c r="AE6" s="4" t="s">
        <v>57</v>
      </c>
      <c r="AF6" s="4" t="s">
        <v>57</v>
      </c>
      <c r="AG6" s="4" t="s">
        <v>57</v>
      </c>
    </row>
    <row r="7" spans="1:33" ht="16" hidden="1" x14ac:dyDescent="0.2">
      <c r="A7" s="6" t="s">
        <v>62</v>
      </c>
      <c r="B7" s="4" t="s">
        <v>358</v>
      </c>
      <c r="C7" s="4" t="s">
        <v>131</v>
      </c>
      <c r="D7" s="4" t="s">
        <v>215</v>
      </c>
      <c r="E7" s="4" t="s">
        <v>196</v>
      </c>
      <c r="F7" s="4" t="s">
        <v>242</v>
      </c>
      <c r="G7" s="4" t="s">
        <v>359</v>
      </c>
      <c r="H7" s="4" t="s">
        <v>360</v>
      </c>
      <c r="I7" s="4" t="s">
        <v>361</v>
      </c>
      <c r="J7" s="4" t="s">
        <v>362</v>
      </c>
      <c r="K7" s="4" t="s">
        <v>128</v>
      </c>
      <c r="L7" s="4" t="s">
        <v>229</v>
      </c>
      <c r="M7" s="4" t="s">
        <v>363</v>
      </c>
      <c r="N7" s="4" t="s">
        <v>364</v>
      </c>
      <c r="O7" s="4" t="s">
        <v>253</v>
      </c>
      <c r="P7" s="4" t="s">
        <v>289</v>
      </c>
      <c r="Q7" s="4" t="s">
        <v>57</v>
      </c>
      <c r="R7" s="4" t="s">
        <v>76</v>
      </c>
      <c r="S7" s="4" t="s">
        <v>86</v>
      </c>
      <c r="T7" s="4" t="s">
        <v>365</v>
      </c>
      <c r="U7" s="4" t="s">
        <v>220</v>
      </c>
      <c r="V7" s="4" t="s">
        <v>82</v>
      </c>
      <c r="W7" s="4" t="s">
        <v>366</v>
      </c>
      <c r="X7" s="4" t="s">
        <v>283</v>
      </c>
      <c r="Y7" s="4" t="s">
        <v>367</v>
      </c>
      <c r="Z7" s="4" t="s">
        <v>368</v>
      </c>
      <c r="AA7" s="4" t="s">
        <v>369</v>
      </c>
      <c r="AB7" s="4" t="s">
        <v>370</v>
      </c>
      <c r="AC7" s="4" t="s">
        <v>185</v>
      </c>
      <c r="AD7" s="4" t="s">
        <v>86</v>
      </c>
      <c r="AE7" s="4" t="s">
        <v>128</v>
      </c>
      <c r="AF7" s="4" t="s">
        <v>123</v>
      </c>
      <c r="AG7" s="4" t="s">
        <v>215</v>
      </c>
    </row>
    <row r="8" spans="1:33" ht="16" hidden="1" x14ac:dyDescent="0.2">
      <c r="A8" s="6" t="s">
        <v>66</v>
      </c>
      <c r="B8" s="4" t="s">
        <v>83</v>
      </c>
      <c r="C8" s="4" t="s">
        <v>57</v>
      </c>
      <c r="D8" s="4" t="s">
        <v>100</v>
      </c>
      <c r="E8" s="4" t="s">
        <v>57</v>
      </c>
      <c r="F8" s="4" t="s">
        <v>83</v>
      </c>
      <c r="G8" s="4" t="s">
        <v>57</v>
      </c>
      <c r="H8" s="4" t="s">
        <v>57</v>
      </c>
      <c r="I8" s="4" t="s">
        <v>57</v>
      </c>
      <c r="J8" s="4" t="s">
        <v>57</v>
      </c>
      <c r="K8" s="4" t="s">
        <v>57</v>
      </c>
      <c r="L8" s="4" t="s">
        <v>57</v>
      </c>
      <c r="M8" s="4" t="s">
        <v>57</v>
      </c>
      <c r="N8" s="4" t="s">
        <v>371</v>
      </c>
      <c r="O8" s="4" t="s">
        <v>57</v>
      </c>
      <c r="P8" s="4" t="s">
        <v>57</v>
      </c>
      <c r="Q8" s="4" t="s">
        <v>57</v>
      </c>
      <c r="R8" s="4" t="s">
        <v>57</v>
      </c>
      <c r="S8" s="4" t="s">
        <v>57</v>
      </c>
      <c r="T8" s="4" t="s">
        <v>372</v>
      </c>
      <c r="U8" s="4" t="s">
        <v>131</v>
      </c>
      <c r="V8" s="4" t="s">
        <v>57</v>
      </c>
      <c r="W8" s="4" t="s">
        <v>220</v>
      </c>
      <c r="X8" s="4" t="s">
        <v>57</v>
      </c>
      <c r="Y8" s="4" t="s">
        <v>57</v>
      </c>
      <c r="Z8" s="4" t="s">
        <v>57</v>
      </c>
      <c r="AA8" s="4" t="s">
        <v>373</v>
      </c>
      <c r="AB8" s="4" t="s">
        <v>107</v>
      </c>
      <c r="AC8" s="4" t="s">
        <v>57</v>
      </c>
      <c r="AD8" s="4" t="s">
        <v>57</v>
      </c>
      <c r="AE8" s="4" t="s">
        <v>100</v>
      </c>
      <c r="AF8" s="4" t="s">
        <v>86</v>
      </c>
      <c r="AG8" s="4" t="s">
        <v>57</v>
      </c>
    </row>
    <row r="9" spans="1:33" ht="16" hidden="1" x14ac:dyDescent="0.2">
      <c r="A9" s="7" t="s">
        <v>70</v>
      </c>
      <c r="B9" s="4" t="s">
        <v>57</v>
      </c>
      <c r="C9" s="4" t="s">
        <v>57</v>
      </c>
      <c r="D9" s="4" t="s">
        <v>57</v>
      </c>
      <c r="E9" s="4" t="s">
        <v>57</v>
      </c>
      <c r="F9" s="4" t="s">
        <v>57</v>
      </c>
      <c r="G9" s="4" t="s">
        <v>57</v>
      </c>
      <c r="H9" s="4" t="s">
        <v>57</v>
      </c>
      <c r="I9" s="4" t="s">
        <v>57</v>
      </c>
      <c r="J9" s="4" t="s">
        <v>57</v>
      </c>
      <c r="K9" s="4" t="s">
        <v>57</v>
      </c>
      <c r="L9" s="4" t="s">
        <v>57</v>
      </c>
      <c r="M9" s="4" t="s">
        <v>57</v>
      </c>
      <c r="N9" s="4" t="s">
        <v>71</v>
      </c>
      <c r="O9" s="4" t="s">
        <v>57</v>
      </c>
      <c r="P9" s="4" t="s">
        <v>57</v>
      </c>
      <c r="Q9" s="4" t="s">
        <v>57</v>
      </c>
      <c r="R9" s="4" t="s">
        <v>57</v>
      </c>
      <c r="S9" s="4" t="s">
        <v>57</v>
      </c>
      <c r="T9" s="4" t="s">
        <v>57</v>
      </c>
      <c r="U9" s="4" t="s">
        <v>57</v>
      </c>
      <c r="V9" s="4" t="s">
        <v>57</v>
      </c>
      <c r="W9" s="4" t="s">
        <v>57</v>
      </c>
      <c r="X9" s="4" t="s">
        <v>57</v>
      </c>
      <c r="Y9" s="4" t="s">
        <v>57</v>
      </c>
      <c r="Z9" s="4" t="s">
        <v>57</v>
      </c>
      <c r="AA9" s="4" t="s">
        <v>57</v>
      </c>
      <c r="AB9" s="4" t="s">
        <v>57</v>
      </c>
      <c r="AC9" s="4" t="s">
        <v>57</v>
      </c>
      <c r="AD9" s="4" t="s">
        <v>57</v>
      </c>
      <c r="AE9" s="4" t="s">
        <v>57</v>
      </c>
      <c r="AF9" s="4" t="s">
        <v>57</v>
      </c>
      <c r="AG9" s="4" t="s">
        <v>57</v>
      </c>
    </row>
    <row r="10" spans="1:33" ht="16" hidden="1" x14ac:dyDescent="0.2">
      <c r="A10" s="7" t="s">
        <v>73</v>
      </c>
      <c r="B10" s="4" t="s">
        <v>57</v>
      </c>
      <c r="C10" s="4" t="s">
        <v>57</v>
      </c>
      <c r="D10" s="4" t="s">
        <v>57</v>
      </c>
      <c r="E10" s="4" t="s">
        <v>57</v>
      </c>
      <c r="F10" s="4" t="s">
        <v>57</v>
      </c>
      <c r="G10" s="4" t="s">
        <v>57</v>
      </c>
      <c r="H10" s="4" t="s">
        <v>57</v>
      </c>
      <c r="I10" s="4" t="s">
        <v>57</v>
      </c>
      <c r="J10" s="4" t="s">
        <v>57</v>
      </c>
      <c r="K10" s="4" t="s">
        <v>57</v>
      </c>
      <c r="L10" s="4" t="s">
        <v>57</v>
      </c>
      <c r="M10" s="4" t="s">
        <v>57</v>
      </c>
      <c r="N10" s="4" t="s">
        <v>57</v>
      </c>
      <c r="O10" s="4" t="s">
        <v>57</v>
      </c>
      <c r="P10" s="4" t="s">
        <v>57</v>
      </c>
      <c r="Q10" s="4" t="s">
        <v>57</v>
      </c>
      <c r="R10" s="4" t="s">
        <v>57</v>
      </c>
      <c r="S10" s="4" t="s">
        <v>57</v>
      </c>
      <c r="T10" s="4" t="s">
        <v>57</v>
      </c>
      <c r="U10" s="4" t="s">
        <v>57</v>
      </c>
      <c r="V10" s="4" t="s">
        <v>57</v>
      </c>
      <c r="W10" s="4" t="s">
        <v>57</v>
      </c>
      <c r="X10" s="4" t="s">
        <v>57</v>
      </c>
      <c r="Y10" s="4" t="s">
        <v>57</v>
      </c>
      <c r="Z10" s="4" t="s">
        <v>57</v>
      </c>
      <c r="AA10" s="4" t="s">
        <v>57</v>
      </c>
      <c r="AB10" s="4" t="s">
        <v>57</v>
      </c>
      <c r="AC10" s="4" t="s">
        <v>57</v>
      </c>
      <c r="AD10" s="4" t="s">
        <v>57</v>
      </c>
      <c r="AE10" s="4" t="s">
        <v>57</v>
      </c>
      <c r="AF10" s="4" t="s">
        <v>57</v>
      </c>
      <c r="AG10" s="4" t="s">
        <v>57</v>
      </c>
    </row>
    <row r="11" spans="1:33" ht="16" hidden="1" x14ac:dyDescent="0.2">
      <c r="A11" s="7" t="s">
        <v>74</v>
      </c>
      <c r="B11" s="4" t="s">
        <v>57</v>
      </c>
      <c r="C11" s="4" t="s">
        <v>57</v>
      </c>
      <c r="D11" s="4" t="s">
        <v>57</v>
      </c>
      <c r="E11" s="4" t="s">
        <v>57</v>
      </c>
      <c r="F11" s="4" t="s">
        <v>57</v>
      </c>
      <c r="G11" s="4" t="s">
        <v>57</v>
      </c>
      <c r="H11" s="4" t="s">
        <v>57</v>
      </c>
      <c r="I11" s="4" t="s">
        <v>57</v>
      </c>
      <c r="J11" s="4" t="s">
        <v>57</v>
      </c>
      <c r="K11" s="4" t="s">
        <v>57</v>
      </c>
      <c r="L11" s="4" t="s">
        <v>57</v>
      </c>
      <c r="M11" s="4" t="s">
        <v>57</v>
      </c>
      <c r="N11" s="4" t="s">
        <v>57</v>
      </c>
      <c r="O11" s="4" t="s">
        <v>57</v>
      </c>
      <c r="P11" s="4" t="s">
        <v>57</v>
      </c>
      <c r="Q11" s="4" t="s">
        <v>57</v>
      </c>
      <c r="R11" s="4" t="s">
        <v>57</v>
      </c>
      <c r="S11" s="4" t="s">
        <v>57</v>
      </c>
      <c r="T11" s="4" t="s">
        <v>57</v>
      </c>
      <c r="U11" s="4" t="s">
        <v>57</v>
      </c>
      <c r="V11" s="4" t="s">
        <v>57</v>
      </c>
      <c r="W11" s="4" t="s">
        <v>57</v>
      </c>
      <c r="X11" s="4" t="s">
        <v>57</v>
      </c>
      <c r="Y11" s="4" t="s">
        <v>57</v>
      </c>
      <c r="Z11" s="4" t="s">
        <v>57</v>
      </c>
      <c r="AA11" s="4" t="s">
        <v>57</v>
      </c>
      <c r="AB11" s="4" t="s">
        <v>57</v>
      </c>
      <c r="AC11" s="4" t="s">
        <v>57</v>
      </c>
      <c r="AD11" s="4" t="s">
        <v>57</v>
      </c>
      <c r="AE11" s="4" t="s">
        <v>57</v>
      </c>
      <c r="AF11" s="4" t="s">
        <v>57</v>
      </c>
      <c r="AG11" s="4" t="s">
        <v>57</v>
      </c>
    </row>
    <row r="12" spans="1:33" ht="16" hidden="1" x14ac:dyDescent="0.2">
      <c r="A12" s="7" t="s">
        <v>77</v>
      </c>
      <c r="B12" s="4" t="s">
        <v>83</v>
      </c>
      <c r="C12" s="4" t="s">
        <v>57</v>
      </c>
      <c r="D12" s="4" t="s">
        <v>57</v>
      </c>
      <c r="E12" s="4" t="s">
        <v>57</v>
      </c>
      <c r="F12" s="4" t="s">
        <v>83</v>
      </c>
      <c r="G12" s="4" t="s">
        <v>57</v>
      </c>
      <c r="H12" s="4" t="s">
        <v>57</v>
      </c>
      <c r="I12" s="4" t="s">
        <v>57</v>
      </c>
      <c r="J12" s="4" t="s">
        <v>57</v>
      </c>
      <c r="K12" s="4" t="s">
        <v>57</v>
      </c>
      <c r="L12" s="4" t="s">
        <v>57</v>
      </c>
      <c r="M12" s="4" t="s">
        <v>57</v>
      </c>
      <c r="N12" s="4" t="s">
        <v>374</v>
      </c>
      <c r="O12" s="4" t="s">
        <v>57</v>
      </c>
      <c r="P12" s="4" t="s">
        <v>57</v>
      </c>
      <c r="Q12" s="4" t="s">
        <v>57</v>
      </c>
      <c r="R12" s="4" t="s">
        <v>57</v>
      </c>
      <c r="S12" s="4" t="s">
        <v>57</v>
      </c>
      <c r="T12" s="4" t="s">
        <v>372</v>
      </c>
      <c r="U12" s="4" t="s">
        <v>76</v>
      </c>
      <c r="V12" s="4" t="s">
        <v>57</v>
      </c>
      <c r="W12" s="4" t="s">
        <v>293</v>
      </c>
      <c r="X12" s="4" t="s">
        <v>57</v>
      </c>
      <c r="Y12" s="4" t="s">
        <v>57</v>
      </c>
      <c r="Z12" s="4" t="s">
        <v>57</v>
      </c>
      <c r="AA12" s="4" t="s">
        <v>373</v>
      </c>
      <c r="AB12" s="4" t="s">
        <v>57</v>
      </c>
      <c r="AC12" s="4" t="s">
        <v>57</v>
      </c>
      <c r="AD12" s="4" t="s">
        <v>57</v>
      </c>
      <c r="AE12" s="4" t="s">
        <v>100</v>
      </c>
      <c r="AF12" s="4" t="s">
        <v>57</v>
      </c>
      <c r="AG12" s="4" t="s">
        <v>57</v>
      </c>
    </row>
    <row r="13" spans="1:33" ht="16" hidden="1" x14ac:dyDescent="0.2">
      <c r="A13" s="7" t="s">
        <v>81</v>
      </c>
      <c r="B13" s="4" t="s">
        <v>57</v>
      </c>
      <c r="C13" s="4" t="s">
        <v>57</v>
      </c>
      <c r="D13" s="4" t="s">
        <v>100</v>
      </c>
      <c r="E13" s="4" t="s">
        <v>57</v>
      </c>
      <c r="F13" s="4" t="s">
        <v>57</v>
      </c>
      <c r="G13" s="4" t="s">
        <v>57</v>
      </c>
      <c r="H13" s="4" t="s">
        <v>57</v>
      </c>
      <c r="I13" s="4" t="s">
        <v>57</v>
      </c>
      <c r="J13" s="4" t="s">
        <v>57</v>
      </c>
      <c r="K13" s="4" t="s">
        <v>57</v>
      </c>
      <c r="L13" s="4" t="s">
        <v>57</v>
      </c>
      <c r="M13" s="4" t="s">
        <v>57</v>
      </c>
      <c r="N13" s="4" t="s">
        <v>57</v>
      </c>
      <c r="O13" s="4" t="s">
        <v>57</v>
      </c>
      <c r="P13" s="4" t="s">
        <v>57</v>
      </c>
      <c r="Q13" s="4" t="s">
        <v>57</v>
      </c>
      <c r="R13" s="4" t="s">
        <v>57</v>
      </c>
      <c r="S13" s="4" t="s">
        <v>57</v>
      </c>
      <c r="T13" s="4" t="s">
        <v>57</v>
      </c>
      <c r="U13" s="4" t="s">
        <v>57</v>
      </c>
      <c r="V13" s="4" t="s">
        <v>57</v>
      </c>
      <c r="W13" s="4" t="s">
        <v>131</v>
      </c>
      <c r="X13" s="4" t="s">
        <v>57</v>
      </c>
      <c r="Y13" s="4" t="s">
        <v>57</v>
      </c>
      <c r="Z13" s="4" t="s">
        <v>57</v>
      </c>
      <c r="AA13" s="4" t="s">
        <v>57</v>
      </c>
      <c r="AB13" s="4" t="s">
        <v>107</v>
      </c>
      <c r="AC13" s="4" t="s">
        <v>57</v>
      </c>
      <c r="AD13" s="4" t="s">
        <v>57</v>
      </c>
      <c r="AE13" s="4" t="s">
        <v>57</v>
      </c>
      <c r="AF13" s="4" t="s">
        <v>57</v>
      </c>
      <c r="AG13" s="4" t="s">
        <v>57</v>
      </c>
    </row>
    <row r="14" spans="1:33" ht="16" hidden="1" x14ac:dyDescent="0.2">
      <c r="A14" s="7" t="s">
        <v>85</v>
      </c>
      <c r="B14" s="4" t="s">
        <v>57</v>
      </c>
      <c r="C14" s="4" t="s">
        <v>57</v>
      </c>
      <c r="D14" s="4" t="s">
        <v>57</v>
      </c>
      <c r="E14" s="4" t="s">
        <v>57</v>
      </c>
      <c r="F14" s="4" t="s">
        <v>57</v>
      </c>
      <c r="G14" s="4" t="s">
        <v>57</v>
      </c>
      <c r="H14" s="4" t="s">
        <v>57</v>
      </c>
      <c r="I14" s="4" t="s">
        <v>57</v>
      </c>
      <c r="J14" s="4" t="s">
        <v>57</v>
      </c>
      <c r="K14" s="4" t="s">
        <v>57</v>
      </c>
      <c r="L14" s="4" t="s">
        <v>57</v>
      </c>
      <c r="M14" s="4" t="s">
        <v>57</v>
      </c>
      <c r="N14" s="4" t="s">
        <v>57</v>
      </c>
      <c r="O14" s="4" t="s">
        <v>57</v>
      </c>
      <c r="P14" s="4" t="s">
        <v>57</v>
      </c>
      <c r="Q14" s="4" t="s">
        <v>57</v>
      </c>
      <c r="R14" s="4" t="s">
        <v>57</v>
      </c>
      <c r="S14" s="4" t="s">
        <v>57</v>
      </c>
      <c r="T14" s="4" t="s">
        <v>57</v>
      </c>
      <c r="U14" s="4" t="s">
        <v>57</v>
      </c>
      <c r="V14" s="4" t="s">
        <v>57</v>
      </c>
      <c r="W14" s="4" t="s">
        <v>57</v>
      </c>
      <c r="X14" s="4" t="s">
        <v>57</v>
      </c>
      <c r="Y14" s="4" t="s">
        <v>57</v>
      </c>
      <c r="Z14" s="4" t="s">
        <v>57</v>
      </c>
      <c r="AA14" s="4" t="s">
        <v>57</v>
      </c>
      <c r="AB14" s="4" t="s">
        <v>57</v>
      </c>
      <c r="AC14" s="4" t="s">
        <v>57</v>
      </c>
      <c r="AD14" s="4" t="s">
        <v>57</v>
      </c>
      <c r="AE14" s="4" t="s">
        <v>57</v>
      </c>
      <c r="AF14" s="4" t="s">
        <v>86</v>
      </c>
      <c r="AG14" s="4" t="s">
        <v>57</v>
      </c>
    </row>
    <row r="15" spans="1:33" ht="16" hidden="1" x14ac:dyDescent="0.2">
      <c r="A15" s="7" t="s">
        <v>88</v>
      </c>
      <c r="B15" s="4" t="s">
        <v>57</v>
      </c>
      <c r="C15" s="4" t="s">
        <v>57</v>
      </c>
      <c r="D15" s="4" t="s">
        <v>57</v>
      </c>
      <c r="E15" s="4" t="s">
        <v>57</v>
      </c>
      <c r="F15" s="4" t="s">
        <v>57</v>
      </c>
      <c r="G15" s="4" t="s">
        <v>57</v>
      </c>
      <c r="H15" s="4" t="s">
        <v>57</v>
      </c>
      <c r="I15" s="4" t="s">
        <v>57</v>
      </c>
      <c r="J15" s="4" t="s">
        <v>57</v>
      </c>
      <c r="K15" s="4" t="s">
        <v>57</v>
      </c>
      <c r="L15" s="4" t="s">
        <v>57</v>
      </c>
      <c r="M15" s="4" t="s">
        <v>57</v>
      </c>
      <c r="N15" s="4" t="s">
        <v>57</v>
      </c>
      <c r="O15" s="4" t="s">
        <v>57</v>
      </c>
      <c r="P15" s="4" t="s">
        <v>57</v>
      </c>
      <c r="Q15" s="4" t="s">
        <v>57</v>
      </c>
      <c r="R15" s="4" t="s">
        <v>57</v>
      </c>
      <c r="S15" s="4" t="s">
        <v>57</v>
      </c>
      <c r="T15" s="4" t="s">
        <v>57</v>
      </c>
      <c r="U15" s="4" t="s">
        <v>57</v>
      </c>
      <c r="V15" s="4" t="s">
        <v>57</v>
      </c>
      <c r="W15" s="4" t="s">
        <v>57</v>
      </c>
      <c r="X15" s="4" t="s">
        <v>57</v>
      </c>
      <c r="Y15" s="4" t="s">
        <v>57</v>
      </c>
      <c r="Z15" s="4" t="s">
        <v>57</v>
      </c>
      <c r="AA15" s="4" t="s">
        <v>57</v>
      </c>
      <c r="AB15" s="4" t="s">
        <v>57</v>
      </c>
      <c r="AC15" s="4" t="s">
        <v>57</v>
      </c>
      <c r="AD15" s="4" t="s">
        <v>57</v>
      </c>
      <c r="AE15" s="4" t="s">
        <v>57</v>
      </c>
      <c r="AF15" s="4" t="s">
        <v>57</v>
      </c>
      <c r="AG15" s="4" t="s">
        <v>57</v>
      </c>
    </row>
    <row r="16" spans="1:33" ht="16" hidden="1" x14ac:dyDescent="0.2">
      <c r="A16" s="7" t="s">
        <v>90</v>
      </c>
      <c r="B16" s="4" t="s">
        <v>57</v>
      </c>
      <c r="C16" s="4" t="s">
        <v>57</v>
      </c>
      <c r="D16" s="4" t="s">
        <v>57</v>
      </c>
      <c r="E16" s="4" t="s">
        <v>57</v>
      </c>
      <c r="F16" s="4" t="s">
        <v>57</v>
      </c>
      <c r="G16" s="4" t="s">
        <v>57</v>
      </c>
      <c r="H16" s="4" t="s">
        <v>57</v>
      </c>
      <c r="I16" s="4" t="s">
        <v>57</v>
      </c>
      <c r="J16" s="4" t="s">
        <v>57</v>
      </c>
      <c r="K16" s="4" t="s">
        <v>57</v>
      </c>
      <c r="L16" s="4" t="s">
        <v>57</v>
      </c>
      <c r="M16" s="4" t="s">
        <v>57</v>
      </c>
      <c r="N16" s="4" t="s">
        <v>57</v>
      </c>
      <c r="O16" s="4" t="s">
        <v>57</v>
      </c>
      <c r="P16" s="4" t="s">
        <v>57</v>
      </c>
      <c r="Q16" s="4" t="s">
        <v>57</v>
      </c>
      <c r="R16" s="4" t="s">
        <v>57</v>
      </c>
      <c r="S16" s="4" t="s">
        <v>57</v>
      </c>
      <c r="T16" s="4" t="s">
        <v>57</v>
      </c>
      <c r="U16" s="4" t="s">
        <v>57</v>
      </c>
      <c r="V16" s="4" t="s">
        <v>57</v>
      </c>
      <c r="W16" s="4" t="s">
        <v>57</v>
      </c>
      <c r="X16" s="4" t="s">
        <v>57</v>
      </c>
      <c r="Y16" s="4" t="s">
        <v>57</v>
      </c>
      <c r="Z16" s="4" t="s">
        <v>57</v>
      </c>
      <c r="AA16" s="4" t="s">
        <v>57</v>
      </c>
      <c r="AB16" s="4" t="s">
        <v>57</v>
      </c>
      <c r="AC16" s="4" t="s">
        <v>57</v>
      </c>
      <c r="AD16" s="4" t="s">
        <v>57</v>
      </c>
      <c r="AE16" s="4" t="s">
        <v>57</v>
      </c>
      <c r="AF16" s="4" t="s">
        <v>57</v>
      </c>
      <c r="AG16" s="4" t="s">
        <v>57</v>
      </c>
    </row>
    <row r="17" spans="1:33" ht="16" hidden="1" x14ac:dyDescent="0.2">
      <c r="A17" s="7" t="s">
        <v>92</v>
      </c>
      <c r="B17" s="4" t="s">
        <v>57</v>
      </c>
      <c r="C17" s="4" t="s">
        <v>57</v>
      </c>
      <c r="D17" s="4" t="s">
        <v>57</v>
      </c>
      <c r="E17" s="4" t="s">
        <v>57</v>
      </c>
      <c r="F17" s="4" t="s">
        <v>57</v>
      </c>
      <c r="G17" s="4" t="s">
        <v>57</v>
      </c>
      <c r="H17" s="4" t="s">
        <v>57</v>
      </c>
      <c r="I17" s="4" t="s">
        <v>57</v>
      </c>
      <c r="J17" s="4" t="s">
        <v>57</v>
      </c>
      <c r="K17" s="4" t="s">
        <v>57</v>
      </c>
      <c r="L17" s="4" t="s">
        <v>57</v>
      </c>
      <c r="M17" s="4" t="s">
        <v>57</v>
      </c>
      <c r="N17" s="4" t="s">
        <v>57</v>
      </c>
      <c r="O17" s="4" t="s">
        <v>57</v>
      </c>
      <c r="P17" s="4" t="s">
        <v>57</v>
      </c>
      <c r="Q17" s="4" t="s">
        <v>57</v>
      </c>
      <c r="R17" s="4" t="s">
        <v>57</v>
      </c>
      <c r="S17" s="4" t="s">
        <v>57</v>
      </c>
      <c r="T17" s="4" t="s">
        <v>57</v>
      </c>
      <c r="U17" s="4" t="s">
        <v>76</v>
      </c>
      <c r="V17" s="4" t="s">
        <v>57</v>
      </c>
      <c r="W17" s="4" t="s">
        <v>57</v>
      </c>
      <c r="X17" s="4" t="s">
        <v>57</v>
      </c>
      <c r="Y17" s="4" t="s">
        <v>57</v>
      </c>
      <c r="Z17" s="4" t="s">
        <v>57</v>
      </c>
      <c r="AA17" s="4" t="s">
        <v>57</v>
      </c>
      <c r="AB17" s="4" t="s">
        <v>57</v>
      </c>
      <c r="AC17" s="4" t="s">
        <v>57</v>
      </c>
      <c r="AD17" s="4" t="s">
        <v>57</v>
      </c>
      <c r="AE17" s="4" t="s">
        <v>57</v>
      </c>
      <c r="AF17" s="4" t="s">
        <v>57</v>
      </c>
      <c r="AG17" s="4" t="s">
        <v>57</v>
      </c>
    </row>
    <row r="18" spans="1:33" ht="16" hidden="1" x14ac:dyDescent="0.2">
      <c r="A18" s="6" t="s">
        <v>94</v>
      </c>
      <c r="B18" s="4" t="s">
        <v>57</v>
      </c>
      <c r="C18" s="4" t="s">
        <v>57</v>
      </c>
      <c r="D18" s="4" t="s">
        <v>57</v>
      </c>
      <c r="E18" s="4" t="s">
        <v>57</v>
      </c>
      <c r="F18" s="4" t="s">
        <v>57</v>
      </c>
      <c r="G18" s="4" t="s">
        <v>57</v>
      </c>
      <c r="H18" s="4" t="s">
        <v>57</v>
      </c>
      <c r="I18" s="4" t="s">
        <v>57</v>
      </c>
      <c r="J18" s="4" t="s">
        <v>57</v>
      </c>
      <c r="K18" s="4" t="s">
        <v>57</v>
      </c>
      <c r="L18" s="4" t="s">
        <v>57</v>
      </c>
      <c r="M18" s="4" t="s">
        <v>57</v>
      </c>
      <c r="N18" s="4" t="s">
        <v>57</v>
      </c>
      <c r="O18" s="4" t="s">
        <v>57</v>
      </c>
      <c r="P18" s="4" t="s">
        <v>57</v>
      </c>
      <c r="Q18" s="4" t="s">
        <v>57</v>
      </c>
      <c r="R18" s="4" t="s">
        <v>57</v>
      </c>
      <c r="S18" s="4" t="s">
        <v>57</v>
      </c>
      <c r="T18" s="4" t="s">
        <v>57</v>
      </c>
      <c r="U18" s="4" t="s">
        <v>108</v>
      </c>
      <c r="V18" s="4" t="s">
        <v>57</v>
      </c>
      <c r="W18" s="4" t="s">
        <v>121</v>
      </c>
      <c r="X18" s="4" t="s">
        <v>57</v>
      </c>
      <c r="Y18" s="4" t="s">
        <v>57</v>
      </c>
      <c r="Z18" s="4" t="s">
        <v>76</v>
      </c>
      <c r="AA18" s="4" t="s">
        <v>57</v>
      </c>
      <c r="AB18" s="4" t="s">
        <v>107</v>
      </c>
      <c r="AC18" s="4" t="s">
        <v>76</v>
      </c>
      <c r="AD18" s="4" t="s">
        <v>57</v>
      </c>
      <c r="AE18" s="4" t="s">
        <v>76</v>
      </c>
      <c r="AF18" s="4" t="s">
        <v>57</v>
      </c>
      <c r="AG18" s="4" t="s">
        <v>57</v>
      </c>
    </row>
    <row r="19" spans="1:33" ht="16" hidden="1" x14ac:dyDescent="0.2">
      <c r="A19" s="6" t="s">
        <v>98</v>
      </c>
      <c r="B19" s="4" t="s">
        <v>57</v>
      </c>
      <c r="C19" s="4" t="s">
        <v>57</v>
      </c>
      <c r="D19" s="4" t="s">
        <v>57</v>
      </c>
      <c r="E19" s="4" t="s">
        <v>57</v>
      </c>
      <c r="F19" s="4" t="s">
        <v>57</v>
      </c>
      <c r="G19" s="4" t="s">
        <v>57</v>
      </c>
      <c r="H19" s="4" t="s">
        <v>57</v>
      </c>
      <c r="I19" s="4" t="s">
        <v>57</v>
      </c>
      <c r="J19" s="4" t="s">
        <v>57</v>
      </c>
      <c r="K19" s="4" t="s">
        <v>57</v>
      </c>
      <c r="L19" s="4" t="s">
        <v>57</v>
      </c>
      <c r="M19" s="4" t="s">
        <v>57</v>
      </c>
      <c r="N19" s="4" t="s">
        <v>57</v>
      </c>
      <c r="O19" s="4" t="s">
        <v>57</v>
      </c>
      <c r="P19" s="4" t="s">
        <v>57</v>
      </c>
      <c r="Q19" s="4" t="s">
        <v>57</v>
      </c>
      <c r="R19" s="4" t="s">
        <v>57</v>
      </c>
      <c r="S19" s="4" t="s">
        <v>57</v>
      </c>
      <c r="T19" s="4" t="s">
        <v>57</v>
      </c>
      <c r="U19" s="4" t="s">
        <v>57</v>
      </c>
      <c r="V19" s="4" t="s">
        <v>57</v>
      </c>
      <c r="W19" s="4" t="s">
        <v>57</v>
      </c>
      <c r="X19" s="4" t="s">
        <v>57</v>
      </c>
      <c r="Y19" s="4" t="s">
        <v>57</v>
      </c>
      <c r="Z19" s="4" t="s">
        <v>57</v>
      </c>
      <c r="AA19" s="4" t="s">
        <v>57</v>
      </c>
      <c r="AB19" s="4" t="s">
        <v>57</v>
      </c>
      <c r="AC19" s="4" t="s">
        <v>57</v>
      </c>
      <c r="AD19" s="4" t="s">
        <v>57</v>
      </c>
      <c r="AE19" s="4" t="s">
        <v>57</v>
      </c>
      <c r="AF19" s="4" t="s">
        <v>57</v>
      </c>
      <c r="AG19" s="4" t="s">
        <v>57</v>
      </c>
    </row>
    <row r="20" spans="1:33" ht="16" hidden="1" x14ac:dyDescent="0.2">
      <c r="A20" s="6" t="s">
        <v>99</v>
      </c>
      <c r="B20" s="4" t="s">
        <v>57</v>
      </c>
      <c r="C20" s="4" t="s">
        <v>57</v>
      </c>
      <c r="D20" s="4" t="s">
        <v>57</v>
      </c>
      <c r="E20" s="4" t="s">
        <v>57</v>
      </c>
      <c r="F20" s="4" t="s">
        <v>57</v>
      </c>
      <c r="G20" s="4" t="s">
        <v>57</v>
      </c>
      <c r="H20" s="4" t="s">
        <v>57</v>
      </c>
      <c r="I20" s="4" t="s">
        <v>57</v>
      </c>
      <c r="J20" s="4" t="s">
        <v>57</v>
      </c>
      <c r="K20" s="4" t="s">
        <v>57</v>
      </c>
      <c r="L20" s="4" t="s">
        <v>57</v>
      </c>
      <c r="M20" s="4" t="s">
        <v>57</v>
      </c>
      <c r="N20" s="4" t="s">
        <v>57</v>
      </c>
      <c r="O20" s="4" t="s">
        <v>57</v>
      </c>
      <c r="P20" s="4" t="s">
        <v>57</v>
      </c>
      <c r="Q20" s="4" t="s">
        <v>57</v>
      </c>
      <c r="R20" s="4" t="s">
        <v>57</v>
      </c>
      <c r="S20" s="4" t="s">
        <v>57</v>
      </c>
      <c r="T20" s="4" t="s">
        <v>57</v>
      </c>
      <c r="U20" s="4" t="s">
        <v>57</v>
      </c>
      <c r="V20" s="4" t="s">
        <v>57</v>
      </c>
      <c r="W20" s="4" t="s">
        <v>57</v>
      </c>
      <c r="X20" s="4" t="s">
        <v>57</v>
      </c>
      <c r="Y20" s="4" t="s">
        <v>100</v>
      </c>
      <c r="Z20" s="4" t="s">
        <v>57</v>
      </c>
      <c r="AA20" s="4" t="s">
        <v>57</v>
      </c>
      <c r="AB20" s="4" t="s">
        <v>57</v>
      </c>
      <c r="AC20" s="4" t="s">
        <v>57</v>
      </c>
      <c r="AD20" s="4" t="s">
        <v>57</v>
      </c>
      <c r="AE20" s="4" t="s">
        <v>57</v>
      </c>
      <c r="AF20" s="4" t="s">
        <v>57</v>
      </c>
      <c r="AG20" s="4" t="s">
        <v>57</v>
      </c>
    </row>
    <row r="21" spans="1:33" ht="16" hidden="1" x14ac:dyDescent="0.2">
      <c r="A21" s="6" t="s">
        <v>101</v>
      </c>
      <c r="B21" s="4" t="s">
        <v>83</v>
      </c>
      <c r="C21" s="4" t="s">
        <v>100</v>
      </c>
      <c r="D21" s="4" t="s">
        <v>57</v>
      </c>
      <c r="E21" s="4" t="s">
        <v>57</v>
      </c>
      <c r="F21" s="4" t="s">
        <v>119</v>
      </c>
      <c r="G21" s="4" t="s">
        <v>57</v>
      </c>
      <c r="H21" s="4" t="s">
        <v>57</v>
      </c>
      <c r="I21" s="4" t="s">
        <v>75</v>
      </c>
      <c r="J21" s="4" t="s">
        <v>57</v>
      </c>
      <c r="K21" s="4" t="s">
        <v>57</v>
      </c>
      <c r="L21" s="4" t="s">
        <v>57</v>
      </c>
      <c r="M21" s="4" t="s">
        <v>57</v>
      </c>
      <c r="N21" s="4" t="s">
        <v>57</v>
      </c>
      <c r="O21" s="4" t="s">
        <v>86</v>
      </c>
      <c r="P21" s="4" t="s">
        <v>100</v>
      </c>
      <c r="Q21" s="4" t="s">
        <v>57</v>
      </c>
      <c r="R21" s="4" t="s">
        <v>57</v>
      </c>
      <c r="S21" s="4" t="s">
        <v>57</v>
      </c>
      <c r="T21" s="4" t="s">
        <v>119</v>
      </c>
      <c r="U21" s="4" t="s">
        <v>131</v>
      </c>
      <c r="V21" s="4" t="s">
        <v>57</v>
      </c>
      <c r="W21" s="4" t="s">
        <v>264</v>
      </c>
      <c r="X21" s="4" t="s">
        <v>57</v>
      </c>
      <c r="Y21" s="4" t="s">
        <v>57</v>
      </c>
      <c r="Z21" s="4" t="s">
        <v>57</v>
      </c>
      <c r="AA21" s="4" t="s">
        <v>57</v>
      </c>
      <c r="AB21" s="4" t="s">
        <v>57</v>
      </c>
      <c r="AC21" s="4" t="s">
        <v>57</v>
      </c>
      <c r="AD21" s="4" t="s">
        <v>57</v>
      </c>
      <c r="AE21" s="4" t="s">
        <v>57</v>
      </c>
      <c r="AF21" s="4" t="s">
        <v>121</v>
      </c>
      <c r="AG21" s="4" t="s">
        <v>57</v>
      </c>
    </row>
    <row r="22" spans="1:33" ht="16" hidden="1" x14ac:dyDescent="0.2">
      <c r="A22" s="6" t="s">
        <v>105</v>
      </c>
      <c r="B22" s="4" t="s">
        <v>57</v>
      </c>
      <c r="C22" s="4" t="s">
        <v>57</v>
      </c>
      <c r="D22" s="4" t="s">
        <v>57</v>
      </c>
      <c r="E22" s="4" t="s">
        <v>57</v>
      </c>
      <c r="F22" s="4" t="s">
        <v>57</v>
      </c>
      <c r="G22" s="4" t="s">
        <v>57</v>
      </c>
      <c r="H22" s="4" t="s">
        <v>57</v>
      </c>
      <c r="I22" s="4" t="s">
        <v>57</v>
      </c>
      <c r="J22" s="4" t="s">
        <v>57</v>
      </c>
      <c r="K22" s="4" t="s">
        <v>57</v>
      </c>
      <c r="L22" s="4" t="s">
        <v>57</v>
      </c>
      <c r="M22" s="4" t="s">
        <v>57</v>
      </c>
      <c r="N22" s="4" t="s">
        <v>57</v>
      </c>
      <c r="O22" s="4" t="s">
        <v>57</v>
      </c>
      <c r="P22" s="4" t="s">
        <v>57</v>
      </c>
      <c r="Q22" s="4" t="s">
        <v>57</v>
      </c>
      <c r="R22" s="4" t="s">
        <v>57</v>
      </c>
      <c r="S22" s="4" t="s">
        <v>57</v>
      </c>
      <c r="T22" s="4" t="s">
        <v>57</v>
      </c>
      <c r="U22" s="4" t="s">
        <v>57</v>
      </c>
      <c r="V22" s="4" t="s">
        <v>57</v>
      </c>
      <c r="W22" s="4" t="s">
        <v>57</v>
      </c>
      <c r="X22" s="4" t="s">
        <v>57</v>
      </c>
      <c r="Y22" s="4" t="s">
        <v>57</v>
      </c>
      <c r="Z22" s="4" t="s">
        <v>57</v>
      </c>
      <c r="AA22" s="4" t="s">
        <v>57</v>
      </c>
      <c r="AB22" s="4" t="s">
        <v>57</v>
      </c>
      <c r="AC22" s="4" t="s">
        <v>57</v>
      </c>
      <c r="AD22" s="4" t="s">
        <v>57</v>
      </c>
      <c r="AE22" s="4" t="s">
        <v>57</v>
      </c>
      <c r="AF22" s="4" t="s">
        <v>57</v>
      </c>
      <c r="AG22" s="4" t="s">
        <v>57</v>
      </c>
    </row>
    <row r="23" spans="1:33" ht="16" hidden="1" x14ac:dyDescent="0.2">
      <c r="A23" s="6" t="s">
        <v>106</v>
      </c>
      <c r="B23" s="4" t="s">
        <v>57</v>
      </c>
      <c r="C23" s="4" t="s">
        <v>57</v>
      </c>
      <c r="D23" s="4" t="s">
        <v>128</v>
      </c>
      <c r="E23" s="4" t="s">
        <v>57</v>
      </c>
      <c r="F23" s="4" t="s">
        <v>57</v>
      </c>
      <c r="G23" s="4" t="s">
        <v>57</v>
      </c>
      <c r="H23" s="4" t="s">
        <v>57</v>
      </c>
      <c r="I23" s="4" t="s">
        <v>57</v>
      </c>
      <c r="J23" s="4" t="s">
        <v>57</v>
      </c>
      <c r="K23" s="4" t="s">
        <v>75</v>
      </c>
      <c r="L23" s="4" t="s">
        <v>57</v>
      </c>
      <c r="M23" s="4" t="s">
        <v>57</v>
      </c>
      <c r="N23" s="4" t="s">
        <v>57</v>
      </c>
      <c r="O23" s="4" t="s">
        <v>57</v>
      </c>
      <c r="P23" s="4" t="s">
        <v>57</v>
      </c>
      <c r="Q23" s="4" t="s">
        <v>57</v>
      </c>
      <c r="R23" s="4" t="s">
        <v>57</v>
      </c>
      <c r="S23" s="4" t="s">
        <v>57</v>
      </c>
      <c r="T23" s="4" t="s">
        <v>57</v>
      </c>
      <c r="U23" s="4" t="s">
        <v>57</v>
      </c>
      <c r="V23" s="4" t="s">
        <v>57</v>
      </c>
      <c r="W23" s="4" t="s">
        <v>57</v>
      </c>
      <c r="X23" s="4" t="s">
        <v>57</v>
      </c>
      <c r="Y23" s="4" t="s">
        <v>57</v>
      </c>
      <c r="Z23" s="4" t="s">
        <v>57</v>
      </c>
      <c r="AA23" s="4" t="s">
        <v>57</v>
      </c>
      <c r="AB23" s="4" t="s">
        <v>57</v>
      </c>
      <c r="AC23" s="4" t="s">
        <v>57</v>
      </c>
      <c r="AD23" s="4" t="s">
        <v>57</v>
      </c>
      <c r="AE23" s="4" t="s">
        <v>57</v>
      </c>
      <c r="AF23" s="4" t="s">
        <v>57</v>
      </c>
      <c r="AG23" s="4" t="s">
        <v>57</v>
      </c>
    </row>
    <row r="24" spans="1:33" ht="16" hidden="1" x14ac:dyDescent="0.2">
      <c r="A24" s="6" t="s">
        <v>109</v>
      </c>
      <c r="B24" s="4" t="s">
        <v>57</v>
      </c>
      <c r="C24" s="4" t="s">
        <v>57</v>
      </c>
      <c r="D24" s="4" t="s">
        <v>57</v>
      </c>
      <c r="E24" s="4" t="s">
        <v>57</v>
      </c>
      <c r="F24" s="4" t="s">
        <v>57</v>
      </c>
      <c r="G24" s="4" t="s">
        <v>57</v>
      </c>
      <c r="H24" s="4" t="s">
        <v>375</v>
      </c>
      <c r="I24" s="4" t="s">
        <v>57</v>
      </c>
      <c r="J24" s="4" t="s">
        <v>57</v>
      </c>
      <c r="K24" s="4" t="s">
        <v>57</v>
      </c>
      <c r="L24" s="4" t="s">
        <v>57</v>
      </c>
      <c r="M24" s="4" t="s">
        <v>194</v>
      </c>
      <c r="N24" s="4" t="s">
        <v>242</v>
      </c>
      <c r="O24" s="4" t="s">
        <v>57</v>
      </c>
      <c r="P24" s="4" t="s">
        <v>57</v>
      </c>
      <c r="Q24" s="4" t="s">
        <v>57</v>
      </c>
      <c r="R24" s="4" t="s">
        <v>57</v>
      </c>
      <c r="S24" s="4" t="s">
        <v>57</v>
      </c>
      <c r="T24" s="4" t="s">
        <v>121</v>
      </c>
      <c r="U24" s="4" t="s">
        <v>57</v>
      </c>
      <c r="V24" s="4" t="s">
        <v>57</v>
      </c>
      <c r="W24" s="4" t="s">
        <v>57</v>
      </c>
      <c r="X24" s="4" t="s">
        <v>57</v>
      </c>
      <c r="Y24" s="4" t="s">
        <v>57</v>
      </c>
      <c r="Z24" s="4" t="s">
        <v>57</v>
      </c>
      <c r="AA24" s="4" t="s">
        <v>57</v>
      </c>
      <c r="AB24" s="4" t="s">
        <v>57</v>
      </c>
      <c r="AC24" s="4" t="s">
        <v>57</v>
      </c>
      <c r="AD24" s="4" t="s">
        <v>57</v>
      </c>
      <c r="AE24" s="4" t="s">
        <v>57</v>
      </c>
      <c r="AF24" s="4" t="s">
        <v>57</v>
      </c>
      <c r="AG24" s="4" t="s">
        <v>57</v>
      </c>
    </row>
    <row r="25" spans="1:33" ht="16" hidden="1" x14ac:dyDescent="0.2">
      <c r="A25" s="6" t="s">
        <v>113</v>
      </c>
      <c r="B25" s="4" t="s">
        <v>57</v>
      </c>
      <c r="C25" s="4" t="s">
        <v>131</v>
      </c>
      <c r="D25" s="4" t="s">
        <v>57</v>
      </c>
      <c r="E25" s="4" t="s">
        <v>57</v>
      </c>
      <c r="F25" s="4" t="s">
        <v>57</v>
      </c>
      <c r="G25" s="4" t="s">
        <v>194</v>
      </c>
      <c r="H25" s="4" t="s">
        <v>57</v>
      </c>
      <c r="I25" s="4" t="s">
        <v>57</v>
      </c>
      <c r="J25" s="4" t="s">
        <v>194</v>
      </c>
      <c r="K25" s="4" t="s">
        <v>75</v>
      </c>
      <c r="L25" s="4" t="s">
        <v>57</v>
      </c>
      <c r="M25" s="4" t="s">
        <v>194</v>
      </c>
      <c r="N25" s="4" t="s">
        <v>376</v>
      </c>
      <c r="O25" s="4" t="s">
        <v>57</v>
      </c>
      <c r="P25" s="4" t="s">
        <v>57</v>
      </c>
      <c r="Q25" s="4" t="s">
        <v>75</v>
      </c>
      <c r="R25" s="4" t="s">
        <v>247</v>
      </c>
      <c r="S25" s="4" t="s">
        <v>87</v>
      </c>
      <c r="T25" s="4" t="s">
        <v>130</v>
      </c>
      <c r="U25" s="4" t="s">
        <v>100</v>
      </c>
      <c r="V25" s="4" t="s">
        <v>100</v>
      </c>
      <c r="W25" s="4" t="s">
        <v>196</v>
      </c>
      <c r="X25" s="4" t="s">
        <v>57</v>
      </c>
      <c r="Y25" s="4" t="s">
        <v>57</v>
      </c>
      <c r="Z25" s="4" t="s">
        <v>57</v>
      </c>
      <c r="AA25" s="4" t="s">
        <v>128</v>
      </c>
      <c r="AB25" s="4" t="s">
        <v>95</v>
      </c>
      <c r="AC25" s="4" t="s">
        <v>247</v>
      </c>
      <c r="AD25" s="4" t="s">
        <v>75</v>
      </c>
      <c r="AE25" s="4" t="s">
        <v>76</v>
      </c>
      <c r="AF25" s="4" t="s">
        <v>131</v>
      </c>
      <c r="AG25" s="4" t="s">
        <v>75</v>
      </c>
    </row>
    <row r="26" spans="1:33" ht="16" hidden="1" x14ac:dyDescent="0.2">
      <c r="A26" s="6" t="s">
        <v>117</v>
      </c>
      <c r="B26" s="4" t="s">
        <v>57</v>
      </c>
      <c r="C26" s="4" t="s">
        <v>57</v>
      </c>
      <c r="D26" s="4" t="s">
        <v>57</v>
      </c>
      <c r="E26" s="4" t="s">
        <v>57</v>
      </c>
      <c r="F26" s="4" t="s">
        <v>57</v>
      </c>
      <c r="G26" s="4" t="s">
        <v>57</v>
      </c>
      <c r="H26" s="4" t="s">
        <v>57</v>
      </c>
      <c r="I26" s="4" t="s">
        <v>57</v>
      </c>
      <c r="J26" s="4" t="s">
        <v>57</v>
      </c>
      <c r="K26" s="4" t="s">
        <v>57</v>
      </c>
      <c r="L26" s="4" t="s">
        <v>57</v>
      </c>
      <c r="M26" s="4" t="s">
        <v>57</v>
      </c>
      <c r="N26" s="4" t="s">
        <v>57</v>
      </c>
      <c r="O26" s="4" t="s">
        <v>57</v>
      </c>
      <c r="P26" s="4" t="s">
        <v>57</v>
      </c>
      <c r="Q26" s="4" t="s">
        <v>57</v>
      </c>
      <c r="R26" s="4" t="s">
        <v>57</v>
      </c>
      <c r="S26" s="4" t="s">
        <v>75</v>
      </c>
      <c r="T26" s="4" t="s">
        <v>57</v>
      </c>
      <c r="U26" s="4" t="s">
        <v>57</v>
      </c>
      <c r="V26" s="4" t="s">
        <v>57</v>
      </c>
      <c r="W26" s="4" t="s">
        <v>57</v>
      </c>
      <c r="X26" s="4" t="s">
        <v>57</v>
      </c>
      <c r="Y26" s="4" t="s">
        <v>57</v>
      </c>
      <c r="Z26" s="4" t="s">
        <v>57</v>
      </c>
      <c r="AA26" s="4" t="s">
        <v>57</v>
      </c>
      <c r="AB26" s="4" t="s">
        <v>57</v>
      </c>
      <c r="AC26" s="4" t="s">
        <v>57</v>
      </c>
      <c r="AD26" s="4" t="s">
        <v>57</v>
      </c>
      <c r="AE26" s="4" t="s">
        <v>57</v>
      </c>
      <c r="AF26" s="4" t="s">
        <v>57</v>
      </c>
      <c r="AG26" s="4" t="s">
        <v>57</v>
      </c>
    </row>
    <row r="27" spans="1:33" ht="16" hidden="1" x14ac:dyDescent="0.2">
      <c r="A27" s="6" t="s">
        <v>120</v>
      </c>
      <c r="B27" s="4" t="s">
        <v>57</v>
      </c>
      <c r="C27" s="4" t="s">
        <v>57</v>
      </c>
      <c r="D27" s="4" t="s">
        <v>57</v>
      </c>
      <c r="E27" s="4" t="s">
        <v>57</v>
      </c>
      <c r="F27" s="4" t="s">
        <v>57</v>
      </c>
      <c r="G27" s="4" t="s">
        <v>57</v>
      </c>
      <c r="H27" s="4" t="s">
        <v>57</v>
      </c>
      <c r="I27" s="4" t="s">
        <v>57</v>
      </c>
      <c r="J27" s="4" t="s">
        <v>57</v>
      </c>
      <c r="K27" s="4" t="s">
        <v>57</v>
      </c>
      <c r="L27" s="4" t="s">
        <v>57</v>
      </c>
      <c r="M27" s="4" t="s">
        <v>57</v>
      </c>
      <c r="N27" s="4" t="s">
        <v>57</v>
      </c>
      <c r="O27" s="4" t="s">
        <v>57</v>
      </c>
      <c r="P27" s="4" t="s">
        <v>57</v>
      </c>
      <c r="Q27" s="4" t="s">
        <v>57</v>
      </c>
      <c r="R27" s="4" t="s">
        <v>57</v>
      </c>
      <c r="S27" s="4" t="s">
        <v>57</v>
      </c>
      <c r="T27" s="4" t="s">
        <v>57</v>
      </c>
      <c r="U27" s="4" t="s">
        <v>57</v>
      </c>
      <c r="V27" s="4" t="s">
        <v>57</v>
      </c>
      <c r="W27" s="4" t="s">
        <v>119</v>
      </c>
      <c r="X27" s="4" t="s">
        <v>57</v>
      </c>
      <c r="Y27" s="4" t="s">
        <v>57</v>
      </c>
      <c r="Z27" s="4" t="s">
        <v>57</v>
      </c>
      <c r="AA27" s="4" t="s">
        <v>57</v>
      </c>
      <c r="AB27" s="4" t="s">
        <v>57</v>
      </c>
      <c r="AC27" s="4" t="s">
        <v>57</v>
      </c>
      <c r="AD27" s="4" t="s">
        <v>57</v>
      </c>
      <c r="AE27" s="4" t="s">
        <v>57</v>
      </c>
      <c r="AF27" s="4" t="s">
        <v>57</v>
      </c>
      <c r="AG27" s="4" t="s">
        <v>57</v>
      </c>
    </row>
    <row r="28" spans="1:33" ht="16" hidden="1" x14ac:dyDescent="0.2">
      <c r="A28" s="6" t="s">
        <v>122</v>
      </c>
      <c r="B28" s="4" t="s">
        <v>128</v>
      </c>
      <c r="C28" s="4" t="s">
        <v>57</v>
      </c>
      <c r="D28" s="4" t="s">
        <v>76</v>
      </c>
      <c r="E28" s="4" t="s">
        <v>57</v>
      </c>
      <c r="F28" s="4" t="s">
        <v>57</v>
      </c>
      <c r="G28" s="4" t="s">
        <v>57</v>
      </c>
      <c r="H28" s="4" t="s">
        <v>57</v>
      </c>
      <c r="I28" s="4" t="s">
        <v>57</v>
      </c>
      <c r="J28" s="4" t="s">
        <v>57</v>
      </c>
      <c r="K28" s="4" t="s">
        <v>57</v>
      </c>
      <c r="L28" s="4" t="s">
        <v>100</v>
      </c>
      <c r="M28" s="4" t="s">
        <v>57</v>
      </c>
      <c r="N28" s="4" t="s">
        <v>194</v>
      </c>
      <c r="O28" s="4" t="s">
        <v>57</v>
      </c>
      <c r="P28" s="4" t="s">
        <v>57</v>
      </c>
      <c r="Q28" s="4" t="s">
        <v>57</v>
      </c>
      <c r="R28" s="4" t="s">
        <v>57</v>
      </c>
      <c r="S28" s="4" t="s">
        <v>75</v>
      </c>
      <c r="T28" s="4" t="s">
        <v>131</v>
      </c>
      <c r="U28" s="4" t="s">
        <v>57</v>
      </c>
      <c r="V28" s="4" t="s">
        <v>57</v>
      </c>
      <c r="W28" s="4" t="s">
        <v>377</v>
      </c>
      <c r="X28" s="4" t="s">
        <v>128</v>
      </c>
      <c r="Y28" s="4" t="s">
        <v>57</v>
      </c>
      <c r="Z28" s="4" t="s">
        <v>57</v>
      </c>
      <c r="AA28" s="4" t="s">
        <v>57</v>
      </c>
      <c r="AB28" s="4" t="s">
        <v>193</v>
      </c>
      <c r="AC28" s="4" t="s">
        <v>57</v>
      </c>
      <c r="AD28" s="4" t="s">
        <v>57</v>
      </c>
      <c r="AE28" s="4" t="s">
        <v>57</v>
      </c>
      <c r="AF28" s="4" t="s">
        <v>130</v>
      </c>
      <c r="AG28" s="4" t="s">
        <v>57</v>
      </c>
    </row>
    <row r="29" spans="1:33" ht="16" hidden="1" x14ac:dyDescent="0.2">
      <c r="A29" s="6" t="s">
        <v>126</v>
      </c>
      <c r="B29" s="4" t="s">
        <v>57</v>
      </c>
      <c r="C29" s="4" t="s">
        <v>57</v>
      </c>
      <c r="D29" s="4" t="s">
        <v>57</v>
      </c>
      <c r="E29" s="4" t="s">
        <v>57</v>
      </c>
      <c r="F29" s="4" t="s">
        <v>57</v>
      </c>
      <c r="G29" s="4" t="s">
        <v>57</v>
      </c>
      <c r="H29" s="4" t="s">
        <v>57</v>
      </c>
      <c r="I29" s="4" t="s">
        <v>57</v>
      </c>
      <c r="J29" s="4" t="s">
        <v>57</v>
      </c>
      <c r="K29" s="4" t="s">
        <v>57</v>
      </c>
      <c r="L29" s="4" t="s">
        <v>57</v>
      </c>
      <c r="M29" s="4" t="s">
        <v>57</v>
      </c>
      <c r="N29" s="4" t="s">
        <v>57</v>
      </c>
      <c r="O29" s="4" t="s">
        <v>57</v>
      </c>
      <c r="P29" s="4" t="s">
        <v>57</v>
      </c>
      <c r="Q29" s="4" t="s">
        <v>57</v>
      </c>
      <c r="R29" s="4" t="s">
        <v>57</v>
      </c>
      <c r="S29" s="4" t="s">
        <v>57</v>
      </c>
      <c r="T29" s="4" t="s">
        <v>57</v>
      </c>
      <c r="U29" s="4" t="s">
        <v>57</v>
      </c>
      <c r="V29" s="4" t="s">
        <v>57</v>
      </c>
      <c r="W29" s="4" t="s">
        <v>57</v>
      </c>
      <c r="X29" s="4" t="s">
        <v>57</v>
      </c>
      <c r="Y29" s="4" t="s">
        <v>57</v>
      </c>
      <c r="Z29" s="4" t="s">
        <v>57</v>
      </c>
      <c r="AA29" s="4" t="s">
        <v>57</v>
      </c>
      <c r="AB29" s="4" t="s">
        <v>57</v>
      </c>
      <c r="AC29" s="4" t="s">
        <v>57</v>
      </c>
      <c r="AD29" s="4" t="s">
        <v>57</v>
      </c>
      <c r="AE29" s="4" t="s">
        <v>57</v>
      </c>
      <c r="AF29" s="4" t="s">
        <v>57</v>
      </c>
      <c r="AG29" s="4" t="s">
        <v>57</v>
      </c>
    </row>
    <row r="30" spans="1:33" ht="16" hidden="1" x14ac:dyDescent="0.2">
      <c r="A30" s="6" t="s">
        <v>127</v>
      </c>
      <c r="B30" s="4" t="s">
        <v>57</v>
      </c>
      <c r="C30" s="4" t="s">
        <v>75</v>
      </c>
      <c r="D30" s="4" t="s">
        <v>57</v>
      </c>
      <c r="E30" s="4" t="s">
        <v>57</v>
      </c>
      <c r="F30" s="4" t="s">
        <v>57</v>
      </c>
      <c r="G30" s="4" t="s">
        <v>57</v>
      </c>
      <c r="H30" s="4" t="s">
        <v>57</v>
      </c>
      <c r="I30" s="4" t="s">
        <v>57</v>
      </c>
      <c r="J30" s="4" t="s">
        <v>57</v>
      </c>
      <c r="K30" s="4" t="s">
        <v>100</v>
      </c>
      <c r="L30" s="4" t="s">
        <v>57</v>
      </c>
      <c r="M30" s="4" t="s">
        <v>57</v>
      </c>
      <c r="N30" s="4" t="s">
        <v>57</v>
      </c>
      <c r="O30" s="4" t="s">
        <v>57</v>
      </c>
      <c r="P30" s="4" t="s">
        <v>57</v>
      </c>
      <c r="Q30" s="4" t="s">
        <v>57</v>
      </c>
      <c r="R30" s="4" t="s">
        <v>57</v>
      </c>
      <c r="S30" s="4" t="s">
        <v>57</v>
      </c>
      <c r="T30" s="4" t="s">
        <v>57</v>
      </c>
      <c r="U30" s="4" t="s">
        <v>57</v>
      </c>
      <c r="V30" s="4" t="s">
        <v>57</v>
      </c>
      <c r="W30" s="4" t="s">
        <v>57</v>
      </c>
      <c r="X30" s="4" t="s">
        <v>57</v>
      </c>
      <c r="Y30" s="4" t="s">
        <v>57</v>
      </c>
      <c r="Z30" s="4" t="s">
        <v>57</v>
      </c>
      <c r="AA30" s="4" t="s">
        <v>57</v>
      </c>
      <c r="AB30" s="4" t="s">
        <v>57</v>
      </c>
      <c r="AC30" s="4" t="s">
        <v>57</v>
      </c>
      <c r="AD30" s="4" t="s">
        <v>57</v>
      </c>
      <c r="AE30" s="4" t="s">
        <v>57</v>
      </c>
      <c r="AF30" s="4" t="s">
        <v>57</v>
      </c>
      <c r="AG30" s="4" t="s">
        <v>57</v>
      </c>
    </row>
    <row r="31" spans="1:33" ht="16" hidden="1" x14ac:dyDescent="0.2">
      <c r="A31" s="6" t="s">
        <v>129</v>
      </c>
      <c r="B31" s="4" t="s">
        <v>57</v>
      </c>
      <c r="C31" s="4" t="s">
        <v>57</v>
      </c>
      <c r="D31" s="4" t="s">
        <v>57</v>
      </c>
      <c r="E31" s="4" t="s">
        <v>57</v>
      </c>
      <c r="F31" s="4" t="s">
        <v>57</v>
      </c>
      <c r="G31" s="4" t="s">
        <v>57</v>
      </c>
      <c r="H31" s="4" t="s">
        <v>57</v>
      </c>
      <c r="I31" s="4" t="s">
        <v>57</v>
      </c>
      <c r="J31" s="4" t="s">
        <v>57</v>
      </c>
      <c r="K31" s="4" t="s">
        <v>57</v>
      </c>
      <c r="L31" s="4" t="s">
        <v>57</v>
      </c>
      <c r="M31" s="4" t="s">
        <v>57</v>
      </c>
      <c r="N31" s="4" t="s">
        <v>57</v>
      </c>
      <c r="O31" s="4" t="s">
        <v>57</v>
      </c>
      <c r="P31" s="4" t="s">
        <v>57</v>
      </c>
      <c r="Q31" s="4" t="s">
        <v>57</v>
      </c>
      <c r="R31" s="4" t="s">
        <v>57</v>
      </c>
      <c r="S31" s="4" t="s">
        <v>57</v>
      </c>
      <c r="T31" s="4" t="s">
        <v>57</v>
      </c>
      <c r="U31" s="4" t="s">
        <v>57</v>
      </c>
      <c r="V31" s="4" t="s">
        <v>57</v>
      </c>
      <c r="W31" s="4" t="s">
        <v>57</v>
      </c>
      <c r="X31" s="4" t="s">
        <v>57</v>
      </c>
      <c r="Y31" s="4" t="s">
        <v>57</v>
      </c>
      <c r="Z31" s="4" t="s">
        <v>57</v>
      </c>
      <c r="AA31" s="4" t="s">
        <v>57</v>
      </c>
      <c r="AB31" s="4" t="s">
        <v>57</v>
      </c>
      <c r="AC31" s="4" t="s">
        <v>57</v>
      </c>
      <c r="AD31" s="4" t="s">
        <v>57</v>
      </c>
      <c r="AE31" s="4" t="s">
        <v>57</v>
      </c>
      <c r="AF31" s="4" t="s">
        <v>57</v>
      </c>
      <c r="AG31" s="4" t="s">
        <v>57</v>
      </c>
    </row>
    <row r="32" spans="1:33" ht="16" hidden="1" x14ac:dyDescent="0.2">
      <c r="A32" s="6" t="s">
        <v>132</v>
      </c>
      <c r="B32" s="4" t="s">
        <v>57</v>
      </c>
      <c r="C32" s="4" t="s">
        <v>57</v>
      </c>
      <c r="D32" s="4" t="s">
        <v>57</v>
      </c>
      <c r="E32" s="4" t="s">
        <v>57</v>
      </c>
      <c r="F32" s="4" t="s">
        <v>57</v>
      </c>
      <c r="G32" s="4" t="s">
        <v>57</v>
      </c>
      <c r="H32" s="4" t="s">
        <v>57</v>
      </c>
      <c r="I32" s="4" t="s">
        <v>57</v>
      </c>
      <c r="J32" s="4" t="s">
        <v>57</v>
      </c>
      <c r="K32" s="4" t="s">
        <v>57</v>
      </c>
      <c r="L32" s="4" t="s">
        <v>57</v>
      </c>
      <c r="M32" s="4" t="s">
        <v>57</v>
      </c>
      <c r="N32" s="4" t="s">
        <v>57</v>
      </c>
      <c r="O32" s="4" t="s">
        <v>57</v>
      </c>
      <c r="P32" s="4" t="s">
        <v>57</v>
      </c>
      <c r="Q32" s="4" t="s">
        <v>57</v>
      </c>
      <c r="R32" s="4" t="s">
        <v>57</v>
      </c>
      <c r="S32" s="4" t="s">
        <v>57</v>
      </c>
      <c r="T32" s="4" t="s">
        <v>57</v>
      </c>
      <c r="U32" s="4" t="s">
        <v>57</v>
      </c>
      <c r="V32" s="4" t="s">
        <v>57</v>
      </c>
      <c r="W32" s="4" t="s">
        <v>57</v>
      </c>
      <c r="X32" s="4" t="s">
        <v>57</v>
      </c>
      <c r="Y32" s="4" t="s">
        <v>57</v>
      </c>
      <c r="Z32" s="4" t="s">
        <v>57</v>
      </c>
      <c r="AA32" s="4" t="s">
        <v>57</v>
      </c>
      <c r="AB32" s="4" t="s">
        <v>57</v>
      </c>
      <c r="AC32" s="4" t="s">
        <v>57</v>
      </c>
      <c r="AD32" s="4" t="s">
        <v>57</v>
      </c>
      <c r="AE32" s="4" t="s">
        <v>57</v>
      </c>
      <c r="AF32" s="4" t="s">
        <v>57</v>
      </c>
      <c r="AG32" s="4" t="s">
        <v>57</v>
      </c>
    </row>
    <row r="33" spans="1:33" ht="16" hidden="1" x14ac:dyDescent="0.2">
      <c r="A33" s="6" t="s">
        <v>133</v>
      </c>
      <c r="B33" s="4" t="s">
        <v>57</v>
      </c>
      <c r="C33" s="4" t="s">
        <v>57</v>
      </c>
      <c r="D33" s="4" t="s">
        <v>57</v>
      </c>
      <c r="E33" s="4" t="s">
        <v>57</v>
      </c>
      <c r="F33" s="4" t="s">
        <v>57</v>
      </c>
      <c r="G33" s="4" t="s">
        <v>57</v>
      </c>
      <c r="H33" s="4" t="s">
        <v>57</v>
      </c>
      <c r="I33" s="4" t="s">
        <v>57</v>
      </c>
      <c r="J33" s="4" t="s">
        <v>57</v>
      </c>
      <c r="K33" s="4" t="s">
        <v>57</v>
      </c>
      <c r="L33" s="4" t="s">
        <v>57</v>
      </c>
      <c r="M33" s="4" t="s">
        <v>57</v>
      </c>
      <c r="N33" s="4" t="s">
        <v>107</v>
      </c>
      <c r="O33" s="4" t="s">
        <v>57</v>
      </c>
      <c r="P33" s="4" t="s">
        <v>86</v>
      </c>
      <c r="Q33" s="4" t="s">
        <v>57</v>
      </c>
      <c r="R33" s="4" t="s">
        <v>57</v>
      </c>
      <c r="S33" s="4" t="s">
        <v>57</v>
      </c>
      <c r="T33" s="4" t="s">
        <v>57</v>
      </c>
      <c r="U33" s="4" t="s">
        <v>57</v>
      </c>
      <c r="V33" s="4" t="s">
        <v>57</v>
      </c>
      <c r="W33" s="4" t="s">
        <v>249</v>
      </c>
      <c r="X33" s="4" t="s">
        <v>76</v>
      </c>
      <c r="Y33" s="4" t="s">
        <v>57</v>
      </c>
      <c r="Z33" s="4" t="s">
        <v>57</v>
      </c>
      <c r="AA33" s="4" t="s">
        <v>57</v>
      </c>
      <c r="AB33" s="4" t="s">
        <v>57</v>
      </c>
      <c r="AC33" s="4" t="s">
        <v>57</v>
      </c>
      <c r="AD33" s="4" t="s">
        <v>57</v>
      </c>
      <c r="AE33" s="4" t="s">
        <v>57</v>
      </c>
      <c r="AF33" s="4" t="s">
        <v>100</v>
      </c>
      <c r="AG33" s="4" t="s">
        <v>57</v>
      </c>
    </row>
    <row r="34" spans="1:33" ht="16" hidden="1" x14ac:dyDescent="0.2">
      <c r="A34" s="6" t="s">
        <v>136</v>
      </c>
      <c r="B34" s="4" t="s">
        <v>57</v>
      </c>
      <c r="C34" s="4" t="s">
        <v>75</v>
      </c>
      <c r="D34" s="4" t="s">
        <v>57</v>
      </c>
      <c r="E34" s="4" t="s">
        <v>57</v>
      </c>
      <c r="F34" s="4" t="s">
        <v>57</v>
      </c>
      <c r="G34" s="4" t="s">
        <v>57</v>
      </c>
      <c r="H34" s="4" t="s">
        <v>57</v>
      </c>
      <c r="I34" s="4" t="s">
        <v>57</v>
      </c>
      <c r="J34" s="4" t="s">
        <v>57</v>
      </c>
      <c r="K34" s="4" t="s">
        <v>57</v>
      </c>
      <c r="L34" s="4" t="s">
        <v>57</v>
      </c>
      <c r="M34" s="4" t="s">
        <v>57</v>
      </c>
      <c r="N34" s="4" t="s">
        <v>57</v>
      </c>
      <c r="O34" s="4" t="s">
        <v>57</v>
      </c>
      <c r="P34" s="4" t="s">
        <v>57</v>
      </c>
      <c r="Q34" s="4" t="s">
        <v>57</v>
      </c>
      <c r="R34" s="4" t="s">
        <v>57</v>
      </c>
      <c r="S34" s="4" t="s">
        <v>57</v>
      </c>
      <c r="T34" s="4" t="s">
        <v>57</v>
      </c>
      <c r="U34" s="4" t="s">
        <v>128</v>
      </c>
      <c r="V34" s="4" t="s">
        <v>57</v>
      </c>
      <c r="W34" s="4" t="s">
        <v>361</v>
      </c>
      <c r="X34" s="4" t="s">
        <v>57</v>
      </c>
      <c r="Y34" s="4" t="s">
        <v>57</v>
      </c>
      <c r="Z34" s="4" t="s">
        <v>57</v>
      </c>
      <c r="AA34" s="4" t="s">
        <v>57</v>
      </c>
      <c r="AB34" s="4" t="s">
        <v>57</v>
      </c>
      <c r="AC34" s="4" t="s">
        <v>57</v>
      </c>
      <c r="AD34" s="4" t="s">
        <v>57</v>
      </c>
      <c r="AE34" s="4" t="s">
        <v>57</v>
      </c>
      <c r="AF34" s="4" t="s">
        <v>57</v>
      </c>
      <c r="AG34" s="4" t="s">
        <v>57</v>
      </c>
    </row>
    <row r="35" spans="1:33" ht="16" hidden="1" x14ac:dyDescent="0.2">
      <c r="A35" s="6" t="s">
        <v>139</v>
      </c>
      <c r="B35" s="4" t="s">
        <v>57</v>
      </c>
      <c r="C35" s="4" t="s">
        <v>57</v>
      </c>
      <c r="D35" s="4" t="s">
        <v>119</v>
      </c>
      <c r="E35" s="4" t="s">
        <v>57</v>
      </c>
      <c r="F35" s="4" t="s">
        <v>57</v>
      </c>
      <c r="G35" s="4" t="s">
        <v>185</v>
      </c>
      <c r="H35" s="4" t="s">
        <v>57</v>
      </c>
      <c r="I35" s="4" t="s">
        <v>119</v>
      </c>
      <c r="J35" s="4" t="s">
        <v>57</v>
      </c>
      <c r="K35" s="4" t="s">
        <v>57</v>
      </c>
      <c r="L35" s="4" t="s">
        <v>76</v>
      </c>
      <c r="M35" s="4" t="s">
        <v>86</v>
      </c>
      <c r="N35" s="4" t="s">
        <v>57</v>
      </c>
      <c r="O35" s="4" t="s">
        <v>57</v>
      </c>
      <c r="P35" s="4" t="s">
        <v>57</v>
      </c>
      <c r="Q35" s="4" t="s">
        <v>57</v>
      </c>
      <c r="R35" s="4" t="s">
        <v>57</v>
      </c>
      <c r="S35" s="4" t="s">
        <v>57</v>
      </c>
      <c r="T35" s="4" t="s">
        <v>83</v>
      </c>
      <c r="U35" s="4" t="s">
        <v>57</v>
      </c>
      <c r="V35" s="4" t="s">
        <v>57</v>
      </c>
      <c r="W35" s="4" t="s">
        <v>119</v>
      </c>
      <c r="X35" s="4" t="s">
        <v>57</v>
      </c>
      <c r="Y35" s="4" t="s">
        <v>57</v>
      </c>
      <c r="Z35" s="4" t="s">
        <v>57</v>
      </c>
      <c r="AA35" s="4" t="s">
        <v>119</v>
      </c>
      <c r="AB35" s="4" t="s">
        <v>57</v>
      </c>
      <c r="AC35" s="4" t="s">
        <v>57</v>
      </c>
      <c r="AD35" s="4" t="s">
        <v>57</v>
      </c>
      <c r="AE35" s="4" t="s">
        <v>57</v>
      </c>
      <c r="AF35" s="4" t="s">
        <v>131</v>
      </c>
      <c r="AG35" s="4" t="s">
        <v>57</v>
      </c>
    </row>
    <row r="36" spans="1:33" ht="16" hidden="1" x14ac:dyDescent="0.2">
      <c r="A36" s="6" t="s">
        <v>142</v>
      </c>
      <c r="B36" s="4" t="s">
        <v>57</v>
      </c>
      <c r="C36" s="4" t="s">
        <v>100</v>
      </c>
      <c r="D36" s="4" t="s">
        <v>57</v>
      </c>
      <c r="E36" s="4" t="s">
        <v>57</v>
      </c>
      <c r="F36" s="4" t="s">
        <v>83</v>
      </c>
      <c r="G36" s="4" t="s">
        <v>57</v>
      </c>
      <c r="H36" s="4" t="s">
        <v>119</v>
      </c>
      <c r="I36" s="4" t="s">
        <v>57</v>
      </c>
      <c r="J36" s="4" t="s">
        <v>100</v>
      </c>
      <c r="K36" s="4" t="s">
        <v>83</v>
      </c>
      <c r="L36" s="4" t="s">
        <v>57</v>
      </c>
      <c r="M36" s="4" t="s">
        <v>57</v>
      </c>
      <c r="N36" s="4" t="s">
        <v>378</v>
      </c>
      <c r="O36" s="4" t="s">
        <v>71</v>
      </c>
      <c r="P36" s="4" t="s">
        <v>57</v>
      </c>
      <c r="Q36" s="4" t="s">
        <v>57</v>
      </c>
      <c r="R36" s="4" t="s">
        <v>247</v>
      </c>
      <c r="S36" s="4" t="s">
        <v>128</v>
      </c>
      <c r="T36" s="4" t="s">
        <v>57</v>
      </c>
      <c r="U36" s="4" t="s">
        <v>57</v>
      </c>
      <c r="V36" s="4" t="s">
        <v>57</v>
      </c>
      <c r="W36" s="4" t="s">
        <v>87</v>
      </c>
      <c r="X36" s="4" t="s">
        <v>57</v>
      </c>
      <c r="Y36" s="4" t="s">
        <v>57</v>
      </c>
      <c r="Z36" s="4" t="s">
        <v>75</v>
      </c>
      <c r="AA36" s="4" t="s">
        <v>379</v>
      </c>
      <c r="AB36" s="4" t="s">
        <v>128</v>
      </c>
      <c r="AC36" s="4" t="s">
        <v>57</v>
      </c>
      <c r="AD36" s="4" t="s">
        <v>100</v>
      </c>
      <c r="AE36" s="4" t="s">
        <v>121</v>
      </c>
      <c r="AF36" s="4" t="s">
        <v>368</v>
      </c>
      <c r="AG36" s="4" t="s">
        <v>57</v>
      </c>
    </row>
    <row r="37" spans="1:33" ht="16" hidden="1" x14ac:dyDescent="0.2">
      <c r="A37" s="6" t="s">
        <v>146</v>
      </c>
      <c r="B37" s="4" t="s">
        <v>121</v>
      </c>
      <c r="C37" s="4" t="s">
        <v>141</v>
      </c>
      <c r="D37" s="4" t="s">
        <v>121</v>
      </c>
      <c r="E37" s="4" t="s">
        <v>193</v>
      </c>
      <c r="F37" s="4" t="s">
        <v>57</v>
      </c>
      <c r="G37" s="4" t="s">
        <v>375</v>
      </c>
      <c r="H37" s="4" t="s">
        <v>368</v>
      </c>
      <c r="I37" s="4" t="s">
        <v>57</v>
      </c>
      <c r="J37" s="4" t="s">
        <v>379</v>
      </c>
      <c r="K37" s="4" t="s">
        <v>57</v>
      </c>
      <c r="L37" s="4" t="s">
        <v>57</v>
      </c>
      <c r="M37" s="4" t="s">
        <v>57</v>
      </c>
      <c r="N37" s="4" t="s">
        <v>380</v>
      </c>
      <c r="O37" s="4" t="s">
        <v>57</v>
      </c>
      <c r="P37" s="4" t="s">
        <v>82</v>
      </c>
      <c r="Q37" s="4" t="s">
        <v>193</v>
      </c>
      <c r="R37" s="4" t="s">
        <v>247</v>
      </c>
      <c r="S37" s="4" t="s">
        <v>83</v>
      </c>
      <c r="T37" s="4" t="s">
        <v>185</v>
      </c>
      <c r="U37" s="4" t="s">
        <v>377</v>
      </c>
      <c r="V37" s="4" t="s">
        <v>100</v>
      </c>
      <c r="W37" s="4" t="s">
        <v>381</v>
      </c>
      <c r="X37" s="4" t="s">
        <v>194</v>
      </c>
      <c r="Y37" s="4" t="s">
        <v>76</v>
      </c>
      <c r="Z37" s="4" t="s">
        <v>108</v>
      </c>
      <c r="AA37" s="4" t="s">
        <v>57</v>
      </c>
      <c r="AB37" s="4" t="s">
        <v>121</v>
      </c>
      <c r="AC37" s="4" t="s">
        <v>193</v>
      </c>
      <c r="AD37" s="4" t="s">
        <v>75</v>
      </c>
      <c r="AE37" s="4" t="s">
        <v>76</v>
      </c>
      <c r="AF37" s="4" t="s">
        <v>183</v>
      </c>
      <c r="AG37" s="4" t="s">
        <v>83</v>
      </c>
    </row>
    <row r="38" spans="1:33" ht="16" hidden="1" x14ac:dyDescent="0.2">
      <c r="A38" s="6" t="s">
        <v>150</v>
      </c>
      <c r="B38" s="4" t="s">
        <v>382</v>
      </c>
      <c r="C38" s="4" t="s">
        <v>185</v>
      </c>
      <c r="D38" s="4" t="s">
        <v>383</v>
      </c>
      <c r="E38" s="4" t="s">
        <v>244</v>
      </c>
      <c r="F38" s="4" t="s">
        <v>377</v>
      </c>
      <c r="G38" s="4" t="s">
        <v>384</v>
      </c>
      <c r="H38" s="4" t="s">
        <v>244</v>
      </c>
      <c r="I38" s="4" t="s">
        <v>249</v>
      </c>
      <c r="J38" s="4" t="s">
        <v>385</v>
      </c>
      <c r="K38" s="4" t="s">
        <v>86</v>
      </c>
      <c r="L38" s="4" t="s">
        <v>93</v>
      </c>
      <c r="M38" s="4" t="s">
        <v>59</v>
      </c>
      <c r="N38" s="4" t="s">
        <v>374</v>
      </c>
      <c r="O38" s="4" t="s">
        <v>343</v>
      </c>
      <c r="P38" s="4" t="s">
        <v>249</v>
      </c>
      <c r="Q38" s="4" t="s">
        <v>107</v>
      </c>
      <c r="R38" s="4" t="s">
        <v>119</v>
      </c>
      <c r="S38" s="4" t="s">
        <v>93</v>
      </c>
      <c r="T38" s="4" t="s">
        <v>386</v>
      </c>
      <c r="U38" s="4" t="s">
        <v>387</v>
      </c>
      <c r="V38" s="4" t="s">
        <v>388</v>
      </c>
      <c r="W38" s="4" t="s">
        <v>389</v>
      </c>
      <c r="X38" s="4" t="s">
        <v>72</v>
      </c>
      <c r="Y38" s="4" t="s">
        <v>82</v>
      </c>
      <c r="Z38" s="4" t="s">
        <v>118</v>
      </c>
      <c r="AA38" s="4" t="s">
        <v>79</v>
      </c>
      <c r="AB38" s="4" t="s">
        <v>95</v>
      </c>
      <c r="AC38" s="4" t="s">
        <v>137</v>
      </c>
      <c r="AD38" s="4" t="s">
        <v>194</v>
      </c>
      <c r="AE38" s="4" t="s">
        <v>372</v>
      </c>
      <c r="AF38" s="4" t="s">
        <v>390</v>
      </c>
      <c r="AG38" s="4" t="s">
        <v>375</v>
      </c>
    </row>
    <row r="39" spans="1:33" ht="16" hidden="1" x14ac:dyDescent="0.2">
      <c r="A39" s="6" t="s">
        <v>154</v>
      </c>
      <c r="B39" s="4" t="s">
        <v>57</v>
      </c>
      <c r="C39" s="4" t="s">
        <v>57</v>
      </c>
      <c r="D39" s="4" t="s">
        <v>57</v>
      </c>
      <c r="E39" s="4" t="s">
        <v>57</v>
      </c>
      <c r="F39" s="4" t="s">
        <v>57</v>
      </c>
      <c r="G39" s="4" t="s">
        <v>57</v>
      </c>
      <c r="H39" s="4" t="s">
        <v>57</v>
      </c>
      <c r="I39" s="4" t="s">
        <v>57</v>
      </c>
      <c r="J39" s="4" t="s">
        <v>57</v>
      </c>
      <c r="K39" s="4" t="s">
        <v>57</v>
      </c>
      <c r="L39" s="4" t="s">
        <v>57</v>
      </c>
      <c r="M39" s="4" t="s">
        <v>57</v>
      </c>
      <c r="N39" s="4" t="s">
        <v>57</v>
      </c>
      <c r="O39" s="4" t="s">
        <v>57</v>
      </c>
      <c r="P39" s="4" t="s">
        <v>57</v>
      </c>
      <c r="Q39" s="4" t="s">
        <v>57</v>
      </c>
      <c r="R39" s="4" t="s">
        <v>57</v>
      </c>
      <c r="S39" s="4" t="s">
        <v>57</v>
      </c>
      <c r="T39" s="4" t="s">
        <v>57</v>
      </c>
      <c r="U39" s="4" t="s">
        <v>57</v>
      </c>
      <c r="V39" s="4" t="s">
        <v>57</v>
      </c>
      <c r="W39" s="4" t="s">
        <v>57</v>
      </c>
      <c r="X39" s="4" t="s">
        <v>57</v>
      </c>
      <c r="Y39" s="4" t="s">
        <v>57</v>
      </c>
      <c r="Z39" s="4" t="s">
        <v>75</v>
      </c>
      <c r="AA39" s="4" t="s">
        <v>57</v>
      </c>
      <c r="AB39" s="4" t="s">
        <v>57</v>
      </c>
      <c r="AC39" s="4" t="s">
        <v>57</v>
      </c>
      <c r="AD39" s="4" t="s">
        <v>57</v>
      </c>
      <c r="AE39" s="4" t="s">
        <v>57</v>
      </c>
      <c r="AF39" s="4" t="s">
        <v>57</v>
      </c>
      <c r="AG39" s="4" t="s">
        <v>57</v>
      </c>
    </row>
    <row r="40" spans="1:33" ht="16" hidden="1" x14ac:dyDescent="0.2">
      <c r="A40" s="6" t="s">
        <v>155</v>
      </c>
      <c r="B40" s="4" t="s">
        <v>391</v>
      </c>
      <c r="C40" s="4" t="s">
        <v>100</v>
      </c>
      <c r="D40" s="4" t="s">
        <v>249</v>
      </c>
      <c r="E40" s="4" t="s">
        <v>193</v>
      </c>
      <c r="F40" s="4" t="s">
        <v>91</v>
      </c>
      <c r="G40" s="4" t="s">
        <v>244</v>
      </c>
      <c r="H40" s="4" t="s">
        <v>57</v>
      </c>
      <c r="I40" s="4" t="s">
        <v>57</v>
      </c>
      <c r="J40" s="4" t="s">
        <v>57</v>
      </c>
      <c r="K40" s="4" t="s">
        <v>86</v>
      </c>
      <c r="L40" s="4" t="s">
        <v>57</v>
      </c>
      <c r="M40" s="4" t="s">
        <v>392</v>
      </c>
      <c r="N40" s="4" t="s">
        <v>375</v>
      </c>
      <c r="O40" s="4" t="s">
        <v>91</v>
      </c>
      <c r="P40" s="4" t="s">
        <v>185</v>
      </c>
      <c r="Q40" s="4" t="s">
        <v>57</v>
      </c>
      <c r="R40" s="4" t="s">
        <v>75</v>
      </c>
      <c r="S40" s="4" t="s">
        <v>95</v>
      </c>
      <c r="T40" s="4" t="s">
        <v>280</v>
      </c>
      <c r="U40" s="4" t="s">
        <v>91</v>
      </c>
      <c r="V40" s="4" t="s">
        <v>75</v>
      </c>
      <c r="W40" s="4" t="s">
        <v>393</v>
      </c>
      <c r="X40" s="4" t="s">
        <v>95</v>
      </c>
      <c r="Y40" s="4" t="s">
        <v>87</v>
      </c>
      <c r="Z40" s="4" t="s">
        <v>100</v>
      </c>
      <c r="AA40" s="4" t="s">
        <v>104</v>
      </c>
      <c r="AB40" s="4" t="s">
        <v>57</v>
      </c>
      <c r="AC40" s="4" t="s">
        <v>193</v>
      </c>
      <c r="AD40" s="4" t="s">
        <v>86</v>
      </c>
      <c r="AE40" s="4" t="s">
        <v>121</v>
      </c>
      <c r="AF40" s="4" t="s">
        <v>394</v>
      </c>
      <c r="AG40" s="4" t="s">
        <v>71</v>
      </c>
    </row>
    <row r="41" spans="1:33" ht="16" hidden="1" x14ac:dyDescent="0.2">
      <c r="A41" s="6" t="s">
        <v>159</v>
      </c>
      <c r="B41" s="4" t="s">
        <v>193</v>
      </c>
      <c r="C41" s="4" t="s">
        <v>57</v>
      </c>
      <c r="D41" s="4" t="s">
        <v>100</v>
      </c>
      <c r="E41" s="4" t="s">
        <v>131</v>
      </c>
      <c r="F41" s="4" t="s">
        <v>57</v>
      </c>
      <c r="G41" s="4" t="s">
        <v>57</v>
      </c>
      <c r="H41" s="4" t="s">
        <v>108</v>
      </c>
      <c r="I41" s="4" t="s">
        <v>57</v>
      </c>
      <c r="J41" s="4" t="s">
        <v>57</v>
      </c>
      <c r="K41" s="4" t="s">
        <v>57</v>
      </c>
      <c r="L41" s="4" t="s">
        <v>57</v>
      </c>
      <c r="M41" s="4" t="s">
        <v>57</v>
      </c>
      <c r="N41" s="4" t="s">
        <v>57</v>
      </c>
      <c r="O41" s="4" t="s">
        <v>57</v>
      </c>
      <c r="P41" s="4" t="s">
        <v>57</v>
      </c>
      <c r="Q41" s="4" t="s">
        <v>57</v>
      </c>
      <c r="R41" s="4" t="s">
        <v>57</v>
      </c>
      <c r="S41" s="4" t="s">
        <v>57</v>
      </c>
      <c r="T41" s="4" t="s">
        <v>83</v>
      </c>
      <c r="U41" s="4" t="s">
        <v>57</v>
      </c>
      <c r="V41" s="4" t="s">
        <v>57</v>
      </c>
      <c r="W41" s="4" t="s">
        <v>57</v>
      </c>
      <c r="X41" s="4" t="s">
        <v>57</v>
      </c>
      <c r="Y41" s="4" t="s">
        <v>75</v>
      </c>
      <c r="Z41" s="4" t="s">
        <v>57</v>
      </c>
      <c r="AA41" s="4" t="s">
        <v>57</v>
      </c>
      <c r="AB41" s="4" t="s">
        <v>57</v>
      </c>
      <c r="AC41" s="4" t="s">
        <v>57</v>
      </c>
      <c r="AD41" s="4" t="s">
        <v>75</v>
      </c>
      <c r="AE41" s="4" t="s">
        <v>57</v>
      </c>
      <c r="AF41" s="4" t="s">
        <v>87</v>
      </c>
      <c r="AG41" s="4" t="s">
        <v>57</v>
      </c>
    </row>
    <row r="42" spans="1:33" ht="16" hidden="1" x14ac:dyDescent="0.2">
      <c r="A42" s="6" t="s">
        <v>163</v>
      </c>
      <c r="B42" s="4" t="s">
        <v>365</v>
      </c>
      <c r="C42" s="4" t="s">
        <v>76</v>
      </c>
      <c r="D42" s="4" t="s">
        <v>395</v>
      </c>
      <c r="E42" s="4" t="s">
        <v>160</v>
      </c>
      <c r="F42" s="4" t="s">
        <v>103</v>
      </c>
      <c r="G42" s="4" t="s">
        <v>160</v>
      </c>
      <c r="H42" s="4" t="s">
        <v>121</v>
      </c>
      <c r="I42" s="4" t="s">
        <v>91</v>
      </c>
      <c r="J42" s="4" t="s">
        <v>57</v>
      </c>
      <c r="K42" s="4" t="s">
        <v>76</v>
      </c>
      <c r="L42" s="4" t="s">
        <v>119</v>
      </c>
      <c r="M42" s="4" t="s">
        <v>130</v>
      </c>
      <c r="N42" s="4" t="s">
        <v>373</v>
      </c>
      <c r="O42" s="4" t="s">
        <v>237</v>
      </c>
      <c r="P42" s="4" t="s">
        <v>100</v>
      </c>
      <c r="Q42" s="4" t="s">
        <v>57</v>
      </c>
      <c r="R42" s="4" t="s">
        <v>119</v>
      </c>
      <c r="S42" s="4" t="s">
        <v>100</v>
      </c>
      <c r="T42" s="4" t="s">
        <v>396</v>
      </c>
      <c r="U42" s="4" t="s">
        <v>183</v>
      </c>
      <c r="V42" s="4" t="s">
        <v>193</v>
      </c>
      <c r="W42" s="4" t="s">
        <v>397</v>
      </c>
      <c r="X42" s="4" t="s">
        <v>130</v>
      </c>
      <c r="Y42" s="4" t="s">
        <v>75</v>
      </c>
      <c r="Z42" s="4" t="s">
        <v>373</v>
      </c>
      <c r="AA42" s="4" t="s">
        <v>57</v>
      </c>
      <c r="AB42" s="4" t="s">
        <v>83</v>
      </c>
      <c r="AC42" s="4" t="s">
        <v>247</v>
      </c>
      <c r="AD42" s="4" t="s">
        <v>193</v>
      </c>
      <c r="AE42" s="4" t="s">
        <v>130</v>
      </c>
      <c r="AF42" s="4" t="s">
        <v>134</v>
      </c>
      <c r="AG42" s="4" t="s">
        <v>193</v>
      </c>
    </row>
    <row r="43" spans="1:33" ht="16" hidden="1" x14ac:dyDescent="0.2">
      <c r="A43" s="6" t="s">
        <v>167</v>
      </c>
      <c r="B43" s="4" t="s">
        <v>102</v>
      </c>
      <c r="C43" s="4" t="s">
        <v>57</v>
      </c>
      <c r="D43" s="4" t="s">
        <v>377</v>
      </c>
      <c r="E43" s="4" t="s">
        <v>398</v>
      </c>
      <c r="F43" s="4" t="s">
        <v>103</v>
      </c>
      <c r="G43" s="4" t="s">
        <v>103</v>
      </c>
      <c r="H43" s="4" t="s">
        <v>107</v>
      </c>
      <c r="I43" s="4" t="s">
        <v>104</v>
      </c>
      <c r="J43" s="4" t="s">
        <v>399</v>
      </c>
      <c r="K43" s="4" t="s">
        <v>228</v>
      </c>
      <c r="L43" s="4" t="s">
        <v>361</v>
      </c>
      <c r="M43" s="4" t="s">
        <v>400</v>
      </c>
      <c r="N43" s="4" t="s">
        <v>239</v>
      </c>
      <c r="O43" s="4" t="s">
        <v>343</v>
      </c>
      <c r="P43" s="4" t="s">
        <v>76</v>
      </c>
      <c r="Q43" s="4" t="s">
        <v>75</v>
      </c>
      <c r="R43" s="4" t="s">
        <v>76</v>
      </c>
      <c r="S43" s="4" t="s">
        <v>57</v>
      </c>
      <c r="T43" s="4" t="s">
        <v>384</v>
      </c>
      <c r="U43" s="4" t="s">
        <v>183</v>
      </c>
      <c r="V43" s="4" t="s">
        <v>264</v>
      </c>
      <c r="W43" s="4" t="s">
        <v>401</v>
      </c>
      <c r="X43" s="4" t="s">
        <v>402</v>
      </c>
      <c r="Y43" s="4" t="s">
        <v>193</v>
      </c>
      <c r="Z43" s="4" t="s">
        <v>121</v>
      </c>
      <c r="AA43" s="4" t="s">
        <v>91</v>
      </c>
      <c r="AB43" s="4" t="s">
        <v>57</v>
      </c>
      <c r="AC43" s="4" t="s">
        <v>57</v>
      </c>
      <c r="AD43" s="4" t="s">
        <v>91</v>
      </c>
      <c r="AE43" s="4" t="s">
        <v>57</v>
      </c>
      <c r="AF43" s="4" t="s">
        <v>239</v>
      </c>
      <c r="AG43" s="4" t="s">
        <v>86</v>
      </c>
    </row>
    <row r="44" spans="1:33" ht="16" hidden="1" x14ac:dyDescent="0.2">
      <c r="A44" s="6" t="s">
        <v>171</v>
      </c>
      <c r="B44" s="4" t="s">
        <v>102</v>
      </c>
      <c r="C44" s="4" t="s">
        <v>128</v>
      </c>
      <c r="D44" s="4" t="s">
        <v>82</v>
      </c>
      <c r="E44" s="4" t="s">
        <v>387</v>
      </c>
      <c r="F44" s="4" t="s">
        <v>130</v>
      </c>
      <c r="G44" s="4" t="s">
        <v>372</v>
      </c>
      <c r="H44" s="4" t="s">
        <v>388</v>
      </c>
      <c r="I44" s="4" t="s">
        <v>194</v>
      </c>
      <c r="J44" s="4" t="s">
        <v>403</v>
      </c>
      <c r="K44" s="4" t="s">
        <v>119</v>
      </c>
      <c r="L44" s="4" t="s">
        <v>196</v>
      </c>
      <c r="M44" s="4" t="s">
        <v>86</v>
      </c>
      <c r="N44" s="4" t="s">
        <v>404</v>
      </c>
      <c r="O44" s="4" t="s">
        <v>377</v>
      </c>
      <c r="P44" s="4" t="s">
        <v>57</v>
      </c>
      <c r="Q44" s="4" t="s">
        <v>57</v>
      </c>
      <c r="R44" s="4" t="s">
        <v>57</v>
      </c>
      <c r="S44" s="4" t="s">
        <v>254</v>
      </c>
      <c r="T44" s="4" t="s">
        <v>84</v>
      </c>
      <c r="U44" s="4" t="s">
        <v>118</v>
      </c>
      <c r="V44" s="4" t="s">
        <v>119</v>
      </c>
      <c r="W44" s="4" t="s">
        <v>405</v>
      </c>
      <c r="X44" s="4" t="s">
        <v>237</v>
      </c>
      <c r="Y44" s="4" t="s">
        <v>121</v>
      </c>
      <c r="Z44" s="4" t="s">
        <v>121</v>
      </c>
      <c r="AA44" s="4" t="s">
        <v>261</v>
      </c>
      <c r="AB44" s="4" t="s">
        <v>57</v>
      </c>
      <c r="AC44" s="4" t="s">
        <v>130</v>
      </c>
      <c r="AD44" s="4" t="s">
        <v>119</v>
      </c>
      <c r="AE44" s="4" t="s">
        <v>83</v>
      </c>
      <c r="AF44" s="4" t="s">
        <v>239</v>
      </c>
      <c r="AG44" s="4" t="s">
        <v>242</v>
      </c>
    </row>
    <row r="45" spans="1:33" ht="16" hidden="1" x14ac:dyDescent="0.2">
      <c r="A45" s="6" t="s">
        <v>175</v>
      </c>
      <c r="B45" s="4" t="s">
        <v>57</v>
      </c>
      <c r="C45" s="4" t="s">
        <v>57</v>
      </c>
      <c r="D45" s="4" t="s">
        <v>57</v>
      </c>
      <c r="E45" s="4" t="s">
        <v>57</v>
      </c>
      <c r="F45" s="4" t="s">
        <v>57</v>
      </c>
      <c r="G45" s="4" t="s">
        <v>57</v>
      </c>
      <c r="H45" s="4" t="s">
        <v>57</v>
      </c>
      <c r="I45" s="4" t="s">
        <v>57</v>
      </c>
      <c r="J45" s="4" t="s">
        <v>57</v>
      </c>
      <c r="K45" s="4" t="s">
        <v>57</v>
      </c>
      <c r="L45" s="4" t="s">
        <v>57</v>
      </c>
      <c r="M45" s="4" t="s">
        <v>57</v>
      </c>
      <c r="N45" s="4" t="s">
        <v>57</v>
      </c>
      <c r="O45" s="4" t="s">
        <v>57</v>
      </c>
      <c r="P45" s="4" t="s">
        <v>57</v>
      </c>
      <c r="Q45" s="4" t="s">
        <v>57</v>
      </c>
      <c r="R45" s="4" t="s">
        <v>57</v>
      </c>
      <c r="S45" s="4" t="s">
        <v>57</v>
      </c>
      <c r="T45" s="4" t="s">
        <v>57</v>
      </c>
      <c r="U45" s="4" t="s">
        <v>57</v>
      </c>
      <c r="V45" s="4" t="s">
        <v>57</v>
      </c>
      <c r="W45" s="4" t="s">
        <v>57</v>
      </c>
      <c r="X45" s="4" t="s">
        <v>57</v>
      </c>
      <c r="Y45" s="4" t="s">
        <v>57</v>
      </c>
      <c r="Z45" s="4" t="s">
        <v>57</v>
      </c>
      <c r="AA45" s="4" t="s">
        <v>57</v>
      </c>
      <c r="AB45" s="4" t="s">
        <v>57</v>
      </c>
      <c r="AC45" s="4" t="s">
        <v>57</v>
      </c>
      <c r="AD45" s="4" t="s">
        <v>57</v>
      </c>
      <c r="AE45" s="4" t="s">
        <v>57</v>
      </c>
      <c r="AF45" s="4" t="s">
        <v>57</v>
      </c>
      <c r="AG45" s="4" t="s">
        <v>57</v>
      </c>
    </row>
    <row r="46" spans="1:33" ht="16" hidden="1" x14ac:dyDescent="0.2">
      <c r="A46" s="6" t="s">
        <v>176</v>
      </c>
      <c r="B46" s="4" t="s">
        <v>130</v>
      </c>
      <c r="C46" s="4" t="s">
        <v>57</v>
      </c>
      <c r="D46" s="4" t="s">
        <v>57</v>
      </c>
      <c r="E46" s="4" t="s">
        <v>57</v>
      </c>
      <c r="F46" s="4" t="s">
        <v>57</v>
      </c>
      <c r="G46" s="4" t="s">
        <v>57</v>
      </c>
      <c r="H46" s="4" t="s">
        <v>57</v>
      </c>
      <c r="I46" s="4" t="s">
        <v>57</v>
      </c>
      <c r="J46" s="4" t="s">
        <v>290</v>
      </c>
      <c r="K46" s="4" t="s">
        <v>75</v>
      </c>
      <c r="L46" s="4" t="s">
        <v>57</v>
      </c>
      <c r="M46" s="4" t="s">
        <v>57</v>
      </c>
      <c r="N46" s="4" t="s">
        <v>57</v>
      </c>
      <c r="O46" s="4" t="s">
        <v>264</v>
      </c>
      <c r="P46" s="4" t="s">
        <v>57</v>
      </c>
      <c r="Q46" s="4" t="s">
        <v>57</v>
      </c>
      <c r="R46" s="4" t="s">
        <v>57</v>
      </c>
      <c r="S46" s="4" t="s">
        <v>57</v>
      </c>
      <c r="T46" s="4" t="s">
        <v>130</v>
      </c>
      <c r="U46" s="4" t="s">
        <v>57</v>
      </c>
      <c r="V46" s="4" t="s">
        <v>57</v>
      </c>
      <c r="W46" s="4" t="s">
        <v>145</v>
      </c>
      <c r="X46" s="4" t="s">
        <v>57</v>
      </c>
      <c r="Y46" s="4" t="s">
        <v>57</v>
      </c>
      <c r="Z46" s="4" t="s">
        <v>57</v>
      </c>
      <c r="AA46" s="4" t="s">
        <v>57</v>
      </c>
      <c r="AB46" s="4" t="s">
        <v>83</v>
      </c>
      <c r="AC46" s="4" t="s">
        <v>108</v>
      </c>
      <c r="AD46" s="4" t="s">
        <v>57</v>
      </c>
      <c r="AE46" s="4" t="s">
        <v>57</v>
      </c>
      <c r="AF46" s="4" t="s">
        <v>130</v>
      </c>
      <c r="AG46" s="4" t="s">
        <v>57</v>
      </c>
    </row>
    <row r="47" spans="1:33" ht="16" x14ac:dyDescent="0.2">
      <c r="A47" s="7" t="s">
        <v>273</v>
      </c>
      <c r="B47" s="4">
        <v>0</v>
      </c>
      <c r="C47" s="4">
        <v>0</v>
      </c>
      <c r="D47" s="4">
        <v>0</v>
      </c>
      <c r="E47" s="4">
        <v>0</v>
      </c>
      <c r="F47" s="4">
        <v>0</v>
      </c>
      <c r="G47" s="4">
        <v>0</v>
      </c>
      <c r="H47" s="4">
        <v>0</v>
      </c>
      <c r="I47" s="4">
        <v>0</v>
      </c>
      <c r="J47" s="4">
        <v>0</v>
      </c>
      <c r="K47" s="4">
        <v>0</v>
      </c>
      <c r="L47" s="4">
        <v>0</v>
      </c>
      <c r="M47" s="4">
        <v>0</v>
      </c>
      <c r="N47" s="4">
        <v>0</v>
      </c>
      <c r="O47" s="4">
        <v>0</v>
      </c>
      <c r="P47" s="4">
        <v>0</v>
      </c>
      <c r="Q47" s="4">
        <v>0</v>
      </c>
      <c r="R47" s="4">
        <v>0</v>
      </c>
      <c r="S47" s="4">
        <v>0</v>
      </c>
      <c r="T47" s="4">
        <v>0</v>
      </c>
      <c r="U47" s="4">
        <v>0</v>
      </c>
      <c r="V47" s="4">
        <v>0</v>
      </c>
      <c r="W47" s="4">
        <v>0</v>
      </c>
      <c r="X47" s="4">
        <v>0</v>
      </c>
      <c r="Y47" s="4">
        <v>0</v>
      </c>
      <c r="Z47" s="4">
        <v>0</v>
      </c>
      <c r="AA47" s="4">
        <v>0</v>
      </c>
      <c r="AB47" s="4">
        <v>0</v>
      </c>
      <c r="AC47" s="4">
        <v>0</v>
      </c>
      <c r="AD47" s="4">
        <v>0</v>
      </c>
      <c r="AE47" s="4">
        <v>0</v>
      </c>
      <c r="AF47" s="4">
        <v>0</v>
      </c>
      <c r="AG47" s="4">
        <v>0</v>
      </c>
    </row>
    <row r="48" spans="1:33" ht="16" hidden="1" x14ac:dyDescent="0.2">
      <c r="A48" s="6" t="s">
        <v>181</v>
      </c>
      <c r="B48" s="4">
        <v>15</v>
      </c>
      <c r="C48" s="4">
        <v>2</v>
      </c>
      <c r="D48" s="4">
        <v>4</v>
      </c>
      <c r="E48" s="4">
        <v>0</v>
      </c>
      <c r="F48" s="4">
        <v>0</v>
      </c>
      <c r="G48" s="4">
        <v>15</v>
      </c>
      <c r="H48" s="4">
        <v>3</v>
      </c>
      <c r="I48" s="4">
        <v>0</v>
      </c>
      <c r="J48" s="4">
        <v>3</v>
      </c>
      <c r="K48" s="4">
        <v>3</v>
      </c>
      <c r="L48" s="4">
        <v>0</v>
      </c>
      <c r="M48" s="4">
        <v>0</v>
      </c>
      <c r="N48" s="4">
        <v>0</v>
      </c>
      <c r="O48" s="4">
        <v>0</v>
      </c>
      <c r="P48" s="4">
        <v>0</v>
      </c>
      <c r="Q48" s="4">
        <v>0</v>
      </c>
      <c r="R48" s="4">
        <v>0</v>
      </c>
      <c r="S48" s="4">
        <v>0</v>
      </c>
      <c r="T48" s="4">
        <v>0</v>
      </c>
      <c r="U48" s="4">
        <v>0</v>
      </c>
      <c r="V48" s="4">
        <v>0</v>
      </c>
      <c r="W48" s="4">
        <v>11</v>
      </c>
      <c r="X48" s="4">
        <v>0</v>
      </c>
      <c r="Y48" s="4">
        <v>4</v>
      </c>
      <c r="Z48" s="4">
        <v>0</v>
      </c>
      <c r="AA48" s="4">
        <v>0</v>
      </c>
      <c r="AB48" s="4">
        <v>0</v>
      </c>
      <c r="AC48" s="4">
        <v>0</v>
      </c>
      <c r="AD48" s="4">
        <v>0</v>
      </c>
      <c r="AE48" s="4">
        <v>0</v>
      </c>
      <c r="AF48" s="4">
        <v>21</v>
      </c>
      <c r="AG48" s="4">
        <v>0</v>
      </c>
    </row>
    <row r="49" spans="1:33" ht="16" hidden="1" x14ac:dyDescent="0.2">
      <c r="A49" s="6" t="s">
        <v>184</v>
      </c>
      <c r="B49" s="4">
        <v>6</v>
      </c>
      <c r="C49" s="4">
        <v>0</v>
      </c>
      <c r="D49" s="4">
        <v>0</v>
      </c>
      <c r="E49" s="4">
        <v>0</v>
      </c>
      <c r="F49" s="4">
        <v>0</v>
      </c>
      <c r="G49" s="4">
        <v>0</v>
      </c>
      <c r="H49" s="4">
        <v>0</v>
      </c>
      <c r="I49" s="4">
        <v>0</v>
      </c>
      <c r="J49" s="4">
        <v>0</v>
      </c>
      <c r="K49" s="4">
        <v>0</v>
      </c>
      <c r="L49" s="4">
        <v>0</v>
      </c>
      <c r="M49" s="4">
        <v>0</v>
      </c>
      <c r="N49" s="4">
        <v>0</v>
      </c>
      <c r="O49" s="4">
        <v>0</v>
      </c>
      <c r="P49" s="4">
        <v>0</v>
      </c>
      <c r="Q49" s="4">
        <v>0</v>
      </c>
      <c r="R49" s="4">
        <v>0</v>
      </c>
      <c r="S49" s="4">
        <v>8</v>
      </c>
      <c r="T49" s="4">
        <v>0</v>
      </c>
      <c r="U49" s="4">
        <v>0</v>
      </c>
      <c r="V49" s="4">
        <v>0</v>
      </c>
      <c r="W49" s="4">
        <v>4</v>
      </c>
      <c r="X49" s="4">
        <v>0</v>
      </c>
      <c r="Y49" s="4">
        <v>0</v>
      </c>
      <c r="Z49" s="4">
        <v>0</v>
      </c>
      <c r="AA49" s="4">
        <v>0</v>
      </c>
      <c r="AB49" s="4">
        <v>0</v>
      </c>
      <c r="AC49" s="4">
        <v>0</v>
      </c>
      <c r="AD49" s="4">
        <v>0</v>
      </c>
      <c r="AE49" s="4">
        <v>0</v>
      </c>
      <c r="AF49" s="4">
        <v>0</v>
      </c>
      <c r="AG49" s="4">
        <v>0</v>
      </c>
    </row>
    <row r="50" spans="1:33" ht="16" hidden="1" x14ac:dyDescent="0.2">
      <c r="A50" s="6" t="s">
        <v>186</v>
      </c>
      <c r="B50" s="4">
        <v>0</v>
      </c>
      <c r="C50" s="4">
        <v>0</v>
      </c>
      <c r="D50" s="4">
        <v>0</v>
      </c>
      <c r="E50" s="4">
        <v>0</v>
      </c>
      <c r="F50" s="4">
        <v>0</v>
      </c>
      <c r="G50" s="4">
        <v>0</v>
      </c>
      <c r="H50" s="4">
        <v>0</v>
      </c>
      <c r="I50" s="4">
        <v>0</v>
      </c>
      <c r="J50" s="4">
        <v>0</v>
      </c>
      <c r="K50" s="4">
        <v>0</v>
      </c>
      <c r="L50" s="4">
        <v>0</v>
      </c>
      <c r="M50" s="4">
        <v>0</v>
      </c>
      <c r="N50" s="4">
        <v>0</v>
      </c>
      <c r="O50" s="4">
        <v>0</v>
      </c>
      <c r="P50" s="4">
        <v>0</v>
      </c>
      <c r="Q50" s="4">
        <v>0</v>
      </c>
      <c r="R50" s="4">
        <v>0</v>
      </c>
      <c r="S50" s="4">
        <v>0</v>
      </c>
      <c r="T50" s="4">
        <v>0</v>
      </c>
      <c r="U50" s="4">
        <v>0</v>
      </c>
      <c r="V50" s="4">
        <v>0</v>
      </c>
      <c r="W50" s="4">
        <v>0</v>
      </c>
      <c r="X50" s="4">
        <v>0</v>
      </c>
      <c r="Y50" s="4">
        <v>0</v>
      </c>
      <c r="Z50" s="4">
        <v>0</v>
      </c>
      <c r="AA50" s="4">
        <v>0</v>
      </c>
      <c r="AB50" s="4">
        <v>0</v>
      </c>
      <c r="AC50" s="4">
        <v>0</v>
      </c>
      <c r="AD50" s="4">
        <v>0</v>
      </c>
      <c r="AE50" s="4">
        <v>0</v>
      </c>
      <c r="AF50" s="4">
        <v>0</v>
      </c>
      <c r="AG50" s="4">
        <v>0</v>
      </c>
    </row>
    <row r="51" spans="1:33" ht="16" hidden="1" x14ac:dyDescent="0.2">
      <c r="A51" s="6" t="s">
        <v>187</v>
      </c>
      <c r="B51" s="4">
        <v>191</v>
      </c>
      <c r="C51" s="4">
        <v>19</v>
      </c>
      <c r="D51" s="4">
        <v>169</v>
      </c>
      <c r="E51" s="4">
        <v>74</v>
      </c>
      <c r="F51" s="4">
        <v>70</v>
      </c>
      <c r="G51" s="4">
        <v>336</v>
      </c>
      <c r="H51" s="4">
        <v>44</v>
      </c>
      <c r="I51" s="4">
        <v>8</v>
      </c>
      <c r="J51" s="4">
        <v>270</v>
      </c>
      <c r="K51" s="4">
        <v>19</v>
      </c>
      <c r="L51" s="4">
        <v>74</v>
      </c>
      <c r="M51" s="4">
        <v>174</v>
      </c>
      <c r="N51" s="4">
        <v>247</v>
      </c>
      <c r="O51" s="4">
        <v>164</v>
      </c>
      <c r="P51" s="4">
        <v>45</v>
      </c>
      <c r="Q51" s="4">
        <v>16</v>
      </c>
      <c r="R51" s="4">
        <v>10</v>
      </c>
      <c r="S51" s="4">
        <v>53</v>
      </c>
      <c r="T51" s="4">
        <v>342</v>
      </c>
      <c r="U51" s="4">
        <v>46</v>
      </c>
      <c r="V51" s="4">
        <v>52</v>
      </c>
      <c r="W51" s="9">
        <v>2183</v>
      </c>
      <c r="X51" s="4">
        <v>60</v>
      </c>
      <c r="Y51" s="4">
        <v>41</v>
      </c>
      <c r="Z51" s="4">
        <v>32</v>
      </c>
      <c r="AA51" s="4">
        <v>108</v>
      </c>
      <c r="AB51" s="4">
        <v>47</v>
      </c>
      <c r="AC51" s="4">
        <v>20</v>
      </c>
      <c r="AD51" s="4">
        <v>34</v>
      </c>
      <c r="AE51" s="4">
        <v>96</v>
      </c>
      <c r="AF51" s="4">
        <v>220</v>
      </c>
      <c r="AG51" s="4">
        <v>45</v>
      </c>
    </row>
    <row r="52" spans="1:33" ht="16" hidden="1" x14ac:dyDescent="0.2">
      <c r="A52" s="6" t="s">
        <v>189</v>
      </c>
      <c r="B52" s="4">
        <v>0</v>
      </c>
      <c r="C52" s="4">
        <v>0</v>
      </c>
      <c r="D52" s="4">
        <v>0</v>
      </c>
      <c r="E52" s="4">
        <v>0</v>
      </c>
      <c r="F52" s="4">
        <v>0</v>
      </c>
      <c r="G52" s="4">
        <v>0</v>
      </c>
      <c r="H52" s="4">
        <v>0</v>
      </c>
      <c r="I52" s="4">
        <v>0</v>
      </c>
      <c r="J52" s="4">
        <v>0</v>
      </c>
      <c r="K52" s="4">
        <v>0</v>
      </c>
      <c r="L52" s="4">
        <v>0</v>
      </c>
      <c r="M52" s="4">
        <v>0</v>
      </c>
      <c r="N52" s="4">
        <v>0</v>
      </c>
      <c r="O52" s="4">
        <v>0</v>
      </c>
      <c r="P52" s="4">
        <v>0</v>
      </c>
      <c r="Q52" s="4">
        <v>0</v>
      </c>
      <c r="R52" s="4">
        <v>0</v>
      </c>
      <c r="S52" s="4">
        <v>0</v>
      </c>
      <c r="T52" s="4">
        <v>0</v>
      </c>
      <c r="U52" s="4">
        <v>0</v>
      </c>
      <c r="V52" s="4">
        <v>0</v>
      </c>
      <c r="W52" s="4">
        <v>0</v>
      </c>
      <c r="X52" s="4">
        <v>0</v>
      </c>
      <c r="Y52" s="4">
        <v>0</v>
      </c>
      <c r="Z52" s="4">
        <v>0</v>
      </c>
      <c r="AA52" s="4">
        <v>0</v>
      </c>
      <c r="AB52" s="4">
        <v>0</v>
      </c>
      <c r="AC52" s="4">
        <v>0</v>
      </c>
      <c r="AD52" s="4">
        <v>0</v>
      </c>
      <c r="AE52" s="4">
        <v>0</v>
      </c>
      <c r="AF52" s="4">
        <v>0</v>
      </c>
      <c r="AG52" s="4">
        <v>0</v>
      </c>
    </row>
    <row r="53" spans="1:33" ht="16" hidden="1" x14ac:dyDescent="0.2">
      <c r="A53" s="6" t="s">
        <v>190</v>
      </c>
      <c r="B53" s="4">
        <v>357</v>
      </c>
      <c r="C53" s="4">
        <v>7</v>
      </c>
      <c r="D53" s="4">
        <v>84</v>
      </c>
      <c r="E53" s="4">
        <v>166</v>
      </c>
      <c r="F53" s="4">
        <v>88</v>
      </c>
      <c r="G53" s="4">
        <v>225</v>
      </c>
      <c r="H53" s="4">
        <v>65</v>
      </c>
      <c r="I53" s="4">
        <v>28</v>
      </c>
      <c r="J53" s="4">
        <v>240</v>
      </c>
      <c r="K53" s="4">
        <v>24</v>
      </c>
      <c r="L53" s="4">
        <v>22</v>
      </c>
      <c r="M53" s="4">
        <v>217</v>
      </c>
      <c r="N53" s="4">
        <v>503</v>
      </c>
      <c r="O53" s="4">
        <v>239</v>
      </c>
      <c r="P53" s="4">
        <v>109</v>
      </c>
      <c r="Q53" s="4">
        <v>3</v>
      </c>
      <c r="R53" s="4">
        <v>3</v>
      </c>
      <c r="S53" s="4">
        <v>42</v>
      </c>
      <c r="T53" s="4">
        <v>796</v>
      </c>
      <c r="U53" s="4">
        <v>120</v>
      </c>
      <c r="V53" s="4">
        <v>55</v>
      </c>
      <c r="W53" s="9">
        <v>2916</v>
      </c>
      <c r="X53" s="4">
        <v>35</v>
      </c>
      <c r="Y53" s="4">
        <v>39</v>
      </c>
      <c r="Z53" s="4">
        <v>21</v>
      </c>
      <c r="AA53" s="4">
        <v>90</v>
      </c>
      <c r="AB53" s="4">
        <v>39</v>
      </c>
      <c r="AC53" s="4">
        <v>38</v>
      </c>
      <c r="AD53" s="4">
        <v>24</v>
      </c>
      <c r="AE53" s="4">
        <v>50</v>
      </c>
      <c r="AF53" s="4">
        <v>152</v>
      </c>
      <c r="AG53" s="4">
        <v>45</v>
      </c>
    </row>
    <row r="54" spans="1:33" ht="16" hidden="1" x14ac:dyDescent="0.2">
      <c r="A54" s="6" t="s">
        <v>192</v>
      </c>
      <c r="B54" s="4">
        <v>0</v>
      </c>
      <c r="C54" s="4">
        <v>0</v>
      </c>
      <c r="D54" s="4">
        <v>0</v>
      </c>
      <c r="E54" s="4">
        <v>0</v>
      </c>
      <c r="F54" s="4">
        <v>0</v>
      </c>
      <c r="G54" s="4">
        <v>0</v>
      </c>
      <c r="H54" s="4">
        <v>0</v>
      </c>
      <c r="I54" s="4">
        <v>0</v>
      </c>
      <c r="J54" s="4">
        <v>0</v>
      </c>
      <c r="K54" s="4">
        <v>0</v>
      </c>
      <c r="L54" s="4">
        <v>0</v>
      </c>
      <c r="M54" s="4">
        <v>0</v>
      </c>
      <c r="N54" s="4">
        <v>0</v>
      </c>
      <c r="O54" s="4">
        <v>0</v>
      </c>
      <c r="P54" s="4">
        <v>0</v>
      </c>
      <c r="Q54" s="4">
        <v>0</v>
      </c>
      <c r="R54" s="4">
        <v>0</v>
      </c>
      <c r="S54" s="4">
        <v>0</v>
      </c>
      <c r="T54" s="4">
        <v>0</v>
      </c>
      <c r="U54" s="4">
        <v>0</v>
      </c>
      <c r="V54" s="4">
        <v>0</v>
      </c>
      <c r="W54" s="4">
        <v>0</v>
      </c>
      <c r="X54" s="4">
        <v>0</v>
      </c>
      <c r="Y54" s="4">
        <v>0</v>
      </c>
      <c r="Z54" s="4">
        <v>0</v>
      </c>
      <c r="AA54" s="4">
        <v>0</v>
      </c>
      <c r="AB54" s="4">
        <v>0</v>
      </c>
      <c r="AC54" s="4">
        <v>0</v>
      </c>
      <c r="AD54" s="4">
        <v>0</v>
      </c>
      <c r="AE54" s="4">
        <v>0</v>
      </c>
      <c r="AF54" s="4">
        <v>4</v>
      </c>
      <c r="AG54" s="4">
        <v>0</v>
      </c>
    </row>
    <row r="55" spans="1:33" ht="16" hidden="1" x14ac:dyDescent="0.2">
      <c r="A55" s="6" t="s">
        <v>195</v>
      </c>
      <c r="B55" s="4">
        <v>5</v>
      </c>
      <c r="C55" s="4">
        <v>0</v>
      </c>
      <c r="D55" s="4">
        <v>0</v>
      </c>
      <c r="E55" s="4">
        <v>0</v>
      </c>
      <c r="F55" s="4">
        <v>0</v>
      </c>
      <c r="G55" s="4">
        <v>0</v>
      </c>
      <c r="H55" s="4">
        <v>0</v>
      </c>
      <c r="I55" s="4">
        <v>0</v>
      </c>
      <c r="J55" s="4">
        <v>17</v>
      </c>
      <c r="K55" s="4">
        <v>3</v>
      </c>
      <c r="L55" s="4">
        <v>0</v>
      </c>
      <c r="M55" s="4">
        <v>10</v>
      </c>
      <c r="N55" s="4">
        <v>0</v>
      </c>
      <c r="O55" s="4">
        <v>17</v>
      </c>
      <c r="P55" s="4">
        <v>0</v>
      </c>
      <c r="Q55" s="4">
        <v>0</v>
      </c>
      <c r="R55" s="4">
        <v>0</v>
      </c>
      <c r="S55" s="4">
        <v>7</v>
      </c>
      <c r="T55" s="4">
        <v>8</v>
      </c>
      <c r="U55" s="4">
        <v>0</v>
      </c>
      <c r="V55" s="4">
        <v>0</v>
      </c>
      <c r="W55" s="4">
        <v>7</v>
      </c>
      <c r="X55" s="4">
        <v>0</v>
      </c>
      <c r="Y55" s="4">
        <v>0</v>
      </c>
      <c r="Z55" s="4">
        <v>0</v>
      </c>
      <c r="AA55" s="4">
        <v>0</v>
      </c>
      <c r="AB55" s="4">
        <v>6</v>
      </c>
      <c r="AC55" s="4">
        <v>0</v>
      </c>
      <c r="AD55" s="4">
        <v>3</v>
      </c>
      <c r="AE55" s="4">
        <v>0</v>
      </c>
      <c r="AF55" s="4">
        <v>1</v>
      </c>
      <c r="AG55" s="4">
        <v>0</v>
      </c>
    </row>
    <row r="56" spans="1:33" ht="16" hidden="1" x14ac:dyDescent="0.2">
      <c r="A56" s="6" t="s">
        <v>198</v>
      </c>
      <c r="B56" s="4">
        <v>0</v>
      </c>
      <c r="C56" s="4">
        <v>0</v>
      </c>
      <c r="D56" s="4">
        <v>0</v>
      </c>
      <c r="E56" s="4">
        <v>0</v>
      </c>
      <c r="F56" s="4">
        <v>0</v>
      </c>
      <c r="G56" s="4">
        <v>0</v>
      </c>
      <c r="H56" s="4">
        <v>0</v>
      </c>
      <c r="I56" s="4">
        <v>0</v>
      </c>
      <c r="J56" s="4">
        <v>0</v>
      </c>
      <c r="K56" s="4">
        <v>0</v>
      </c>
      <c r="L56" s="4">
        <v>0</v>
      </c>
      <c r="M56" s="4">
        <v>0</v>
      </c>
      <c r="N56" s="4">
        <v>0</v>
      </c>
      <c r="O56" s="4">
        <v>0</v>
      </c>
      <c r="P56" s="4">
        <v>0</v>
      </c>
      <c r="Q56" s="4">
        <v>0</v>
      </c>
      <c r="R56" s="4">
        <v>0</v>
      </c>
      <c r="S56" s="4">
        <v>0</v>
      </c>
      <c r="T56" s="4">
        <v>0</v>
      </c>
      <c r="U56" s="4">
        <v>0</v>
      </c>
      <c r="V56" s="4">
        <v>0</v>
      </c>
      <c r="W56" s="4">
        <v>0</v>
      </c>
      <c r="X56" s="4">
        <v>0</v>
      </c>
      <c r="Y56" s="4">
        <v>0</v>
      </c>
      <c r="Z56" s="4">
        <v>0</v>
      </c>
      <c r="AA56" s="4">
        <v>0</v>
      </c>
      <c r="AB56" s="4">
        <v>0</v>
      </c>
      <c r="AC56" s="4">
        <v>0</v>
      </c>
      <c r="AD56" s="4">
        <v>0</v>
      </c>
      <c r="AE56" s="4">
        <v>0</v>
      </c>
      <c r="AF56" s="4">
        <v>0</v>
      </c>
      <c r="AG56" s="4">
        <v>0</v>
      </c>
    </row>
    <row r="57" spans="1:33" ht="16" hidden="1" x14ac:dyDescent="0.2">
      <c r="A57" s="6" t="s">
        <v>199</v>
      </c>
      <c r="B57" s="4">
        <v>0</v>
      </c>
      <c r="C57" s="4">
        <v>0</v>
      </c>
      <c r="D57" s="4">
        <v>0</v>
      </c>
      <c r="E57" s="4">
        <v>0</v>
      </c>
      <c r="F57" s="4">
        <v>0</v>
      </c>
      <c r="G57" s="4">
        <v>0</v>
      </c>
      <c r="H57" s="4">
        <v>0</v>
      </c>
      <c r="I57" s="4">
        <v>0</v>
      </c>
      <c r="J57" s="4">
        <v>0</v>
      </c>
      <c r="K57" s="4">
        <v>0</v>
      </c>
      <c r="L57" s="4">
        <v>0</v>
      </c>
      <c r="M57" s="4">
        <v>0</v>
      </c>
      <c r="N57" s="4">
        <v>0</v>
      </c>
      <c r="O57" s="4">
        <v>0</v>
      </c>
      <c r="P57" s="4">
        <v>0</v>
      </c>
      <c r="Q57" s="4">
        <v>0</v>
      </c>
      <c r="R57" s="4">
        <v>0</v>
      </c>
      <c r="S57" s="4">
        <v>0</v>
      </c>
      <c r="T57" s="4">
        <v>0</v>
      </c>
      <c r="U57" s="4">
        <v>0</v>
      </c>
      <c r="V57" s="4">
        <v>0</v>
      </c>
      <c r="W57" s="4">
        <v>0</v>
      </c>
      <c r="X57" s="4">
        <v>0</v>
      </c>
      <c r="Y57" s="4">
        <v>0</v>
      </c>
      <c r="Z57" s="4">
        <v>0</v>
      </c>
      <c r="AA57" s="4">
        <v>0</v>
      </c>
      <c r="AB57" s="4">
        <v>0</v>
      </c>
      <c r="AC57" s="4">
        <v>0</v>
      </c>
      <c r="AD57" s="4">
        <v>0</v>
      </c>
      <c r="AE57" s="4">
        <v>0</v>
      </c>
      <c r="AF57" s="4">
        <v>0</v>
      </c>
      <c r="AG57" s="4">
        <v>0</v>
      </c>
    </row>
    <row r="58" spans="1:33" ht="16" hidden="1" x14ac:dyDescent="0.2">
      <c r="A58" s="6" t="s">
        <v>200</v>
      </c>
      <c r="B58" s="4">
        <v>0</v>
      </c>
      <c r="C58" s="4">
        <v>0</v>
      </c>
      <c r="D58" s="4">
        <v>0</v>
      </c>
      <c r="E58" s="4">
        <v>0</v>
      </c>
      <c r="F58" s="4">
        <v>0</v>
      </c>
      <c r="G58" s="4">
        <v>0</v>
      </c>
      <c r="H58" s="4">
        <v>0</v>
      </c>
      <c r="I58" s="4">
        <v>0</v>
      </c>
      <c r="J58" s="4">
        <v>0</v>
      </c>
      <c r="K58" s="4">
        <v>0</v>
      </c>
      <c r="L58" s="4">
        <v>0</v>
      </c>
      <c r="M58" s="4">
        <v>0</v>
      </c>
      <c r="N58" s="4">
        <v>0</v>
      </c>
      <c r="O58" s="4">
        <v>0</v>
      </c>
      <c r="P58" s="4">
        <v>0</v>
      </c>
      <c r="Q58" s="4">
        <v>0</v>
      </c>
      <c r="R58" s="4">
        <v>0</v>
      </c>
      <c r="S58" s="4">
        <v>0</v>
      </c>
      <c r="T58" s="4">
        <v>0</v>
      </c>
      <c r="U58" s="4">
        <v>0</v>
      </c>
      <c r="V58" s="4">
        <v>0</v>
      </c>
      <c r="W58" s="4">
        <v>0</v>
      </c>
      <c r="X58" s="4">
        <v>0</v>
      </c>
      <c r="Y58" s="4">
        <v>0</v>
      </c>
      <c r="Z58" s="4">
        <v>0</v>
      </c>
      <c r="AA58" s="4">
        <v>0</v>
      </c>
      <c r="AB58" s="4">
        <v>0</v>
      </c>
      <c r="AC58" s="4">
        <v>0</v>
      </c>
      <c r="AD58" s="4">
        <v>0</v>
      </c>
      <c r="AE58" s="4">
        <v>0</v>
      </c>
      <c r="AF58" s="4">
        <v>0</v>
      </c>
      <c r="AG58" s="4">
        <v>0</v>
      </c>
    </row>
    <row r="59" spans="1:33" ht="16" hidden="1" x14ac:dyDescent="0.2">
      <c r="A59" s="6" t="s">
        <v>201</v>
      </c>
      <c r="B59" s="4">
        <v>0</v>
      </c>
      <c r="C59" s="4">
        <v>0</v>
      </c>
      <c r="D59" s="4">
        <v>0</v>
      </c>
      <c r="E59" s="4">
        <v>0</v>
      </c>
      <c r="F59" s="4">
        <v>0</v>
      </c>
      <c r="G59" s="4">
        <v>0</v>
      </c>
      <c r="H59" s="4">
        <v>0</v>
      </c>
      <c r="I59" s="4">
        <v>0</v>
      </c>
      <c r="J59" s="4">
        <v>0</v>
      </c>
      <c r="K59" s="4">
        <v>0</v>
      </c>
      <c r="L59" s="4">
        <v>0</v>
      </c>
      <c r="M59" s="4">
        <v>0</v>
      </c>
      <c r="N59" s="4">
        <v>0</v>
      </c>
      <c r="O59" s="4">
        <v>0</v>
      </c>
      <c r="P59" s="4">
        <v>0</v>
      </c>
      <c r="Q59" s="4">
        <v>0</v>
      </c>
      <c r="R59" s="4">
        <v>0</v>
      </c>
      <c r="S59" s="4">
        <v>0</v>
      </c>
      <c r="T59" s="4">
        <v>0</v>
      </c>
      <c r="U59" s="4">
        <v>0</v>
      </c>
      <c r="V59" s="4">
        <v>0</v>
      </c>
      <c r="W59" s="4">
        <v>0</v>
      </c>
      <c r="X59" s="4">
        <v>0</v>
      </c>
      <c r="Y59" s="4">
        <v>0</v>
      </c>
      <c r="Z59" s="4">
        <v>0</v>
      </c>
      <c r="AA59" s="4">
        <v>0</v>
      </c>
      <c r="AB59" s="4">
        <v>0</v>
      </c>
      <c r="AC59" s="4">
        <v>0</v>
      </c>
      <c r="AD59" s="4">
        <v>0</v>
      </c>
      <c r="AE59" s="4">
        <v>0</v>
      </c>
      <c r="AF59" s="4">
        <v>0</v>
      </c>
      <c r="AG59" s="4">
        <v>0</v>
      </c>
    </row>
    <row r="60" spans="1:33" ht="16" hidden="1" x14ac:dyDescent="0.2">
      <c r="A60" s="6" t="s">
        <v>202</v>
      </c>
      <c r="B60" s="4">
        <v>0</v>
      </c>
      <c r="C60" s="4">
        <v>0</v>
      </c>
      <c r="D60" s="4">
        <v>5</v>
      </c>
      <c r="E60" s="4">
        <v>0</v>
      </c>
      <c r="F60" s="4">
        <v>0</v>
      </c>
      <c r="G60" s="4">
        <v>0</v>
      </c>
      <c r="H60" s="4">
        <v>0</v>
      </c>
      <c r="I60" s="4">
        <v>0</v>
      </c>
      <c r="J60" s="4">
        <v>46</v>
      </c>
      <c r="K60" s="4">
        <v>0</v>
      </c>
      <c r="L60" s="4">
        <v>60</v>
      </c>
      <c r="M60" s="4">
        <v>0</v>
      </c>
      <c r="N60" s="4">
        <v>3</v>
      </c>
      <c r="O60" s="4">
        <v>0</v>
      </c>
      <c r="P60" s="4">
        <v>8</v>
      </c>
      <c r="Q60" s="4">
        <v>0</v>
      </c>
      <c r="R60" s="4">
        <v>0</v>
      </c>
      <c r="S60" s="4">
        <v>9</v>
      </c>
      <c r="T60" s="4">
        <v>12</v>
      </c>
      <c r="U60" s="4">
        <v>3</v>
      </c>
      <c r="V60" s="4">
        <v>5</v>
      </c>
      <c r="W60" s="4">
        <v>66</v>
      </c>
      <c r="X60" s="4">
        <v>0</v>
      </c>
      <c r="Y60" s="4">
        <v>0</v>
      </c>
      <c r="Z60" s="4">
        <v>0</v>
      </c>
      <c r="AA60" s="4">
        <v>0</v>
      </c>
      <c r="AB60" s="4">
        <v>0</v>
      </c>
      <c r="AC60" s="4">
        <v>0</v>
      </c>
      <c r="AD60" s="4">
        <v>3</v>
      </c>
      <c r="AE60" s="4">
        <v>0</v>
      </c>
      <c r="AF60" s="4">
        <v>10</v>
      </c>
      <c r="AG60" s="4">
        <v>4</v>
      </c>
    </row>
    <row r="61" spans="1:33" ht="16" hidden="1" x14ac:dyDescent="0.2">
      <c r="A61" s="6" t="s">
        <v>205</v>
      </c>
      <c r="B61" s="4">
        <v>5</v>
      </c>
      <c r="C61" s="4">
        <v>2</v>
      </c>
      <c r="D61" s="4">
        <v>0</v>
      </c>
      <c r="E61" s="4">
        <v>0</v>
      </c>
      <c r="F61" s="4">
        <v>0</v>
      </c>
      <c r="G61" s="4">
        <v>0</v>
      </c>
      <c r="H61" s="4">
        <v>8</v>
      </c>
      <c r="I61" s="4">
        <v>0</v>
      </c>
      <c r="J61" s="4">
        <v>0</v>
      </c>
      <c r="K61" s="4">
        <v>0</v>
      </c>
      <c r="L61" s="4">
        <v>0</v>
      </c>
      <c r="M61" s="4">
        <v>0</v>
      </c>
      <c r="N61" s="4">
        <v>0</v>
      </c>
      <c r="O61" s="4">
        <v>0</v>
      </c>
      <c r="P61" s="4">
        <v>0</v>
      </c>
      <c r="Q61" s="4">
        <v>0</v>
      </c>
      <c r="R61" s="4">
        <v>0</v>
      </c>
      <c r="S61" s="4">
        <v>5</v>
      </c>
      <c r="T61" s="4">
        <v>34</v>
      </c>
      <c r="U61" s="4">
        <v>0</v>
      </c>
      <c r="V61" s="4">
        <v>0</v>
      </c>
      <c r="W61" s="4">
        <v>141</v>
      </c>
      <c r="X61" s="4">
        <v>10</v>
      </c>
      <c r="Y61" s="4">
        <v>3</v>
      </c>
      <c r="Z61" s="4">
        <v>0</v>
      </c>
      <c r="AA61" s="4">
        <v>0</v>
      </c>
      <c r="AB61" s="4">
        <v>0</v>
      </c>
      <c r="AC61" s="4">
        <v>0</v>
      </c>
      <c r="AD61" s="4">
        <v>0</v>
      </c>
      <c r="AE61" s="4">
        <v>0</v>
      </c>
      <c r="AF61" s="4">
        <v>0</v>
      </c>
      <c r="AG61" s="4">
        <v>0</v>
      </c>
    </row>
    <row r="62" spans="1:33" ht="16" hidden="1" x14ac:dyDescent="0.2">
      <c r="A62" s="6" t="s">
        <v>207</v>
      </c>
      <c r="B62" s="4">
        <v>0</v>
      </c>
      <c r="C62" s="4">
        <v>0</v>
      </c>
      <c r="D62" s="4">
        <v>0</v>
      </c>
      <c r="E62" s="4">
        <v>0</v>
      </c>
      <c r="F62" s="4">
        <v>0</v>
      </c>
      <c r="G62" s="4">
        <v>0</v>
      </c>
      <c r="H62" s="4">
        <v>4</v>
      </c>
      <c r="I62" s="4">
        <v>0</v>
      </c>
      <c r="J62" s="4">
        <v>0</v>
      </c>
      <c r="K62" s="4">
        <v>0</v>
      </c>
      <c r="L62" s="4">
        <v>0</v>
      </c>
      <c r="M62" s="4">
        <v>0</v>
      </c>
      <c r="N62" s="4">
        <v>0</v>
      </c>
      <c r="O62" s="4">
        <v>0</v>
      </c>
      <c r="P62" s="4">
        <v>0</v>
      </c>
      <c r="Q62" s="4">
        <v>0</v>
      </c>
      <c r="R62" s="4">
        <v>0</v>
      </c>
      <c r="S62" s="4">
        <v>0</v>
      </c>
      <c r="T62" s="4">
        <v>0</v>
      </c>
      <c r="U62" s="4">
        <v>0</v>
      </c>
      <c r="V62" s="4">
        <v>0</v>
      </c>
      <c r="W62" s="4">
        <v>0</v>
      </c>
      <c r="X62" s="4">
        <v>0</v>
      </c>
      <c r="Y62" s="4">
        <v>0</v>
      </c>
      <c r="Z62" s="4">
        <v>0</v>
      </c>
      <c r="AA62" s="4">
        <v>0</v>
      </c>
      <c r="AB62" s="4">
        <v>0</v>
      </c>
      <c r="AC62" s="4">
        <v>0</v>
      </c>
      <c r="AD62" s="4">
        <v>0</v>
      </c>
      <c r="AE62" s="4">
        <v>0</v>
      </c>
      <c r="AF62" s="4">
        <v>0</v>
      </c>
      <c r="AG62" s="4">
        <v>0</v>
      </c>
    </row>
    <row r="63" spans="1:33" ht="16" hidden="1" x14ac:dyDescent="0.2">
      <c r="A63" s="6" t="s">
        <v>208</v>
      </c>
      <c r="B63" s="4">
        <v>697</v>
      </c>
      <c r="C63" s="4">
        <v>15</v>
      </c>
      <c r="D63" s="4">
        <v>32</v>
      </c>
      <c r="E63" s="4">
        <v>141</v>
      </c>
      <c r="F63" s="4">
        <v>31</v>
      </c>
      <c r="G63" s="4">
        <v>99</v>
      </c>
      <c r="H63" s="4">
        <v>11</v>
      </c>
      <c r="I63" s="4">
        <v>10</v>
      </c>
      <c r="J63" s="4">
        <v>283</v>
      </c>
      <c r="K63" s="4">
        <v>16</v>
      </c>
      <c r="L63" s="4">
        <v>8</v>
      </c>
      <c r="M63" s="4">
        <v>118</v>
      </c>
      <c r="N63" s="4">
        <v>30</v>
      </c>
      <c r="O63" s="4">
        <v>133</v>
      </c>
      <c r="P63" s="4">
        <v>17</v>
      </c>
      <c r="Q63" s="4">
        <v>0</v>
      </c>
      <c r="R63" s="4">
        <v>0</v>
      </c>
      <c r="S63" s="4">
        <v>42</v>
      </c>
      <c r="T63" s="4">
        <v>151</v>
      </c>
      <c r="U63" s="4">
        <v>4</v>
      </c>
      <c r="V63" s="4">
        <v>8</v>
      </c>
      <c r="W63" s="4">
        <v>753</v>
      </c>
      <c r="X63" s="4">
        <v>26</v>
      </c>
      <c r="Y63" s="4">
        <v>18</v>
      </c>
      <c r="Z63" s="4">
        <v>65</v>
      </c>
      <c r="AA63" s="4">
        <v>49</v>
      </c>
      <c r="AB63" s="4">
        <v>12</v>
      </c>
      <c r="AC63" s="4">
        <v>4</v>
      </c>
      <c r="AD63" s="4">
        <v>4</v>
      </c>
      <c r="AE63" s="4">
        <v>4</v>
      </c>
      <c r="AF63" s="4">
        <v>32</v>
      </c>
      <c r="AG63" s="4">
        <v>23</v>
      </c>
    </row>
    <row r="64" spans="1:33" ht="16" hidden="1" x14ac:dyDescent="0.2">
      <c r="A64" s="6" t="s">
        <v>210</v>
      </c>
      <c r="B64" s="4">
        <v>20</v>
      </c>
      <c r="C64" s="4">
        <v>21</v>
      </c>
      <c r="D64" s="4">
        <v>0</v>
      </c>
      <c r="E64" s="4">
        <v>0</v>
      </c>
      <c r="F64" s="4">
        <v>0</v>
      </c>
      <c r="G64" s="4">
        <v>13</v>
      </c>
      <c r="H64" s="4">
        <v>0</v>
      </c>
      <c r="I64" s="4">
        <v>0</v>
      </c>
      <c r="J64" s="4">
        <v>0</v>
      </c>
      <c r="K64" s="4">
        <v>0</v>
      </c>
      <c r="L64" s="4">
        <v>7</v>
      </c>
      <c r="M64" s="4">
        <v>0</v>
      </c>
      <c r="N64" s="4">
        <v>0</v>
      </c>
      <c r="O64" s="4">
        <v>0</v>
      </c>
      <c r="P64" s="4">
        <v>0</v>
      </c>
      <c r="Q64" s="4">
        <v>0</v>
      </c>
      <c r="R64" s="4">
        <v>0</v>
      </c>
      <c r="S64" s="4">
        <v>0</v>
      </c>
      <c r="T64" s="4">
        <v>7</v>
      </c>
      <c r="U64" s="4">
        <v>0</v>
      </c>
      <c r="V64" s="4">
        <v>0</v>
      </c>
      <c r="W64" s="4">
        <v>49</v>
      </c>
      <c r="X64" s="4">
        <v>9</v>
      </c>
      <c r="Y64" s="4">
        <v>0</v>
      </c>
      <c r="Z64" s="4">
        <v>0</v>
      </c>
      <c r="AA64" s="4">
        <v>0</v>
      </c>
      <c r="AB64" s="4">
        <v>41</v>
      </c>
      <c r="AC64" s="4">
        <v>0</v>
      </c>
      <c r="AD64" s="4">
        <v>8</v>
      </c>
      <c r="AE64" s="4">
        <v>0</v>
      </c>
      <c r="AF64" s="4">
        <v>12</v>
      </c>
      <c r="AG64" s="4">
        <v>2</v>
      </c>
    </row>
    <row r="65" spans="1:33" ht="16" hidden="1" x14ac:dyDescent="0.2">
      <c r="A65" s="6" t="s">
        <v>213</v>
      </c>
      <c r="B65" s="4">
        <v>0</v>
      </c>
      <c r="C65" s="4">
        <v>0</v>
      </c>
      <c r="D65" s="4">
        <v>0</v>
      </c>
      <c r="E65" s="4">
        <v>0</v>
      </c>
      <c r="F65" s="4">
        <v>0</v>
      </c>
      <c r="G65" s="4">
        <v>0</v>
      </c>
      <c r="H65" s="4">
        <v>0</v>
      </c>
      <c r="I65" s="4">
        <v>0</v>
      </c>
      <c r="J65" s="4">
        <v>5</v>
      </c>
      <c r="K65" s="4">
        <v>0</v>
      </c>
      <c r="L65" s="4">
        <v>0</v>
      </c>
      <c r="M65" s="4">
        <v>0</v>
      </c>
      <c r="N65" s="4">
        <v>24</v>
      </c>
      <c r="O65" s="4">
        <v>0</v>
      </c>
      <c r="P65" s="4">
        <v>0</v>
      </c>
      <c r="Q65" s="4">
        <v>0</v>
      </c>
      <c r="R65" s="4">
        <v>0</v>
      </c>
      <c r="S65" s="4">
        <v>0</v>
      </c>
      <c r="T65" s="4">
        <v>22</v>
      </c>
      <c r="U65" s="4">
        <v>0</v>
      </c>
      <c r="V65" s="4">
        <v>0</v>
      </c>
      <c r="W65" s="4">
        <v>18</v>
      </c>
      <c r="X65" s="4">
        <v>0</v>
      </c>
      <c r="Y65" s="4">
        <v>0</v>
      </c>
      <c r="Z65" s="4">
        <v>0</v>
      </c>
      <c r="AA65" s="4">
        <v>0</v>
      </c>
      <c r="AB65" s="4">
        <v>6</v>
      </c>
      <c r="AC65" s="4">
        <v>0</v>
      </c>
      <c r="AD65" s="4">
        <v>0</v>
      </c>
      <c r="AE65" s="4">
        <v>0</v>
      </c>
      <c r="AF65" s="4">
        <v>28</v>
      </c>
      <c r="AG65" s="4">
        <v>0</v>
      </c>
    </row>
    <row r="66" spans="1:33" ht="16" hidden="1" x14ac:dyDescent="0.2">
      <c r="A66" s="6" t="s">
        <v>216</v>
      </c>
      <c r="B66" s="4">
        <v>0</v>
      </c>
      <c r="C66" s="4">
        <v>3</v>
      </c>
      <c r="D66" s="4">
        <v>21</v>
      </c>
      <c r="E66" s="4">
        <v>0</v>
      </c>
      <c r="F66" s="4">
        <v>0</v>
      </c>
      <c r="G66" s="4">
        <v>0</v>
      </c>
      <c r="H66" s="4">
        <v>27</v>
      </c>
      <c r="I66" s="4">
        <v>0</v>
      </c>
      <c r="J66" s="4">
        <v>19</v>
      </c>
      <c r="K66" s="4">
        <v>0</v>
      </c>
      <c r="L66" s="4">
        <v>15</v>
      </c>
      <c r="M66" s="4">
        <v>9</v>
      </c>
      <c r="N66" s="4">
        <v>32</v>
      </c>
      <c r="O66" s="4">
        <v>91</v>
      </c>
      <c r="P66" s="4">
        <v>31</v>
      </c>
      <c r="Q66" s="4">
        <v>0</v>
      </c>
      <c r="R66" s="4">
        <v>0</v>
      </c>
      <c r="S66" s="4">
        <v>0</v>
      </c>
      <c r="T66" s="4">
        <v>23</v>
      </c>
      <c r="U66" s="4">
        <v>9</v>
      </c>
      <c r="V66" s="4">
        <v>0</v>
      </c>
      <c r="W66" s="4">
        <v>169</v>
      </c>
      <c r="X66" s="4">
        <v>18</v>
      </c>
      <c r="Y66" s="4">
        <v>0</v>
      </c>
      <c r="Z66" s="4">
        <v>0</v>
      </c>
      <c r="AA66" s="4">
        <v>9</v>
      </c>
      <c r="AB66" s="4">
        <v>37</v>
      </c>
      <c r="AC66" s="4">
        <v>11</v>
      </c>
      <c r="AD66" s="4">
        <v>0</v>
      </c>
      <c r="AE66" s="4">
        <v>10</v>
      </c>
      <c r="AF66" s="4">
        <v>36</v>
      </c>
      <c r="AG66" s="4">
        <v>2</v>
      </c>
    </row>
    <row r="67" spans="1:33" ht="16" hidden="1" x14ac:dyDescent="0.2">
      <c r="A67" s="6" t="s">
        <v>218</v>
      </c>
      <c r="B67" s="4">
        <v>12</v>
      </c>
      <c r="C67" s="4">
        <v>2</v>
      </c>
      <c r="D67" s="4">
        <v>0</v>
      </c>
      <c r="E67" s="4">
        <v>0</v>
      </c>
      <c r="F67" s="4">
        <v>0</v>
      </c>
      <c r="G67" s="4">
        <v>0</v>
      </c>
      <c r="H67" s="4">
        <v>0</v>
      </c>
      <c r="I67" s="4">
        <v>2</v>
      </c>
      <c r="J67" s="4">
        <v>14</v>
      </c>
      <c r="K67" s="4">
        <v>0</v>
      </c>
      <c r="L67" s="4">
        <v>3</v>
      </c>
      <c r="M67" s="4">
        <v>3</v>
      </c>
      <c r="N67" s="4">
        <v>42</v>
      </c>
      <c r="O67" s="4">
        <v>0</v>
      </c>
      <c r="P67" s="4">
        <v>0</v>
      </c>
      <c r="Q67" s="4">
        <v>0</v>
      </c>
      <c r="R67" s="4">
        <v>0</v>
      </c>
      <c r="S67" s="4">
        <v>18</v>
      </c>
      <c r="T67" s="4">
        <v>28</v>
      </c>
      <c r="U67" s="4">
        <v>0</v>
      </c>
      <c r="V67" s="4">
        <v>0</v>
      </c>
      <c r="W67" s="4">
        <v>9</v>
      </c>
      <c r="X67" s="4">
        <v>0</v>
      </c>
      <c r="Y67" s="4">
        <v>0</v>
      </c>
      <c r="Z67" s="4">
        <v>0</v>
      </c>
      <c r="AA67" s="4">
        <v>0</v>
      </c>
      <c r="AB67" s="4">
        <v>0</v>
      </c>
      <c r="AC67" s="4">
        <v>0</v>
      </c>
      <c r="AD67" s="4">
        <v>0</v>
      </c>
      <c r="AE67" s="4">
        <v>0</v>
      </c>
      <c r="AF67" s="4">
        <v>0</v>
      </c>
      <c r="AG67" s="4">
        <v>0</v>
      </c>
    </row>
    <row r="68" spans="1:33" ht="16" hidden="1" x14ac:dyDescent="0.2">
      <c r="A68" s="6" t="s">
        <v>221</v>
      </c>
      <c r="B68" s="4">
        <v>0</v>
      </c>
      <c r="C68" s="4">
        <v>0</v>
      </c>
      <c r="D68" s="4">
        <v>33</v>
      </c>
      <c r="E68" s="4">
        <v>0</v>
      </c>
      <c r="F68" s="4">
        <v>2</v>
      </c>
      <c r="G68" s="4">
        <v>16</v>
      </c>
      <c r="H68" s="4">
        <v>2</v>
      </c>
      <c r="I68" s="4">
        <v>2</v>
      </c>
      <c r="J68" s="4">
        <v>14</v>
      </c>
      <c r="K68" s="4">
        <v>0</v>
      </c>
      <c r="L68" s="4">
        <v>0</v>
      </c>
      <c r="M68" s="4">
        <v>0</v>
      </c>
      <c r="N68" s="4">
        <v>0</v>
      </c>
      <c r="O68" s="4">
        <v>0</v>
      </c>
      <c r="P68" s="4">
        <v>0</v>
      </c>
      <c r="Q68" s="4">
        <v>3</v>
      </c>
      <c r="R68" s="4">
        <v>0</v>
      </c>
      <c r="S68" s="4">
        <v>10</v>
      </c>
      <c r="T68" s="4">
        <v>20</v>
      </c>
      <c r="U68" s="4">
        <v>3</v>
      </c>
      <c r="V68" s="4">
        <v>2</v>
      </c>
      <c r="W68" s="4">
        <v>97</v>
      </c>
      <c r="X68" s="4">
        <v>0</v>
      </c>
      <c r="Y68" s="4">
        <v>0</v>
      </c>
      <c r="Z68" s="4">
        <v>2</v>
      </c>
      <c r="AA68" s="4">
        <v>0</v>
      </c>
      <c r="AB68" s="4">
        <v>0</v>
      </c>
      <c r="AC68" s="4">
        <v>2</v>
      </c>
      <c r="AD68" s="4">
        <v>0</v>
      </c>
      <c r="AE68" s="4">
        <v>0</v>
      </c>
      <c r="AF68" s="4">
        <v>8</v>
      </c>
      <c r="AG68" s="4">
        <v>4</v>
      </c>
    </row>
    <row r="69" spans="1:33" ht="16" hidden="1" x14ac:dyDescent="0.2">
      <c r="A69" s="6" t="s">
        <v>222</v>
      </c>
      <c r="B69" s="4">
        <v>70</v>
      </c>
      <c r="C69" s="4">
        <v>0</v>
      </c>
      <c r="D69" s="4">
        <v>0</v>
      </c>
      <c r="E69" s="4">
        <v>30</v>
      </c>
      <c r="F69" s="4">
        <v>34</v>
      </c>
      <c r="G69" s="4">
        <v>36</v>
      </c>
      <c r="H69" s="4">
        <v>4</v>
      </c>
      <c r="I69" s="4">
        <v>2</v>
      </c>
      <c r="J69" s="4">
        <v>46</v>
      </c>
      <c r="K69" s="4">
        <v>2</v>
      </c>
      <c r="L69" s="4">
        <v>22</v>
      </c>
      <c r="M69" s="4">
        <v>0</v>
      </c>
      <c r="N69" s="4">
        <v>31</v>
      </c>
      <c r="O69" s="4">
        <v>0</v>
      </c>
      <c r="P69" s="4">
        <v>0</v>
      </c>
      <c r="Q69" s="4">
        <v>3</v>
      </c>
      <c r="R69" s="4">
        <v>6</v>
      </c>
      <c r="S69" s="4">
        <v>0</v>
      </c>
      <c r="T69" s="4">
        <v>0</v>
      </c>
      <c r="U69" s="4">
        <v>0</v>
      </c>
      <c r="V69" s="4">
        <v>24</v>
      </c>
      <c r="W69" s="4">
        <v>97</v>
      </c>
      <c r="X69" s="4">
        <v>2</v>
      </c>
      <c r="Y69" s="4">
        <v>2</v>
      </c>
      <c r="Z69" s="4">
        <v>2</v>
      </c>
      <c r="AA69" s="4">
        <v>0</v>
      </c>
      <c r="AB69" s="4">
        <v>7</v>
      </c>
      <c r="AC69" s="4">
        <v>3</v>
      </c>
      <c r="AD69" s="4">
        <v>8</v>
      </c>
      <c r="AE69" s="4">
        <v>19</v>
      </c>
      <c r="AF69" s="4">
        <v>19</v>
      </c>
      <c r="AG69" s="4">
        <v>2</v>
      </c>
    </row>
    <row r="70" spans="1:33" ht="16" hidden="1" x14ac:dyDescent="0.2">
      <c r="A70" s="6" t="s">
        <v>225</v>
      </c>
      <c r="B70" s="4">
        <v>0</v>
      </c>
      <c r="C70" s="4">
        <v>0</v>
      </c>
      <c r="D70" s="4">
        <v>0</v>
      </c>
      <c r="E70" s="4">
        <v>0</v>
      </c>
      <c r="F70" s="4">
        <v>0</v>
      </c>
      <c r="G70" s="4">
        <v>0</v>
      </c>
      <c r="H70" s="4">
        <v>0</v>
      </c>
      <c r="I70" s="4">
        <v>0</v>
      </c>
      <c r="J70" s="4">
        <v>43</v>
      </c>
      <c r="K70" s="4">
        <v>0</v>
      </c>
      <c r="L70" s="4">
        <v>0</v>
      </c>
      <c r="M70" s="4">
        <v>0</v>
      </c>
      <c r="N70" s="4">
        <v>0</v>
      </c>
      <c r="O70" s="4">
        <v>0</v>
      </c>
      <c r="P70" s="4">
        <v>0</v>
      </c>
      <c r="Q70" s="4">
        <v>0</v>
      </c>
      <c r="R70" s="4">
        <v>0</v>
      </c>
      <c r="S70" s="4">
        <v>0</v>
      </c>
      <c r="T70" s="4">
        <v>0</v>
      </c>
      <c r="U70" s="4">
        <v>0</v>
      </c>
      <c r="V70" s="4">
        <v>0</v>
      </c>
      <c r="W70" s="4">
        <v>33</v>
      </c>
      <c r="X70" s="4">
        <v>0</v>
      </c>
      <c r="Y70" s="4">
        <v>0</v>
      </c>
      <c r="Z70" s="4">
        <v>0</v>
      </c>
      <c r="AA70" s="4">
        <v>0</v>
      </c>
      <c r="AB70" s="4">
        <v>18</v>
      </c>
      <c r="AC70" s="4">
        <v>0</v>
      </c>
      <c r="AD70" s="4">
        <v>8</v>
      </c>
      <c r="AE70" s="4">
        <v>0</v>
      </c>
      <c r="AF70" s="4">
        <v>0</v>
      </c>
      <c r="AG70" s="4">
        <v>0</v>
      </c>
    </row>
    <row r="71" spans="1:33" ht="16" hidden="1" x14ac:dyDescent="0.2">
      <c r="A71" s="6" t="s">
        <v>227</v>
      </c>
      <c r="B71" s="4">
        <v>7</v>
      </c>
      <c r="C71" s="4">
        <v>0</v>
      </c>
      <c r="D71" s="4">
        <v>0</v>
      </c>
      <c r="E71" s="4">
        <v>0</v>
      </c>
      <c r="F71" s="4">
        <v>0</v>
      </c>
      <c r="G71" s="4">
        <v>0</v>
      </c>
      <c r="H71" s="4">
        <v>0</v>
      </c>
      <c r="I71" s="4">
        <v>0</v>
      </c>
      <c r="J71" s="4">
        <v>0</v>
      </c>
      <c r="K71" s="4">
        <v>0</v>
      </c>
      <c r="L71" s="4">
        <v>0</v>
      </c>
      <c r="M71" s="4">
        <v>0</v>
      </c>
      <c r="N71" s="4">
        <v>0</v>
      </c>
      <c r="O71" s="4">
        <v>0</v>
      </c>
      <c r="P71" s="4">
        <v>0</v>
      </c>
      <c r="Q71" s="4">
        <v>0</v>
      </c>
      <c r="R71" s="4">
        <v>0</v>
      </c>
      <c r="S71" s="4">
        <v>0</v>
      </c>
      <c r="T71" s="4">
        <v>0</v>
      </c>
      <c r="U71" s="4">
        <v>4</v>
      </c>
      <c r="V71" s="4">
        <v>0</v>
      </c>
      <c r="W71" s="4">
        <v>0</v>
      </c>
      <c r="X71" s="4">
        <v>0</v>
      </c>
      <c r="Y71" s="4">
        <v>0</v>
      </c>
      <c r="Z71" s="4">
        <v>0</v>
      </c>
      <c r="AA71" s="4">
        <v>0</v>
      </c>
      <c r="AB71" s="4">
        <v>0</v>
      </c>
      <c r="AC71" s="4">
        <v>0</v>
      </c>
      <c r="AD71" s="4">
        <v>0</v>
      </c>
      <c r="AE71" s="4">
        <v>0</v>
      </c>
      <c r="AF71" s="4">
        <v>0</v>
      </c>
      <c r="AG71" s="4">
        <v>0</v>
      </c>
    </row>
    <row r="72" spans="1:33" ht="16" hidden="1" x14ac:dyDescent="0.2">
      <c r="A72" s="6" t="s">
        <v>230</v>
      </c>
      <c r="B72" s="4">
        <v>0</v>
      </c>
      <c r="C72" s="4">
        <v>2</v>
      </c>
      <c r="D72" s="4">
        <v>0</v>
      </c>
      <c r="E72" s="4">
        <v>0</v>
      </c>
      <c r="F72" s="4">
        <v>0</v>
      </c>
      <c r="G72" s="4">
        <v>0</v>
      </c>
      <c r="H72" s="4">
        <v>0</v>
      </c>
      <c r="I72" s="4">
        <v>0</v>
      </c>
      <c r="J72" s="4">
        <v>0</v>
      </c>
      <c r="K72" s="4">
        <v>0</v>
      </c>
      <c r="L72" s="4">
        <v>9</v>
      </c>
      <c r="M72" s="4">
        <v>0</v>
      </c>
      <c r="N72" s="4">
        <v>0</v>
      </c>
      <c r="O72" s="4">
        <v>0</v>
      </c>
      <c r="P72" s="4">
        <v>0</v>
      </c>
      <c r="Q72" s="4">
        <v>0</v>
      </c>
      <c r="R72" s="4">
        <v>0</v>
      </c>
      <c r="S72" s="4">
        <v>0</v>
      </c>
      <c r="T72" s="4">
        <v>0</v>
      </c>
      <c r="U72" s="4">
        <v>0</v>
      </c>
      <c r="V72" s="4">
        <v>0</v>
      </c>
      <c r="W72" s="4">
        <v>14</v>
      </c>
      <c r="X72" s="4">
        <v>0</v>
      </c>
      <c r="Y72" s="4">
        <v>0</v>
      </c>
      <c r="Z72" s="4">
        <v>0</v>
      </c>
      <c r="AA72" s="4">
        <v>0</v>
      </c>
      <c r="AB72" s="4">
        <v>0</v>
      </c>
      <c r="AC72" s="4">
        <v>0</v>
      </c>
      <c r="AD72" s="4">
        <v>0</v>
      </c>
      <c r="AE72" s="4">
        <v>0</v>
      </c>
      <c r="AF72" s="4">
        <v>0</v>
      </c>
      <c r="AG72" s="4">
        <v>0</v>
      </c>
    </row>
    <row r="73" spans="1:33" ht="16" hidden="1" x14ac:dyDescent="0.2">
      <c r="A73" s="6" t="s">
        <v>233</v>
      </c>
      <c r="B73" s="4">
        <v>0</v>
      </c>
      <c r="C73" s="4">
        <v>0</v>
      </c>
      <c r="D73" s="4">
        <v>0</v>
      </c>
      <c r="E73" s="4">
        <v>0</v>
      </c>
      <c r="F73" s="4">
        <v>0</v>
      </c>
      <c r="G73" s="4">
        <v>0</v>
      </c>
      <c r="H73" s="4">
        <v>0</v>
      </c>
      <c r="I73" s="4">
        <v>0</v>
      </c>
      <c r="J73" s="4">
        <v>0</v>
      </c>
      <c r="K73" s="4">
        <v>0</v>
      </c>
      <c r="L73" s="4">
        <v>0</v>
      </c>
      <c r="M73" s="4">
        <v>0</v>
      </c>
      <c r="N73" s="4">
        <v>0</v>
      </c>
      <c r="O73" s="4">
        <v>0</v>
      </c>
      <c r="P73" s="4">
        <v>0</v>
      </c>
      <c r="Q73" s="4">
        <v>0</v>
      </c>
      <c r="R73" s="4">
        <v>0</v>
      </c>
      <c r="S73" s="4">
        <v>0</v>
      </c>
      <c r="T73" s="4">
        <v>0</v>
      </c>
      <c r="U73" s="4">
        <v>3</v>
      </c>
      <c r="V73" s="4">
        <v>0</v>
      </c>
      <c r="W73" s="4">
        <v>0</v>
      </c>
      <c r="X73" s="4">
        <v>0</v>
      </c>
      <c r="Y73" s="4">
        <v>0</v>
      </c>
      <c r="Z73" s="4">
        <v>0</v>
      </c>
      <c r="AA73" s="4">
        <v>0</v>
      </c>
      <c r="AB73" s="4">
        <v>0</v>
      </c>
      <c r="AC73" s="4">
        <v>0</v>
      </c>
      <c r="AD73" s="4">
        <v>0</v>
      </c>
      <c r="AE73" s="4">
        <v>0</v>
      </c>
      <c r="AF73" s="4">
        <v>0</v>
      </c>
      <c r="AG73" s="4">
        <v>0</v>
      </c>
    </row>
    <row r="74" spans="1:33" ht="16" hidden="1" x14ac:dyDescent="0.2">
      <c r="A74" s="6" t="s">
        <v>234</v>
      </c>
      <c r="B74" s="4">
        <v>0</v>
      </c>
      <c r="C74" s="4">
        <v>0</v>
      </c>
      <c r="D74" s="4">
        <v>0</v>
      </c>
      <c r="E74" s="4">
        <v>0</v>
      </c>
      <c r="F74" s="4">
        <v>0</v>
      </c>
      <c r="G74" s="4">
        <v>0</v>
      </c>
      <c r="H74" s="4">
        <v>0</v>
      </c>
      <c r="I74" s="4">
        <v>0</v>
      </c>
      <c r="J74" s="4">
        <v>0</v>
      </c>
      <c r="K74" s="4">
        <v>0</v>
      </c>
      <c r="L74" s="4">
        <v>0</v>
      </c>
      <c r="M74" s="4">
        <v>0</v>
      </c>
      <c r="N74" s="4">
        <v>0</v>
      </c>
      <c r="O74" s="4">
        <v>0</v>
      </c>
      <c r="P74" s="4">
        <v>0</v>
      </c>
      <c r="Q74" s="4">
        <v>0</v>
      </c>
      <c r="R74" s="4">
        <v>0</v>
      </c>
      <c r="S74" s="4">
        <v>0</v>
      </c>
      <c r="T74" s="4">
        <v>0</v>
      </c>
      <c r="U74" s="4">
        <v>0</v>
      </c>
      <c r="V74" s="4">
        <v>0</v>
      </c>
      <c r="W74" s="4">
        <v>12</v>
      </c>
      <c r="X74" s="4">
        <v>0</v>
      </c>
      <c r="Y74" s="4">
        <v>0</v>
      </c>
      <c r="Z74" s="4">
        <v>0</v>
      </c>
      <c r="AA74" s="4">
        <v>0</v>
      </c>
      <c r="AB74" s="4">
        <v>0</v>
      </c>
      <c r="AC74" s="4">
        <v>0</v>
      </c>
      <c r="AD74" s="4">
        <v>0</v>
      </c>
      <c r="AE74" s="4">
        <v>0</v>
      </c>
      <c r="AF74" s="4">
        <v>0</v>
      </c>
      <c r="AG74" s="4">
        <v>0</v>
      </c>
    </row>
    <row r="75" spans="1:33" ht="16" hidden="1" x14ac:dyDescent="0.2">
      <c r="A75" s="6" t="s">
        <v>235</v>
      </c>
      <c r="B75" s="4">
        <v>1</v>
      </c>
      <c r="C75" s="4">
        <v>0</v>
      </c>
      <c r="D75" s="4">
        <v>0</v>
      </c>
      <c r="E75" s="4">
        <v>0</v>
      </c>
      <c r="F75" s="4">
        <v>22</v>
      </c>
      <c r="G75" s="4">
        <v>0</v>
      </c>
      <c r="H75" s="4">
        <v>0</v>
      </c>
      <c r="I75" s="4">
        <v>0</v>
      </c>
      <c r="J75" s="4">
        <v>161</v>
      </c>
      <c r="K75" s="4">
        <v>0</v>
      </c>
      <c r="L75" s="4">
        <v>6</v>
      </c>
      <c r="M75" s="4">
        <v>0</v>
      </c>
      <c r="N75" s="4">
        <v>12</v>
      </c>
      <c r="O75" s="4">
        <v>0</v>
      </c>
      <c r="P75" s="4">
        <v>0</v>
      </c>
      <c r="Q75" s="4">
        <v>0</v>
      </c>
      <c r="R75" s="4">
        <v>0</v>
      </c>
      <c r="S75" s="4">
        <v>10</v>
      </c>
      <c r="T75" s="4">
        <v>8</v>
      </c>
      <c r="U75" s="4">
        <v>0</v>
      </c>
      <c r="V75" s="4">
        <v>0</v>
      </c>
      <c r="W75" s="4">
        <v>589</v>
      </c>
      <c r="X75" s="4">
        <v>0</v>
      </c>
      <c r="Y75" s="4">
        <v>9</v>
      </c>
      <c r="Z75" s="4">
        <v>0</v>
      </c>
      <c r="AA75" s="4">
        <v>0</v>
      </c>
      <c r="AB75" s="4">
        <v>0</v>
      </c>
      <c r="AC75" s="4">
        <v>0</v>
      </c>
      <c r="AD75" s="4">
        <v>0</v>
      </c>
      <c r="AE75" s="4">
        <v>0</v>
      </c>
      <c r="AF75" s="4">
        <v>50</v>
      </c>
      <c r="AG75" s="4">
        <v>0</v>
      </c>
    </row>
    <row r="76" spans="1:33" ht="16" hidden="1" x14ac:dyDescent="0.2">
      <c r="A76" s="7" t="s">
        <v>238</v>
      </c>
      <c r="B76" s="4">
        <v>0</v>
      </c>
      <c r="C76" s="4">
        <v>0</v>
      </c>
      <c r="D76" s="4">
        <v>0</v>
      </c>
      <c r="E76" s="4">
        <v>0</v>
      </c>
      <c r="F76" s="4">
        <v>0</v>
      </c>
      <c r="G76" s="4">
        <v>0</v>
      </c>
      <c r="H76" s="4">
        <v>0</v>
      </c>
      <c r="I76" s="4">
        <v>0</v>
      </c>
      <c r="J76" s="4">
        <v>0</v>
      </c>
      <c r="K76" s="4">
        <v>0</v>
      </c>
      <c r="L76" s="4">
        <v>6</v>
      </c>
      <c r="M76" s="4">
        <v>0</v>
      </c>
      <c r="N76" s="4">
        <v>12</v>
      </c>
      <c r="O76" s="4">
        <v>0</v>
      </c>
      <c r="P76" s="4">
        <v>0</v>
      </c>
      <c r="Q76" s="4">
        <v>0</v>
      </c>
      <c r="R76" s="4">
        <v>0</v>
      </c>
      <c r="S76" s="4">
        <v>0</v>
      </c>
      <c r="T76" s="4">
        <v>0</v>
      </c>
      <c r="U76" s="4">
        <v>0</v>
      </c>
      <c r="V76" s="4">
        <v>0</v>
      </c>
      <c r="W76" s="4">
        <v>20</v>
      </c>
      <c r="X76" s="4">
        <v>0</v>
      </c>
      <c r="Y76" s="4">
        <v>0</v>
      </c>
      <c r="Z76" s="4">
        <v>0</v>
      </c>
      <c r="AA76" s="4">
        <v>0</v>
      </c>
      <c r="AB76" s="4">
        <v>0</v>
      </c>
      <c r="AC76" s="4">
        <v>0</v>
      </c>
      <c r="AD76" s="4">
        <v>0</v>
      </c>
      <c r="AE76" s="4">
        <v>0</v>
      </c>
      <c r="AF76" s="4">
        <v>0</v>
      </c>
      <c r="AG76" s="4">
        <v>0</v>
      </c>
    </row>
    <row r="77" spans="1:33" ht="16" hidden="1" x14ac:dyDescent="0.2">
      <c r="A77" s="7" t="s">
        <v>240</v>
      </c>
      <c r="B77" s="4">
        <v>0</v>
      </c>
      <c r="C77" s="4">
        <v>0</v>
      </c>
      <c r="D77" s="4">
        <v>0</v>
      </c>
      <c r="E77" s="4">
        <v>0</v>
      </c>
      <c r="F77" s="4">
        <v>0</v>
      </c>
      <c r="G77" s="4">
        <v>0</v>
      </c>
      <c r="H77" s="4">
        <v>0</v>
      </c>
      <c r="I77" s="4">
        <v>0</v>
      </c>
      <c r="J77" s="4">
        <v>0</v>
      </c>
      <c r="K77" s="4">
        <v>0</v>
      </c>
      <c r="L77" s="4">
        <v>0</v>
      </c>
      <c r="M77" s="4">
        <v>0</v>
      </c>
      <c r="N77" s="4">
        <v>0</v>
      </c>
      <c r="O77" s="4">
        <v>0</v>
      </c>
      <c r="P77" s="4">
        <v>0</v>
      </c>
      <c r="Q77" s="4">
        <v>0</v>
      </c>
      <c r="R77" s="4">
        <v>0</v>
      </c>
      <c r="S77" s="4">
        <v>0</v>
      </c>
      <c r="T77" s="4">
        <v>0</v>
      </c>
      <c r="U77" s="4">
        <v>0</v>
      </c>
      <c r="V77" s="4">
        <v>0</v>
      </c>
      <c r="W77" s="4">
        <v>0</v>
      </c>
      <c r="X77" s="4">
        <v>0</v>
      </c>
      <c r="Y77" s="4">
        <v>0</v>
      </c>
      <c r="Z77" s="4">
        <v>0</v>
      </c>
      <c r="AA77" s="4">
        <v>0</v>
      </c>
      <c r="AB77" s="4">
        <v>0</v>
      </c>
      <c r="AC77" s="4">
        <v>0</v>
      </c>
      <c r="AD77" s="4">
        <v>0</v>
      </c>
      <c r="AE77" s="4">
        <v>0</v>
      </c>
      <c r="AF77" s="4">
        <v>0</v>
      </c>
      <c r="AG77" s="4">
        <v>0</v>
      </c>
    </row>
    <row r="78" spans="1:33" ht="16" hidden="1" x14ac:dyDescent="0.2">
      <c r="A78" s="7" t="s">
        <v>241</v>
      </c>
      <c r="B78" s="4">
        <v>0</v>
      </c>
      <c r="C78" s="4">
        <v>0</v>
      </c>
      <c r="D78" s="4">
        <v>0</v>
      </c>
      <c r="E78" s="4">
        <v>0</v>
      </c>
      <c r="F78" s="4">
        <v>0</v>
      </c>
      <c r="G78" s="4">
        <v>0</v>
      </c>
      <c r="H78" s="4">
        <v>0</v>
      </c>
      <c r="I78" s="4">
        <v>0</v>
      </c>
      <c r="J78" s="4">
        <v>0</v>
      </c>
      <c r="K78" s="4">
        <v>0</v>
      </c>
      <c r="L78" s="4">
        <v>0</v>
      </c>
      <c r="M78" s="4">
        <v>0</v>
      </c>
      <c r="N78" s="4">
        <v>0</v>
      </c>
      <c r="O78" s="4">
        <v>0</v>
      </c>
      <c r="P78" s="4">
        <v>0</v>
      </c>
      <c r="Q78" s="4">
        <v>0</v>
      </c>
      <c r="R78" s="4">
        <v>0</v>
      </c>
      <c r="S78" s="4">
        <v>10</v>
      </c>
      <c r="T78" s="4">
        <v>0</v>
      </c>
      <c r="U78" s="4">
        <v>0</v>
      </c>
      <c r="V78" s="4">
        <v>0</v>
      </c>
      <c r="W78" s="4">
        <v>145</v>
      </c>
      <c r="X78" s="4">
        <v>0</v>
      </c>
      <c r="Y78" s="4">
        <v>0</v>
      </c>
      <c r="Z78" s="4">
        <v>0</v>
      </c>
      <c r="AA78" s="4">
        <v>0</v>
      </c>
      <c r="AB78" s="4">
        <v>0</v>
      </c>
      <c r="AC78" s="4">
        <v>0</v>
      </c>
      <c r="AD78" s="4">
        <v>0</v>
      </c>
      <c r="AE78" s="4">
        <v>0</v>
      </c>
      <c r="AF78" s="4">
        <v>0</v>
      </c>
      <c r="AG78" s="4">
        <v>0</v>
      </c>
    </row>
    <row r="79" spans="1:33" ht="16" hidden="1" x14ac:dyDescent="0.2">
      <c r="A79" s="7" t="s">
        <v>243</v>
      </c>
      <c r="B79" s="4">
        <v>0</v>
      </c>
      <c r="C79" s="4">
        <v>0</v>
      </c>
      <c r="D79" s="4">
        <v>0</v>
      </c>
      <c r="E79" s="4">
        <v>0</v>
      </c>
      <c r="F79" s="4">
        <v>0</v>
      </c>
      <c r="G79" s="4">
        <v>0</v>
      </c>
      <c r="H79" s="4">
        <v>0</v>
      </c>
      <c r="I79" s="4">
        <v>0</v>
      </c>
      <c r="J79" s="4">
        <v>0</v>
      </c>
      <c r="K79" s="4">
        <v>0</v>
      </c>
      <c r="L79" s="4">
        <v>0</v>
      </c>
      <c r="M79" s="4">
        <v>0</v>
      </c>
      <c r="N79" s="4">
        <v>0</v>
      </c>
      <c r="O79" s="4">
        <v>0</v>
      </c>
      <c r="P79" s="4">
        <v>0</v>
      </c>
      <c r="Q79" s="4">
        <v>0</v>
      </c>
      <c r="R79" s="4">
        <v>0</v>
      </c>
      <c r="S79" s="4">
        <v>0</v>
      </c>
      <c r="T79" s="4">
        <v>0</v>
      </c>
      <c r="U79" s="4">
        <v>0</v>
      </c>
      <c r="V79" s="4">
        <v>0</v>
      </c>
      <c r="W79" s="4">
        <v>0</v>
      </c>
      <c r="X79" s="4">
        <v>0</v>
      </c>
      <c r="Y79" s="4">
        <v>0</v>
      </c>
      <c r="Z79" s="4">
        <v>0</v>
      </c>
      <c r="AA79" s="4">
        <v>0</v>
      </c>
      <c r="AB79" s="4">
        <v>0</v>
      </c>
      <c r="AC79" s="4">
        <v>0</v>
      </c>
      <c r="AD79" s="4">
        <v>0</v>
      </c>
      <c r="AE79" s="4">
        <v>0</v>
      </c>
      <c r="AF79" s="4">
        <v>6</v>
      </c>
      <c r="AG79" s="4">
        <v>0</v>
      </c>
    </row>
    <row r="80" spans="1:33" ht="16" hidden="1" x14ac:dyDescent="0.2">
      <c r="A80" s="7" t="s">
        <v>245</v>
      </c>
      <c r="B80" s="4">
        <v>0</v>
      </c>
      <c r="C80" s="4">
        <v>0</v>
      </c>
      <c r="D80" s="4">
        <v>0</v>
      </c>
      <c r="E80" s="4">
        <v>0</v>
      </c>
      <c r="F80" s="4">
        <v>0</v>
      </c>
      <c r="G80" s="4">
        <v>0</v>
      </c>
      <c r="H80" s="4">
        <v>0</v>
      </c>
      <c r="I80" s="4">
        <v>0</v>
      </c>
      <c r="J80" s="4">
        <v>0</v>
      </c>
      <c r="K80" s="4">
        <v>0</v>
      </c>
      <c r="L80" s="4">
        <v>0</v>
      </c>
      <c r="M80" s="4">
        <v>0</v>
      </c>
      <c r="N80" s="4">
        <v>0</v>
      </c>
      <c r="O80" s="4">
        <v>0</v>
      </c>
      <c r="P80" s="4">
        <v>0</v>
      </c>
      <c r="Q80" s="4">
        <v>0</v>
      </c>
      <c r="R80" s="4">
        <v>0</v>
      </c>
      <c r="S80" s="4">
        <v>0</v>
      </c>
      <c r="T80" s="4">
        <v>0</v>
      </c>
      <c r="U80" s="4">
        <v>0</v>
      </c>
      <c r="V80" s="4">
        <v>0</v>
      </c>
      <c r="W80" s="4">
        <v>0</v>
      </c>
      <c r="X80" s="4">
        <v>0</v>
      </c>
      <c r="Y80" s="4">
        <v>0</v>
      </c>
      <c r="Z80" s="4">
        <v>0</v>
      </c>
      <c r="AA80" s="4">
        <v>0</v>
      </c>
      <c r="AB80" s="4">
        <v>0</v>
      </c>
      <c r="AC80" s="4">
        <v>0</v>
      </c>
      <c r="AD80" s="4">
        <v>0</v>
      </c>
      <c r="AE80" s="4">
        <v>0</v>
      </c>
      <c r="AF80" s="4">
        <v>0</v>
      </c>
      <c r="AG80" s="4">
        <v>0</v>
      </c>
    </row>
    <row r="81" spans="1:33" ht="16" hidden="1" x14ac:dyDescent="0.2">
      <c r="A81" s="7" t="s">
        <v>246</v>
      </c>
      <c r="B81" s="4">
        <v>1</v>
      </c>
      <c r="C81" s="4">
        <v>0</v>
      </c>
      <c r="D81" s="4">
        <v>0</v>
      </c>
      <c r="E81" s="4">
        <v>0</v>
      </c>
      <c r="F81" s="4">
        <v>0</v>
      </c>
      <c r="G81" s="4">
        <v>0</v>
      </c>
      <c r="H81" s="4">
        <v>0</v>
      </c>
      <c r="I81" s="4">
        <v>0</v>
      </c>
      <c r="J81" s="4">
        <v>0</v>
      </c>
      <c r="K81" s="4">
        <v>0</v>
      </c>
      <c r="L81" s="4">
        <v>0</v>
      </c>
      <c r="M81" s="4">
        <v>0</v>
      </c>
      <c r="N81" s="4">
        <v>0</v>
      </c>
      <c r="O81" s="4">
        <v>0</v>
      </c>
      <c r="P81" s="4">
        <v>0</v>
      </c>
      <c r="Q81" s="4">
        <v>0</v>
      </c>
      <c r="R81" s="4">
        <v>0</v>
      </c>
      <c r="S81" s="4">
        <v>0</v>
      </c>
      <c r="T81" s="4">
        <v>0</v>
      </c>
      <c r="U81" s="4">
        <v>0</v>
      </c>
      <c r="V81" s="4">
        <v>0</v>
      </c>
      <c r="W81" s="4">
        <v>0</v>
      </c>
      <c r="X81" s="4">
        <v>0</v>
      </c>
      <c r="Y81" s="4">
        <v>0</v>
      </c>
      <c r="Z81" s="4">
        <v>0</v>
      </c>
      <c r="AA81" s="4">
        <v>0</v>
      </c>
      <c r="AB81" s="4">
        <v>0</v>
      </c>
      <c r="AC81" s="4">
        <v>0</v>
      </c>
      <c r="AD81" s="4">
        <v>0</v>
      </c>
      <c r="AE81" s="4">
        <v>0</v>
      </c>
      <c r="AF81" s="4">
        <v>0</v>
      </c>
      <c r="AG81" s="4">
        <v>0</v>
      </c>
    </row>
    <row r="82" spans="1:33" ht="16" hidden="1" x14ac:dyDescent="0.2">
      <c r="A82" s="7" t="s">
        <v>248</v>
      </c>
      <c r="B82" s="4">
        <v>0</v>
      </c>
      <c r="C82" s="4">
        <v>0</v>
      </c>
      <c r="D82" s="4">
        <v>0</v>
      </c>
      <c r="E82" s="4">
        <v>0</v>
      </c>
      <c r="F82" s="4">
        <v>0</v>
      </c>
      <c r="G82" s="4">
        <v>0</v>
      </c>
      <c r="H82" s="4">
        <v>0</v>
      </c>
      <c r="I82" s="4">
        <v>0</v>
      </c>
      <c r="J82" s="4">
        <v>0</v>
      </c>
      <c r="K82" s="4">
        <v>0</v>
      </c>
      <c r="L82" s="4">
        <v>0</v>
      </c>
      <c r="M82" s="4">
        <v>0</v>
      </c>
      <c r="N82" s="4">
        <v>0</v>
      </c>
      <c r="O82" s="4">
        <v>0</v>
      </c>
      <c r="P82" s="4">
        <v>0</v>
      </c>
      <c r="Q82" s="4">
        <v>0</v>
      </c>
      <c r="R82" s="4">
        <v>0</v>
      </c>
      <c r="S82" s="4">
        <v>0</v>
      </c>
      <c r="T82" s="4">
        <v>0</v>
      </c>
      <c r="U82" s="4">
        <v>0</v>
      </c>
      <c r="V82" s="4">
        <v>0</v>
      </c>
      <c r="W82" s="4">
        <v>0</v>
      </c>
      <c r="X82" s="4">
        <v>0</v>
      </c>
      <c r="Y82" s="4">
        <v>0</v>
      </c>
      <c r="Z82" s="4">
        <v>0</v>
      </c>
      <c r="AA82" s="4">
        <v>0</v>
      </c>
      <c r="AB82" s="4">
        <v>0</v>
      </c>
      <c r="AC82" s="4">
        <v>0</v>
      </c>
      <c r="AD82" s="4">
        <v>0</v>
      </c>
      <c r="AE82" s="4">
        <v>0</v>
      </c>
      <c r="AF82" s="4">
        <v>0</v>
      </c>
      <c r="AG82" s="4">
        <v>0</v>
      </c>
    </row>
    <row r="83" spans="1:33" ht="16" hidden="1" x14ac:dyDescent="0.2">
      <c r="A83" s="7" t="s">
        <v>250</v>
      </c>
      <c r="B83" s="4">
        <v>0</v>
      </c>
      <c r="C83" s="4">
        <v>0</v>
      </c>
      <c r="D83" s="4">
        <v>0</v>
      </c>
      <c r="E83" s="4">
        <v>0</v>
      </c>
      <c r="F83" s="4">
        <v>0</v>
      </c>
      <c r="G83" s="4">
        <v>0</v>
      </c>
      <c r="H83" s="4">
        <v>0</v>
      </c>
      <c r="I83" s="4">
        <v>0</v>
      </c>
      <c r="J83" s="4">
        <v>0</v>
      </c>
      <c r="K83" s="4">
        <v>0</v>
      </c>
      <c r="L83" s="4">
        <v>0</v>
      </c>
      <c r="M83" s="4">
        <v>0</v>
      </c>
      <c r="N83" s="4">
        <v>0</v>
      </c>
      <c r="O83" s="4">
        <v>0</v>
      </c>
      <c r="P83" s="4">
        <v>0</v>
      </c>
      <c r="Q83" s="4">
        <v>0</v>
      </c>
      <c r="R83" s="4">
        <v>0</v>
      </c>
      <c r="S83" s="4">
        <v>0</v>
      </c>
      <c r="T83" s="4">
        <v>0</v>
      </c>
      <c r="U83" s="4">
        <v>0</v>
      </c>
      <c r="V83" s="4">
        <v>0</v>
      </c>
      <c r="W83" s="4">
        <v>0</v>
      </c>
      <c r="X83" s="4">
        <v>0</v>
      </c>
      <c r="Y83" s="4">
        <v>0</v>
      </c>
      <c r="Z83" s="4">
        <v>0</v>
      </c>
      <c r="AA83" s="4">
        <v>0</v>
      </c>
      <c r="AB83" s="4">
        <v>0</v>
      </c>
      <c r="AC83" s="4">
        <v>0</v>
      </c>
      <c r="AD83" s="4">
        <v>0</v>
      </c>
      <c r="AE83" s="4">
        <v>0</v>
      </c>
      <c r="AF83" s="4">
        <v>2</v>
      </c>
      <c r="AG83" s="4">
        <v>0</v>
      </c>
    </row>
    <row r="84" spans="1:33" ht="16" hidden="1" x14ac:dyDescent="0.2">
      <c r="A84" s="7" t="s">
        <v>251</v>
      </c>
      <c r="B84" s="4">
        <v>0</v>
      </c>
      <c r="C84" s="4">
        <v>0</v>
      </c>
      <c r="D84" s="4">
        <v>0</v>
      </c>
      <c r="E84" s="4">
        <v>0</v>
      </c>
      <c r="F84" s="4">
        <v>0</v>
      </c>
      <c r="G84" s="4">
        <v>0</v>
      </c>
      <c r="H84" s="4">
        <v>0</v>
      </c>
      <c r="I84" s="4">
        <v>0</v>
      </c>
      <c r="J84" s="4">
        <v>0</v>
      </c>
      <c r="K84" s="4">
        <v>0</v>
      </c>
      <c r="L84" s="4">
        <v>0</v>
      </c>
      <c r="M84" s="4">
        <v>0</v>
      </c>
      <c r="N84" s="4">
        <v>0</v>
      </c>
      <c r="O84" s="4">
        <v>0</v>
      </c>
      <c r="P84" s="4">
        <v>0</v>
      </c>
      <c r="Q84" s="4">
        <v>0</v>
      </c>
      <c r="R84" s="4">
        <v>0</v>
      </c>
      <c r="S84" s="4">
        <v>0</v>
      </c>
      <c r="T84" s="4">
        <v>0</v>
      </c>
      <c r="U84" s="4">
        <v>0</v>
      </c>
      <c r="V84" s="4">
        <v>0</v>
      </c>
      <c r="W84" s="4">
        <v>0</v>
      </c>
      <c r="X84" s="4">
        <v>0</v>
      </c>
      <c r="Y84" s="4">
        <v>0</v>
      </c>
      <c r="Z84" s="4">
        <v>0</v>
      </c>
      <c r="AA84" s="4">
        <v>0</v>
      </c>
      <c r="AB84" s="4">
        <v>0</v>
      </c>
      <c r="AC84" s="4">
        <v>0</v>
      </c>
      <c r="AD84" s="4">
        <v>0</v>
      </c>
      <c r="AE84" s="4">
        <v>0</v>
      </c>
      <c r="AF84" s="4">
        <v>0</v>
      </c>
      <c r="AG84" s="4">
        <v>0</v>
      </c>
    </row>
    <row r="85" spans="1:33" ht="16" hidden="1" x14ac:dyDescent="0.2">
      <c r="A85" s="7" t="s">
        <v>252</v>
      </c>
      <c r="B85" s="4">
        <v>0</v>
      </c>
      <c r="C85" s="4">
        <v>0</v>
      </c>
      <c r="D85" s="4">
        <v>0</v>
      </c>
      <c r="E85" s="4">
        <v>0</v>
      </c>
      <c r="F85" s="4">
        <v>0</v>
      </c>
      <c r="G85" s="4">
        <v>0</v>
      </c>
      <c r="H85" s="4">
        <v>0</v>
      </c>
      <c r="I85" s="4">
        <v>0</v>
      </c>
      <c r="J85" s="4">
        <v>122</v>
      </c>
      <c r="K85" s="4">
        <v>0</v>
      </c>
      <c r="L85" s="4">
        <v>0</v>
      </c>
      <c r="M85" s="4">
        <v>0</v>
      </c>
      <c r="N85" s="4">
        <v>0</v>
      </c>
      <c r="O85" s="4">
        <v>0</v>
      </c>
      <c r="P85" s="4">
        <v>0</v>
      </c>
      <c r="Q85" s="4">
        <v>0</v>
      </c>
      <c r="R85" s="4">
        <v>0</v>
      </c>
      <c r="S85" s="4">
        <v>0</v>
      </c>
      <c r="T85" s="4">
        <v>0</v>
      </c>
      <c r="U85" s="4">
        <v>0</v>
      </c>
      <c r="V85" s="4">
        <v>0</v>
      </c>
      <c r="W85" s="4">
        <v>10</v>
      </c>
      <c r="X85" s="4">
        <v>0</v>
      </c>
      <c r="Y85" s="4">
        <v>0</v>
      </c>
      <c r="Z85" s="4">
        <v>0</v>
      </c>
      <c r="AA85" s="4">
        <v>0</v>
      </c>
      <c r="AB85" s="4">
        <v>0</v>
      </c>
      <c r="AC85" s="4">
        <v>0</v>
      </c>
      <c r="AD85" s="4">
        <v>0</v>
      </c>
      <c r="AE85" s="4">
        <v>0</v>
      </c>
      <c r="AF85" s="4">
        <v>0</v>
      </c>
      <c r="AG85" s="4">
        <v>0</v>
      </c>
    </row>
    <row r="86" spans="1:33" ht="16" hidden="1" x14ac:dyDescent="0.2">
      <c r="A86" s="7" t="s">
        <v>255</v>
      </c>
      <c r="B86" s="4">
        <v>0</v>
      </c>
      <c r="C86" s="4">
        <v>0</v>
      </c>
      <c r="D86" s="4">
        <v>0</v>
      </c>
      <c r="E86" s="4">
        <v>0</v>
      </c>
      <c r="F86" s="4">
        <v>0</v>
      </c>
      <c r="G86" s="4">
        <v>0</v>
      </c>
      <c r="H86" s="4">
        <v>0</v>
      </c>
      <c r="I86" s="4">
        <v>0</v>
      </c>
      <c r="J86" s="4">
        <v>0</v>
      </c>
      <c r="K86" s="4">
        <v>0</v>
      </c>
      <c r="L86" s="4">
        <v>0</v>
      </c>
      <c r="M86" s="4">
        <v>0</v>
      </c>
      <c r="N86" s="4">
        <v>0</v>
      </c>
      <c r="O86" s="4">
        <v>0</v>
      </c>
      <c r="P86" s="4">
        <v>0</v>
      </c>
      <c r="Q86" s="4">
        <v>0</v>
      </c>
      <c r="R86" s="4">
        <v>0</v>
      </c>
      <c r="S86" s="4">
        <v>0</v>
      </c>
      <c r="T86" s="4">
        <v>0</v>
      </c>
      <c r="U86" s="4">
        <v>0</v>
      </c>
      <c r="V86" s="4">
        <v>0</v>
      </c>
      <c r="W86" s="4">
        <v>0</v>
      </c>
      <c r="X86" s="4">
        <v>0</v>
      </c>
      <c r="Y86" s="4">
        <v>0</v>
      </c>
      <c r="Z86" s="4">
        <v>0</v>
      </c>
      <c r="AA86" s="4">
        <v>0</v>
      </c>
      <c r="AB86" s="4">
        <v>0</v>
      </c>
      <c r="AC86" s="4">
        <v>0</v>
      </c>
      <c r="AD86" s="4">
        <v>0</v>
      </c>
      <c r="AE86" s="4">
        <v>0</v>
      </c>
      <c r="AF86" s="4">
        <v>0</v>
      </c>
      <c r="AG86" s="4">
        <v>0</v>
      </c>
    </row>
    <row r="87" spans="1:33" ht="16" hidden="1" x14ac:dyDescent="0.2">
      <c r="A87" s="7" t="s">
        <v>256</v>
      </c>
      <c r="B87" s="4">
        <v>0</v>
      </c>
      <c r="C87" s="4">
        <v>0</v>
      </c>
      <c r="D87" s="4">
        <v>0</v>
      </c>
      <c r="E87" s="4">
        <v>0</v>
      </c>
      <c r="F87" s="4">
        <v>0</v>
      </c>
      <c r="G87" s="4">
        <v>0</v>
      </c>
      <c r="H87" s="4">
        <v>0</v>
      </c>
      <c r="I87" s="4">
        <v>0</v>
      </c>
      <c r="J87" s="4">
        <v>0</v>
      </c>
      <c r="K87" s="4">
        <v>0</v>
      </c>
      <c r="L87" s="4">
        <v>0</v>
      </c>
      <c r="M87" s="4">
        <v>0</v>
      </c>
      <c r="N87" s="4">
        <v>0</v>
      </c>
      <c r="O87" s="4">
        <v>0</v>
      </c>
      <c r="P87" s="4">
        <v>0</v>
      </c>
      <c r="Q87" s="4">
        <v>0</v>
      </c>
      <c r="R87" s="4">
        <v>0</v>
      </c>
      <c r="S87" s="4">
        <v>0</v>
      </c>
      <c r="T87" s="4">
        <v>0</v>
      </c>
      <c r="U87" s="4">
        <v>0</v>
      </c>
      <c r="V87" s="4">
        <v>0</v>
      </c>
      <c r="W87" s="4">
        <v>0</v>
      </c>
      <c r="X87" s="4">
        <v>0</v>
      </c>
      <c r="Y87" s="4">
        <v>0</v>
      </c>
      <c r="Z87" s="4">
        <v>0</v>
      </c>
      <c r="AA87" s="4">
        <v>0</v>
      </c>
      <c r="AB87" s="4">
        <v>0</v>
      </c>
      <c r="AC87" s="4">
        <v>0</v>
      </c>
      <c r="AD87" s="4">
        <v>0</v>
      </c>
      <c r="AE87" s="4">
        <v>0</v>
      </c>
      <c r="AF87" s="4">
        <v>7</v>
      </c>
      <c r="AG87" s="4">
        <v>0</v>
      </c>
    </row>
    <row r="88" spans="1:33" ht="16" hidden="1" x14ac:dyDescent="0.2">
      <c r="A88" s="7" t="s">
        <v>257</v>
      </c>
      <c r="B88" s="4">
        <v>0</v>
      </c>
      <c r="C88" s="4">
        <v>0</v>
      </c>
      <c r="D88" s="4">
        <v>0</v>
      </c>
      <c r="E88" s="4">
        <v>0</v>
      </c>
      <c r="F88" s="4">
        <v>0</v>
      </c>
      <c r="G88" s="4">
        <v>0</v>
      </c>
      <c r="H88" s="4">
        <v>0</v>
      </c>
      <c r="I88" s="4">
        <v>0</v>
      </c>
      <c r="J88" s="4">
        <v>0</v>
      </c>
      <c r="K88" s="4">
        <v>0</v>
      </c>
      <c r="L88" s="4">
        <v>0</v>
      </c>
      <c r="M88" s="4">
        <v>0</v>
      </c>
      <c r="N88" s="4">
        <v>0</v>
      </c>
      <c r="O88" s="4">
        <v>0</v>
      </c>
      <c r="P88" s="4">
        <v>0</v>
      </c>
      <c r="Q88" s="4">
        <v>0</v>
      </c>
      <c r="R88" s="4">
        <v>0</v>
      </c>
      <c r="S88" s="4">
        <v>0</v>
      </c>
      <c r="T88" s="4">
        <v>0</v>
      </c>
      <c r="U88" s="4">
        <v>0</v>
      </c>
      <c r="V88" s="4">
        <v>0</v>
      </c>
      <c r="W88" s="4">
        <v>0</v>
      </c>
      <c r="X88" s="4">
        <v>0</v>
      </c>
      <c r="Y88" s="4">
        <v>0</v>
      </c>
      <c r="Z88" s="4">
        <v>0</v>
      </c>
      <c r="AA88" s="4">
        <v>0</v>
      </c>
      <c r="AB88" s="4">
        <v>0</v>
      </c>
      <c r="AC88" s="4">
        <v>0</v>
      </c>
      <c r="AD88" s="4">
        <v>0</v>
      </c>
      <c r="AE88" s="4">
        <v>0</v>
      </c>
      <c r="AF88" s="4">
        <v>0</v>
      </c>
      <c r="AG88" s="4">
        <v>0</v>
      </c>
    </row>
    <row r="89" spans="1:33" ht="16" hidden="1" x14ac:dyDescent="0.2">
      <c r="A89" s="7" t="s">
        <v>258</v>
      </c>
      <c r="B89" s="4">
        <v>0</v>
      </c>
      <c r="C89" s="4">
        <v>0</v>
      </c>
      <c r="D89" s="4">
        <v>0</v>
      </c>
      <c r="E89" s="4">
        <v>0</v>
      </c>
      <c r="F89" s="4">
        <v>0</v>
      </c>
      <c r="G89" s="4">
        <v>0</v>
      </c>
      <c r="H89" s="4">
        <v>0</v>
      </c>
      <c r="I89" s="4">
        <v>0</v>
      </c>
      <c r="J89" s="4">
        <v>35</v>
      </c>
      <c r="K89" s="4">
        <v>0</v>
      </c>
      <c r="L89" s="4">
        <v>0</v>
      </c>
      <c r="M89" s="4">
        <v>0</v>
      </c>
      <c r="N89" s="4">
        <v>0</v>
      </c>
      <c r="O89" s="4">
        <v>0</v>
      </c>
      <c r="P89" s="4">
        <v>0</v>
      </c>
      <c r="Q89" s="4">
        <v>0</v>
      </c>
      <c r="R89" s="4">
        <v>0</v>
      </c>
      <c r="S89" s="4">
        <v>0</v>
      </c>
      <c r="T89" s="4">
        <v>8</v>
      </c>
      <c r="U89" s="4">
        <v>0</v>
      </c>
      <c r="V89" s="4">
        <v>0</v>
      </c>
      <c r="W89" s="4">
        <v>303</v>
      </c>
      <c r="X89" s="4">
        <v>0</v>
      </c>
      <c r="Y89" s="4">
        <v>9</v>
      </c>
      <c r="Z89" s="4">
        <v>0</v>
      </c>
      <c r="AA89" s="4">
        <v>0</v>
      </c>
      <c r="AB89" s="4">
        <v>0</v>
      </c>
      <c r="AC89" s="4">
        <v>0</v>
      </c>
      <c r="AD89" s="4">
        <v>0</v>
      </c>
      <c r="AE89" s="4">
        <v>0</v>
      </c>
      <c r="AF89" s="4">
        <v>26</v>
      </c>
      <c r="AG89" s="4">
        <v>0</v>
      </c>
    </row>
    <row r="90" spans="1:33" ht="16" hidden="1" x14ac:dyDescent="0.2">
      <c r="A90" s="7" t="s">
        <v>260</v>
      </c>
      <c r="B90" s="4">
        <v>0</v>
      </c>
      <c r="C90" s="4">
        <v>0</v>
      </c>
      <c r="D90" s="4">
        <v>0</v>
      </c>
      <c r="E90" s="4">
        <v>0</v>
      </c>
      <c r="F90" s="4">
        <v>22</v>
      </c>
      <c r="G90" s="4">
        <v>0</v>
      </c>
      <c r="H90" s="4">
        <v>0</v>
      </c>
      <c r="I90" s="4">
        <v>0</v>
      </c>
      <c r="J90" s="4">
        <v>4</v>
      </c>
      <c r="K90" s="4">
        <v>0</v>
      </c>
      <c r="L90" s="4">
        <v>0</v>
      </c>
      <c r="M90" s="4">
        <v>0</v>
      </c>
      <c r="N90" s="4">
        <v>0</v>
      </c>
      <c r="O90" s="4">
        <v>0</v>
      </c>
      <c r="P90" s="4">
        <v>0</v>
      </c>
      <c r="Q90" s="4">
        <v>0</v>
      </c>
      <c r="R90" s="4">
        <v>0</v>
      </c>
      <c r="S90" s="4">
        <v>0</v>
      </c>
      <c r="T90" s="4">
        <v>0</v>
      </c>
      <c r="U90" s="4">
        <v>0</v>
      </c>
      <c r="V90" s="4">
        <v>0</v>
      </c>
      <c r="W90" s="4">
        <v>111</v>
      </c>
      <c r="X90" s="4">
        <v>0</v>
      </c>
      <c r="Y90" s="4">
        <v>0</v>
      </c>
      <c r="Z90" s="4">
        <v>0</v>
      </c>
      <c r="AA90" s="4">
        <v>0</v>
      </c>
      <c r="AB90" s="4">
        <v>0</v>
      </c>
      <c r="AC90" s="4">
        <v>0</v>
      </c>
      <c r="AD90" s="4">
        <v>0</v>
      </c>
      <c r="AE90" s="4">
        <v>0</v>
      </c>
      <c r="AF90" s="4">
        <v>9</v>
      </c>
      <c r="AG90" s="4">
        <v>0</v>
      </c>
    </row>
    <row r="91" spans="1:33" ht="16" hidden="1" x14ac:dyDescent="0.2">
      <c r="A91" s="6" t="s">
        <v>262</v>
      </c>
      <c r="B91" s="4">
        <v>0</v>
      </c>
      <c r="C91" s="4">
        <v>3</v>
      </c>
      <c r="D91" s="4">
        <v>7</v>
      </c>
      <c r="E91" s="4">
        <v>0</v>
      </c>
      <c r="F91" s="4">
        <v>2</v>
      </c>
      <c r="G91" s="4">
        <v>0</v>
      </c>
      <c r="H91" s="4">
        <v>0</v>
      </c>
      <c r="I91" s="4">
        <v>0</v>
      </c>
      <c r="J91" s="4">
        <v>46</v>
      </c>
      <c r="K91" s="4">
        <v>0</v>
      </c>
      <c r="L91" s="4">
        <v>0</v>
      </c>
      <c r="M91" s="4">
        <v>15</v>
      </c>
      <c r="N91" s="4">
        <v>15</v>
      </c>
      <c r="O91" s="4">
        <v>47</v>
      </c>
      <c r="P91" s="4">
        <v>0</v>
      </c>
      <c r="Q91" s="4">
        <v>0</v>
      </c>
      <c r="R91" s="4">
        <v>0</v>
      </c>
      <c r="S91" s="4">
        <v>27</v>
      </c>
      <c r="T91" s="4">
        <v>0</v>
      </c>
      <c r="U91" s="4">
        <v>0</v>
      </c>
      <c r="V91" s="4">
        <v>0</v>
      </c>
      <c r="W91" s="4">
        <v>40</v>
      </c>
      <c r="X91" s="4">
        <v>0</v>
      </c>
      <c r="Y91" s="4">
        <v>19</v>
      </c>
      <c r="Z91" s="4">
        <v>0</v>
      </c>
      <c r="AA91" s="4">
        <v>0</v>
      </c>
      <c r="AB91" s="4">
        <v>0</v>
      </c>
      <c r="AC91" s="4">
        <v>2</v>
      </c>
      <c r="AD91" s="4">
        <v>0</v>
      </c>
      <c r="AE91" s="4">
        <v>4</v>
      </c>
      <c r="AF91" s="4">
        <v>14</v>
      </c>
      <c r="AG91" s="4">
        <v>4</v>
      </c>
    </row>
    <row r="92" spans="1:33" ht="16" hidden="1" x14ac:dyDescent="0.2">
      <c r="A92" s="6" t="s">
        <v>263</v>
      </c>
      <c r="B92" s="4">
        <v>0</v>
      </c>
      <c r="C92" s="4">
        <v>3</v>
      </c>
      <c r="D92" s="4">
        <v>0</v>
      </c>
      <c r="E92" s="4">
        <v>0</v>
      </c>
      <c r="F92" s="4">
        <v>0</v>
      </c>
      <c r="G92" s="4">
        <v>0</v>
      </c>
      <c r="H92" s="4">
        <v>0</v>
      </c>
      <c r="I92" s="4">
        <v>0</v>
      </c>
      <c r="J92" s="4">
        <v>0</v>
      </c>
      <c r="K92" s="4">
        <v>0</v>
      </c>
      <c r="L92" s="4">
        <v>0</v>
      </c>
      <c r="M92" s="4">
        <v>0</v>
      </c>
      <c r="N92" s="4">
        <v>0</v>
      </c>
      <c r="O92" s="4">
        <v>0</v>
      </c>
      <c r="P92" s="4">
        <v>5</v>
      </c>
      <c r="Q92" s="4">
        <v>0</v>
      </c>
      <c r="R92" s="4">
        <v>0</v>
      </c>
      <c r="S92" s="4">
        <v>0</v>
      </c>
      <c r="T92" s="4">
        <v>0</v>
      </c>
      <c r="U92" s="4">
        <v>0</v>
      </c>
      <c r="V92" s="4">
        <v>0</v>
      </c>
      <c r="W92" s="4">
        <v>9</v>
      </c>
      <c r="X92" s="4">
        <v>4</v>
      </c>
      <c r="Y92" s="4">
        <v>0</v>
      </c>
      <c r="Z92" s="4">
        <v>0</v>
      </c>
      <c r="AA92" s="4">
        <v>0</v>
      </c>
      <c r="AB92" s="4">
        <v>0</v>
      </c>
      <c r="AC92" s="4">
        <v>2</v>
      </c>
      <c r="AD92" s="4">
        <v>0</v>
      </c>
      <c r="AE92" s="4">
        <v>0</v>
      </c>
      <c r="AF92" s="4">
        <v>6</v>
      </c>
      <c r="AG92" s="4">
        <v>2</v>
      </c>
    </row>
    <row r="93" spans="1:33" ht="16" hidden="1" x14ac:dyDescent="0.2">
      <c r="A93" s="6" t="s">
        <v>265</v>
      </c>
      <c r="B93" s="4">
        <v>0</v>
      </c>
      <c r="C93" s="4">
        <v>0</v>
      </c>
      <c r="D93" s="4">
        <v>0</v>
      </c>
      <c r="E93" s="4">
        <v>0</v>
      </c>
      <c r="F93" s="4">
        <v>0</v>
      </c>
      <c r="G93" s="4">
        <v>0</v>
      </c>
      <c r="H93" s="4">
        <v>0</v>
      </c>
      <c r="I93" s="4">
        <v>0</v>
      </c>
      <c r="J93" s="4">
        <v>0</v>
      </c>
      <c r="K93" s="4">
        <v>0</v>
      </c>
      <c r="L93" s="4">
        <v>0</v>
      </c>
      <c r="M93" s="4">
        <v>0</v>
      </c>
      <c r="N93" s="4">
        <v>0</v>
      </c>
      <c r="O93" s="4">
        <v>0</v>
      </c>
      <c r="P93" s="4">
        <v>0</v>
      </c>
      <c r="Q93" s="4">
        <v>0</v>
      </c>
      <c r="R93" s="4">
        <v>0</v>
      </c>
      <c r="S93" s="4">
        <v>0</v>
      </c>
      <c r="T93" s="4">
        <v>9</v>
      </c>
      <c r="U93" s="4">
        <v>0</v>
      </c>
      <c r="V93" s="4">
        <v>0</v>
      </c>
      <c r="W93" s="4">
        <v>11</v>
      </c>
      <c r="X93" s="4">
        <v>0</v>
      </c>
      <c r="Y93" s="4">
        <v>0</v>
      </c>
      <c r="Z93" s="4">
        <v>0</v>
      </c>
      <c r="AA93" s="4">
        <v>0</v>
      </c>
      <c r="AB93" s="4">
        <v>0</v>
      </c>
      <c r="AC93" s="4">
        <v>0</v>
      </c>
      <c r="AD93" s="4">
        <v>0</v>
      </c>
      <c r="AE93" s="4">
        <v>0</v>
      </c>
      <c r="AF93" s="4">
        <v>0</v>
      </c>
      <c r="AG93" s="4">
        <v>0</v>
      </c>
    </row>
    <row r="94" spans="1:33" ht="16" hidden="1" x14ac:dyDescent="0.2">
      <c r="A94" s="6" t="s">
        <v>266</v>
      </c>
      <c r="B94" s="4">
        <v>0</v>
      </c>
      <c r="C94" s="4">
        <v>0</v>
      </c>
      <c r="D94" s="4">
        <v>16</v>
      </c>
      <c r="E94" s="4">
        <v>0</v>
      </c>
      <c r="F94" s="4">
        <v>2</v>
      </c>
      <c r="G94" s="4">
        <v>0</v>
      </c>
      <c r="H94" s="4">
        <v>3</v>
      </c>
      <c r="I94" s="4">
        <v>0</v>
      </c>
      <c r="J94" s="4">
        <v>15</v>
      </c>
      <c r="K94" s="4">
        <v>0</v>
      </c>
      <c r="L94" s="4">
        <v>0</v>
      </c>
      <c r="M94" s="4">
        <v>0</v>
      </c>
      <c r="N94" s="4">
        <v>2</v>
      </c>
      <c r="O94" s="4">
        <v>276</v>
      </c>
      <c r="P94" s="4">
        <v>0</v>
      </c>
      <c r="Q94" s="4">
        <v>0</v>
      </c>
      <c r="R94" s="4">
        <v>0</v>
      </c>
      <c r="S94" s="4">
        <v>0</v>
      </c>
      <c r="T94" s="4">
        <v>0</v>
      </c>
      <c r="U94" s="4">
        <v>0</v>
      </c>
      <c r="V94" s="4">
        <v>10</v>
      </c>
      <c r="W94" s="4">
        <v>15</v>
      </c>
      <c r="X94" s="4">
        <v>11</v>
      </c>
      <c r="Y94" s="4">
        <v>0</v>
      </c>
      <c r="Z94" s="4">
        <v>0</v>
      </c>
      <c r="AA94" s="4">
        <v>9</v>
      </c>
      <c r="AB94" s="4">
        <v>6</v>
      </c>
      <c r="AC94" s="4">
        <v>0</v>
      </c>
      <c r="AD94" s="4">
        <v>2</v>
      </c>
      <c r="AE94" s="4">
        <v>8</v>
      </c>
      <c r="AF94" s="4">
        <v>21</v>
      </c>
      <c r="AG94" s="4">
        <v>0</v>
      </c>
    </row>
    <row r="95" spans="1:33" ht="16" hidden="1" x14ac:dyDescent="0.2">
      <c r="A95" s="6" t="s">
        <v>268</v>
      </c>
      <c r="B95" s="4">
        <v>0</v>
      </c>
      <c r="C95" s="4">
        <v>0</v>
      </c>
      <c r="D95" s="4">
        <v>4</v>
      </c>
      <c r="E95" s="4">
        <v>0</v>
      </c>
      <c r="F95" s="4">
        <v>0</v>
      </c>
      <c r="G95" s="4">
        <v>0</v>
      </c>
      <c r="H95" s="4">
        <v>0</v>
      </c>
      <c r="I95" s="4">
        <v>0</v>
      </c>
      <c r="J95" s="4">
        <v>0</v>
      </c>
      <c r="K95" s="4">
        <v>0</v>
      </c>
      <c r="L95" s="4">
        <v>4</v>
      </c>
      <c r="M95" s="4">
        <v>0</v>
      </c>
      <c r="N95" s="4">
        <v>0</v>
      </c>
      <c r="O95" s="4">
        <v>0</v>
      </c>
      <c r="P95" s="4">
        <v>0</v>
      </c>
      <c r="Q95" s="4">
        <v>0</v>
      </c>
      <c r="R95" s="4">
        <v>0</v>
      </c>
      <c r="S95" s="4">
        <v>0</v>
      </c>
      <c r="T95" s="4">
        <v>0</v>
      </c>
      <c r="U95" s="4">
        <v>0</v>
      </c>
      <c r="V95" s="4">
        <v>9</v>
      </c>
      <c r="W95" s="4">
        <v>56</v>
      </c>
      <c r="X95" s="4">
        <v>3</v>
      </c>
      <c r="Y95" s="4">
        <v>0</v>
      </c>
      <c r="Z95" s="4">
        <v>0</v>
      </c>
      <c r="AA95" s="4">
        <v>0</v>
      </c>
      <c r="AB95" s="4">
        <v>12</v>
      </c>
      <c r="AC95" s="4">
        <v>0</v>
      </c>
      <c r="AD95" s="4">
        <v>0</v>
      </c>
      <c r="AE95" s="4">
        <v>0</v>
      </c>
      <c r="AF95" s="4">
        <v>8</v>
      </c>
      <c r="AG95" s="4">
        <v>4</v>
      </c>
    </row>
    <row r="96" spans="1:33" ht="32" hidden="1" x14ac:dyDescent="0.2">
      <c r="A96" s="6" t="s">
        <v>271</v>
      </c>
      <c r="B96" s="4">
        <v>0</v>
      </c>
      <c r="C96" s="4">
        <v>0</v>
      </c>
      <c r="D96" s="4">
        <v>0</v>
      </c>
      <c r="E96" s="4">
        <v>0</v>
      </c>
      <c r="F96" s="4">
        <v>0</v>
      </c>
      <c r="G96" s="4">
        <v>0</v>
      </c>
      <c r="H96" s="4">
        <v>0</v>
      </c>
      <c r="I96" s="4">
        <v>0</v>
      </c>
      <c r="J96" s="4">
        <v>21</v>
      </c>
      <c r="K96" s="4">
        <v>0</v>
      </c>
      <c r="L96" s="4">
        <v>0</v>
      </c>
      <c r="M96" s="4">
        <v>6</v>
      </c>
      <c r="N96" s="4">
        <v>0</v>
      </c>
      <c r="O96" s="4">
        <v>7</v>
      </c>
      <c r="P96" s="4">
        <v>0</v>
      </c>
      <c r="Q96" s="4">
        <v>0</v>
      </c>
      <c r="R96" s="4">
        <v>0</v>
      </c>
      <c r="S96" s="4">
        <v>0</v>
      </c>
      <c r="T96" s="4">
        <v>18</v>
      </c>
      <c r="U96" s="4">
        <v>0</v>
      </c>
      <c r="V96" s="4">
        <v>0</v>
      </c>
      <c r="W96" s="4">
        <v>105</v>
      </c>
      <c r="X96" s="4">
        <v>0</v>
      </c>
      <c r="Y96" s="4">
        <v>0</v>
      </c>
      <c r="Z96" s="4">
        <v>2</v>
      </c>
      <c r="AA96" s="4">
        <v>0</v>
      </c>
      <c r="AB96" s="4">
        <v>0</v>
      </c>
      <c r="AC96" s="4">
        <v>0</v>
      </c>
      <c r="AD96" s="4">
        <v>0</v>
      </c>
      <c r="AE96" s="4">
        <v>5</v>
      </c>
      <c r="AF96" s="4">
        <v>85</v>
      </c>
      <c r="AG96" s="4">
        <v>0</v>
      </c>
    </row>
    <row r="97" spans="1:33" ht="16" x14ac:dyDescent="0.2">
      <c r="A97" s="7" t="s">
        <v>274</v>
      </c>
      <c r="B97" s="4">
        <v>0</v>
      </c>
      <c r="C97" s="4">
        <v>0</v>
      </c>
      <c r="D97" s="4">
        <v>0</v>
      </c>
      <c r="E97" s="4">
        <v>0</v>
      </c>
      <c r="F97" s="4">
        <v>0</v>
      </c>
      <c r="G97" s="4">
        <v>0</v>
      </c>
      <c r="H97" s="4">
        <v>0</v>
      </c>
      <c r="I97" s="4">
        <v>0</v>
      </c>
      <c r="J97" s="4">
        <v>0</v>
      </c>
      <c r="K97" s="4">
        <v>0</v>
      </c>
      <c r="L97" s="4">
        <v>0</v>
      </c>
      <c r="M97" s="4">
        <v>0</v>
      </c>
      <c r="N97" s="4">
        <v>0</v>
      </c>
      <c r="O97" s="4">
        <v>0</v>
      </c>
      <c r="P97" s="4">
        <v>0</v>
      </c>
      <c r="Q97" s="4">
        <v>0</v>
      </c>
      <c r="R97" s="4">
        <v>0</v>
      </c>
      <c r="S97" s="4">
        <v>0</v>
      </c>
      <c r="T97" s="4">
        <v>0</v>
      </c>
      <c r="U97" s="4">
        <v>0</v>
      </c>
      <c r="V97" s="4">
        <v>0</v>
      </c>
      <c r="W97" s="4">
        <v>0</v>
      </c>
      <c r="X97" s="4">
        <v>0</v>
      </c>
      <c r="Y97" s="4">
        <v>0</v>
      </c>
      <c r="Z97" s="4">
        <v>0</v>
      </c>
      <c r="AA97" s="4">
        <v>0</v>
      </c>
      <c r="AB97" s="4">
        <v>0</v>
      </c>
      <c r="AC97" s="4">
        <v>0</v>
      </c>
      <c r="AD97" s="4">
        <v>0</v>
      </c>
      <c r="AE97" s="4">
        <v>0</v>
      </c>
      <c r="AF97" s="4">
        <v>0</v>
      </c>
      <c r="AG97" s="4">
        <v>0</v>
      </c>
    </row>
    <row r="98" spans="1:33" ht="16" x14ac:dyDescent="0.2">
      <c r="A98" s="7" t="s">
        <v>275</v>
      </c>
      <c r="B98" s="4">
        <v>0</v>
      </c>
      <c r="C98" s="4">
        <v>0</v>
      </c>
      <c r="D98" s="4">
        <v>0</v>
      </c>
      <c r="E98" s="4">
        <v>0</v>
      </c>
      <c r="F98" s="4">
        <v>0</v>
      </c>
      <c r="G98" s="4">
        <v>0</v>
      </c>
      <c r="H98" s="4">
        <v>0</v>
      </c>
      <c r="I98" s="4">
        <v>0</v>
      </c>
      <c r="J98" s="4">
        <v>0</v>
      </c>
      <c r="K98" s="4">
        <v>0</v>
      </c>
      <c r="L98" s="4">
        <v>0</v>
      </c>
      <c r="M98" s="4">
        <v>0</v>
      </c>
      <c r="N98" s="4">
        <v>0</v>
      </c>
      <c r="O98" s="4">
        <v>0</v>
      </c>
      <c r="P98" s="4">
        <v>0</v>
      </c>
      <c r="Q98" s="4">
        <v>0</v>
      </c>
      <c r="R98" s="4">
        <v>0</v>
      </c>
      <c r="S98" s="4">
        <v>0</v>
      </c>
      <c r="T98" s="4">
        <v>0</v>
      </c>
      <c r="U98" s="4">
        <v>0</v>
      </c>
      <c r="V98" s="4">
        <v>0</v>
      </c>
      <c r="W98" s="4">
        <v>0</v>
      </c>
      <c r="X98" s="4">
        <v>0</v>
      </c>
      <c r="Y98" s="4">
        <v>0</v>
      </c>
      <c r="Z98" s="4">
        <v>0</v>
      </c>
      <c r="AA98" s="4">
        <v>0</v>
      </c>
      <c r="AB98" s="4">
        <v>0</v>
      </c>
      <c r="AC98" s="4">
        <v>0</v>
      </c>
      <c r="AD98" s="4">
        <v>0</v>
      </c>
      <c r="AE98" s="4">
        <v>0</v>
      </c>
      <c r="AF98" s="4">
        <v>0</v>
      </c>
      <c r="AG98" s="4">
        <v>0</v>
      </c>
    </row>
    <row r="99" spans="1:33" ht="16" x14ac:dyDescent="0.2">
      <c r="A99" s="7" t="s">
        <v>277</v>
      </c>
      <c r="B99" s="4">
        <v>0</v>
      </c>
      <c r="C99" s="4">
        <v>0</v>
      </c>
      <c r="D99" s="4">
        <v>0</v>
      </c>
      <c r="E99" s="4">
        <v>0</v>
      </c>
      <c r="F99" s="4">
        <v>0</v>
      </c>
      <c r="G99" s="4">
        <v>0</v>
      </c>
      <c r="H99" s="4">
        <v>0</v>
      </c>
      <c r="I99" s="4">
        <v>0</v>
      </c>
      <c r="J99" s="4">
        <v>0</v>
      </c>
      <c r="K99" s="4">
        <v>0</v>
      </c>
      <c r="L99" s="4">
        <v>0</v>
      </c>
      <c r="M99" s="4">
        <v>0</v>
      </c>
      <c r="N99" s="4">
        <v>0</v>
      </c>
      <c r="O99" s="4">
        <v>0</v>
      </c>
      <c r="P99" s="4">
        <v>0</v>
      </c>
      <c r="Q99" s="4">
        <v>0</v>
      </c>
      <c r="R99" s="4">
        <v>0</v>
      </c>
      <c r="S99" s="4">
        <v>0</v>
      </c>
      <c r="T99" s="4">
        <v>0</v>
      </c>
      <c r="U99" s="4">
        <v>0</v>
      </c>
      <c r="V99" s="4">
        <v>0</v>
      </c>
      <c r="W99" s="4">
        <v>0</v>
      </c>
      <c r="X99" s="4">
        <v>0</v>
      </c>
      <c r="Y99" s="4">
        <v>0</v>
      </c>
      <c r="Z99" s="4">
        <v>0</v>
      </c>
      <c r="AA99" s="4">
        <v>0</v>
      </c>
      <c r="AB99" s="4">
        <v>0</v>
      </c>
      <c r="AC99" s="4">
        <v>0</v>
      </c>
      <c r="AD99" s="4">
        <v>0</v>
      </c>
      <c r="AE99" s="4">
        <v>0</v>
      </c>
      <c r="AF99" s="4">
        <v>0</v>
      </c>
      <c r="AG99" s="4">
        <v>0</v>
      </c>
    </row>
    <row r="100" spans="1:33" ht="16" hidden="1" x14ac:dyDescent="0.2">
      <c r="A100" s="7" t="s">
        <v>276</v>
      </c>
      <c r="B100" s="4">
        <v>0</v>
      </c>
      <c r="C100" s="4">
        <v>0</v>
      </c>
      <c r="D100" s="4">
        <v>0</v>
      </c>
      <c r="E100" s="4">
        <v>0</v>
      </c>
      <c r="F100" s="4">
        <v>0</v>
      </c>
      <c r="G100" s="4">
        <v>0</v>
      </c>
      <c r="H100" s="4">
        <v>0</v>
      </c>
      <c r="I100" s="4">
        <v>0</v>
      </c>
      <c r="J100" s="4">
        <v>0</v>
      </c>
      <c r="K100" s="4">
        <v>0</v>
      </c>
      <c r="L100" s="4">
        <v>0</v>
      </c>
      <c r="M100" s="4">
        <v>0</v>
      </c>
      <c r="N100" s="4">
        <v>0</v>
      </c>
      <c r="O100" s="4">
        <v>0</v>
      </c>
      <c r="P100" s="4">
        <v>0</v>
      </c>
      <c r="Q100" s="4">
        <v>0</v>
      </c>
      <c r="R100" s="4">
        <v>0</v>
      </c>
      <c r="S100" s="4">
        <v>0</v>
      </c>
      <c r="T100" s="4">
        <v>0</v>
      </c>
      <c r="U100" s="4">
        <v>0</v>
      </c>
      <c r="V100" s="4">
        <v>0</v>
      </c>
      <c r="W100" s="4">
        <v>0</v>
      </c>
      <c r="X100" s="4">
        <v>0</v>
      </c>
      <c r="Y100" s="4">
        <v>0</v>
      </c>
      <c r="Z100" s="4">
        <v>0</v>
      </c>
      <c r="AA100" s="4">
        <v>0</v>
      </c>
      <c r="AB100" s="4">
        <v>0</v>
      </c>
      <c r="AC100" s="4">
        <v>0</v>
      </c>
      <c r="AD100" s="4">
        <v>0</v>
      </c>
      <c r="AE100" s="4">
        <v>0</v>
      </c>
      <c r="AF100" s="4">
        <v>0</v>
      </c>
      <c r="AG100" s="4">
        <v>0</v>
      </c>
    </row>
    <row r="101" spans="1:33" ht="16" x14ac:dyDescent="0.2">
      <c r="A101" s="6" t="s">
        <v>180</v>
      </c>
      <c r="B101" s="4">
        <v>0</v>
      </c>
      <c r="C101" s="4">
        <v>0</v>
      </c>
      <c r="D101" s="4">
        <v>0</v>
      </c>
      <c r="E101" s="4">
        <v>0</v>
      </c>
      <c r="F101" s="4">
        <v>0</v>
      </c>
      <c r="G101" s="4">
        <v>0</v>
      </c>
      <c r="H101" s="4">
        <v>15</v>
      </c>
      <c r="I101" s="4">
        <v>0</v>
      </c>
      <c r="J101" s="4">
        <v>0</v>
      </c>
      <c r="K101" s="4">
        <v>0</v>
      </c>
      <c r="L101" s="4">
        <v>0</v>
      </c>
      <c r="M101" s="4">
        <v>0</v>
      </c>
      <c r="N101" s="4">
        <v>0</v>
      </c>
      <c r="O101" s="4">
        <v>0</v>
      </c>
      <c r="P101" s="4">
        <v>0</v>
      </c>
      <c r="Q101" s="4">
        <v>0</v>
      </c>
      <c r="R101" s="4">
        <v>0</v>
      </c>
      <c r="S101" s="4">
        <v>0</v>
      </c>
      <c r="T101" s="4">
        <v>6</v>
      </c>
      <c r="U101" s="4">
        <v>0</v>
      </c>
      <c r="V101" s="4">
        <v>0</v>
      </c>
      <c r="W101" s="4">
        <v>0</v>
      </c>
      <c r="X101" s="4">
        <v>0</v>
      </c>
      <c r="Y101" s="4">
        <v>0</v>
      </c>
      <c r="Z101" s="4">
        <v>0</v>
      </c>
      <c r="AA101" s="4">
        <v>0</v>
      </c>
      <c r="AB101" s="4">
        <v>0</v>
      </c>
      <c r="AC101" s="4">
        <v>0</v>
      </c>
      <c r="AD101" s="4">
        <v>0</v>
      </c>
      <c r="AE101" s="4">
        <v>0</v>
      </c>
      <c r="AF101" s="4">
        <v>9</v>
      </c>
      <c r="AG101" s="4">
        <v>0</v>
      </c>
    </row>
    <row r="102" spans="1:33" ht="16" hidden="1" x14ac:dyDescent="0.2">
      <c r="A102" s="7" t="s">
        <v>278</v>
      </c>
      <c r="B102" s="4">
        <v>0</v>
      </c>
      <c r="C102" s="4">
        <v>0</v>
      </c>
      <c r="D102" s="4">
        <v>0</v>
      </c>
      <c r="E102" s="4">
        <v>0</v>
      </c>
      <c r="F102" s="4">
        <v>0</v>
      </c>
      <c r="G102" s="4">
        <v>0</v>
      </c>
      <c r="H102" s="4">
        <v>0</v>
      </c>
      <c r="I102" s="4">
        <v>0</v>
      </c>
      <c r="J102" s="4">
        <v>0</v>
      </c>
      <c r="K102" s="4">
        <v>0</v>
      </c>
      <c r="L102" s="4">
        <v>0</v>
      </c>
      <c r="M102" s="4">
        <v>0</v>
      </c>
      <c r="N102" s="4">
        <v>0</v>
      </c>
      <c r="O102" s="4">
        <v>0</v>
      </c>
      <c r="P102" s="4">
        <v>0</v>
      </c>
      <c r="Q102" s="4">
        <v>0</v>
      </c>
      <c r="R102" s="4">
        <v>0</v>
      </c>
      <c r="S102" s="4">
        <v>0</v>
      </c>
      <c r="T102" s="4">
        <v>0</v>
      </c>
      <c r="U102" s="4">
        <v>0</v>
      </c>
      <c r="V102" s="4">
        <v>0</v>
      </c>
      <c r="W102" s="4">
        <v>0</v>
      </c>
      <c r="X102" s="4">
        <v>0</v>
      </c>
      <c r="Y102" s="4">
        <v>0</v>
      </c>
      <c r="Z102" s="4">
        <v>0</v>
      </c>
      <c r="AA102" s="4">
        <v>0</v>
      </c>
      <c r="AB102" s="4">
        <v>0</v>
      </c>
      <c r="AC102" s="4">
        <v>0</v>
      </c>
      <c r="AD102" s="4">
        <v>0</v>
      </c>
      <c r="AE102" s="4">
        <v>0</v>
      </c>
      <c r="AF102" s="4">
        <v>0</v>
      </c>
      <c r="AG102" s="4">
        <v>0</v>
      </c>
    </row>
    <row r="103" spans="1:33" ht="16" x14ac:dyDescent="0.2">
      <c r="A103" s="7" t="s">
        <v>279</v>
      </c>
      <c r="B103" s="4">
        <v>0</v>
      </c>
      <c r="C103" s="4">
        <v>0</v>
      </c>
      <c r="D103" s="4">
        <v>0</v>
      </c>
      <c r="E103" s="4">
        <v>0</v>
      </c>
      <c r="F103" s="4">
        <v>0</v>
      </c>
      <c r="G103" s="4">
        <v>0</v>
      </c>
      <c r="H103" s="4">
        <v>0</v>
      </c>
      <c r="I103" s="4">
        <v>0</v>
      </c>
      <c r="J103" s="4">
        <v>21</v>
      </c>
      <c r="K103" s="4">
        <v>0</v>
      </c>
      <c r="L103" s="4">
        <v>0</v>
      </c>
      <c r="M103" s="4">
        <v>0</v>
      </c>
      <c r="N103" s="4">
        <v>0</v>
      </c>
      <c r="O103" s="4">
        <v>0</v>
      </c>
      <c r="P103" s="4">
        <v>0</v>
      </c>
      <c r="Q103" s="4">
        <v>0</v>
      </c>
      <c r="R103" s="4">
        <v>0</v>
      </c>
      <c r="S103" s="4">
        <v>0</v>
      </c>
      <c r="T103" s="4">
        <v>18</v>
      </c>
      <c r="U103" s="4">
        <v>0</v>
      </c>
      <c r="V103" s="4">
        <v>0</v>
      </c>
      <c r="W103" s="4">
        <v>1</v>
      </c>
      <c r="X103" s="4">
        <v>0</v>
      </c>
      <c r="Y103" s="4">
        <v>0</v>
      </c>
      <c r="Z103" s="4">
        <v>0</v>
      </c>
      <c r="AA103" s="4">
        <v>0</v>
      </c>
      <c r="AB103" s="4">
        <v>0</v>
      </c>
      <c r="AC103" s="4">
        <v>0</v>
      </c>
      <c r="AD103" s="4">
        <v>0</v>
      </c>
      <c r="AE103" s="4">
        <v>0</v>
      </c>
      <c r="AF103" s="4">
        <v>39</v>
      </c>
      <c r="AG103" s="4">
        <v>0</v>
      </c>
    </row>
    <row r="104" spans="1:33" ht="16" x14ac:dyDescent="0.2">
      <c r="A104" s="7" t="s">
        <v>282</v>
      </c>
      <c r="B104" s="4">
        <v>0</v>
      </c>
      <c r="C104" s="4">
        <v>0</v>
      </c>
      <c r="D104" s="4">
        <v>0</v>
      </c>
      <c r="E104" s="4">
        <v>0</v>
      </c>
      <c r="F104" s="4">
        <v>0</v>
      </c>
      <c r="G104" s="4">
        <v>0</v>
      </c>
      <c r="H104" s="4">
        <v>0</v>
      </c>
      <c r="I104" s="4">
        <v>0</v>
      </c>
      <c r="J104" s="4">
        <v>0</v>
      </c>
      <c r="K104" s="4">
        <v>0</v>
      </c>
      <c r="L104" s="4">
        <v>0</v>
      </c>
      <c r="M104" s="4">
        <v>0</v>
      </c>
      <c r="N104" s="4">
        <v>0</v>
      </c>
      <c r="O104" s="4">
        <v>7</v>
      </c>
      <c r="P104" s="4">
        <v>0</v>
      </c>
      <c r="Q104" s="4">
        <v>0</v>
      </c>
      <c r="R104" s="4">
        <v>0</v>
      </c>
      <c r="S104" s="4">
        <v>0</v>
      </c>
      <c r="T104" s="4">
        <v>0</v>
      </c>
      <c r="U104" s="4">
        <v>0</v>
      </c>
      <c r="V104" s="4">
        <v>0</v>
      </c>
      <c r="W104" s="4">
        <v>82</v>
      </c>
      <c r="X104" s="4">
        <v>0</v>
      </c>
      <c r="Y104" s="4">
        <v>0</v>
      </c>
      <c r="Z104" s="4">
        <v>2</v>
      </c>
      <c r="AA104" s="4">
        <v>0</v>
      </c>
      <c r="AB104" s="4">
        <v>0</v>
      </c>
      <c r="AC104" s="4">
        <v>0</v>
      </c>
      <c r="AD104" s="4">
        <v>0</v>
      </c>
      <c r="AE104" s="4">
        <v>0</v>
      </c>
      <c r="AF104" s="4">
        <v>42</v>
      </c>
      <c r="AG104" s="4">
        <v>0</v>
      </c>
    </row>
    <row r="105" spans="1:33" ht="16" x14ac:dyDescent="0.2">
      <c r="A105" s="7" t="s">
        <v>291</v>
      </c>
      <c r="B105" s="4">
        <v>0</v>
      </c>
      <c r="C105" s="4">
        <v>0</v>
      </c>
      <c r="D105" s="4">
        <v>0</v>
      </c>
      <c r="E105" s="4">
        <v>0</v>
      </c>
      <c r="F105" s="4">
        <v>0</v>
      </c>
      <c r="G105" s="4">
        <v>0</v>
      </c>
      <c r="H105" s="4">
        <v>0</v>
      </c>
      <c r="I105" s="4">
        <v>0</v>
      </c>
      <c r="J105" s="4">
        <v>0</v>
      </c>
      <c r="K105" s="4">
        <v>0</v>
      </c>
      <c r="L105" s="4">
        <v>0</v>
      </c>
      <c r="M105" s="4">
        <v>0</v>
      </c>
      <c r="N105" s="4">
        <v>0</v>
      </c>
      <c r="O105" s="4">
        <v>0</v>
      </c>
      <c r="P105" s="4">
        <v>0</v>
      </c>
      <c r="Q105" s="4">
        <v>0</v>
      </c>
      <c r="R105" s="4">
        <v>0</v>
      </c>
      <c r="S105" s="4">
        <v>0</v>
      </c>
      <c r="T105" s="4">
        <v>0</v>
      </c>
      <c r="U105" s="4">
        <v>0</v>
      </c>
      <c r="V105" s="4">
        <v>0</v>
      </c>
      <c r="W105" s="4">
        <v>0</v>
      </c>
      <c r="X105" s="4">
        <v>0</v>
      </c>
      <c r="Y105" s="4">
        <v>0</v>
      </c>
      <c r="Z105" s="4">
        <v>0</v>
      </c>
      <c r="AA105" s="4">
        <v>0</v>
      </c>
      <c r="AB105" s="4">
        <v>0</v>
      </c>
      <c r="AC105" s="4">
        <v>0</v>
      </c>
      <c r="AD105" s="4">
        <v>0</v>
      </c>
      <c r="AE105" s="4">
        <v>0</v>
      </c>
      <c r="AF105" s="4">
        <v>0</v>
      </c>
      <c r="AG105" s="4">
        <v>0</v>
      </c>
    </row>
    <row r="106" spans="1:33" ht="16" x14ac:dyDescent="0.2">
      <c r="A106" s="7" t="s">
        <v>284</v>
      </c>
      <c r="B106" s="4">
        <v>0</v>
      </c>
      <c r="C106" s="4">
        <v>0</v>
      </c>
      <c r="D106" s="4">
        <v>0</v>
      </c>
      <c r="E106" s="4">
        <v>0</v>
      </c>
      <c r="F106" s="4">
        <v>0</v>
      </c>
      <c r="G106" s="4">
        <v>0</v>
      </c>
      <c r="H106" s="4">
        <v>0</v>
      </c>
      <c r="I106" s="4">
        <v>0</v>
      </c>
      <c r="J106" s="4">
        <v>0</v>
      </c>
      <c r="K106" s="4">
        <v>0</v>
      </c>
      <c r="L106" s="4">
        <v>0</v>
      </c>
      <c r="M106" s="4">
        <v>6</v>
      </c>
      <c r="N106" s="4">
        <v>0</v>
      </c>
      <c r="O106" s="4">
        <v>0</v>
      </c>
      <c r="P106" s="4">
        <v>0</v>
      </c>
      <c r="Q106" s="4">
        <v>0</v>
      </c>
      <c r="R106" s="4">
        <v>0</v>
      </c>
      <c r="S106" s="4">
        <v>0</v>
      </c>
      <c r="T106" s="4">
        <v>0</v>
      </c>
      <c r="U106" s="4">
        <v>0</v>
      </c>
      <c r="V106" s="4">
        <v>0</v>
      </c>
      <c r="W106" s="4">
        <v>22</v>
      </c>
      <c r="X106" s="4">
        <v>0</v>
      </c>
      <c r="Y106" s="4">
        <v>0</v>
      </c>
      <c r="Z106" s="4">
        <v>0</v>
      </c>
      <c r="AA106" s="4">
        <v>0</v>
      </c>
      <c r="AB106" s="4">
        <v>0</v>
      </c>
      <c r="AC106" s="4">
        <v>0</v>
      </c>
      <c r="AD106" s="4">
        <v>0</v>
      </c>
      <c r="AE106" s="4">
        <v>0</v>
      </c>
      <c r="AF106" s="4">
        <v>0</v>
      </c>
      <c r="AG106" s="4">
        <v>0</v>
      </c>
    </row>
    <row r="107" spans="1:33" ht="16" x14ac:dyDescent="0.2">
      <c r="A107" s="7" t="s">
        <v>287</v>
      </c>
      <c r="B107" s="4">
        <v>0</v>
      </c>
      <c r="C107" s="4">
        <v>0</v>
      </c>
      <c r="D107" s="4">
        <v>0</v>
      </c>
      <c r="E107" s="4">
        <v>0</v>
      </c>
      <c r="F107" s="4">
        <v>0</v>
      </c>
      <c r="G107" s="4">
        <v>0</v>
      </c>
      <c r="H107" s="4">
        <v>0</v>
      </c>
      <c r="I107" s="4">
        <v>0</v>
      </c>
      <c r="J107" s="4">
        <v>0</v>
      </c>
      <c r="K107" s="4">
        <v>0</v>
      </c>
      <c r="L107" s="4">
        <v>0</v>
      </c>
      <c r="M107" s="4">
        <v>0</v>
      </c>
      <c r="N107" s="4">
        <v>0</v>
      </c>
      <c r="O107" s="4">
        <v>0</v>
      </c>
      <c r="P107" s="4">
        <v>0</v>
      </c>
      <c r="Q107" s="4">
        <v>0</v>
      </c>
      <c r="R107" s="4">
        <v>0</v>
      </c>
      <c r="S107" s="4">
        <v>0</v>
      </c>
      <c r="T107" s="4">
        <v>0</v>
      </c>
      <c r="U107" s="4">
        <v>0</v>
      </c>
      <c r="V107" s="4">
        <v>0</v>
      </c>
      <c r="W107" s="4">
        <v>0</v>
      </c>
      <c r="X107" s="4">
        <v>0</v>
      </c>
      <c r="Y107" s="4">
        <v>0</v>
      </c>
      <c r="Z107" s="4">
        <v>0</v>
      </c>
      <c r="AA107" s="4">
        <v>0</v>
      </c>
      <c r="AB107" s="4">
        <v>0</v>
      </c>
      <c r="AC107" s="4">
        <v>0</v>
      </c>
      <c r="AD107" s="4">
        <v>0</v>
      </c>
      <c r="AE107" s="4">
        <v>0</v>
      </c>
      <c r="AF107" s="4">
        <v>0</v>
      </c>
      <c r="AG107" s="4">
        <v>0</v>
      </c>
    </row>
    <row r="108" spans="1:33" ht="16" x14ac:dyDescent="0.2">
      <c r="A108" s="7" t="s">
        <v>288</v>
      </c>
      <c r="B108" s="4">
        <v>0</v>
      </c>
      <c r="C108" s="4">
        <v>0</v>
      </c>
      <c r="D108" s="4">
        <v>0</v>
      </c>
      <c r="E108" s="4">
        <v>0</v>
      </c>
      <c r="F108" s="4">
        <v>0</v>
      </c>
      <c r="G108" s="4">
        <v>0</v>
      </c>
      <c r="H108" s="4">
        <v>0</v>
      </c>
      <c r="I108" s="4">
        <v>0</v>
      </c>
      <c r="J108" s="4">
        <v>0</v>
      </c>
      <c r="K108" s="4">
        <v>0</v>
      </c>
      <c r="L108" s="4">
        <v>0</v>
      </c>
      <c r="M108" s="4">
        <v>0</v>
      </c>
      <c r="N108" s="4">
        <v>0</v>
      </c>
      <c r="O108" s="4">
        <v>0</v>
      </c>
      <c r="P108" s="4">
        <v>0</v>
      </c>
      <c r="Q108" s="4">
        <v>0</v>
      </c>
      <c r="R108" s="4">
        <v>0</v>
      </c>
      <c r="S108" s="4">
        <v>0</v>
      </c>
      <c r="T108" s="4">
        <v>0</v>
      </c>
      <c r="U108" s="4">
        <v>0</v>
      </c>
      <c r="V108" s="4">
        <v>0</v>
      </c>
      <c r="W108" s="4">
        <v>0</v>
      </c>
      <c r="X108" s="4">
        <v>0</v>
      </c>
      <c r="Y108" s="4">
        <v>0</v>
      </c>
      <c r="Z108" s="4">
        <v>0</v>
      </c>
      <c r="AA108" s="4">
        <v>0</v>
      </c>
      <c r="AB108" s="4">
        <v>0</v>
      </c>
      <c r="AC108" s="4">
        <v>0</v>
      </c>
      <c r="AD108" s="4">
        <v>0</v>
      </c>
      <c r="AE108" s="4">
        <v>5</v>
      </c>
      <c r="AF108" s="4">
        <v>4</v>
      </c>
      <c r="AG108" s="4">
        <v>0</v>
      </c>
    </row>
    <row r="109" spans="1:33" ht="16" hidden="1" x14ac:dyDescent="0.2">
      <c r="A109" s="6" t="s">
        <v>292</v>
      </c>
      <c r="B109" s="4" t="s">
        <v>57</v>
      </c>
      <c r="C109" s="4" t="s">
        <v>57</v>
      </c>
      <c r="D109" s="4" t="s">
        <v>57</v>
      </c>
      <c r="E109" s="4" t="s">
        <v>57</v>
      </c>
      <c r="F109" s="4" t="s">
        <v>57</v>
      </c>
      <c r="G109" s="4" t="s">
        <v>57</v>
      </c>
      <c r="H109" s="4" t="s">
        <v>57</v>
      </c>
      <c r="I109" s="4" t="s">
        <v>57</v>
      </c>
      <c r="J109" s="4" t="s">
        <v>57</v>
      </c>
      <c r="K109" s="4" t="s">
        <v>57</v>
      </c>
      <c r="L109" s="4" t="s">
        <v>57</v>
      </c>
      <c r="M109" s="4" t="s">
        <v>57</v>
      </c>
      <c r="N109" s="4" t="s">
        <v>57</v>
      </c>
      <c r="O109" s="4" t="s">
        <v>57</v>
      </c>
      <c r="P109" s="4" t="s">
        <v>57</v>
      </c>
      <c r="Q109" s="4" t="s">
        <v>57</v>
      </c>
      <c r="R109" s="4" t="s">
        <v>57</v>
      </c>
      <c r="S109" s="4" t="s">
        <v>100</v>
      </c>
      <c r="T109" s="4" t="s">
        <v>57</v>
      </c>
      <c r="U109" s="4" t="s">
        <v>57</v>
      </c>
      <c r="V109" s="4" t="s">
        <v>57</v>
      </c>
      <c r="W109" s="4" t="s">
        <v>57</v>
      </c>
      <c r="X109" s="4" t="s">
        <v>57</v>
      </c>
      <c r="Y109" s="4" t="s">
        <v>57</v>
      </c>
      <c r="Z109" s="4" t="s">
        <v>57</v>
      </c>
      <c r="AA109" s="4" t="s">
        <v>57</v>
      </c>
      <c r="AB109" s="4" t="s">
        <v>57</v>
      </c>
      <c r="AC109" s="4" t="s">
        <v>57</v>
      </c>
      <c r="AD109" s="4" t="s">
        <v>57</v>
      </c>
      <c r="AE109" s="4" t="s">
        <v>57</v>
      </c>
      <c r="AF109" s="4" t="s">
        <v>57</v>
      </c>
      <c r="AG109" s="4" t="s">
        <v>57</v>
      </c>
    </row>
    <row r="110" spans="1:33" ht="16" hidden="1" x14ac:dyDescent="0.2">
      <c r="A110" s="6" t="s">
        <v>294</v>
      </c>
      <c r="B110" s="4" t="s">
        <v>419</v>
      </c>
      <c r="C110" s="4" t="s">
        <v>264</v>
      </c>
      <c r="D110" s="4" t="s">
        <v>204</v>
      </c>
      <c r="E110" s="4" t="s">
        <v>420</v>
      </c>
      <c r="F110" s="4" t="s">
        <v>380</v>
      </c>
      <c r="G110" s="4" t="s">
        <v>421</v>
      </c>
      <c r="H110" s="4" t="s">
        <v>422</v>
      </c>
      <c r="I110" s="4" t="s">
        <v>423</v>
      </c>
      <c r="J110" s="4" t="s">
        <v>424</v>
      </c>
      <c r="K110" s="4" t="s">
        <v>416</v>
      </c>
      <c r="L110" s="4" t="s">
        <v>281</v>
      </c>
      <c r="M110" s="4" t="s">
        <v>425</v>
      </c>
      <c r="N110" s="4" t="s">
        <v>426</v>
      </c>
      <c r="O110" s="4" t="s">
        <v>427</v>
      </c>
      <c r="P110" s="4" t="s">
        <v>185</v>
      </c>
      <c r="Q110" s="4" t="s">
        <v>247</v>
      </c>
      <c r="R110" s="4" t="s">
        <v>87</v>
      </c>
      <c r="S110" s="4" t="s">
        <v>428</v>
      </c>
      <c r="T110" s="4" t="s">
        <v>429</v>
      </c>
      <c r="U110" s="4" t="s">
        <v>160</v>
      </c>
      <c r="V110" s="4" t="s">
        <v>430</v>
      </c>
      <c r="W110" s="4" t="s">
        <v>431</v>
      </c>
      <c r="X110" s="4" t="s">
        <v>432</v>
      </c>
      <c r="Y110" s="4" t="s">
        <v>160</v>
      </c>
      <c r="Z110" s="4" t="s">
        <v>433</v>
      </c>
      <c r="AA110" s="4" t="s">
        <v>392</v>
      </c>
      <c r="AB110" s="4" t="s">
        <v>434</v>
      </c>
      <c r="AC110" s="4" t="s">
        <v>134</v>
      </c>
      <c r="AD110" s="4" t="s">
        <v>96</v>
      </c>
      <c r="AE110" s="4" t="s">
        <v>435</v>
      </c>
      <c r="AF110" s="4" t="s">
        <v>436</v>
      </c>
      <c r="AG110" s="4" t="s">
        <v>377</v>
      </c>
    </row>
    <row r="114" spans="1:22" ht="96" x14ac:dyDescent="0.2">
      <c r="A114" s="10"/>
      <c r="B114" s="8" t="s">
        <v>304</v>
      </c>
      <c r="C114" s="8" t="s">
        <v>306</v>
      </c>
      <c r="D114" s="8" t="s">
        <v>309</v>
      </c>
      <c r="E114" s="8" t="s">
        <v>311</v>
      </c>
      <c r="F114" s="8" t="s">
        <v>316</v>
      </c>
      <c r="G114" s="8" t="s">
        <v>319</v>
      </c>
      <c r="H114" s="8" t="s">
        <v>322</v>
      </c>
      <c r="I114" s="8" t="s">
        <v>327</v>
      </c>
      <c r="J114" s="8" t="s">
        <v>328</v>
      </c>
      <c r="K114" s="10" t="s">
        <v>596</v>
      </c>
    </row>
    <row r="115" spans="1:22" ht="16" x14ac:dyDescent="0.2">
      <c r="A115" s="7" t="s">
        <v>273</v>
      </c>
      <c r="B115" s="4">
        <v>0</v>
      </c>
      <c r="C115" s="4">
        <v>0</v>
      </c>
      <c r="D115" s="4">
        <v>0</v>
      </c>
      <c r="E115" s="4">
        <v>0</v>
      </c>
      <c r="F115" s="4">
        <v>0</v>
      </c>
      <c r="G115" s="4">
        <v>0</v>
      </c>
      <c r="H115" s="4">
        <v>0</v>
      </c>
      <c r="I115" s="4">
        <v>0</v>
      </c>
      <c r="J115" s="4">
        <v>0</v>
      </c>
      <c r="K115" s="4">
        <f t="shared" ref="K115:K125" si="0" xml:space="preserve"> SUM(B115:J115)</f>
        <v>0</v>
      </c>
    </row>
    <row r="116" spans="1:22" ht="16" x14ac:dyDescent="0.2">
      <c r="A116" s="7" t="s">
        <v>274</v>
      </c>
      <c r="B116" s="4">
        <v>0</v>
      </c>
      <c r="C116" s="4">
        <v>0</v>
      </c>
      <c r="D116" s="4">
        <v>0</v>
      </c>
      <c r="E116" s="4">
        <v>0</v>
      </c>
      <c r="F116" s="4">
        <v>0</v>
      </c>
      <c r="G116" s="4">
        <v>0</v>
      </c>
      <c r="H116" s="4">
        <v>0</v>
      </c>
      <c r="I116" s="4">
        <v>0</v>
      </c>
      <c r="J116" s="4">
        <v>0</v>
      </c>
      <c r="K116" s="4">
        <f t="shared" si="0"/>
        <v>0</v>
      </c>
    </row>
    <row r="117" spans="1:22" ht="16" x14ac:dyDescent="0.2">
      <c r="A117" s="7" t="s">
        <v>275</v>
      </c>
      <c r="B117" s="4">
        <v>0</v>
      </c>
      <c r="C117" s="4">
        <v>0</v>
      </c>
      <c r="D117" s="4">
        <v>0</v>
      </c>
      <c r="E117" s="4">
        <v>0</v>
      </c>
      <c r="F117" s="4">
        <v>0</v>
      </c>
      <c r="G117" s="4">
        <v>0</v>
      </c>
      <c r="H117" s="4">
        <v>0</v>
      </c>
      <c r="I117" s="4">
        <v>0</v>
      </c>
      <c r="J117" s="4">
        <v>0</v>
      </c>
      <c r="K117" s="4">
        <f t="shared" si="0"/>
        <v>0</v>
      </c>
    </row>
    <row r="118" spans="1:22" ht="16" x14ac:dyDescent="0.2">
      <c r="A118" s="7" t="s">
        <v>277</v>
      </c>
      <c r="B118" s="4">
        <v>0</v>
      </c>
      <c r="C118" s="4">
        <v>0</v>
      </c>
      <c r="D118" s="4">
        <v>0</v>
      </c>
      <c r="E118" s="4">
        <v>0</v>
      </c>
      <c r="F118" s="4">
        <v>0</v>
      </c>
      <c r="G118" s="4">
        <v>0</v>
      </c>
      <c r="H118" s="4">
        <v>0</v>
      </c>
      <c r="I118" s="4">
        <v>0</v>
      </c>
      <c r="J118" s="4">
        <v>0</v>
      </c>
      <c r="K118" s="4">
        <f t="shared" si="0"/>
        <v>0</v>
      </c>
    </row>
    <row r="119" spans="1:22" ht="16" x14ac:dyDescent="0.2">
      <c r="A119" s="6" t="s">
        <v>180</v>
      </c>
      <c r="B119" s="4">
        <v>15</v>
      </c>
      <c r="C119" s="4">
        <v>0</v>
      </c>
      <c r="D119" s="4">
        <v>0</v>
      </c>
      <c r="E119" s="4">
        <v>0</v>
      </c>
      <c r="F119" s="4">
        <v>6</v>
      </c>
      <c r="G119" s="4">
        <v>0</v>
      </c>
      <c r="H119" s="4">
        <v>0</v>
      </c>
      <c r="I119" s="4">
        <v>0</v>
      </c>
      <c r="J119" s="4">
        <v>9</v>
      </c>
      <c r="K119" s="4">
        <f t="shared" si="0"/>
        <v>30</v>
      </c>
    </row>
    <row r="120" spans="1:22" ht="16" x14ac:dyDescent="0.2">
      <c r="A120" s="7" t="s">
        <v>279</v>
      </c>
      <c r="B120" s="4">
        <v>0</v>
      </c>
      <c r="C120" s="4">
        <v>21</v>
      </c>
      <c r="D120" s="4">
        <v>0</v>
      </c>
      <c r="E120" s="4">
        <v>0</v>
      </c>
      <c r="F120" s="4">
        <v>18</v>
      </c>
      <c r="G120" s="4">
        <v>1</v>
      </c>
      <c r="H120" s="4">
        <v>0</v>
      </c>
      <c r="I120" s="4">
        <v>0</v>
      </c>
      <c r="J120" s="4">
        <v>39</v>
      </c>
      <c r="K120" s="4">
        <f t="shared" si="0"/>
        <v>79</v>
      </c>
    </row>
    <row r="121" spans="1:22" ht="16" x14ac:dyDescent="0.2">
      <c r="A121" s="7" t="s">
        <v>282</v>
      </c>
      <c r="B121" s="4">
        <v>0</v>
      </c>
      <c r="C121" s="4">
        <v>0</v>
      </c>
      <c r="D121" s="4">
        <v>0</v>
      </c>
      <c r="E121" s="4">
        <v>7</v>
      </c>
      <c r="F121" s="4">
        <v>0</v>
      </c>
      <c r="G121" s="4">
        <v>82</v>
      </c>
      <c r="H121" s="4">
        <v>2</v>
      </c>
      <c r="I121" s="4">
        <v>0</v>
      </c>
      <c r="J121" s="4">
        <v>42</v>
      </c>
      <c r="K121" s="4">
        <f t="shared" si="0"/>
        <v>133</v>
      </c>
    </row>
    <row r="122" spans="1:22" ht="16" x14ac:dyDescent="0.2">
      <c r="A122" s="7" t="s">
        <v>291</v>
      </c>
      <c r="B122" s="4">
        <v>0</v>
      </c>
      <c r="C122" s="4">
        <v>0</v>
      </c>
      <c r="D122" s="4">
        <v>0</v>
      </c>
      <c r="E122" s="4">
        <v>0</v>
      </c>
      <c r="F122" s="4">
        <v>0</v>
      </c>
      <c r="G122" s="4">
        <v>0</v>
      </c>
      <c r="H122" s="4">
        <v>0</v>
      </c>
      <c r="I122" s="4">
        <v>0</v>
      </c>
      <c r="J122" s="4">
        <v>0</v>
      </c>
      <c r="K122" s="4">
        <f t="shared" si="0"/>
        <v>0</v>
      </c>
    </row>
    <row r="123" spans="1:22" ht="16" x14ac:dyDescent="0.2">
      <c r="A123" s="7" t="s">
        <v>284</v>
      </c>
      <c r="B123" s="4">
        <v>0</v>
      </c>
      <c r="C123" s="4">
        <v>0</v>
      </c>
      <c r="D123" s="4">
        <v>6</v>
      </c>
      <c r="E123" s="4">
        <v>0</v>
      </c>
      <c r="F123" s="4">
        <v>0</v>
      </c>
      <c r="G123" s="4">
        <v>22</v>
      </c>
      <c r="H123" s="4">
        <v>0</v>
      </c>
      <c r="I123" s="4">
        <v>0</v>
      </c>
      <c r="J123" s="4">
        <v>0</v>
      </c>
      <c r="K123" s="4">
        <f t="shared" si="0"/>
        <v>28</v>
      </c>
    </row>
    <row r="124" spans="1:22" ht="16" x14ac:dyDescent="0.2">
      <c r="A124" s="7" t="s">
        <v>287</v>
      </c>
      <c r="B124" s="4">
        <v>0</v>
      </c>
      <c r="C124" s="4">
        <v>0</v>
      </c>
      <c r="D124" s="4">
        <v>0</v>
      </c>
      <c r="E124" s="4">
        <v>0</v>
      </c>
      <c r="F124" s="4">
        <v>0</v>
      </c>
      <c r="G124" s="4">
        <v>0</v>
      </c>
      <c r="H124" s="4">
        <v>0</v>
      </c>
      <c r="I124" s="4">
        <v>0</v>
      </c>
      <c r="J124" s="4">
        <v>0</v>
      </c>
      <c r="K124" s="4">
        <f t="shared" si="0"/>
        <v>0</v>
      </c>
    </row>
    <row r="125" spans="1:22" ht="16" x14ac:dyDescent="0.2">
      <c r="A125" s="7" t="s">
        <v>288</v>
      </c>
      <c r="B125" s="4">
        <v>0</v>
      </c>
      <c r="C125" s="4">
        <v>0</v>
      </c>
      <c r="D125" s="4">
        <v>0</v>
      </c>
      <c r="E125" s="4">
        <v>0</v>
      </c>
      <c r="F125" s="4">
        <v>0</v>
      </c>
      <c r="G125" s="4">
        <v>0</v>
      </c>
      <c r="H125" s="4">
        <v>0</v>
      </c>
      <c r="I125" s="4">
        <v>5</v>
      </c>
      <c r="J125" s="4">
        <v>4</v>
      </c>
      <c r="K125" s="4">
        <f t="shared" si="0"/>
        <v>9</v>
      </c>
    </row>
    <row r="126" spans="1:22" ht="16" x14ac:dyDescent="0.2">
      <c r="A126" s="4" t="s">
        <v>596</v>
      </c>
      <c r="B126" s="4">
        <f>SUM(B115:B125)</f>
        <v>15</v>
      </c>
      <c r="C126" s="4">
        <f t="shared" ref="C126:J126" si="1">SUM(C115:C125)</f>
        <v>21</v>
      </c>
      <c r="D126" s="4">
        <f t="shared" si="1"/>
        <v>6</v>
      </c>
      <c r="E126" s="4">
        <f t="shared" si="1"/>
        <v>7</v>
      </c>
      <c r="F126" s="4">
        <f t="shared" si="1"/>
        <v>24</v>
      </c>
      <c r="G126" s="4">
        <f t="shared" si="1"/>
        <v>105</v>
      </c>
      <c r="H126" s="4">
        <f t="shared" si="1"/>
        <v>2</v>
      </c>
      <c r="I126" s="4">
        <f t="shared" si="1"/>
        <v>5</v>
      </c>
      <c r="J126" s="4">
        <f t="shared" si="1"/>
        <v>94</v>
      </c>
    </row>
    <row r="127" spans="1:22" ht="96" x14ac:dyDescent="0.2">
      <c r="A127" s="10"/>
      <c r="B127" s="8" t="s">
        <v>304</v>
      </c>
      <c r="C127" s="8" t="s">
        <v>306</v>
      </c>
      <c r="D127" s="8" t="s">
        <v>309</v>
      </c>
      <c r="E127" s="8" t="s">
        <v>311</v>
      </c>
      <c r="F127" s="8" t="s">
        <v>316</v>
      </c>
      <c r="G127" s="8" t="s">
        <v>319</v>
      </c>
      <c r="H127" s="8" t="s">
        <v>322</v>
      </c>
      <c r="I127" s="8" t="s">
        <v>327</v>
      </c>
      <c r="J127" s="8" t="s">
        <v>328</v>
      </c>
      <c r="K127" s="10" t="s">
        <v>596</v>
      </c>
      <c r="M127" s="10"/>
      <c r="N127" s="8" t="s">
        <v>304</v>
      </c>
      <c r="O127" s="8" t="s">
        <v>306</v>
      </c>
      <c r="P127" s="8" t="s">
        <v>309</v>
      </c>
      <c r="Q127" s="8" t="s">
        <v>311</v>
      </c>
      <c r="R127" s="8" t="s">
        <v>316</v>
      </c>
      <c r="S127" s="8" t="s">
        <v>319</v>
      </c>
      <c r="T127" s="8" t="s">
        <v>322</v>
      </c>
      <c r="U127" s="8" t="s">
        <v>327</v>
      </c>
      <c r="V127" s="8" t="s">
        <v>328</v>
      </c>
    </row>
    <row r="128" spans="1:22" ht="16" x14ac:dyDescent="0.2">
      <c r="A128" s="7" t="s">
        <v>273</v>
      </c>
      <c r="B128" s="19">
        <v>0</v>
      </c>
      <c r="C128" s="19">
        <v>0</v>
      </c>
      <c r="D128" s="19">
        <v>0</v>
      </c>
      <c r="E128" s="19">
        <v>0</v>
      </c>
      <c r="F128" s="19">
        <v>0</v>
      </c>
      <c r="G128" s="19">
        <v>0</v>
      </c>
      <c r="H128" s="19">
        <v>0</v>
      </c>
      <c r="I128" s="19">
        <v>0</v>
      </c>
      <c r="J128" s="19">
        <v>0</v>
      </c>
      <c r="K128" s="19">
        <f t="shared" ref="K128:K138" si="2" xml:space="preserve"> SUM(B128:J128)</f>
        <v>0</v>
      </c>
      <c r="M128" s="7" t="s">
        <v>273</v>
      </c>
      <c r="N128" s="23"/>
      <c r="O128" s="23"/>
      <c r="P128" s="23"/>
      <c r="Q128" s="23"/>
      <c r="R128" s="23"/>
      <c r="S128" s="23"/>
      <c r="T128" s="23"/>
      <c r="U128" s="23"/>
      <c r="V128" s="23"/>
    </row>
    <row r="129" spans="1:22" ht="16" x14ac:dyDescent="0.2">
      <c r="A129" s="7" t="s">
        <v>274</v>
      </c>
      <c r="B129" s="19">
        <v>0</v>
      </c>
      <c r="C129" s="19">
        <v>0</v>
      </c>
      <c r="D129" s="19">
        <v>0</v>
      </c>
      <c r="E129" s="19">
        <v>0</v>
      </c>
      <c r="F129" s="19">
        <v>0</v>
      </c>
      <c r="G129" s="19">
        <v>0</v>
      </c>
      <c r="H129" s="19">
        <v>0</v>
      </c>
      <c r="I129" s="19">
        <v>0</v>
      </c>
      <c r="J129" s="19">
        <v>0</v>
      </c>
      <c r="K129" s="19">
        <f t="shared" si="2"/>
        <v>0</v>
      </c>
      <c r="M129" s="7" t="s">
        <v>274</v>
      </c>
      <c r="N129" s="23"/>
      <c r="O129" s="23"/>
      <c r="P129" s="23"/>
      <c r="Q129" s="23"/>
      <c r="R129" s="23"/>
      <c r="S129" s="23"/>
      <c r="T129" s="23"/>
      <c r="U129" s="23"/>
      <c r="V129" s="23"/>
    </row>
    <row r="130" spans="1:22" ht="16" x14ac:dyDescent="0.2">
      <c r="A130" s="7" t="s">
        <v>275</v>
      </c>
      <c r="B130" s="19">
        <v>0</v>
      </c>
      <c r="C130" s="19">
        <v>0</v>
      </c>
      <c r="D130" s="19">
        <v>0</v>
      </c>
      <c r="E130" s="19">
        <v>0</v>
      </c>
      <c r="F130" s="19">
        <v>0</v>
      </c>
      <c r="G130" s="19">
        <v>0</v>
      </c>
      <c r="H130" s="19">
        <v>0</v>
      </c>
      <c r="I130" s="19">
        <v>0</v>
      </c>
      <c r="J130" s="19">
        <v>0</v>
      </c>
      <c r="K130" s="19">
        <f t="shared" si="2"/>
        <v>0</v>
      </c>
      <c r="M130" s="7" t="s">
        <v>275</v>
      </c>
      <c r="N130" s="23"/>
      <c r="O130" s="23"/>
      <c r="P130" s="23"/>
      <c r="Q130" s="23"/>
      <c r="R130" s="23"/>
      <c r="S130" s="23"/>
      <c r="T130" s="23"/>
      <c r="U130" s="23"/>
      <c r="V130" s="23"/>
    </row>
    <row r="131" spans="1:22" ht="32" x14ac:dyDescent="0.2">
      <c r="A131" s="7" t="s">
        <v>277</v>
      </c>
      <c r="B131" s="19">
        <v>0</v>
      </c>
      <c r="C131" s="19">
        <v>0</v>
      </c>
      <c r="D131" s="19">
        <v>0</v>
      </c>
      <c r="E131" s="19">
        <v>0</v>
      </c>
      <c r="F131" s="19">
        <v>0</v>
      </c>
      <c r="G131" s="19">
        <v>0</v>
      </c>
      <c r="H131" s="19">
        <v>0</v>
      </c>
      <c r="I131" s="19">
        <v>0</v>
      </c>
      <c r="J131" s="19">
        <v>0</v>
      </c>
      <c r="K131" s="19">
        <f t="shared" si="2"/>
        <v>0</v>
      </c>
      <c r="M131" s="7" t="s">
        <v>277</v>
      </c>
      <c r="N131" s="23"/>
      <c r="O131" s="23"/>
      <c r="P131" s="23"/>
      <c r="Q131" s="23"/>
      <c r="R131" s="23"/>
      <c r="S131" s="23"/>
      <c r="T131" s="23"/>
      <c r="U131" s="23"/>
      <c r="V131" s="23"/>
    </row>
    <row r="132" spans="1:22" ht="16" x14ac:dyDescent="0.2">
      <c r="A132" s="6" t="s">
        <v>180</v>
      </c>
      <c r="B132" s="19">
        <f>15/15</f>
        <v>1</v>
      </c>
      <c r="C132" s="19">
        <v>0</v>
      </c>
      <c r="D132" s="19">
        <v>0</v>
      </c>
      <c r="E132" s="19">
        <v>0</v>
      </c>
      <c r="F132" s="19">
        <f>6/24</f>
        <v>0.25</v>
      </c>
      <c r="G132" s="19">
        <v>0</v>
      </c>
      <c r="H132" s="19">
        <v>0</v>
      </c>
      <c r="I132" s="19">
        <v>0</v>
      </c>
      <c r="J132" s="19">
        <f>9/94</f>
        <v>9.5744680851063829E-2</v>
      </c>
      <c r="K132" s="19">
        <f t="shared" si="2"/>
        <v>1.3457446808510638</v>
      </c>
      <c r="M132" s="6" t="s">
        <v>180</v>
      </c>
      <c r="N132" s="23" t="s">
        <v>615</v>
      </c>
      <c r="O132" s="23"/>
      <c r="P132" s="23"/>
      <c r="Q132" s="23"/>
      <c r="R132" s="23" t="s">
        <v>619</v>
      </c>
      <c r="S132" s="23"/>
      <c r="T132" s="23"/>
      <c r="U132" s="23"/>
      <c r="V132" s="23" t="s">
        <v>629</v>
      </c>
    </row>
    <row r="133" spans="1:22" ht="16" x14ac:dyDescent="0.2">
      <c r="A133" s="7" t="s">
        <v>279</v>
      </c>
      <c r="B133" s="19">
        <v>0</v>
      </c>
      <c r="C133" s="19">
        <f>21/21</f>
        <v>1</v>
      </c>
      <c r="D133" s="19">
        <v>0</v>
      </c>
      <c r="E133" s="19">
        <v>0</v>
      </c>
      <c r="F133" s="19">
        <f>18/24</f>
        <v>0.75</v>
      </c>
      <c r="G133" s="19">
        <f>1/105</f>
        <v>9.5238095238095247E-3</v>
      </c>
      <c r="H133" s="19">
        <v>0</v>
      </c>
      <c r="I133" s="19">
        <v>0</v>
      </c>
      <c r="J133" s="19">
        <f>39/94</f>
        <v>0.41489361702127658</v>
      </c>
      <c r="K133" s="19">
        <f t="shared" si="2"/>
        <v>2.174417426545086</v>
      </c>
      <c r="M133" s="7" t="s">
        <v>279</v>
      </c>
      <c r="N133" s="23"/>
      <c r="O133" s="23" t="s">
        <v>616</v>
      </c>
      <c r="P133" s="23"/>
      <c r="Q133" s="23"/>
      <c r="R133" s="23" t="s">
        <v>620</v>
      </c>
      <c r="S133" s="23" t="s">
        <v>621</v>
      </c>
      <c r="T133" s="23"/>
      <c r="U133" s="23"/>
      <c r="V133" s="23" t="s">
        <v>627</v>
      </c>
    </row>
    <row r="134" spans="1:22" ht="16" x14ac:dyDescent="0.2">
      <c r="A134" s="7" t="s">
        <v>282</v>
      </c>
      <c r="B134" s="19">
        <v>0</v>
      </c>
      <c r="C134" s="19">
        <v>0</v>
      </c>
      <c r="D134" s="19">
        <v>0</v>
      </c>
      <c r="E134" s="19">
        <f>7/7</f>
        <v>1</v>
      </c>
      <c r="F134" s="19">
        <v>0</v>
      </c>
      <c r="G134" s="19">
        <f>82/105</f>
        <v>0.78095238095238095</v>
      </c>
      <c r="H134" s="19">
        <f>2/2</f>
        <v>1</v>
      </c>
      <c r="I134" s="19">
        <v>0</v>
      </c>
      <c r="J134" s="19">
        <f>42/94</f>
        <v>0.44680851063829785</v>
      </c>
      <c r="K134" s="19">
        <f t="shared" si="2"/>
        <v>3.2277608915906786</v>
      </c>
      <c r="M134" s="7" t="s">
        <v>282</v>
      </c>
      <c r="N134" s="23"/>
      <c r="O134" s="23"/>
      <c r="P134" s="23"/>
      <c r="Q134" s="23" t="s">
        <v>618</v>
      </c>
      <c r="R134" s="23"/>
      <c r="S134" s="23" t="s">
        <v>622</v>
      </c>
      <c r="T134" s="23" t="s">
        <v>624</v>
      </c>
      <c r="U134" s="23"/>
      <c r="V134" s="23" t="s">
        <v>626</v>
      </c>
    </row>
    <row r="135" spans="1:22" ht="32" x14ac:dyDescent="0.2">
      <c r="A135" s="7" t="s">
        <v>291</v>
      </c>
      <c r="B135" s="19">
        <v>0</v>
      </c>
      <c r="C135" s="19">
        <v>0</v>
      </c>
      <c r="D135" s="19">
        <v>0</v>
      </c>
      <c r="E135" s="19">
        <v>0</v>
      </c>
      <c r="F135" s="19">
        <v>0</v>
      </c>
      <c r="G135" s="19">
        <v>0</v>
      </c>
      <c r="H135" s="19">
        <v>0</v>
      </c>
      <c r="I135" s="19">
        <v>0</v>
      </c>
      <c r="J135" s="19">
        <v>0</v>
      </c>
      <c r="K135" s="19">
        <f t="shared" si="2"/>
        <v>0</v>
      </c>
      <c r="M135" s="7" t="s">
        <v>291</v>
      </c>
      <c r="N135" s="23"/>
      <c r="O135" s="23"/>
      <c r="P135" s="23"/>
      <c r="Q135" s="23"/>
      <c r="R135" s="23"/>
      <c r="S135" s="23"/>
      <c r="T135" s="23"/>
      <c r="U135" s="23"/>
      <c r="V135" s="23"/>
    </row>
    <row r="136" spans="1:22" ht="48" x14ac:dyDescent="0.2">
      <c r="A136" s="7" t="s">
        <v>284</v>
      </c>
      <c r="B136" s="19">
        <v>0</v>
      </c>
      <c r="C136" s="19">
        <v>0</v>
      </c>
      <c r="D136" s="19">
        <f>6/6</f>
        <v>1</v>
      </c>
      <c r="E136" s="19">
        <v>0</v>
      </c>
      <c r="F136" s="19">
        <v>0</v>
      </c>
      <c r="G136" s="19">
        <f>22/105</f>
        <v>0.20952380952380953</v>
      </c>
      <c r="H136" s="19">
        <v>0</v>
      </c>
      <c r="I136" s="19">
        <v>0</v>
      </c>
      <c r="J136" s="19">
        <v>0</v>
      </c>
      <c r="K136" s="19">
        <f t="shared" si="2"/>
        <v>1.2095238095238094</v>
      </c>
      <c r="M136" s="7" t="s">
        <v>284</v>
      </c>
      <c r="N136" s="23"/>
      <c r="O136" s="23"/>
      <c r="P136" s="23" t="s">
        <v>617</v>
      </c>
      <c r="Q136" s="23"/>
      <c r="R136" s="23"/>
      <c r="S136" s="23" t="s">
        <v>623</v>
      </c>
      <c r="T136" s="23"/>
      <c r="U136" s="23"/>
      <c r="V136" s="23"/>
    </row>
    <row r="137" spans="1:22" ht="32" x14ac:dyDescent="0.2">
      <c r="A137" s="7" t="s">
        <v>287</v>
      </c>
      <c r="B137" s="19">
        <v>0</v>
      </c>
      <c r="C137" s="19">
        <v>0</v>
      </c>
      <c r="D137" s="19">
        <v>0</v>
      </c>
      <c r="E137" s="19">
        <v>0</v>
      </c>
      <c r="F137" s="19">
        <v>0</v>
      </c>
      <c r="G137" s="19">
        <v>0</v>
      </c>
      <c r="H137" s="19">
        <v>0</v>
      </c>
      <c r="I137" s="19">
        <v>0</v>
      </c>
      <c r="J137" s="19">
        <v>4.2553191489361702E-4</v>
      </c>
      <c r="K137" s="19">
        <f t="shared" si="2"/>
        <v>4.2553191489361702E-4</v>
      </c>
      <c r="M137" s="7" t="s">
        <v>287</v>
      </c>
      <c r="N137" s="23"/>
      <c r="O137" s="23"/>
      <c r="P137" s="23"/>
      <c r="Q137" s="23"/>
      <c r="R137" s="23"/>
      <c r="S137" s="23"/>
      <c r="T137" s="23"/>
      <c r="U137" s="23"/>
      <c r="V137" s="23"/>
    </row>
    <row r="138" spans="1:22" ht="16" x14ac:dyDescent="0.2">
      <c r="A138" s="7" t="s">
        <v>288</v>
      </c>
      <c r="B138" s="19">
        <v>0</v>
      </c>
      <c r="C138" s="19">
        <v>0</v>
      </c>
      <c r="D138" s="19">
        <v>0</v>
      </c>
      <c r="E138" s="19">
        <v>0</v>
      </c>
      <c r="F138" s="19">
        <v>0</v>
      </c>
      <c r="G138" s="19">
        <v>0</v>
      </c>
      <c r="H138" s="19">
        <v>0</v>
      </c>
      <c r="I138" s="19">
        <f>5/5</f>
        <v>1</v>
      </c>
      <c r="J138" s="19">
        <f>4/94</f>
        <v>4.2553191489361701E-2</v>
      </c>
      <c r="K138" s="19">
        <f t="shared" si="2"/>
        <v>1.0425531914893618</v>
      </c>
      <c r="M138" s="7" t="s">
        <v>288</v>
      </c>
      <c r="N138" s="23"/>
      <c r="O138" s="23"/>
      <c r="P138" s="23"/>
      <c r="Q138" s="23"/>
      <c r="R138" s="23"/>
      <c r="S138" s="23"/>
      <c r="T138" s="23"/>
      <c r="U138" s="23" t="s">
        <v>625</v>
      </c>
      <c r="V138" s="23" t="s">
        <v>628</v>
      </c>
    </row>
    <row r="139" spans="1:22" ht="16" x14ac:dyDescent="0.2">
      <c r="A139" s="4" t="s">
        <v>614</v>
      </c>
      <c r="B139" s="22">
        <f>SUM(B128:B138)</f>
        <v>1</v>
      </c>
      <c r="C139" s="22">
        <f>SUM(C128:C138)</f>
        <v>1</v>
      </c>
      <c r="D139" s="22">
        <f>SUM(D128:D138)</f>
        <v>1</v>
      </c>
      <c r="E139" s="22">
        <f>SUM(E128:E138)</f>
        <v>1</v>
      </c>
      <c r="F139" s="22">
        <f>SUM(F128:F138)</f>
        <v>1</v>
      </c>
      <c r="G139" s="22">
        <f>SUM(G128:G138)</f>
        <v>1</v>
      </c>
      <c r="H139" s="22">
        <f>SUM(H128:H138)</f>
        <v>1</v>
      </c>
      <c r="I139" s="22">
        <f>SUM(I128:I138)</f>
        <v>1</v>
      </c>
      <c r="J139" s="22">
        <f>SUM(J128:J138)</f>
        <v>1.0004255319148936</v>
      </c>
    </row>
  </sheetData>
  <autoFilter ref="A1:A110" xr:uid="{09FC6372-A401-994A-8D37-F6E89D697244}">
    <filterColumn colId="0">
      <filters>
        <filter val="Bahamian"/>
        <filter val="Barbadian"/>
        <filter val="Belizean"/>
        <filter val="British West Indian"/>
        <filter val="Guyanese"/>
        <filter val="Haitian"/>
        <filter val="Jamaican"/>
        <filter val="Other West Indian"/>
        <filter val="Trinidadian and Tobagonian"/>
        <filter val="U.S. Virgin Islander"/>
        <filter val="West Indian"/>
      </filters>
    </filterColumn>
    <sortState xmlns:xlrd2="http://schemas.microsoft.com/office/spreadsheetml/2017/richdata2" ref="A47:AG108">
      <sortCondition ref="A1:A110"/>
    </sortState>
  </autoFilter>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21EB-418E-1948-A404-B9470961809A}">
  <sheetPr filterMode="1"/>
  <dimension ref="A1:AA150"/>
  <sheetViews>
    <sheetView topLeftCell="D99" workbookViewId="0">
      <selection activeCell="Z116" sqref="Z116"/>
    </sheetView>
  </sheetViews>
  <sheetFormatPr baseColWidth="10" defaultColWidth="8.83203125" defaultRowHeight="15" x14ac:dyDescent="0.2"/>
  <cols>
    <col min="1" max="1" width="24.33203125" style="4" customWidth="1"/>
    <col min="2" max="27" width="11.1640625" style="4" customWidth="1"/>
  </cols>
  <sheetData>
    <row r="1" spans="1:27" ht="48" customHeight="1" x14ac:dyDescent="0.2">
      <c r="A1" s="8" t="s">
        <v>3</v>
      </c>
      <c r="B1" s="8" t="s">
        <v>437</v>
      </c>
      <c r="C1" s="8" t="s">
        <v>438</v>
      </c>
      <c r="D1" s="8" t="s">
        <v>439</v>
      </c>
      <c r="E1" s="8" t="s">
        <v>440</v>
      </c>
      <c r="F1" s="8" t="s">
        <v>441</v>
      </c>
      <c r="G1" s="8" t="s">
        <v>442</v>
      </c>
      <c r="H1" s="8" t="s">
        <v>443</v>
      </c>
      <c r="I1" s="8" t="s">
        <v>444</v>
      </c>
      <c r="J1" s="8" t="s">
        <v>445</v>
      </c>
      <c r="K1" s="8" t="s">
        <v>446</v>
      </c>
      <c r="L1" s="8" t="s">
        <v>447</v>
      </c>
      <c r="M1" s="8" t="s">
        <v>448</v>
      </c>
      <c r="N1" s="8" t="s">
        <v>449</v>
      </c>
      <c r="O1" s="8" t="s">
        <v>450</v>
      </c>
      <c r="P1" s="8" t="s">
        <v>451</v>
      </c>
      <c r="Q1" s="8" t="s">
        <v>452</v>
      </c>
      <c r="R1" s="8" t="s">
        <v>453</v>
      </c>
      <c r="S1" s="8" t="s">
        <v>454</v>
      </c>
      <c r="T1" s="8" t="s">
        <v>455</v>
      </c>
      <c r="U1" s="8" t="s">
        <v>456</v>
      </c>
      <c r="V1" s="8" t="s">
        <v>457</v>
      </c>
      <c r="W1" s="8" t="s">
        <v>458</v>
      </c>
      <c r="X1" s="8" t="s">
        <v>459</v>
      </c>
      <c r="Y1" s="8" t="s">
        <v>460</v>
      </c>
      <c r="Z1" s="8" t="s">
        <v>461</v>
      </c>
      <c r="AA1" s="8" t="s">
        <v>462</v>
      </c>
    </row>
    <row r="2" spans="1:27" ht="30" hidden="1" customHeight="1" x14ac:dyDescent="0.2">
      <c r="A2" s="8" t="s">
        <v>50</v>
      </c>
      <c r="B2" s="8" t="s">
        <v>51</v>
      </c>
      <c r="C2" s="8" t="s">
        <v>51</v>
      </c>
      <c r="D2" s="8" t="s">
        <v>51</v>
      </c>
      <c r="E2" s="8" t="s">
        <v>51</v>
      </c>
      <c r="F2" s="8" t="s">
        <v>51</v>
      </c>
      <c r="G2" s="8" t="s">
        <v>51</v>
      </c>
      <c r="H2" s="8" t="s">
        <v>51</v>
      </c>
      <c r="I2" s="8" t="s">
        <v>51</v>
      </c>
      <c r="J2" s="8" t="s">
        <v>51</v>
      </c>
      <c r="K2" s="8" t="s">
        <v>51</v>
      </c>
      <c r="L2" s="8" t="s">
        <v>51</v>
      </c>
      <c r="M2" s="8" t="s">
        <v>51</v>
      </c>
      <c r="N2" s="8" t="s">
        <v>51</v>
      </c>
      <c r="O2" s="8" t="s">
        <v>51</v>
      </c>
      <c r="P2" s="8" t="s">
        <v>51</v>
      </c>
      <c r="Q2" s="8" t="s">
        <v>51</v>
      </c>
      <c r="R2" s="8" t="s">
        <v>51</v>
      </c>
      <c r="S2" s="8" t="s">
        <v>51</v>
      </c>
      <c r="T2" s="8" t="s">
        <v>51</v>
      </c>
      <c r="U2" s="8" t="s">
        <v>51</v>
      </c>
      <c r="V2" s="8" t="s">
        <v>51</v>
      </c>
      <c r="W2" s="8" t="s">
        <v>51</v>
      </c>
      <c r="X2" s="8" t="s">
        <v>51</v>
      </c>
      <c r="Y2" s="8" t="s">
        <v>51</v>
      </c>
      <c r="Z2" s="8" t="s">
        <v>51</v>
      </c>
      <c r="AA2" s="8" t="s">
        <v>51</v>
      </c>
    </row>
    <row r="3" spans="1:27" ht="16" hidden="1" x14ac:dyDescent="0.2">
      <c r="A3" s="4" t="s">
        <v>52</v>
      </c>
      <c r="B3" s="4" t="s">
        <v>463</v>
      </c>
      <c r="C3" s="4" t="s">
        <v>464</v>
      </c>
      <c r="D3" s="4" t="s">
        <v>465</v>
      </c>
      <c r="E3" s="4" t="s">
        <v>420</v>
      </c>
      <c r="F3" s="4" t="s">
        <v>466</v>
      </c>
      <c r="G3" s="4" t="s">
        <v>467</v>
      </c>
      <c r="H3" s="4" t="s">
        <v>468</v>
      </c>
      <c r="I3" s="4" t="s">
        <v>469</v>
      </c>
      <c r="J3" s="4" t="s">
        <v>470</v>
      </c>
      <c r="K3" s="4" t="s">
        <v>471</v>
      </c>
      <c r="L3" s="4" t="s">
        <v>472</v>
      </c>
      <c r="M3" s="4" t="s">
        <v>473</v>
      </c>
      <c r="N3" s="4" t="s">
        <v>474</v>
      </c>
      <c r="O3" s="4" t="s">
        <v>475</v>
      </c>
      <c r="P3" s="4" t="s">
        <v>134</v>
      </c>
      <c r="Q3" s="4" t="s">
        <v>476</v>
      </c>
      <c r="R3" s="4" t="s">
        <v>477</v>
      </c>
      <c r="S3" s="4" t="s">
        <v>478</v>
      </c>
      <c r="T3" s="4" t="s">
        <v>479</v>
      </c>
      <c r="U3" s="4" t="s">
        <v>411</v>
      </c>
      <c r="V3" s="4" t="s">
        <v>480</v>
      </c>
      <c r="W3" s="4" t="s">
        <v>481</v>
      </c>
      <c r="X3" s="4" t="s">
        <v>482</v>
      </c>
      <c r="Y3" s="4" t="s">
        <v>483</v>
      </c>
      <c r="Z3" s="4" t="s">
        <v>179</v>
      </c>
      <c r="AA3" s="4" t="s">
        <v>334</v>
      </c>
    </row>
    <row r="4" spans="1:27" ht="16" hidden="1" x14ac:dyDescent="0.2">
      <c r="A4" s="6" t="s">
        <v>56</v>
      </c>
      <c r="B4" s="4" t="s">
        <v>57</v>
      </c>
      <c r="C4" s="4" t="s">
        <v>57</v>
      </c>
      <c r="D4" s="4" t="s">
        <v>57</v>
      </c>
      <c r="E4" s="4" t="s">
        <v>57</v>
      </c>
      <c r="F4" s="4" t="s">
        <v>57</v>
      </c>
      <c r="G4" s="4" t="s">
        <v>57</v>
      </c>
      <c r="H4" s="4" t="s">
        <v>57</v>
      </c>
      <c r="I4" s="4" t="s">
        <v>57</v>
      </c>
      <c r="J4" s="4" t="s">
        <v>57</v>
      </c>
      <c r="K4" s="4" t="s">
        <v>57</v>
      </c>
      <c r="L4" s="4" t="s">
        <v>57</v>
      </c>
      <c r="M4" s="4" t="s">
        <v>57</v>
      </c>
      <c r="N4" s="4" t="s">
        <v>57</v>
      </c>
      <c r="O4" s="4" t="s">
        <v>57</v>
      </c>
      <c r="P4" s="4" t="s">
        <v>57</v>
      </c>
      <c r="Q4" s="4" t="s">
        <v>57</v>
      </c>
      <c r="R4" s="4" t="s">
        <v>57</v>
      </c>
      <c r="S4" s="4" t="s">
        <v>57</v>
      </c>
      <c r="T4" s="4" t="s">
        <v>57</v>
      </c>
      <c r="U4" s="4" t="s">
        <v>57</v>
      </c>
      <c r="V4" s="4" t="s">
        <v>57</v>
      </c>
      <c r="W4" s="4" t="s">
        <v>57</v>
      </c>
      <c r="X4" s="4" t="s">
        <v>57</v>
      </c>
      <c r="Y4" s="4" t="s">
        <v>57</v>
      </c>
      <c r="Z4" s="4" t="s">
        <v>57</v>
      </c>
      <c r="AA4" s="4" t="s">
        <v>57</v>
      </c>
    </row>
    <row r="5" spans="1:27" ht="16" hidden="1" x14ac:dyDescent="0.2">
      <c r="A5" s="6" t="s">
        <v>58</v>
      </c>
      <c r="B5" s="4" t="s">
        <v>57</v>
      </c>
      <c r="C5" s="4" t="s">
        <v>57</v>
      </c>
      <c r="D5" s="4" t="s">
        <v>57</v>
      </c>
      <c r="E5" s="4" t="s">
        <v>57</v>
      </c>
      <c r="F5" s="4" t="s">
        <v>57</v>
      </c>
      <c r="G5" s="4" t="s">
        <v>57</v>
      </c>
      <c r="H5" s="4" t="s">
        <v>57</v>
      </c>
      <c r="I5" s="4" t="s">
        <v>57</v>
      </c>
      <c r="J5" s="4" t="s">
        <v>57</v>
      </c>
      <c r="K5" s="4" t="s">
        <v>57</v>
      </c>
      <c r="L5" s="4" t="s">
        <v>57</v>
      </c>
      <c r="M5" s="4" t="s">
        <v>57</v>
      </c>
      <c r="N5" s="4" t="s">
        <v>57</v>
      </c>
      <c r="O5" s="4" t="s">
        <v>57</v>
      </c>
      <c r="P5" s="4" t="s">
        <v>57</v>
      </c>
      <c r="Q5" s="4" t="s">
        <v>57</v>
      </c>
      <c r="R5" s="4" t="s">
        <v>57</v>
      </c>
      <c r="S5" s="4" t="s">
        <v>57</v>
      </c>
      <c r="T5" s="4" t="s">
        <v>57</v>
      </c>
      <c r="U5" s="4" t="s">
        <v>57</v>
      </c>
      <c r="V5" s="4" t="s">
        <v>57</v>
      </c>
      <c r="W5" s="4" t="s">
        <v>57</v>
      </c>
      <c r="X5" s="4" t="s">
        <v>59</v>
      </c>
      <c r="Y5" s="4" t="s">
        <v>57</v>
      </c>
      <c r="Z5" s="4" t="s">
        <v>57</v>
      </c>
      <c r="AA5" s="4" t="s">
        <v>57</v>
      </c>
    </row>
    <row r="6" spans="1:27" ht="16" hidden="1" x14ac:dyDescent="0.2">
      <c r="A6" s="6" t="s">
        <v>61</v>
      </c>
      <c r="B6" s="4" t="s">
        <v>57</v>
      </c>
      <c r="C6" s="4" t="s">
        <v>57</v>
      </c>
      <c r="D6" s="4" t="s">
        <v>57</v>
      </c>
      <c r="E6" s="4" t="s">
        <v>57</v>
      </c>
      <c r="F6" s="4" t="s">
        <v>57</v>
      </c>
      <c r="G6" s="4" t="s">
        <v>57</v>
      </c>
      <c r="H6" s="4" t="s">
        <v>57</v>
      </c>
      <c r="I6" s="4" t="s">
        <v>57</v>
      </c>
      <c r="J6" s="4" t="s">
        <v>57</v>
      </c>
      <c r="K6" s="4" t="s">
        <v>57</v>
      </c>
      <c r="L6" s="4" t="s">
        <v>57</v>
      </c>
      <c r="M6" s="4" t="s">
        <v>57</v>
      </c>
      <c r="N6" s="4" t="s">
        <v>57</v>
      </c>
      <c r="O6" s="4" t="s">
        <v>57</v>
      </c>
      <c r="P6" s="4" t="s">
        <v>57</v>
      </c>
      <c r="Q6" s="4" t="s">
        <v>57</v>
      </c>
      <c r="R6" s="4" t="s">
        <v>57</v>
      </c>
      <c r="S6" s="4" t="s">
        <v>57</v>
      </c>
      <c r="T6" s="4" t="s">
        <v>57</v>
      </c>
      <c r="U6" s="4" t="s">
        <v>57</v>
      </c>
      <c r="V6" s="4" t="s">
        <v>57</v>
      </c>
      <c r="W6" s="4" t="s">
        <v>57</v>
      </c>
      <c r="X6" s="4" t="s">
        <v>57</v>
      </c>
      <c r="Y6" s="4" t="s">
        <v>57</v>
      </c>
      <c r="Z6" s="4" t="s">
        <v>57</v>
      </c>
      <c r="AA6" s="4" t="s">
        <v>57</v>
      </c>
    </row>
    <row r="7" spans="1:27" ht="16" hidden="1" x14ac:dyDescent="0.2">
      <c r="A7" s="6" t="s">
        <v>62</v>
      </c>
      <c r="B7" s="4" t="s">
        <v>249</v>
      </c>
      <c r="C7" s="4" t="s">
        <v>237</v>
      </c>
      <c r="D7" s="4" t="s">
        <v>411</v>
      </c>
      <c r="E7" s="4" t="s">
        <v>96</v>
      </c>
      <c r="F7" s="4" t="s">
        <v>214</v>
      </c>
      <c r="G7" s="4" t="s">
        <v>79</v>
      </c>
      <c r="H7" s="4" t="s">
        <v>484</v>
      </c>
      <c r="I7" s="4" t="s">
        <v>485</v>
      </c>
      <c r="J7" s="4" t="s">
        <v>161</v>
      </c>
      <c r="K7" s="4" t="s">
        <v>486</v>
      </c>
      <c r="L7" s="4" t="s">
        <v>96</v>
      </c>
      <c r="M7" s="4" t="s">
        <v>76</v>
      </c>
      <c r="N7" s="4" t="s">
        <v>285</v>
      </c>
      <c r="O7" s="4" t="s">
        <v>249</v>
      </c>
      <c r="P7" s="4" t="s">
        <v>57</v>
      </c>
      <c r="Q7" s="4" t="s">
        <v>472</v>
      </c>
      <c r="R7" s="4" t="s">
        <v>103</v>
      </c>
      <c r="S7" s="4" t="s">
        <v>487</v>
      </c>
      <c r="T7" s="4" t="s">
        <v>488</v>
      </c>
      <c r="U7" s="4" t="s">
        <v>83</v>
      </c>
      <c r="V7" s="4" t="s">
        <v>91</v>
      </c>
      <c r="W7" s="4" t="s">
        <v>239</v>
      </c>
      <c r="X7" s="4" t="s">
        <v>135</v>
      </c>
      <c r="Y7" s="4" t="s">
        <v>229</v>
      </c>
      <c r="Z7" s="4" t="s">
        <v>130</v>
      </c>
      <c r="AA7" s="4" t="s">
        <v>374</v>
      </c>
    </row>
    <row r="8" spans="1:27" ht="16" hidden="1" x14ac:dyDescent="0.2">
      <c r="A8" s="6" t="s">
        <v>66</v>
      </c>
      <c r="B8" s="4" t="s">
        <v>57</v>
      </c>
      <c r="C8" s="4" t="s">
        <v>57</v>
      </c>
      <c r="D8" s="4" t="s">
        <v>57</v>
      </c>
      <c r="E8" s="4" t="s">
        <v>57</v>
      </c>
      <c r="F8" s="4" t="s">
        <v>57</v>
      </c>
      <c r="G8" s="4" t="s">
        <v>57</v>
      </c>
      <c r="H8" s="4" t="s">
        <v>57</v>
      </c>
      <c r="I8" s="4" t="s">
        <v>57</v>
      </c>
      <c r="J8" s="4" t="s">
        <v>57</v>
      </c>
      <c r="K8" s="4" t="s">
        <v>402</v>
      </c>
      <c r="L8" s="4" t="s">
        <v>57</v>
      </c>
      <c r="M8" s="4" t="s">
        <v>193</v>
      </c>
      <c r="N8" s="4" t="s">
        <v>75</v>
      </c>
      <c r="O8" s="4" t="s">
        <v>57</v>
      </c>
      <c r="P8" s="4" t="s">
        <v>57</v>
      </c>
      <c r="Q8" s="4" t="s">
        <v>57</v>
      </c>
      <c r="R8" s="4" t="s">
        <v>57</v>
      </c>
      <c r="S8" s="4" t="s">
        <v>57</v>
      </c>
      <c r="T8" s="4" t="s">
        <v>57</v>
      </c>
      <c r="U8" s="4" t="s">
        <v>57</v>
      </c>
      <c r="V8" s="4" t="s">
        <v>128</v>
      </c>
      <c r="W8" s="4" t="s">
        <v>57</v>
      </c>
      <c r="X8" s="4" t="s">
        <v>249</v>
      </c>
      <c r="Y8" s="4" t="s">
        <v>57</v>
      </c>
      <c r="Z8" s="4" t="s">
        <v>57</v>
      </c>
      <c r="AA8" s="4" t="s">
        <v>121</v>
      </c>
    </row>
    <row r="9" spans="1:27" ht="16" hidden="1" x14ac:dyDescent="0.2">
      <c r="A9" s="7" t="s">
        <v>70</v>
      </c>
      <c r="B9" s="4" t="s">
        <v>57</v>
      </c>
      <c r="C9" s="4" t="s">
        <v>57</v>
      </c>
      <c r="D9" s="4" t="s">
        <v>57</v>
      </c>
      <c r="E9" s="4" t="s">
        <v>57</v>
      </c>
      <c r="F9" s="4" t="s">
        <v>57</v>
      </c>
      <c r="G9" s="4" t="s">
        <v>57</v>
      </c>
      <c r="H9" s="4" t="s">
        <v>57</v>
      </c>
      <c r="I9" s="4" t="s">
        <v>57</v>
      </c>
      <c r="J9" s="4" t="s">
        <v>57</v>
      </c>
      <c r="K9" s="4" t="s">
        <v>57</v>
      </c>
      <c r="L9" s="4" t="s">
        <v>57</v>
      </c>
      <c r="M9" s="4" t="s">
        <v>57</v>
      </c>
      <c r="N9" s="4" t="s">
        <v>57</v>
      </c>
      <c r="O9" s="4" t="s">
        <v>57</v>
      </c>
      <c r="P9" s="4" t="s">
        <v>57</v>
      </c>
      <c r="Q9" s="4" t="s">
        <v>57</v>
      </c>
      <c r="R9" s="4" t="s">
        <v>57</v>
      </c>
      <c r="S9" s="4" t="s">
        <v>57</v>
      </c>
      <c r="T9" s="4" t="s">
        <v>57</v>
      </c>
      <c r="U9" s="4" t="s">
        <v>57</v>
      </c>
      <c r="V9" s="4" t="s">
        <v>57</v>
      </c>
      <c r="W9" s="4" t="s">
        <v>57</v>
      </c>
      <c r="X9" s="4" t="s">
        <v>57</v>
      </c>
      <c r="Y9" s="4" t="s">
        <v>57</v>
      </c>
      <c r="Z9" s="4" t="s">
        <v>57</v>
      </c>
      <c r="AA9" s="4" t="s">
        <v>57</v>
      </c>
    </row>
    <row r="10" spans="1:27" ht="16" hidden="1" x14ac:dyDescent="0.2">
      <c r="A10" s="7" t="s">
        <v>73</v>
      </c>
      <c r="B10" s="4" t="s">
        <v>57</v>
      </c>
      <c r="C10" s="4" t="s">
        <v>57</v>
      </c>
      <c r="D10" s="4" t="s">
        <v>57</v>
      </c>
      <c r="E10" s="4" t="s">
        <v>57</v>
      </c>
      <c r="F10" s="4" t="s">
        <v>57</v>
      </c>
      <c r="G10" s="4" t="s">
        <v>57</v>
      </c>
      <c r="H10" s="4" t="s">
        <v>57</v>
      </c>
      <c r="I10" s="4" t="s">
        <v>57</v>
      </c>
      <c r="J10" s="4" t="s">
        <v>57</v>
      </c>
      <c r="K10" s="4" t="s">
        <v>57</v>
      </c>
      <c r="L10" s="4" t="s">
        <v>57</v>
      </c>
      <c r="M10" s="4" t="s">
        <v>57</v>
      </c>
      <c r="N10" s="4" t="s">
        <v>57</v>
      </c>
      <c r="O10" s="4" t="s">
        <v>57</v>
      </c>
      <c r="P10" s="4" t="s">
        <v>57</v>
      </c>
      <c r="Q10" s="4" t="s">
        <v>57</v>
      </c>
      <c r="R10" s="4" t="s">
        <v>57</v>
      </c>
      <c r="S10" s="4" t="s">
        <v>57</v>
      </c>
      <c r="T10" s="4" t="s">
        <v>57</v>
      </c>
      <c r="U10" s="4" t="s">
        <v>57</v>
      </c>
      <c r="V10" s="4" t="s">
        <v>57</v>
      </c>
      <c r="W10" s="4" t="s">
        <v>57</v>
      </c>
      <c r="X10" s="4" t="s">
        <v>57</v>
      </c>
      <c r="Y10" s="4" t="s">
        <v>57</v>
      </c>
      <c r="Z10" s="4" t="s">
        <v>57</v>
      </c>
      <c r="AA10" s="4" t="s">
        <v>57</v>
      </c>
    </row>
    <row r="11" spans="1:27" ht="16" hidden="1" x14ac:dyDescent="0.2">
      <c r="A11" s="7" t="s">
        <v>74</v>
      </c>
      <c r="B11" s="4" t="s">
        <v>57</v>
      </c>
      <c r="C11" s="4" t="s">
        <v>57</v>
      </c>
      <c r="D11" s="4" t="s">
        <v>57</v>
      </c>
      <c r="E11" s="4" t="s">
        <v>57</v>
      </c>
      <c r="F11" s="4" t="s">
        <v>57</v>
      </c>
      <c r="G11" s="4" t="s">
        <v>57</v>
      </c>
      <c r="H11" s="4" t="s">
        <v>57</v>
      </c>
      <c r="I11" s="4" t="s">
        <v>57</v>
      </c>
      <c r="J11" s="4" t="s">
        <v>57</v>
      </c>
      <c r="K11" s="4" t="s">
        <v>57</v>
      </c>
      <c r="L11" s="4" t="s">
        <v>57</v>
      </c>
      <c r="M11" s="4" t="s">
        <v>57</v>
      </c>
      <c r="N11" s="4" t="s">
        <v>75</v>
      </c>
      <c r="O11" s="4" t="s">
        <v>57</v>
      </c>
      <c r="P11" s="4" t="s">
        <v>57</v>
      </c>
      <c r="Q11" s="4" t="s">
        <v>57</v>
      </c>
      <c r="R11" s="4" t="s">
        <v>57</v>
      </c>
      <c r="S11" s="4" t="s">
        <v>57</v>
      </c>
      <c r="T11" s="4" t="s">
        <v>57</v>
      </c>
      <c r="U11" s="4" t="s">
        <v>57</v>
      </c>
      <c r="V11" s="4" t="s">
        <v>57</v>
      </c>
      <c r="W11" s="4" t="s">
        <v>57</v>
      </c>
      <c r="X11" s="4" t="s">
        <v>57</v>
      </c>
      <c r="Y11" s="4" t="s">
        <v>57</v>
      </c>
      <c r="Z11" s="4" t="s">
        <v>57</v>
      </c>
      <c r="AA11" s="4" t="s">
        <v>57</v>
      </c>
    </row>
    <row r="12" spans="1:27" ht="16" hidden="1" x14ac:dyDescent="0.2">
      <c r="A12" s="7" t="s">
        <v>77</v>
      </c>
      <c r="B12" s="4" t="s">
        <v>57</v>
      </c>
      <c r="C12" s="4" t="s">
        <v>57</v>
      </c>
      <c r="D12" s="4" t="s">
        <v>57</v>
      </c>
      <c r="E12" s="4" t="s">
        <v>57</v>
      </c>
      <c r="F12" s="4" t="s">
        <v>57</v>
      </c>
      <c r="G12" s="4" t="s">
        <v>57</v>
      </c>
      <c r="H12" s="4" t="s">
        <v>57</v>
      </c>
      <c r="I12" s="4" t="s">
        <v>57</v>
      </c>
      <c r="J12" s="4" t="s">
        <v>57</v>
      </c>
      <c r="K12" s="4" t="s">
        <v>402</v>
      </c>
      <c r="L12" s="4" t="s">
        <v>57</v>
      </c>
      <c r="M12" s="4" t="s">
        <v>193</v>
      </c>
      <c r="N12" s="4" t="s">
        <v>57</v>
      </c>
      <c r="O12" s="4" t="s">
        <v>57</v>
      </c>
      <c r="P12" s="4" t="s">
        <v>57</v>
      </c>
      <c r="Q12" s="4" t="s">
        <v>57</v>
      </c>
      <c r="R12" s="4" t="s">
        <v>57</v>
      </c>
      <c r="S12" s="4" t="s">
        <v>57</v>
      </c>
      <c r="T12" s="4" t="s">
        <v>57</v>
      </c>
      <c r="U12" s="4" t="s">
        <v>57</v>
      </c>
      <c r="V12" s="4" t="s">
        <v>108</v>
      </c>
      <c r="W12" s="4" t="s">
        <v>57</v>
      </c>
      <c r="X12" s="4" t="s">
        <v>249</v>
      </c>
      <c r="Y12" s="4" t="s">
        <v>57</v>
      </c>
      <c r="Z12" s="4" t="s">
        <v>57</v>
      </c>
      <c r="AA12" s="4" t="s">
        <v>121</v>
      </c>
    </row>
    <row r="13" spans="1:27" ht="16" hidden="1" x14ac:dyDescent="0.2">
      <c r="A13" s="7" t="s">
        <v>81</v>
      </c>
      <c r="B13" s="4" t="s">
        <v>57</v>
      </c>
      <c r="C13" s="4" t="s">
        <v>57</v>
      </c>
      <c r="D13" s="4" t="s">
        <v>57</v>
      </c>
      <c r="E13" s="4" t="s">
        <v>57</v>
      </c>
      <c r="F13" s="4" t="s">
        <v>57</v>
      </c>
      <c r="G13" s="4" t="s">
        <v>57</v>
      </c>
      <c r="H13" s="4" t="s">
        <v>57</v>
      </c>
      <c r="I13" s="4" t="s">
        <v>57</v>
      </c>
      <c r="J13" s="4" t="s">
        <v>57</v>
      </c>
      <c r="K13" s="4" t="s">
        <v>57</v>
      </c>
      <c r="L13" s="4" t="s">
        <v>57</v>
      </c>
      <c r="M13" s="4" t="s">
        <v>57</v>
      </c>
      <c r="N13" s="4" t="s">
        <v>57</v>
      </c>
      <c r="O13" s="4" t="s">
        <v>57</v>
      </c>
      <c r="P13" s="4" t="s">
        <v>57</v>
      </c>
      <c r="Q13" s="4" t="s">
        <v>57</v>
      </c>
      <c r="R13" s="4" t="s">
        <v>57</v>
      </c>
      <c r="S13" s="4" t="s">
        <v>57</v>
      </c>
      <c r="T13" s="4" t="s">
        <v>57</v>
      </c>
      <c r="U13" s="4" t="s">
        <v>57</v>
      </c>
      <c r="V13" s="4" t="s">
        <v>83</v>
      </c>
      <c r="W13" s="4" t="s">
        <v>57</v>
      </c>
      <c r="X13" s="4" t="s">
        <v>57</v>
      </c>
      <c r="Y13" s="4" t="s">
        <v>57</v>
      </c>
      <c r="Z13" s="4" t="s">
        <v>57</v>
      </c>
      <c r="AA13" s="4" t="s">
        <v>57</v>
      </c>
    </row>
    <row r="14" spans="1:27" ht="16" hidden="1" x14ac:dyDescent="0.2">
      <c r="A14" s="7" t="s">
        <v>85</v>
      </c>
      <c r="B14" s="4" t="s">
        <v>57</v>
      </c>
      <c r="C14" s="4" t="s">
        <v>57</v>
      </c>
      <c r="D14" s="4" t="s">
        <v>57</v>
      </c>
      <c r="E14" s="4" t="s">
        <v>57</v>
      </c>
      <c r="F14" s="4" t="s">
        <v>57</v>
      </c>
      <c r="G14" s="4" t="s">
        <v>57</v>
      </c>
      <c r="H14" s="4" t="s">
        <v>57</v>
      </c>
      <c r="I14" s="4" t="s">
        <v>57</v>
      </c>
      <c r="J14" s="4" t="s">
        <v>57</v>
      </c>
      <c r="K14" s="4" t="s">
        <v>57</v>
      </c>
      <c r="L14" s="4" t="s">
        <v>57</v>
      </c>
      <c r="M14" s="4" t="s">
        <v>57</v>
      </c>
      <c r="N14" s="4" t="s">
        <v>57</v>
      </c>
      <c r="O14" s="4" t="s">
        <v>57</v>
      </c>
      <c r="P14" s="4" t="s">
        <v>57</v>
      </c>
      <c r="Q14" s="4" t="s">
        <v>57</v>
      </c>
      <c r="R14" s="4" t="s">
        <v>57</v>
      </c>
      <c r="S14" s="4" t="s">
        <v>57</v>
      </c>
      <c r="T14" s="4" t="s">
        <v>57</v>
      </c>
      <c r="U14" s="4" t="s">
        <v>57</v>
      </c>
      <c r="V14" s="4" t="s">
        <v>57</v>
      </c>
      <c r="W14" s="4" t="s">
        <v>57</v>
      </c>
      <c r="X14" s="4" t="s">
        <v>57</v>
      </c>
      <c r="Y14" s="4" t="s">
        <v>57</v>
      </c>
      <c r="Z14" s="4" t="s">
        <v>57</v>
      </c>
      <c r="AA14" s="4" t="s">
        <v>57</v>
      </c>
    </row>
    <row r="15" spans="1:27" ht="16" hidden="1" x14ac:dyDescent="0.2">
      <c r="A15" s="7" t="s">
        <v>88</v>
      </c>
      <c r="B15" s="4" t="s">
        <v>57</v>
      </c>
      <c r="C15" s="4" t="s">
        <v>57</v>
      </c>
      <c r="D15" s="4" t="s">
        <v>57</v>
      </c>
      <c r="E15" s="4" t="s">
        <v>57</v>
      </c>
      <c r="F15" s="4" t="s">
        <v>57</v>
      </c>
      <c r="G15" s="4" t="s">
        <v>57</v>
      </c>
      <c r="H15" s="4" t="s">
        <v>57</v>
      </c>
      <c r="I15" s="4" t="s">
        <v>57</v>
      </c>
      <c r="J15" s="4" t="s">
        <v>57</v>
      </c>
      <c r="K15" s="4" t="s">
        <v>57</v>
      </c>
      <c r="L15" s="4" t="s">
        <v>57</v>
      </c>
      <c r="M15" s="4" t="s">
        <v>57</v>
      </c>
      <c r="N15" s="4" t="s">
        <v>57</v>
      </c>
      <c r="O15" s="4" t="s">
        <v>57</v>
      </c>
      <c r="P15" s="4" t="s">
        <v>57</v>
      </c>
      <c r="Q15" s="4" t="s">
        <v>57</v>
      </c>
      <c r="R15" s="4" t="s">
        <v>57</v>
      </c>
      <c r="S15" s="4" t="s">
        <v>57</v>
      </c>
      <c r="T15" s="4" t="s">
        <v>57</v>
      </c>
      <c r="U15" s="4" t="s">
        <v>57</v>
      </c>
      <c r="V15" s="4" t="s">
        <v>57</v>
      </c>
      <c r="W15" s="4" t="s">
        <v>57</v>
      </c>
      <c r="X15" s="4" t="s">
        <v>57</v>
      </c>
      <c r="Y15" s="4" t="s">
        <v>57</v>
      </c>
      <c r="Z15" s="4" t="s">
        <v>57</v>
      </c>
      <c r="AA15" s="4" t="s">
        <v>57</v>
      </c>
    </row>
    <row r="16" spans="1:27" ht="16" hidden="1" x14ac:dyDescent="0.2">
      <c r="A16" s="7" t="s">
        <v>90</v>
      </c>
      <c r="B16" s="4" t="s">
        <v>57</v>
      </c>
      <c r="C16" s="4" t="s">
        <v>57</v>
      </c>
      <c r="D16" s="4" t="s">
        <v>57</v>
      </c>
      <c r="E16" s="4" t="s">
        <v>57</v>
      </c>
      <c r="F16" s="4" t="s">
        <v>57</v>
      </c>
      <c r="G16" s="4" t="s">
        <v>57</v>
      </c>
      <c r="H16" s="4" t="s">
        <v>57</v>
      </c>
      <c r="I16" s="4" t="s">
        <v>57</v>
      </c>
      <c r="J16" s="4" t="s">
        <v>57</v>
      </c>
      <c r="K16" s="4" t="s">
        <v>57</v>
      </c>
      <c r="L16" s="4" t="s">
        <v>57</v>
      </c>
      <c r="M16" s="4" t="s">
        <v>57</v>
      </c>
      <c r="N16" s="4" t="s">
        <v>57</v>
      </c>
      <c r="O16" s="4" t="s">
        <v>57</v>
      </c>
      <c r="P16" s="4" t="s">
        <v>57</v>
      </c>
      <c r="Q16" s="4" t="s">
        <v>57</v>
      </c>
      <c r="R16" s="4" t="s">
        <v>57</v>
      </c>
      <c r="S16" s="4" t="s">
        <v>57</v>
      </c>
      <c r="T16" s="4" t="s">
        <v>57</v>
      </c>
      <c r="U16" s="4" t="s">
        <v>57</v>
      </c>
      <c r="V16" s="4" t="s">
        <v>57</v>
      </c>
      <c r="W16" s="4" t="s">
        <v>57</v>
      </c>
      <c r="X16" s="4" t="s">
        <v>57</v>
      </c>
      <c r="Y16" s="4" t="s">
        <v>57</v>
      </c>
      <c r="Z16" s="4" t="s">
        <v>57</v>
      </c>
      <c r="AA16" s="4" t="s">
        <v>57</v>
      </c>
    </row>
    <row r="17" spans="1:27" ht="16" hidden="1" x14ac:dyDescent="0.2">
      <c r="A17" s="7" t="s">
        <v>92</v>
      </c>
      <c r="B17" s="4" t="s">
        <v>57</v>
      </c>
      <c r="C17" s="4" t="s">
        <v>57</v>
      </c>
      <c r="D17" s="4" t="s">
        <v>57</v>
      </c>
      <c r="E17" s="4" t="s">
        <v>57</v>
      </c>
      <c r="F17" s="4" t="s">
        <v>57</v>
      </c>
      <c r="G17" s="4" t="s">
        <v>57</v>
      </c>
      <c r="H17" s="4" t="s">
        <v>57</v>
      </c>
      <c r="I17" s="4" t="s">
        <v>57</v>
      </c>
      <c r="J17" s="4" t="s">
        <v>57</v>
      </c>
      <c r="K17" s="4" t="s">
        <v>57</v>
      </c>
      <c r="L17" s="4" t="s">
        <v>57</v>
      </c>
      <c r="M17" s="4" t="s">
        <v>57</v>
      </c>
      <c r="N17" s="4" t="s">
        <v>57</v>
      </c>
      <c r="O17" s="4" t="s">
        <v>57</v>
      </c>
      <c r="P17" s="4" t="s">
        <v>57</v>
      </c>
      <c r="Q17" s="4" t="s">
        <v>57</v>
      </c>
      <c r="R17" s="4" t="s">
        <v>57</v>
      </c>
      <c r="S17" s="4" t="s">
        <v>57</v>
      </c>
      <c r="T17" s="4" t="s">
        <v>57</v>
      </c>
      <c r="U17" s="4" t="s">
        <v>57</v>
      </c>
      <c r="V17" s="4" t="s">
        <v>57</v>
      </c>
      <c r="W17" s="4" t="s">
        <v>57</v>
      </c>
      <c r="X17" s="4" t="s">
        <v>57</v>
      </c>
      <c r="Y17" s="4" t="s">
        <v>57</v>
      </c>
      <c r="Z17" s="4" t="s">
        <v>57</v>
      </c>
      <c r="AA17" s="4" t="s">
        <v>57</v>
      </c>
    </row>
    <row r="18" spans="1:27" ht="16" hidden="1" x14ac:dyDescent="0.2">
      <c r="A18" s="6" t="s">
        <v>94</v>
      </c>
      <c r="B18" s="4" t="s">
        <v>57</v>
      </c>
      <c r="C18" s="4" t="s">
        <v>57</v>
      </c>
      <c r="D18" s="4" t="s">
        <v>57</v>
      </c>
      <c r="E18" s="4" t="s">
        <v>57</v>
      </c>
      <c r="F18" s="4" t="s">
        <v>57</v>
      </c>
      <c r="G18" s="4" t="s">
        <v>57</v>
      </c>
      <c r="H18" s="4" t="s">
        <v>57</v>
      </c>
      <c r="I18" s="4" t="s">
        <v>57</v>
      </c>
      <c r="J18" s="4" t="s">
        <v>57</v>
      </c>
      <c r="K18" s="4" t="s">
        <v>57</v>
      </c>
      <c r="L18" s="4" t="s">
        <v>57</v>
      </c>
      <c r="M18" s="4" t="s">
        <v>57</v>
      </c>
      <c r="N18" s="4" t="s">
        <v>100</v>
      </c>
      <c r="O18" s="4" t="s">
        <v>57</v>
      </c>
      <c r="P18" s="4" t="s">
        <v>57</v>
      </c>
      <c r="Q18" s="4" t="s">
        <v>57</v>
      </c>
      <c r="R18" s="4" t="s">
        <v>57</v>
      </c>
      <c r="S18" s="4" t="s">
        <v>57</v>
      </c>
      <c r="T18" s="4" t="s">
        <v>119</v>
      </c>
      <c r="U18" s="4" t="s">
        <v>57</v>
      </c>
      <c r="V18" s="4" t="s">
        <v>76</v>
      </c>
      <c r="W18" s="4" t="s">
        <v>57</v>
      </c>
      <c r="X18" s="4" t="s">
        <v>57</v>
      </c>
      <c r="Y18" s="4" t="s">
        <v>57</v>
      </c>
      <c r="Z18" s="4" t="s">
        <v>57</v>
      </c>
      <c r="AA18" s="4" t="s">
        <v>108</v>
      </c>
    </row>
    <row r="19" spans="1:27" ht="16" hidden="1" x14ac:dyDescent="0.2">
      <c r="A19" s="6" t="s">
        <v>98</v>
      </c>
      <c r="B19" s="4" t="s">
        <v>57</v>
      </c>
      <c r="C19" s="4" t="s">
        <v>57</v>
      </c>
      <c r="D19" s="4" t="s">
        <v>57</v>
      </c>
      <c r="E19" s="4" t="s">
        <v>57</v>
      </c>
      <c r="F19" s="4" t="s">
        <v>57</v>
      </c>
      <c r="G19" s="4" t="s">
        <v>57</v>
      </c>
      <c r="H19" s="4" t="s">
        <v>57</v>
      </c>
      <c r="I19" s="4" t="s">
        <v>57</v>
      </c>
      <c r="J19" s="4" t="s">
        <v>57</v>
      </c>
      <c r="K19" s="4" t="s">
        <v>57</v>
      </c>
      <c r="L19" s="4" t="s">
        <v>57</v>
      </c>
      <c r="M19" s="4" t="s">
        <v>57</v>
      </c>
      <c r="N19" s="4" t="s">
        <v>57</v>
      </c>
      <c r="O19" s="4" t="s">
        <v>57</v>
      </c>
      <c r="P19" s="4" t="s">
        <v>57</v>
      </c>
      <c r="Q19" s="4" t="s">
        <v>57</v>
      </c>
      <c r="R19" s="4" t="s">
        <v>57</v>
      </c>
      <c r="S19" s="4" t="s">
        <v>57</v>
      </c>
      <c r="T19" s="4" t="s">
        <v>57</v>
      </c>
      <c r="U19" s="4" t="s">
        <v>57</v>
      </c>
      <c r="V19" s="4" t="s">
        <v>57</v>
      </c>
      <c r="W19" s="4" t="s">
        <v>57</v>
      </c>
      <c r="X19" s="4" t="s">
        <v>57</v>
      </c>
      <c r="Y19" s="4" t="s">
        <v>57</v>
      </c>
      <c r="Z19" s="4" t="s">
        <v>57</v>
      </c>
      <c r="AA19" s="4" t="s">
        <v>57</v>
      </c>
    </row>
    <row r="20" spans="1:27" ht="16" hidden="1" x14ac:dyDescent="0.2">
      <c r="A20" s="6" t="s">
        <v>99</v>
      </c>
      <c r="B20" s="4" t="s">
        <v>131</v>
      </c>
      <c r="C20" s="4" t="s">
        <v>57</v>
      </c>
      <c r="D20" s="4" t="s">
        <v>57</v>
      </c>
      <c r="E20" s="4" t="s">
        <v>57</v>
      </c>
      <c r="F20" s="4" t="s">
        <v>57</v>
      </c>
      <c r="G20" s="4" t="s">
        <v>57</v>
      </c>
      <c r="H20" s="4" t="s">
        <v>57</v>
      </c>
      <c r="I20" s="4" t="s">
        <v>57</v>
      </c>
      <c r="J20" s="4" t="s">
        <v>57</v>
      </c>
      <c r="K20" s="4" t="s">
        <v>131</v>
      </c>
      <c r="L20" s="4" t="s">
        <v>57</v>
      </c>
      <c r="M20" s="4" t="s">
        <v>57</v>
      </c>
      <c r="N20" s="4" t="s">
        <v>57</v>
      </c>
      <c r="O20" s="4" t="s">
        <v>57</v>
      </c>
      <c r="P20" s="4" t="s">
        <v>57</v>
      </c>
      <c r="Q20" s="4" t="s">
        <v>57</v>
      </c>
      <c r="R20" s="4" t="s">
        <v>57</v>
      </c>
      <c r="S20" s="4" t="s">
        <v>57</v>
      </c>
      <c r="T20" s="4" t="s">
        <v>57</v>
      </c>
      <c r="U20" s="4" t="s">
        <v>57</v>
      </c>
      <c r="V20" s="4" t="s">
        <v>57</v>
      </c>
      <c r="W20" s="4" t="s">
        <v>57</v>
      </c>
      <c r="X20" s="4" t="s">
        <v>57</v>
      </c>
      <c r="Y20" s="4" t="s">
        <v>57</v>
      </c>
      <c r="Z20" s="4" t="s">
        <v>57</v>
      </c>
      <c r="AA20" s="4" t="s">
        <v>57</v>
      </c>
    </row>
    <row r="21" spans="1:27" ht="16" hidden="1" x14ac:dyDescent="0.2">
      <c r="A21" s="6" t="s">
        <v>101</v>
      </c>
      <c r="B21" s="4" t="s">
        <v>57</v>
      </c>
      <c r="C21" s="4" t="s">
        <v>57</v>
      </c>
      <c r="D21" s="4" t="s">
        <v>76</v>
      </c>
      <c r="E21" s="4" t="s">
        <v>57</v>
      </c>
      <c r="F21" s="4" t="s">
        <v>57</v>
      </c>
      <c r="G21" s="4" t="s">
        <v>57</v>
      </c>
      <c r="H21" s="4" t="s">
        <v>83</v>
      </c>
      <c r="I21" s="4" t="s">
        <v>57</v>
      </c>
      <c r="J21" s="4" t="s">
        <v>194</v>
      </c>
      <c r="K21" s="4" t="s">
        <v>100</v>
      </c>
      <c r="L21" s="4" t="s">
        <v>57</v>
      </c>
      <c r="M21" s="4" t="s">
        <v>57</v>
      </c>
      <c r="N21" s="4" t="s">
        <v>57</v>
      </c>
      <c r="O21" s="4" t="s">
        <v>57</v>
      </c>
      <c r="P21" s="4" t="s">
        <v>57</v>
      </c>
      <c r="Q21" s="4" t="s">
        <v>249</v>
      </c>
      <c r="R21" s="4" t="s">
        <v>100</v>
      </c>
      <c r="S21" s="4" t="s">
        <v>57</v>
      </c>
      <c r="T21" s="4" t="s">
        <v>57</v>
      </c>
      <c r="U21" s="4" t="s">
        <v>247</v>
      </c>
      <c r="V21" s="4" t="s">
        <v>108</v>
      </c>
      <c r="W21" s="4" t="s">
        <v>57</v>
      </c>
      <c r="X21" s="4" t="s">
        <v>57</v>
      </c>
      <c r="Y21" s="4" t="s">
        <v>57</v>
      </c>
      <c r="Z21" s="4" t="s">
        <v>57</v>
      </c>
      <c r="AA21" s="4" t="s">
        <v>57</v>
      </c>
    </row>
    <row r="22" spans="1:27" ht="16" hidden="1" x14ac:dyDescent="0.2">
      <c r="A22" s="6" t="s">
        <v>105</v>
      </c>
      <c r="B22" s="4" t="s">
        <v>57</v>
      </c>
      <c r="C22" s="4" t="s">
        <v>57</v>
      </c>
      <c r="D22" s="4" t="s">
        <v>57</v>
      </c>
      <c r="E22" s="4" t="s">
        <v>57</v>
      </c>
      <c r="F22" s="4" t="s">
        <v>57</v>
      </c>
      <c r="G22" s="4" t="s">
        <v>57</v>
      </c>
      <c r="H22" s="4" t="s">
        <v>57</v>
      </c>
      <c r="I22" s="4" t="s">
        <v>57</v>
      </c>
      <c r="J22" s="4" t="s">
        <v>57</v>
      </c>
      <c r="K22" s="4" t="s">
        <v>57</v>
      </c>
      <c r="L22" s="4" t="s">
        <v>57</v>
      </c>
      <c r="M22" s="4" t="s">
        <v>57</v>
      </c>
      <c r="N22" s="4" t="s">
        <v>57</v>
      </c>
      <c r="O22" s="4" t="s">
        <v>57</v>
      </c>
      <c r="P22" s="4" t="s">
        <v>57</v>
      </c>
      <c r="Q22" s="4" t="s">
        <v>57</v>
      </c>
      <c r="R22" s="4" t="s">
        <v>57</v>
      </c>
      <c r="S22" s="4" t="s">
        <v>57</v>
      </c>
      <c r="T22" s="4" t="s">
        <v>57</v>
      </c>
      <c r="U22" s="4" t="s">
        <v>57</v>
      </c>
      <c r="V22" s="4" t="s">
        <v>57</v>
      </c>
      <c r="W22" s="4" t="s">
        <v>57</v>
      </c>
      <c r="X22" s="4" t="s">
        <v>57</v>
      </c>
      <c r="Y22" s="4" t="s">
        <v>57</v>
      </c>
      <c r="Z22" s="4" t="s">
        <v>57</v>
      </c>
      <c r="AA22" s="4" t="s">
        <v>57</v>
      </c>
    </row>
    <row r="23" spans="1:27" ht="16" hidden="1" x14ac:dyDescent="0.2">
      <c r="A23" s="6" t="s">
        <v>106</v>
      </c>
      <c r="B23" s="4" t="s">
        <v>57</v>
      </c>
      <c r="C23" s="4" t="s">
        <v>108</v>
      </c>
      <c r="D23" s="4" t="s">
        <v>57</v>
      </c>
      <c r="E23" s="4" t="s">
        <v>57</v>
      </c>
      <c r="F23" s="4" t="s">
        <v>57</v>
      </c>
      <c r="G23" s="4" t="s">
        <v>57</v>
      </c>
      <c r="H23" s="4" t="s">
        <v>57</v>
      </c>
      <c r="I23" s="4" t="s">
        <v>57</v>
      </c>
      <c r="J23" s="4" t="s">
        <v>57</v>
      </c>
      <c r="K23" s="4" t="s">
        <v>57</v>
      </c>
      <c r="L23" s="4" t="s">
        <v>57</v>
      </c>
      <c r="M23" s="4" t="s">
        <v>57</v>
      </c>
      <c r="N23" s="4" t="s">
        <v>57</v>
      </c>
      <c r="O23" s="4" t="s">
        <v>57</v>
      </c>
      <c r="P23" s="4" t="s">
        <v>57</v>
      </c>
      <c r="Q23" s="4" t="s">
        <v>57</v>
      </c>
      <c r="R23" s="4" t="s">
        <v>57</v>
      </c>
      <c r="S23" s="4" t="s">
        <v>57</v>
      </c>
      <c r="T23" s="4" t="s">
        <v>57</v>
      </c>
      <c r="U23" s="4" t="s">
        <v>57</v>
      </c>
      <c r="V23" s="4" t="s">
        <v>57</v>
      </c>
      <c r="W23" s="4" t="s">
        <v>57</v>
      </c>
      <c r="X23" s="4" t="s">
        <v>57</v>
      </c>
      <c r="Y23" s="4" t="s">
        <v>57</v>
      </c>
      <c r="Z23" s="4" t="s">
        <v>57</v>
      </c>
      <c r="AA23" s="4" t="s">
        <v>57</v>
      </c>
    </row>
    <row r="24" spans="1:27" ht="16" hidden="1" x14ac:dyDescent="0.2">
      <c r="A24" s="6" t="s">
        <v>109</v>
      </c>
      <c r="B24" s="4" t="s">
        <v>57</v>
      </c>
      <c r="C24" s="4" t="s">
        <v>57</v>
      </c>
      <c r="D24" s="4" t="s">
        <v>57</v>
      </c>
      <c r="E24" s="4" t="s">
        <v>75</v>
      </c>
      <c r="F24" s="4" t="s">
        <v>57</v>
      </c>
      <c r="G24" s="4" t="s">
        <v>57</v>
      </c>
      <c r="H24" s="4" t="s">
        <v>57</v>
      </c>
      <c r="I24" s="4" t="s">
        <v>57</v>
      </c>
      <c r="J24" s="4" t="s">
        <v>57</v>
      </c>
      <c r="K24" s="4" t="s">
        <v>131</v>
      </c>
      <c r="L24" s="4" t="s">
        <v>57</v>
      </c>
      <c r="M24" s="4" t="s">
        <v>57</v>
      </c>
      <c r="N24" s="4" t="s">
        <v>57</v>
      </c>
      <c r="O24" s="4" t="s">
        <v>57</v>
      </c>
      <c r="P24" s="4" t="s">
        <v>57</v>
      </c>
      <c r="Q24" s="4" t="s">
        <v>229</v>
      </c>
      <c r="R24" s="4" t="s">
        <v>57</v>
      </c>
      <c r="S24" s="4" t="s">
        <v>57</v>
      </c>
      <c r="T24" s="4" t="s">
        <v>57</v>
      </c>
      <c r="U24" s="4" t="s">
        <v>57</v>
      </c>
      <c r="V24" s="4" t="s">
        <v>76</v>
      </c>
      <c r="W24" s="4" t="s">
        <v>57</v>
      </c>
      <c r="X24" s="4" t="s">
        <v>131</v>
      </c>
      <c r="Y24" s="4" t="s">
        <v>57</v>
      </c>
      <c r="Z24" s="4" t="s">
        <v>57</v>
      </c>
      <c r="AA24" s="4" t="s">
        <v>57</v>
      </c>
    </row>
    <row r="25" spans="1:27" ht="16" hidden="1" x14ac:dyDescent="0.2">
      <c r="A25" s="6" t="s">
        <v>113</v>
      </c>
      <c r="B25" s="4" t="s">
        <v>83</v>
      </c>
      <c r="C25" s="4" t="s">
        <v>76</v>
      </c>
      <c r="D25" s="4" t="s">
        <v>130</v>
      </c>
      <c r="E25" s="4" t="s">
        <v>57</v>
      </c>
      <c r="F25" s="4" t="s">
        <v>378</v>
      </c>
      <c r="G25" s="4" t="s">
        <v>402</v>
      </c>
      <c r="H25" s="4" t="s">
        <v>413</v>
      </c>
      <c r="I25" s="4" t="s">
        <v>128</v>
      </c>
      <c r="J25" s="4" t="s">
        <v>87</v>
      </c>
      <c r="K25" s="4" t="s">
        <v>285</v>
      </c>
      <c r="L25" s="4" t="s">
        <v>247</v>
      </c>
      <c r="M25" s="4" t="s">
        <v>57</v>
      </c>
      <c r="N25" s="4" t="s">
        <v>185</v>
      </c>
      <c r="O25" s="4" t="s">
        <v>108</v>
      </c>
      <c r="P25" s="4" t="s">
        <v>57</v>
      </c>
      <c r="Q25" s="4" t="s">
        <v>59</v>
      </c>
      <c r="R25" s="4" t="s">
        <v>100</v>
      </c>
      <c r="S25" s="4" t="s">
        <v>91</v>
      </c>
      <c r="T25" s="4" t="s">
        <v>95</v>
      </c>
      <c r="U25" s="4" t="s">
        <v>83</v>
      </c>
      <c r="V25" s="4" t="s">
        <v>131</v>
      </c>
      <c r="W25" s="4" t="s">
        <v>108</v>
      </c>
      <c r="X25" s="4" t="s">
        <v>57</v>
      </c>
      <c r="Y25" s="4" t="s">
        <v>57</v>
      </c>
      <c r="Z25" s="4" t="s">
        <v>247</v>
      </c>
      <c r="AA25" s="4" t="s">
        <v>57</v>
      </c>
    </row>
    <row r="26" spans="1:27" ht="16" hidden="1" x14ac:dyDescent="0.2">
      <c r="A26" s="6" t="s">
        <v>117</v>
      </c>
      <c r="B26" s="4" t="s">
        <v>57</v>
      </c>
      <c r="C26" s="4" t="s">
        <v>57</v>
      </c>
      <c r="D26" s="4" t="s">
        <v>57</v>
      </c>
      <c r="E26" s="4" t="s">
        <v>57</v>
      </c>
      <c r="F26" s="4" t="s">
        <v>57</v>
      </c>
      <c r="G26" s="4" t="s">
        <v>130</v>
      </c>
      <c r="H26" s="4" t="s">
        <v>57</v>
      </c>
      <c r="I26" s="4" t="s">
        <v>57</v>
      </c>
      <c r="J26" s="4" t="s">
        <v>57</v>
      </c>
      <c r="K26" s="4" t="s">
        <v>373</v>
      </c>
      <c r="L26" s="4" t="s">
        <v>57</v>
      </c>
      <c r="M26" s="4" t="s">
        <v>57</v>
      </c>
      <c r="N26" s="4" t="s">
        <v>57</v>
      </c>
      <c r="O26" s="4" t="s">
        <v>57</v>
      </c>
      <c r="P26" s="4" t="s">
        <v>57</v>
      </c>
      <c r="Q26" s="4" t="s">
        <v>57</v>
      </c>
      <c r="R26" s="4" t="s">
        <v>57</v>
      </c>
      <c r="S26" s="4" t="s">
        <v>57</v>
      </c>
      <c r="T26" s="4" t="s">
        <v>57</v>
      </c>
      <c r="U26" s="4" t="s">
        <v>57</v>
      </c>
      <c r="V26" s="4" t="s">
        <v>57</v>
      </c>
      <c r="W26" s="4" t="s">
        <v>57</v>
      </c>
      <c r="X26" s="4" t="s">
        <v>57</v>
      </c>
      <c r="Y26" s="4" t="s">
        <v>57</v>
      </c>
      <c r="Z26" s="4" t="s">
        <v>57</v>
      </c>
      <c r="AA26" s="4" t="s">
        <v>57</v>
      </c>
    </row>
    <row r="27" spans="1:27" ht="16" hidden="1" x14ac:dyDescent="0.2">
      <c r="A27" s="6" t="s">
        <v>120</v>
      </c>
      <c r="B27" s="4" t="s">
        <v>57</v>
      </c>
      <c r="C27" s="4" t="s">
        <v>57</v>
      </c>
      <c r="D27" s="4" t="s">
        <v>57</v>
      </c>
      <c r="E27" s="4" t="s">
        <v>57</v>
      </c>
      <c r="F27" s="4" t="s">
        <v>57</v>
      </c>
      <c r="G27" s="4" t="s">
        <v>57</v>
      </c>
      <c r="H27" s="4" t="s">
        <v>57</v>
      </c>
      <c r="I27" s="4" t="s">
        <v>57</v>
      </c>
      <c r="J27" s="4" t="s">
        <v>57</v>
      </c>
      <c r="K27" s="4" t="s">
        <v>57</v>
      </c>
      <c r="L27" s="4" t="s">
        <v>57</v>
      </c>
      <c r="M27" s="4" t="s">
        <v>57</v>
      </c>
      <c r="N27" s="4" t="s">
        <v>121</v>
      </c>
      <c r="O27" s="4" t="s">
        <v>57</v>
      </c>
      <c r="P27" s="4" t="s">
        <v>57</v>
      </c>
      <c r="Q27" s="4" t="s">
        <v>57</v>
      </c>
      <c r="R27" s="4" t="s">
        <v>57</v>
      </c>
      <c r="S27" s="4" t="s">
        <v>57</v>
      </c>
      <c r="T27" s="4" t="s">
        <v>57</v>
      </c>
      <c r="U27" s="4" t="s">
        <v>57</v>
      </c>
      <c r="V27" s="4" t="s">
        <v>57</v>
      </c>
      <c r="W27" s="4" t="s">
        <v>57</v>
      </c>
      <c r="X27" s="4" t="s">
        <v>57</v>
      </c>
      <c r="Y27" s="4" t="s">
        <v>57</v>
      </c>
      <c r="Z27" s="4" t="s">
        <v>57</v>
      </c>
      <c r="AA27" s="4" t="s">
        <v>57</v>
      </c>
    </row>
    <row r="28" spans="1:27" ht="16" hidden="1" x14ac:dyDescent="0.2">
      <c r="A28" s="6" t="s">
        <v>122</v>
      </c>
      <c r="B28" s="4" t="s">
        <v>100</v>
      </c>
      <c r="C28" s="4" t="s">
        <v>119</v>
      </c>
      <c r="D28" s="4" t="s">
        <v>57</v>
      </c>
      <c r="E28" s="4" t="s">
        <v>57</v>
      </c>
      <c r="F28" s="4" t="s">
        <v>76</v>
      </c>
      <c r="G28" s="4" t="s">
        <v>83</v>
      </c>
      <c r="H28" s="4" t="s">
        <v>57</v>
      </c>
      <c r="I28" s="4" t="s">
        <v>100</v>
      </c>
      <c r="J28" s="4" t="s">
        <v>57</v>
      </c>
      <c r="K28" s="4" t="s">
        <v>57</v>
      </c>
      <c r="L28" s="4" t="s">
        <v>57</v>
      </c>
      <c r="M28" s="4" t="s">
        <v>57</v>
      </c>
      <c r="N28" s="4" t="s">
        <v>57</v>
      </c>
      <c r="O28" s="4" t="s">
        <v>100</v>
      </c>
      <c r="P28" s="4" t="s">
        <v>57</v>
      </c>
      <c r="Q28" s="4" t="s">
        <v>161</v>
      </c>
      <c r="R28" s="4" t="s">
        <v>100</v>
      </c>
      <c r="S28" s="4" t="s">
        <v>289</v>
      </c>
      <c r="T28" s="4" t="s">
        <v>57</v>
      </c>
      <c r="U28" s="4" t="s">
        <v>57</v>
      </c>
      <c r="V28" s="4" t="s">
        <v>57</v>
      </c>
      <c r="W28" s="4" t="s">
        <v>57</v>
      </c>
      <c r="X28" s="4" t="s">
        <v>290</v>
      </c>
      <c r="Y28" s="4" t="s">
        <v>75</v>
      </c>
      <c r="Z28" s="4" t="s">
        <v>57</v>
      </c>
      <c r="AA28" s="4" t="s">
        <v>100</v>
      </c>
    </row>
    <row r="29" spans="1:27" ht="16" hidden="1" x14ac:dyDescent="0.2">
      <c r="A29" s="6" t="s">
        <v>126</v>
      </c>
      <c r="B29" s="4" t="s">
        <v>57</v>
      </c>
      <c r="C29" s="4" t="s">
        <v>57</v>
      </c>
      <c r="D29" s="4" t="s">
        <v>57</v>
      </c>
      <c r="E29" s="4" t="s">
        <v>57</v>
      </c>
      <c r="F29" s="4" t="s">
        <v>57</v>
      </c>
      <c r="G29" s="4" t="s">
        <v>57</v>
      </c>
      <c r="H29" s="4" t="s">
        <v>57</v>
      </c>
      <c r="I29" s="4" t="s">
        <v>57</v>
      </c>
      <c r="J29" s="4" t="s">
        <v>57</v>
      </c>
      <c r="K29" s="4" t="s">
        <v>57</v>
      </c>
      <c r="L29" s="4" t="s">
        <v>57</v>
      </c>
      <c r="M29" s="4" t="s">
        <v>57</v>
      </c>
      <c r="N29" s="4" t="s">
        <v>57</v>
      </c>
      <c r="O29" s="4" t="s">
        <v>57</v>
      </c>
      <c r="P29" s="4" t="s">
        <v>57</v>
      </c>
      <c r="Q29" s="4" t="s">
        <v>57</v>
      </c>
      <c r="R29" s="4" t="s">
        <v>57</v>
      </c>
      <c r="S29" s="4" t="s">
        <v>57</v>
      </c>
      <c r="T29" s="4" t="s">
        <v>57</v>
      </c>
      <c r="U29" s="4" t="s">
        <v>57</v>
      </c>
      <c r="V29" s="4" t="s">
        <v>57</v>
      </c>
      <c r="W29" s="4" t="s">
        <v>57</v>
      </c>
      <c r="X29" s="4" t="s">
        <v>57</v>
      </c>
      <c r="Y29" s="4" t="s">
        <v>57</v>
      </c>
      <c r="Z29" s="4" t="s">
        <v>57</v>
      </c>
      <c r="AA29" s="4" t="s">
        <v>57</v>
      </c>
    </row>
    <row r="30" spans="1:27" ht="16" hidden="1" x14ac:dyDescent="0.2">
      <c r="A30" s="6" t="s">
        <v>127</v>
      </c>
      <c r="B30" s="4" t="s">
        <v>57</v>
      </c>
      <c r="C30" s="4" t="s">
        <v>57</v>
      </c>
      <c r="D30" s="4" t="s">
        <v>57</v>
      </c>
      <c r="E30" s="4" t="s">
        <v>57</v>
      </c>
      <c r="F30" s="4" t="s">
        <v>57</v>
      </c>
      <c r="G30" s="4" t="s">
        <v>57</v>
      </c>
      <c r="H30" s="4" t="s">
        <v>57</v>
      </c>
      <c r="I30" s="4" t="s">
        <v>57</v>
      </c>
      <c r="J30" s="4" t="s">
        <v>57</v>
      </c>
      <c r="K30" s="4" t="s">
        <v>121</v>
      </c>
      <c r="L30" s="4" t="s">
        <v>57</v>
      </c>
      <c r="M30" s="4" t="s">
        <v>57</v>
      </c>
      <c r="N30" s="4" t="s">
        <v>57</v>
      </c>
      <c r="O30" s="4" t="s">
        <v>57</v>
      </c>
      <c r="P30" s="4" t="s">
        <v>57</v>
      </c>
      <c r="Q30" s="4" t="s">
        <v>57</v>
      </c>
      <c r="R30" s="4" t="s">
        <v>57</v>
      </c>
      <c r="S30" s="4" t="s">
        <v>57</v>
      </c>
      <c r="T30" s="4" t="s">
        <v>57</v>
      </c>
      <c r="U30" s="4" t="s">
        <v>57</v>
      </c>
      <c r="V30" s="4" t="s">
        <v>57</v>
      </c>
      <c r="W30" s="4" t="s">
        <v>57</v>
      </c>
      <c r="X30" s="4" t="s">
        <v>57</v>
      </c>
      <c r="Y30" s="4" t="s">
        <v>57</v>
      </c>
      <c r="Z30" s="4" t="s">
        <v>57</v>
      </c>
      <c r="AA30" s="4" t="s">
        <v>57</v>
      </c>
    </row>
    <row r="31" spans="1:27" ht="16" hidden="1" x14ac:dyDescent="0.2">
      <c r="A31" s="6" t="s">
        <v>129</v>
      </c>
      <c r="B31" s="4" t="s">
        <v>57</v>
      </c>
      <c r="C31" s="4" t="s">
        <v>57</v>
      </c>
      <c r="D31" s="4" t="s">
        <v>57</v>
      </c>
      <c r="E31" s="4" t="s">
        <v>57</v>
      </c>
      <c r="F31" s="4" t="s">
        <v>57</v>
      </c>
      <c r="G31" s="4" t="s">
        <v>57</v>
      </c>
      <c r="H31" s="4" t="s">
        <v>57</v>
      </c>
      <c r="I31" s="4" t="s">
        <v>57</v>
      </c>
      <c r="J31" s="4" t="s">
        <v>57</v>
      </c>
      <c r="K31" s="4" t="s">
        <v>57</v>
      </c>
      <c r="L31" s="4" t="s">
        <v>57</v>
      </c>
      <c r="M31" s="4" t="s">
        <v>57</v>
      </c>
      <c r="N31" s="4" t="s">
        <v>57</v>
      </c>
      <c r="O31" s="4" t="s">
        <v>57</v>
      </c>
      <c r="P31" s="4" t="s">
        <v>57</v>
      </c>
      <c r="Q31" s="4" t="s">
        <v>130</v>
      </c>
      <c r="R31" s="4" t="s">
        <v>57</v>
      </c>
      <c r="S31" s="4" t="s">
        <v>57</v>
      </c>
      <c r="T31" s="4" t="s">
        <v>57</v>
      </c>
      <c r="U31" s="4" t="s">
        <v>57</v>
      </c>
      <c r="V31" s="4" t="s">
        <v>57</v>
      </c>
      <c r="W31" s="4" t="s">
        <v>57</v>
      </c>
      <c r="X31" s="4" t="s">
        <v>57</v>
      </c>
      <c r="Y31" s="4" t="s">
        <v>57</v>
      </c>
      <c r="Z31" s="4" t="s">
        <v>57</v>
      </c>
      <c r="AA31" s="4" t="s">
        <v>57</v>
      </c>
    </row>
    <row r="32" spans="1:27" ht="16" hidden="1" x14ac:dyDescent="0.2">
      <c r="A32" s="6" t="s">
        <v>132</v>
      </c>
      <c r="B32" s="4" t="s">
        <v>57</v>
      </c>
      <c r="C32" s="4" t="s">
        <v>57</v>
      </c>
      <c r="D32" s="4" t="s">
        <v>57</v>
      </c>
      <c r="E32" s="4" t="s">
        <v>57</v>
      </c>
      <c r="F32" s="4" t="s">
        <v>57</v>
      </c>
      <c r="G32" s="4" t="s">
        <v>57</v>
      </c>
      <c r="H32" s="4" t="s">
        <v>57</v>
      </c>
      <c r="I32" s="4" t="s">
        <v>57</v>
      </c>
      <c r="J32" s="4" t="s">
        <v>57</v>
      </c>
      <c r="K32" s="4" t="s">
        <v>57</v>
      </c>
      <c r="L32" s="4" t="s">
        <v>57</v>
      </c>
      <c r="M32" s="4" t="s">
        <v>57</v>
      </c>
      <c r="N32" s="4" t="s">
        <v>57</v>
      </c>
      <c r="O32" s="4" t="s">
        <v>57</v>
      </c>
      <c r="P32" s="4" t="s">
        <v>57</v>
      </c>
      <c r="Q32" s="4" t="s">
        <v>57</v>
      </c>
      <c r="R32" s="4" t="s">
        <v>57</v>
      </c>
      <c r="S32" s="4" t="s">
        <v>57</v>
      </c>
      <c r="T32" s="4" t="s">
        <v>57</v>
      </c>
      <c r="U32" s="4" t="s">
        <v>57</v>
      </c>
      <c r="V32" s="4" t="s">
        <v>57</v>
      </c>
      <c r="W32" s="4" t="s">
        <v>57</v>
      </c>
      <c r="X32" s="4" t="s">
        <v>57</v>
      </c>
      <c r="Y32" s="4" t="s">
        <v>57</v>
      </c>
      <c r="Z32" s="4" t="s">
        <v>57</v>
      </c>
      <c r="AA32" s="4" t="s">
        <v>57</v>
      </c>
    </row>
    <row r="33" spans="1:27" ht="16" hidden="1" x14ac:dyDescent="0.2">
      <c r="A33" s="6" t="s">
        <v>133</v>
      </c>
      <c r="B33" s="4" t="s">
        <v>57</v>
      </c>
      <c r="C33" s="4" t="s">
        <v>57</v>
      </c>
      <c r="D33" s="4" t="s">
        <v>57</v>
      </c>
      <c r="E33" s="4" t="s">
        <v>57</v>
      </c>
      <c r="F33" s="4" t="s">
        <v>100</v>
      </c>
      <c r="G33" s="4" t="s">
        <v>57</v>
      </c>
      <c r="H33" s="4" t="s">
        <v>57</v>
      </c>
      <c r="I33" s="4" t="s">
        <v>57</v>
      </c>
      <c r="J33" s="4" t="s">
        <v>57</v>
      </c>
      <c r="K33" s="4" t="s">
        <v>108</v>
      </c>
      <c r="L33" s="4" t="s">
        <v>57</v>
      </c>
      <c r="M33" s="4" t="s">
        <v>57</v>
      </c>
      <c r="N33" s="4" t="s">
        <v>57</v>
      </c>
      <c r="O33" s="4" t="s">
        <v>57</v>
      </c>
      <c r="P33" s="4" t="s">
        <v>57</v>
      </c>
      <c r="Q33" s="4" t="s">
        <v>57</v>
      </c>
      <c r="R33" s="4" t="s">
        <v>57</v>
      </c>
      <c r="S33" s="4" t="s">
        <v>57</v>
      </c>
      <c r="T33" s="4" t="s">
        <v>57</v>
      </c>
      <c r="U33" s="4" t="s">
        <v>57</v>
      </c>
      <c r="V33" s="4" t="s">
        <v>57</v>
      </c>
      <c r="W33" s="4" t="s">
        <v>57</v>
      </c>
      <c r="X33" s="4" t="s">
        <v>57</v>
      </c>
      <c r="Y33" s="4" t="s">
        <v>57</v>
      </c>
      <c r="Z33" s="4" t="s">
        <v>57</v>
      </c>
      <c r="AA33" s="4" t="s">
        <v>57</v>
      </c>
    </row>
    <row r="34" spans="1:27" ht="16" hidden="1" x14ac:dyDescent="0.2">
      <c r="A34" s="6" t="s">
        <v>136</v>
      </c>
      <c r="B34" s="4" t="s">
        <v>57</v>
      </c>
      <c r="C34" s="4" t="s">
        <v>57</v>
      </c>
      <c r="D34" s="4" t="s">
        <v>57</v>
      </c>
      <c r="E34" s="4" t="s">
        <v>57</v>
      </c>
      <c r="F34" s="4" t="s">
        <v>57</v>
      </c>
      <c r="G34" s="4" t="s">
        <v>57</v>
      </c>
      <c r="H34" s="4" t="s">
        <v>57</v>
      </c>
      <c r="I34" s="4" t="s">
        <v>57</v>
      </c>
      <c r="J34" s="4" t="s">
        <v>57</v>
      </c>
      <c r="K34" s="4" t="s">
        <v>229</v>
      </c>
      <c r="L34" s="4" t="s">
        <v>57</v>
      </c>
      <c r="M34" s="4" t="s">
        <v>57</v>
      </c>
      <c r="N34" s="4" t="s">
        <v>57</v>
      </c>
      <c r="O34" s="4" t="s">
        <v>100</v>
      </c>
      <c r="P34" s="4" t="s">
        <v>57</v>
      </c>
      <c r="Q34" s="4" t="s">
        <v>57</v>
      </c>
      <c r="R34" s="4" t="s">
        <v>57</v>
      </c>
      <c r="S34" s="4" t="s">
        <v>57</v>
      </c>
      <c r="T34" s="4" t="s">
        <v>57</v>
      </c>
      <c r="U34" s="4" t="s">
        <v>57</v>
      </c>
      <c r="V34" s="4" t="s">
        <v>57</v>
      </c>
      <c r="W34" s="4" t="s">
        <v>57</v>
      </c>
      <c r="X34" s="4" t="s">
        <v>57</v>
      </c>
      <c r="Y34" s="4" t="s">
        <v>57</v>
      </c>
      <c r="Z34" s="4" t="s">
        <v>57</v>
      </c>
      <c r="AA34" s="4" t="s">
        <v>57</v>
      </c>
    </row>
    <row r="35" spans="1:27" ht="16" hidden="1" x14ac:dyDescent="0.2">
      <c r="A35" s="6" t="s">
        <v>139</v>
      </c>
      <c r="B35" s="4" t="s">
        <v>57</v>
      </c>
      <c r="C35" s="4" t="s">
        <v>57</v>
      </c>
      <c r="D35" s="4" t="s">
        <v>57</v>
      </c>
      <c r="E35" s="4" t="s">
        <v>57</v>
      </c>
      <c r="F35" s="4" t="s">
        <v>57</v>
      </c>
      <c r="G35" s="4" t="s">
        <v>57</v>
      </c>
      <c r="H35" s="4" t="s">
        <v>57</v>
      </c>
      <c r="I35" s="4" t="s">
        <v>57</v>
      </c>
      <c r="J35" s="4" t="s">
        <v>57</v>
      </c>
      <c r="K35" s="4" t="s">
        <v>119</v>
      </c>
      <c r="L35" s="4" t="s">
        <v>57</v>
      </c>
      <c r="M35" s="4" t="s">
        <v>57</v>
      </c>
      <c r="N35" s="4" t="s">
        <v>100</v>
      </c>
      <c r="O35" s="4" t="s">
        <v>57</v>
      </c>
      <c r="P35" s="4" t="s">
        <v>57</v>
      </c>
      <c r="Q35" s="4" t="s">
        <v>57</v>
      </c>
      <c r="R35" s="4" t="s">
        <v>57</v>
      </c>
      <c r="S35" s="4" t="s">
        <v>131</v>
      </c>
      <c r="T35" s="4" t="s">
        <v>57</v>
      </c>
      <c r="U35" s="4" t="s">
        <v>57</v>
      </c>
      <c r="V35" s="4" t="s">
        <v>57</v>
      </c>
      <c r="W35" s="4" t="s">
        <v>57</v>
      </c>
      <c r="X35" s="4" t="s">
        <v>57</v>
      </c>
      <c r="Y35" s="4" t="s">
        <v>57</v>
      </c>
      <c r="Z35" s="4" t="s">
        <v>57</v>
      </c>
      <c r="AA35" s="4" t="s">
        <v>57</v>
      </c>
    </row>
    <row r="36" spans="1:27" ht="16" hidden="1" x14ac:dyDescent="0.2">
      <c r="A36" s="6" t="s">
        <v>142</v>
      </c>
      <c r="B36" s="4" t="s">
        <v>57</v>
      </c>
      <c r="C36" s="4" t="s">
        <v>119</v>
      </c>
      <c r="D36" s="4" t="s">
        <v>378</v>
      </c>
      <c r="E36" s="4" t="s">
        <v>57</v>
      </c>
      <c r="F36" s="4" t="s">
        <v>57</v>
      </c>
      <c r="G36" s="4" t="s">
        <v>57</v>
      </c>
      <c r="H36" s="4" t="s">
        <v>57</v>
      </c>
      <c r="I36" s="4" t="s">
        <v>75</v>
      </c>
      <c r="J36" s="4" t="s">
        <v>76</v>
      </c>
      <c r="K36" s="4" t="s">
        <v>270</v>
      </c>
      <c r="L36" s="4" t="s">
        <v>57</v>
      </c>
      <c r="M36" s="4" t="s">
        <v>185</v>
      </c>
      <c r="N36" s="4" t="s">
        <v>130</v>
      </c>
      <c r="O36" s="4" t="s">
        <v>75</v>
      </c>
      <c r="P36" s="4" t="s">
        <v>108</v>
      </c>
      <c r="Q36" s="4" t="s">
        <v>128</v>
      </c>
      <c r="R36" s="4" t="s">
        <v>57</v>
      </c>
      <c r="S36" s="4" t="s">
        <v>57</v>
      </c>
      <c r="T36" s="4" t="s">
        <v>131</v>
      </c>
      <c r="U36" s="4" t="s">
        <v>57</v>
      </c>
      <c r="V36" s="4" t="s">
        <v>57</v>
      </c>
      <c r="W36" s="4" t="s">
        <v>121</v>
      </c>
      <c r="X36" s="4" t="s">
        <v>57</v>
      </c>
      <c r="Y36" s="4" t="s">
        <v>57</v>
      </c>
      <c r="Z36" s="4" t="s">
        <v>100</v>
      </c>
      <c r="AA36" s="4" t="s">
        <v>57</v>
      </c>
    </row>
    <row r="37" spans="1:27" ht="16" hidden="1" x14ac:dyDescent="0.2">
      <c r="A37" s="6" t="s">
        <v>146</v>
      </c>
      <c r="B37" s="4" t="s">
        <v>119</v>
      </c>
      <c r="C37" s="4" t="s">
        <v>100</v>
      </c>
      <c r="D37" s="4" t="s">
        <v>87</v>
      </c>
      <c r="E37" s="4" t="s">
        <v>57</v>
      </c>
      <c r="F37" s="4" t="s">
        <v>83</v>
      </c>
      <c r="G37" s="4" t="s">
        <v>119</v>
      </c>
      <c r="H37" s="4" t="s">
        <v>121</v>
      </c>
      <c r="I37" s="4" t="s">
        <v>57</v>
      </c>
      <c r="J37" s="4" t="s">
        <v>83</v>
      </c>
      <c r="K37" s="4" t="s">
        <v>413</v>
      </c>
      <c r="L37" s="4" t="s">
        <v>57</v>
      </c>
      <c r="M37" s="4" t="s">
        <v>76</v>
      </c>
      <c r="N37" s="4" t="s">
        <v>141</v>
      </c>
      <c r="O37" s="4" t="s">
        <v>76</v>
      </c>
      <c r="P37" s="4" t="s">
        <v>57</v>
      </c>
      <c r="Q37" s="4" t="s">
        <v>249</v>
      </c>
      <c r="R37" s="4" t="s">
        <v>57</v>
      </c>
      <c r="S37" s="4" t="s">
        <v>402</v>
      </c>
      <c r="T37" s="4" t="s">
        <v>418</v>
      </c>
      <c r="U37" s="4" t="s">
        <v>57</v>
      </c>
      <c r="V37" s="4" t="s">
        <v>128</v>
      </c>
      <c r="W37" s="4" t="s">
        <v>249</v>
      </c>
      <c r="X37" s="4" t="s">
        <v>86</v>
      </c>
      <c r="Y37" s="4" t="s">
        <v>57</v>
      </c>
      <c r="Z37" s="4" t="s">
        <v>75</v>
      </c>
      <c r="AA37" s="4" t="s">
        <v>131</v>
      </c>
    </row>
    <row r="38" spans="1:27" ht="16" hidden="1" x14ac:dyDescent="0.2">
      <c r="A38" s="6" t="s">
        <v>150</v>
      </c>
      <c r="B38" s="4" t="s">
        <v>489</v>
      </c>
      <c r="C38" s="4" t="s">
        <v>123</v>
      </c>
      <c r="D38" s="4" t="s">
        <v>490</v>
      </c>
      <c r="E38" s="4" t="s">
        <v>491</v>
      </c>
      <c r="F38" s="4" t="s">
        <v>417</v>
      </c>
      <c r="G38" s="4" t="s">
        <v>214</v>
      </c>
      <c r="H38" s="4" t="s">
        <v>492</v>
      </c>
      <c r="I38" s="4" t="s">
        <v>103</v>
      </c>
      <c r="J38" s="4" t="s">
        <v>261</v>
      </c>
      <c r="K38" s="4" t="s">
        <v>493</v>
      </c>
      <c r="L38" s="4" t="s">
        <v>91</v>
      </c>
      <c r="M38" s="4" t="s">
        <v>110</v>
      </c>
      <c r="N38" s="4" t="s">
        <v>395</v>
      </c>
      <c r="O38" s="4" t="s">
        <v>388</v>
      </c>
      <c r="P38" s="4" t="s">
        <v>107</v>
      </c>
      <c r="Q38" s="4" t="s">
        <v>494</v>
      </c>
      <c r="R38" s="4" t="s">
        <v>215</v>
      </c>
      <c r="S38" s="4" t="s">
        <v>495</v>
      </c>
      <c r="T38" s="4" t="s">
        <v>496</v>
      </c>
      <c r="U38" s="4" t="s">
        <v>104</v>
      </c>
      <c r="V38" s="4" t="s">
        <v>60</v>
      </c>
      <c r="W38" s="4" t="s">
        <v>220</v>
      </c>
      <c r="X38" s="4" t="s">
        <v>249</v>
      </c>
      <c r="Y38" s="4" t="s">
        <v>497</v>
      </c>
      <c r="Z38" s="4" t="s">
        <v>72</v>
      </c>
      <c r="AA38" s="4" t="s">
        <v>228</v>
      </c>
    </row>
    <row r="39" spans="1:27" ht="16" hidden="1" x14ac:dyDescent="0.2">
      <c r="A39" s="6" t="s">
        <v>154</v>
      </c>
      <c r="B39" s="4" t="s">
        <v>57</v>
      </c>
      <c r="C39" s="4" t="s">
        <v>57</v>
      </c>
      <c r="D39" s="4" t="s">
        <v>57</v>
      </c>
      <c r="E39" s="4" t="s">
        <v>57</v>
      </c>
      <c r="F39" s="4" t="s">
        <v>57</v>
      </c>
      <c r="G39" s="4" t="s">
        <v>57</v>
      </c>
      <c r="H39" s="4" t="s">
        <v>57</v>
      </c>
      <c r="I39" s="4" t="s">
        <v>57</v>
      </c>
      <c r="J39" s="4" t="s">
        <v>57</v>
      </c>
      <c r="K39" s="4" t="s">
        <v>57</v>
      </c>
      <c r="L39" s="4" t="s">
        <v>57</v>
      </c>
      <c r="M39" s="4" t="s">
        <v>57</v>
      </c>
      <c r="N39" s="4" t="s">
        <v>57</v>
      </c>
      <c r="O39" s="4" t="s">
        <v>57</v>
      </c>
      <c r="P39" s="4" t="s">
        <v>57</v>
      </c>
      <c r="Q39" s="4" t="s">
        <v>57</v>
      </c>
      <c r="R39" s="4" t="s">
        <v>57</v>
      </c>
      <c r="S39" s="4" t="s">
        <v>57</v>
      </c>
      <c r="T39" s="4" t="s">
        <v>57</v>
      </c>
      <c r="U39" s="4" t="s">
        <v>57</v>
      </c>
      <c r="V39" s="4" t="s">
        <v>57</v>
      </c>
      <c r="W39" s="4" t="s">
        <v>57</v>
      </c>
      <c r="X39" s="4" t="s">
        <v>57</v>
      </c>
      <c r="Y39" s="4" t="s">
        <v>57</v>
      </c>
      <c r="Z39" s="4" t="s">
        <v>57</v>
      </c>
      <c r="AA39" s="4" t="s">
        <v>57</v>
      </c>
    </row>
    <row r="40" spans="1:27" ht="16" hidden="1" x14ac:dyDescent="0.2">
      <c r="A40" s="6" t="s">
        <v>155</v>
      </c>
      <c r="B40" s="4" t="s">
        <v>368</v>
      </c>
      <c r="C40" s="4" t="s">
        <v>131</v>
      </c>
      <c r="D40" s="4" t="s">
        <v>72</v>
      </c>
      <c r="E40" s="4" t="s">
        <v>57</v>
      </c>
      <c r="F40" s="4" t="s">
        <v>498</v>
      </c>
      <c r="G40" s="4" t="s">
        <v>290</v>
      </c>
      <c r="H40" s="4" t="s">
        <v>380</v>
      </c>
      <c r="I40" s="4" t="s">
        <v>134</v>
      </c>
      <c r="J40" s="4" t="s">
        <v>103</v>
      </c>
      <c r="K40" s="4" t="s">
        <v>499</v>
      </c>
      <c r="L40" s="4" t="s">
        <v>57</v>
      </c>
      <c r="M40" s="4" t="s">
        <v>289</v>
      </c>
      <c r="N40" s="4" t="s">
        <v>383</v>
      </c>
      <c r="O40" s="4" t="s">
        <v>100</v>
      </c>
      <c r="P40" s="4" t="s">
        <v>57</v>
      </c>
      <c r="Q40" s="4" t="s">
        <v>290</v>
      </c>
      <c r="R40" s="4" t="s">
        <v>131</v>
      </c>
      <c r="S40" s="4" t="s">
        <v>378</v>
      </c>
      <c r="T40" s="4" t="s">
        <v>500</v>
      </c>
      <c r="U40" s="4" t="s">
        <v>75</v>
      </c>
      <c r="V40" s="4" t="s">
        <v>141</v>
      </c>
      <c r="W40" s="4" t="s">
        <v>68</v>
      </c>
      <c r="X40" s="4" t="s">
        <v>383</v>
      </c>
      <c r="Y40" s="4" t="s">
        <v>183</v>
      </c>
      <c r="Z40" s="4" t="s">
        <v>118</v>
      </c>
      <c r="AA40" s="4" t="s">
        <v>264</v>
      </c>
    </row>
    <row r="41" spans="1:27" ht="16" hidden="1" x14ac:dyDescent="0.2">
      <c r="A41" s="6" t="s">
        <v>159</v>
      </c>
      <c r="B41" s="4" t="s">
        <v>57</v>
      </c>
      <c r="C41" s="4" t="s">
        <v>57</v>
      </c>
      <c r="D41" s="4" t="s">
        <v>57</v>
      </c>
      <c r="E41" s="4" t="s">
        <v>57</v>
      </c>
      <c r="F41" s="4" t="s">
        <v>57</v>
      </c>
      <c r="G41" s="4" t="s">
        <v>57</v>
      </c>
      <c r="H41" s="4" t="s">
        <v>57</v>
      </c>
      <c r="I41" s="4" t="s">
        <v>57</v>
      </c>
      <c r="J41" s="4" t="s">
        <v>57</v>
      </c>
      <c r="K41" s="4" t="s">
        <v>57</v>
      </c>
      <c r="L41" s="4" t="s">
        <v>57</v>
      </c>
      <c r="M41" s="4" t="s">
        <v>108</v>
      </c>
      <c r="N41" s="4" t="s">
        <v>57</v>
      </c>
      <c r="O41" s="4" t="s">
        <v>57</v>
      </c>
      <c r="P41" s="4" t="s">
        <v>57</v>
      </c>
      <c r="Q41" s="4" t="s">
        <v>130</v>
      </c>
      <c r="R41" s="4" t="s">
        <v>75</v>
      </c>
      <c r="S41" s="4" t="s">
        <v>57</v>
      </c>
      <c r="T41" s="4" t="s">
        <v>231</v>
      </c>
      <c r="U41" s="4" t="s">
        <v>57</v>
      </c>
      <c r="V41" s="4" t="s">
        <v>57</v>
      </c>
      <c r="W41" s="4" t="s">
        <v>128</v>
      </c>
      <c r="X41" s="4" t="s">
        <v>57</v>
      </c>
      <c r="Y41" s="4" t="s">
        <v>57</v>
      </c>
      <c r="Z41" s="4" t="s">
        <v>57</v>
      </c>
      <c r="AA41" s="4" t="s">
        <v>57</v>
      </c>
    </row>
    <row r="42" spans="1:27" ht="16" hidden="1" x14ac:dyDescent="0.2">
      <c r="A42" s="6" t="s">
        <v>163</v>
      </c>
      <c r="B42" s="4" t="s">
        <v>134</v>
      </c>
      <c r="C42" s="4" t="s">
        <v>87</v>
      </c>
      <c r="D42" s="4" t="s">
        <v>194</v>
      </c>
      <c r="E42" s="4" t="s">
        <v>82</v>
      </c>
      <c r="F42" s="4" t="s">
        <v>226</v>
      </c>
      <c r="G42" s="4" t="s">
        <v>83</v>
      </c>
      <c r="H42" s="4" t="s">
        <v>57</v>
      </c>
      <c r="I42" s="4" t="s">
        <v>160</v>
      </c>
      <c r="J42" s="4" t="s">
        <v>141</v>
      </c>
      <c r="K42" s="4" t="s">
        <v>409</v>
      </c>
      <c r="L42" s="4" t="s">
        <v>378</v>
      </c>
      <c r="M42" s="4" t="s">
        <v>289</v>
      </c>
      <c r="N42" s="4" t="s">
        <v>75</v>
      </c>
      <c r="O42" s="4" t="s">
        <v>130</v>
      </c>
      <c r="P42" s="4" t="s">
        <v>76</v>
      </c>
      <c r="Q42" s="4" t="s">
        <v>501</v>
      </c>
      <c r="R42" s="4" t="s">
        <v>141</v>
      </c>
      <c r="S42" s="4" t="s">
        <v>270</v>
      </c>
      <c r="T42" s="4" t="s">
        <v>502</v>
      </c>
      <c r="U42" s="4" t="s">
        <v>247</v>
      </c>
      <c r="V42" s="4" t="s">
        <v>76</v>
      </c>
      <c r="W42" s="4" t="s">
        <v>128</v>
      </c>
      <c r="X42" s="4" t="s">
        <v>57</v>
      </c>
      <c r="Y42" s="4" t="s">
        <v>75</v>
      </c>
      <c r="Z42" s="4" t="s">
        <v>76</v>
      </c>
      <c r="AA42" s="4" t="s">
        <v>228</v>
      </c>
    </row>
    <row r="43" spans="1:27" ht="16" hidden="1" x14ac:dyDescent="0.2">
      <c r="A43" s="6" t="s">
        <v>167</v>
      </c>
      <c r="B43" s="4" t="s">
        <v>270</v>
      </c>
      <c r="C43" s="4" t="s">
        <v>237</v>
      </c>
      <c r="D43" s="4" t="s">
        <v>286</v>
      </c>
      <c r="E43" s="4" t="s">
        <v>76</v>
      </c>
      <c r="F43" s="4" t="s">
        <v>231</v>
      </c>
      <c r="G43" s="4" t="s">
        <v>249</v>
      </c>
      <c r="H43" s="4" t="s">
        <v>182</v>
      </c>
      <c r="I43" s="4" t="s">
        <v>93</v>
      </c>
      <c r="J43" s="4" t="s">
        <v>194</v>
      </c>
      <c r="K43" s="4" t="s">
        <v>503</v>
      </c>
      <c r="L43" s="4" t="s">
        <v>185</v>
      </c>
      <c r="M43" s="4" t="s">
        <v>130</v>
      </c>
      <c r="N43" s="4" t="s">
        <v>249</v>
      </c>
      <c r="O43" s="4" t="s">
        <v>87</v>
      </c>
      <c r="P43" s="4" t="s">
        <v>247</v>
      </c>
      <c r="Q43" s="4" t="s">
        <v>206</v>
      </c>
      <c r="R43" s="4" t="s">
        <v>119</v>
      </c>
      <c r="S43" s="4" t="s">
        <v>285</v>
      </c>
      <c r="T43" s="4" t="s">
        <v>504</v>
      </c>
      <c r="U43" s="4" t="s">
        <v>91</v>
      </c>
      <c r="V43" s="4" t="s">
        <v>285</v>
      </c>
      <c r="W43" s="4" t="s">
        <v>373</v>
      </c>
      <c r="X43" s="4" t="s">
        <v>57</v>
      </c>
      <c r="Y43" s="4" t="s">
        <v>119</v>
      </c>
      <c r="Z43" s="4" t="s">
        <v>377</v>
      </c>
      <c r="AA43" s="4" t="s">
        <v>95</v>
      </c>
    </row>
    <row r="44" spans="1:27" ht="16" hidden="1" x14ac:dyDescent="0.2">
      <c r="A44" s="6" t="s">
        <v>171</v>
      </c>
      <c r="B44" s="4" t="s">
        <v>388</v>
      </c>
      <c r="C44" s="4" t="s">
        <v>418</v>
      </c>
      <c r="D44" s="4" t="s">
        <v>121</v>
      </c>
      <c r="E44" s="4" t="s">
        <v>361</v>
      </c>
      <c r="F44" s="4" t="s">
        <v>388</v>
      </c>
      <c r="G44" s="4" t="s">
        <v>377</v>
      </c>
      <c r="H44" s="4" t="s">
        <v>505</v>
      </c>
      <c r="I44" s="4" t="s">
        <v>289</v>
      </c>
      <c r="J44" s="4" t="s">
        <v>374</v>
      </c>
      <c r="K44" s="4" t="s">
        <v>410</v>
      </c>
      <c r="L44" s="4" t="s">
        <v>108</v>
      </c>
      <c r="M44" s="4" t="s">
        <v>100</v>
      </c>
      <c r="N44" s="4" t="s">
        <v>418</v>
      </c>
      <c r="O44" s="4" t="s">
        <v>130</v>
      </c>
      <c r="P44" s="4" t="s">
        <v>57</v>
      </c>
      <c r="Q44" s="4" t="s">
        <v>270</v>
      </c>
      <c r="R44" s="4" t="s">
        <v>128</v>
      </c>
      <c r="S44" s="4" t="s">
        <v>361</v>
      </c>
      <c r="T44" s="4" t="s">
        <v>506</v>
      </c>
      <c r="U44" s="4" t="s">
        <v>108</v>
      </c>
      <c r="V44" s="4" t="s">
        <v>87</v>
      </c>
      <c r="W44" s="4" t="s">
        <v>87</v>
      </c>
      <c r="X44" s="4" t="s">
        <v>141</v>
      </c>
      <c r="Y44" s="4" t="s">
        <v>249</v>
      </c>
      <c r="Z44" s="4" t="s">
        <v>194</v>
      </c>
      <c r="AA44" s="4" t="s">
        <v>193</v>
      </c>
    </row>
    <row r="45" spans="1:27" ht="16" hidden="1" x14ac:dyDescent="0.2">
      <c r="A45" s="6" t="s">
        <v>175</v>
      </c>
      <c r="B45" s="4" t="s">
        <v>57</v>
      </c>
      <c r="C45" s="4" t="s">
        <v>57</v>
      </c>
      <c r="D45" s="4" t="s">
        <v>57</v>
      </c>
      <c r="E45" s="4" t="s">
        <v>57</v>
      </c>
      <c r="F45" s="4" t="s">
        <v>57</v>
      </c>
      <c r="G45" s="4" t="s">
        <v>57</v>
      </c>
      <c r="H45" s="4" t="s">
        <v>57</v>
      </c>
      <c r="I45" s="4" t="s">
        <v>57</v>
      </c>
      <c r="J45" s="4" t="s">
        <v>57</v>
      </c>
      <c r="K45" s="4" t="s">
        <v>57</v>
      </c>
      <c r="L45" s="4" t="s">
        <v>57</v>
      </c>
      <c r="M45" s="4" t="s">
        <v>57</v>
      </c>
      <c r="N45" s="4" t="s">
        <v>57</v>
      </c>
      <c r="O45" s="4" t="s">
        <v>57</v>
      </c>
      <c r="P45" s="4" t="s">
        <v>57</v>
      </c>
      <c r="Q45" s="4" t="s">
        <v>57</v>
      </c>
      <c r="R45" s="4" t="s">
        <v>57</v>
      </c>
      <c r="S45" s="4" t="s">
        <v>57</v>
      </c>
      <c r="T45" s="4" t="s">
        <v>57</v>
      </c>
      <c r="U45" s="4" t="s">
        <v>57</v>
      </c>
      <c r="V45" s="4" t="s">
        <v>57</v>
      </c>
      <c r="W45" s="4" t="s">
        <v>57</v>
      </c>
      <c r="X45" s="4" t="s">
        <v>57</v>
      </c>
      <c r="Y45" s="4" t="s">
        <v>57</v>
      </c>
      <c r="Z45" s="4" t="s">
        <v>57</v>
      </c>
      <c r="AA45" s="4" t="s">
        <v>57</v>
      </c>
    </row>
    <row r="46" spans="1:27" ht="16" hidden="1" x14ac:dyDescent="0.2">
      <c r="A46" s="6" t="s">
        <v>176</v>
      </c>
      <c r="B46" s="4" t="s">
        <v>131</v>
      </c>
      <c r="C46" s="4" t="s">
        <v>108</v>
      </c>
      <c r="D46" s="4" t="s">
        <v>128</v>
      </c>
      <c r="E46" s="4" t="s">
        <v>130</v>
      </c>
      <c r="F46" s="4" t="s">
        <v>75</v>
      </c>
      <c r="G46" s="4" t="s">
        <v>57</v>
      </c>
      <c r="H46" s="4" t="s">
        <v>57</v>
      </c>
      <c r="I46" s="4" t="s">
        <v>57</v>
      </c>
      <c r="J46" s="4" t="s">
        <v>57</v>
      </c>
      <c r="K46" s="4" t="s">
        <v>249</v>
      </c>
      <c r="L46" s="4" t="s">
        <v>247</v>
      </c>
      <c r="M46" s="4" t="s">
        <v>57</v>
      </c>
      <c r="N46" s="4" t="s">
        <v>108</v>
      </c>
      <c r="O46" s="4" t="s">
        <v>57</v>
      </c>
      <c r="P46" s="4" t="s">
        <v>57</v>
      </c>
      <c r="Q46" s="4" t="s">
        <v>119</v>
      </c>
      <c r="R46" s="4" t="s">
        <v>57</v>
      </c>
      <c r="S46" s="4" t="s">
        <v>57</v>
      </c>
      <c r="T46" s="4" t="s">
        <v>57</v>
      </c>
      <c r="U46" s="4" t="s">
        <v>57</v>
      </c>
      <c r="V46" s="4" t="s">
        <v>131</v>
      </c>
      <c r="W46" s="4" t="s">
        <v>57</v>
      </c>
      <c r="X46" s="4" t="s">
        <v>86</v>
      </c>
      <c r="Y46" s="4" t="s">
        <v>108</v>
      </c>
      <c r="Z46" s="4" t="s">
        <v>76</v>
      </c>
      <c r="AA46" s="4" t="s">
        <v>57</v>
      </c>
    </row>
    <row r="47" spans="1:27" ht="16" x14ac:dyDescent="0.2">
      <c r="A47" s="7" t="s">
        <v>273</v>
      </c>
      <c r="B47" s="4">
        <v>0</v>
      </c>
      <c r="C47" s="4">
        <v>0</v>
      </c>
      <c r="D47" s="4">
        <v>0</v>
      </c>
      <c r="E47" s="4">
        <v>0</v>
      </c>
      <c r="F47" s="4">
        <v>0</v>
      </c>
      <c r="G47" s="4">
        <v>0</v>
      </c>
      <c r="H47" s="4">
        <v>0</v>
      </c>
      <c r="I47" s="4">
        <v>0</v>
      </c>
      <c r="J47" s="4">
        <v>0</v>
      </c>
      <c r="K47" s="4">
        <v>0</v>
      </c>
      <c r="L47" s="4">
        <v>0</v>
      </c>
      <c r="M47" s="4">
        <v>0</v>
      </c>
      <c r="N47" s="4">
        <v>0</v>
      </c>
      <c r="O47" s="4">
        <v>0</v>
      </c>
      <c r="P47" s="4">
        <v>0</v>
      </c>
      <c r="Q47" s="4">
        <v>0</v>
      </c>
      <c r="R47" s="4">
        <v>0</v>
      </c>
      <c r="S47" s="4">
        <v>0</v>
      </c>
      <c r="T47" s="4">
        <v>0</v>
      </c>
      <c r="U47" s="4">
        <v>0</v>
      </c>
      <c r="V47" s="4">
        <v>0</v>
      </c>
      <c r="W47" s="4">
        <v>0</v>
      </c>
      <c r="X47" s="4">
        <v>0</v>
      </c>
      <c r="Y47" s="4">
        <v>0</v>
      </c>
      <c r="Z47" s="4">
        <v>0</v>
      </c>
      <c r="AA47" s="4">
        <v>0</v>
      </c>
    </row>
    <row r="48" spans="1:27" ht="16" hidden="1" x14ac:dyDescent="0.2">
      <c r="A48" s="6" t="s">
        <v>181</v>
      </c>
      <c r="B48" s="4">
        <v>2</v>
      </c>
      <c r="C48" s="4">
        <v>0</v>
      </c>
      <c r="D48" s="4">
        <v>32</v>
      </c>
      <c r="E48" s="4">
        <v>0</v>
      </c>
      <c r="F48" s="4">
        <v>2</v>
      </c>
      <c r="G48" s="4">
        <v>0</v>
      </c>
      <c r="H48" s="4">
        <v>0</v>
      </c>
      <c r="I48" s="4">
        <v>3</v>
      </c>
      <c r="J48" s="4">
        <v>0</v>
      </c>
      <c r="K48" s="4">
        <v>0</v>
      </c>
      <c r="L48" s="4">
        <v>0</v>
      </c>
      <c r="M48" s="4">
        <v>2</v>
      </c>
      <c r="N48" s="4">
        <v>4</v>
      </c>
      <c r="O48" s="4">
        <v>0</v>
      </c>
      <c r="P48" s="4">
        <v>0</v>
      </c>
      <c r="Q48" s="4">
        <v>0</v>
      </c>
      <c r="R48" s="4">
        <v>0</v>
      </c>
      <c r="S48" s="4">
        <v>0</v>
      </c>
      <c r="T48" s="4">
        <v>0</v>
      </c>
      <c r="U48" s="4">
        <v>0</v>
      </c>
      <c r="V48" s="4">
        <v>0</v>
      </c>
      <c r="W48" s="4">
        <v>3</v>
      </c>
      <c r="X48" s="4">
        <v>0</v>
      </c>
      <c r="Y48" s="4">
        <v>0</v>
      </c>
      <c r="Z48" s="4">
        <v>8</v>
      </c>
      <c r="AA48" s="4">
        <v>0</v>
      </c>
    </row>
    <row r="49" spans="1:27" ht="16" hidden="1" x14ac:dyDescent="0.2">
      <c r="A49" s="6" t="s">
        <v>184</v>
      </c>
      <c r="B49" s="4">
        <v>0</v>
      </c>
      <c r="C49" s="4">
        <v>0</v>
      </c>
      <c r="D49" s="4">
        <v>0</v>
      </c>
      <c r="E49" s="4">
        <v>0</v>
      </c>
      <c r="F49" s="4">
        <v>0</v>
      </c>
      <c r="G49" s="4">
        <v>0</v>
      </c>
      <c r="H49" s="4">
        <v>0</v>
      </c>
      <c r="I49" s="4">
        <v>0</v>
      </c>
      <c r="J49" s="4">
        <v>0</v>
      </c>
      <c r="K49" s="4">
        <v>0</v>
      </c>
      <c r="L49" s="4">
        <v>0</v>
      </c>
      <c r="M49" s="4">
        <v>0</v>
      </c>
      <c r="N49" s="4">
        <v>0</v>
      </c>
      <c r="O49" s="4">
        <v>0</v>
      </c>
      <c r="P49" s="4">
        <v>0</v>
      </c>
      <c r="Q49" s="4">
        <v>0</v>
      </c>
      <c r="R49" s="4">
        <v>0</v>
      </c>
      <c r="S49" s="4">
        <v>0</v>
      </c>
      <c r="T49" s="4">
        <v>0</v>
      </c>
      <c r="U49" s="4">
        <v>0</v>
      </c>
      <c r="V49" s="4">
        <v>0</v>
      </c>
      <c r="W49" s="4">
        <v>0</v>
      </c>
      <c r="X49" s="4">
        <v>0</v>
      </c>
      <c r="Y49" s="4">
        <v>0</v>
      </c>
      <c r="Z49" s="4">
        <v>0</v>
      </c>
      <c r="AA49" s="4">
        <v>0</v>
      </c>
    </row>
    <row r="50" spans="1:27" ht="16" hidden="1" x14ac:dyDescent="0.2">
      <c r="A50" s="6" t="s">
        <v>186</v>
      </c>
      <c r="B50" s="4">
        <v>0</v>
      </c>
      <c r="C50" s="4">
        <v>0</v>
      </c>
      <c r="D50" s="4">
        <v>0</v>
      </c>
      <c r="E50" s="4">
        <v>0</v>
      </c>
      <c r="F50" s="4">
        <v>0</v>
      </c>
      <c r="G50" s="4">
        <v>0</v>
      </c>
      <c r="H50" s="4">
        <v>0</v>
      </c>
      <c r="I50" s="4">
        <v>0</v>
      </c>
      <c r="J50" s="4">
        <v>0</v>
      </c>
      <c r="K50" s="4">
        <v>0</v>
      </c>
      <c r="L50" s="4">
        <v>0</v>
      </c>
      <c r="M50" s="4">
        <v>0</v>
      </c>
      <c r="N50" s="4">
        <v>0</v>
      </c>
      <c r="O50" s="4">
        <v>0</v>
      </c>
      <c r="P50" s="4">
        <v>0</v>
      </c>
      <c r="Q50" s="4">
        <v>12</v>
      </c>
      <c r="R50" s="4">
        <v>0</v>
      </c>
      <c r="S50" s="4">
        <v>0</v>
      </c>
      <c r="T50" s="4">
        <v>0</v>
      </c>
      <c r="U50" s="4">
        <v>0</v>
      </c>
      <c r="V50" s="4">
        <v>0</v>
      </c>
      <c r="W50" s="4">
        <v>4</v>
      </c>
      <c r="X50" s="4">
        <v>0</v>
      </c>
      <c r="Y50" s="4">
        <v>0</v>
      </c>
      <c r="Z50" s="4">
        <v>0</v>
      </c>
      <c r="AA50" s="4">
        <v>0</v>
      </c>
    </row>
    <row r="51" spans="1:27" ht="16" hidden="1" x14ac:dyDescent="0.2">
      <c r="A51" s="6" t="s">
        <v>187</v>
      </c>
      <c r="B51" s="4">
        <v>67</v>
      </c>
      <c r="C51" s="4">
        <v>61</v>
      </c>
      <c r="D51" s="4">
        <v>72</v>
      </c>
      <c r="E51" s="4">
        <v>102</v>
      </c>
      <c r="F51" s="4">
        <v>38</v>
      </c>
      <c r="G51" s="4">
        <v>34</v>
      </c>
      <c r="H51" s="4">
        <v>248</v>
      </c>
      <c r="I51" s="4">
        <v>72</v>
      </c>
      <c r="J51" s="4">
        <v>133</v>
      </c>
      <c r="K51" s="4">
        <v>521</v>
      </c>
      <c r="L51" s="4">
        <v>25</v>
      </c>
      <c r="M51" s="4">
        <v>16</v>
      </c>
      <c r="N51" s="4">
        <v>102</v>
      </c>
      <c r="O51" s="4">
        <v>24</v>
      </c>
      <c r="P51" s="4">
        <v>2</v>
      </c>
      <c r="Q51" s="4">
        <v>346</v>
      </c>
      <c r="R51" s="4">
        <v>109</v>
      </c>
      <c r="S51" s="4">
        <v>90</v>
      </c>
      <c r="T51" s="4">
        <v>226</v>
      </c>
      <c r="U51" s="4">
        <v>8</v>
      </c>
      <c r="V51" s="4">
        <v>46</v>
      </c>
      <c r="W51" s="4">
        <v>74</v>
      </c>
      <c r="X51" s="4">
        <v>71</v>
      </c>
      <c r="Y51" s="4">
        <v>11</v>
      </c>
      <c r="Z51" s="4">
        <v>38</v>
      </c>
      <c r="AA51" s="4">
        <v>21</v>
      </c>
    </row>
    <row r="52" spans="1:27" ht="16" hidden="1" x14ac:dyDescent="0.2">
      <c r="A52" s="6" t="s">
        <v>189</v>
      </c>
      <c r="B52" s="4">
        <v>0</v>
      </c>
      <c r="C52" s="4">
        <v>0</v>
      </c>
      <c r="D52" s="4">
        <v>0</v>
      </c>
      <c r="E52" s="4">
        <v>0</v>
      </c>
      <c r="F52" s="4">
        <v>0</v>
      </c>
      <c r="G52" s="4">
        <v>0</v>
      </c>
      <c r="H52" s="4">
        <v>0</v>
      </c>
      <c r="I52" s="4">
        <v>0</v>
      </c>
      <c r="J52" s="4">
        <v>0</v>
      </c>
      <c r="K52" s="4">
        <v>0</v>
      </c>
      <c r="L52" s="4">
        <v>0</v>
      </c>
      <c r="M52" s="4">
        <v>0</v>
      </c>
      <c r="N52" s="4">
        <v>0</v>
      </c>
      <c r="O52" s="4">
        <v>0</v>
      </c>
      <c r="P52" s="4">
        <v>0</v>
      </c>
      <c r="Q52" s="4">
        <v>0</v>
      </c>
      <c r="R52" s="4">
        <v>0</v>
      </c>
      <c r="S52" s="4">
        <v>0</v>
      </c>
      <c r="T52" s="4">
        <v>0</v>
      </c>
      <c r="U52" s="4">
        <v>0</v>
      </c>
      <c r="V52" s="4">
        <v>0</v>
      </c>
      <c r="W52" s="4">
        <v>0</v>
      </c>
      <c r="X52" s="4">
        <v>0</v>
      </c>
      <c r="Y52" s="4">
        <v>0</v>
      </c>
      <c r="Z52" s="4">
        <v>0</v>
      </c>
      <c r="AA52" s="4">
        <v>0</v>
      </c>
    </row>
    <row r="53" spans="1:27" ht="16" hidden="1" x14ac:dyDescent="0.2">
      <c r="A53" s="6" t="s">
        <v>190</v>
      </c>
      <c r="B53" s="4">
        <v>45</v>
      </c>
      <c r="C53" s="4">
        <v>6</v>
      </c>
      <c r="D53" s="4">
        <v>14</v>
      </c>
      <c r="E53" s="4">
        <v>30</v>
      </c>
      <c r="F53" s="4">
        <v>28</v>
      </c>
      <c r="G53" s="4">
        <v>49</v>
      </c>
      <c r="H53" s="4">
        <v>235</v>
      </c>
      <c r="I53" s="4">
        <v>36</v>
      </c>
      <c r="J53" s="4">
        <v>23</v>
      </c>
      <c r="K53" s="4">
        <v>321</v>
      </c>
      <c r="L53" s="4">
        <v>6</v>
      </c>
      <c r="M53" s="4">
        <v>7</v>
      </c>
      <c r="N53" s="4">
        <v>26</v>
      </c>
      <c r="O53" s="4">
        <v>9</v>
      </c>
      <c r="P53" s="4">
        <v>4</v>
      </c>
      <c r="Q53" s="4">
        <v>113</v>
      </c>
      <c r="R53" s="4">
        <v>7</v>
      </c>
      <c r="S53" s="4">
        <v>86</v>
      </c>
      <c r="T53" s="4">
        <v>165</v>
      </c>
      <c r="U53" s="4">
        <v>2</v>
      </c>
      <c r="V53" s="4">
        <v>40</v>
      </c>
      <c r="W53" s="4">
        <v>39</v>
      </c>
      <c r="X53" s="4">
        <v>90</v>
      </c>
      <c r="Y53" s="4">
        <v>10</v>
      </c>
      <c r="Z53" s="4">
        <v>8</v>
      </c>
      <c r="AA53" s="4">
        <v>17</v>
      </c>
    </row>
    <row r="54" spans="1:27" ht="16" hidden="1" x14ac:dyDescent="0.2">
      <c r="A54" s="6" t="s">
        <v>192</v>
      </c>
      <c r="B54" s="4">
        <v>0</v>
      </c>
      <c r="C54" s="4">
        <v>0</v>
      </c>
      <c r="D54" s="4">
        <v>0</v>
      </c>
      <c r="E54" s="4">
        <v>0</v>
      </c>
      <c r="F54" s="4">
        <v>0</v>
      </c>
      <c r="G54" s="4">
        <v>0</v>
      </c>
      <c r="H54" s="4">
        <v>0</v>
      </c>
      <c r="I54" s="4">
        <v>0</v>
      </c>
      <c r="J54" s="4">
        <v>0</v>
      </c>
      <c r="K54" s="4">
        <v>0</v>
      </c>
      <c r="L54" s="4">
        <v>0</v>
      </c>
      <c r="M54" s="4">
        <v>0</v>
      </c>
      <c r="N54" s="4">
        <v>0</v>
      </c>
      <c r="O54" s="4">
        <v>0</v>
      </c>
      <c r="P54" s="4">
        <v>0</v>
      </c>
      <c r="Q54" s="4">
        <v>7</v>
      </c>
      <c r="R54" s="4">
        <v>0</v>
      </c>
      <c r="S54" s="4">
        <v>0</v>
      </c>
      <c r="T54" s="4">
        <v>0</v>
      </c>
      <c r="U54" s="4">
        <v>0</v>
      </c>
      <c r="V54" s="4">
        <v>0</v>
      </c>
      <c r="W54" s="4">
        <v>0</v>
      </c>
      <c r="X54" s="4">
        <v>0</v>
      </c>
      <c r="Y54" s="4">
        <v>0</v>
      </c>
      <c r="Z54" s="4">
        <v>0</v>
      </c>
      <c r="AA54" s="4">
        <v>0</v>
      </c>
    </row>
    <row r="55" spans="1:27" ht="16" hidden="1" x14ac:dyDescent="0.2">
      <c r="A55" s="6" t="s">
        <v>195</v>
      </c>
      <c r="B55" s="4">
        <v>0</v>
      </c>
      <c r="C55" s="4">
        <v>0</v>
      </c>
      <c r="D55" s="4">
        <v>0</v>
      </c>
      <c r="E55" s="4">
        <v>0</v>
      </c>
      <c r="F55" s="4">
        <v>0</v>
      </c>
      <c r="G55" s="4">
        <v>13</v>
      </c>
      <c r="H55" s="4">
        <v>51</v>
      </c>
      <c r="I55" s="4">
        <v>5</v>
      </c>
      <c r="J55" s="4">
        <v>7</v>
      </c>
      <c r="K55" s="4">
        <v>15</v>
      </c>
      <c r="L55" s="4">
        <v>0</v>
      </c>
      <c r="M55" s="4">
        <v>0</v>
      </c>
      <c r="N55" s="4">
        <v>7</v>
      </c>
      <c r="O55" s="4">
        <v>5</v>
      </c>
      <c r="P55" s="4">
        <v>0</v>
      </c>
      <c r="Q55" s="4">
        <v>50</v>
      </c>
      <c r="R55" s="4">
        <v>3</v>
      </c>
      <c r="S55" s="4">
        <v>19</v>
      </c>
      <c r="T55" s="4">
        <v>63</v>
      </c>
      <c r="U55" s="4">
        <v>0</v>
      </c>
      <c r="V55" s="4">
        <v>0</v>
      </c>
      <c r="W55" s="4">
        <v>0</v>
      </c>
      <c r="X55" s="4">
        <v>0</v>
      </c>
      <c r="Y55" s="4">
        <v>0</v>
      </c>
      <c r="Z55" s="4">
        <v>2</v>
      </c>
      <c r="AA55" s="4">
        <v>5</v>
      </c>
    </row>
    <row r="56" spans="1:27" ht="16" hidden="1" x14ac:dyDescent="0.2">
      <c r="A56" s="6" t="s">
        <v>198</v>
      </c>
      <c r="B56" s="4">
        <v>0</v>
      </c>
      <c r="C56" s="4">
        <v>0</v>
      </c>
      <c r="D56" s="4">
        <v>0</v>
      </c>
      <c r="E56" s="4">
        <v>0</v>
      </c>
      <c r="F56" s="4">
        <v>0</v>
      </c>
      <c r="G56" s="4">
        <v>0</v>
      </c>
      <c r="H56" s="4">
        <v>0</v>
      </c>
      <c r="I56" s="4">
        <v>0</v>
      </c>
      <c r="J56" s="4">
        <v>0</v>
      </c>
      <c r="K56" s="4">
        <v>0</v>
      </c>
      <c r="L56" s="4">
        <v>0</v>
      </c>
      <c r="M56" s="4">
        <v>0</v>
      </c>
      <c r="N56" s="4">
        <v>0</v>
      </c>
      <c r="O56" s="4">
        <v>0</v>
      </c>
      <c r="P56" s="4">
        <v>0</v>
      </c>
      <c r="Q56" s="4">
        <v>0</v>
      </c>
      <c r="R56" s="4">
        <v>0</v>
      </c>
      <c r="S56" s="4">
        <v>0</v>
      </c>
      <c r="T56" s="4">
        <v>0</v>
      </c>
      <c r="U56" s="4">
        <v>0</v>
      </c>
      <c r="V56" s="4">
        <v>0</v>
      </c>
      <c r="W56" s="4">
        <v>0</v>
      </c>
      <c r="X56" s="4">
        <v>0</v>
      </c>
      <c r="Y56" s="4">
        <v>0</v>
      </c>
      <c r="Z56" s="4">
        <v>0</v>
      </c>
      <c r="AA56" s="4">
        <v>0</v>
      </c>
    </row>
    <row r="57" spans="1:27" ht="16" hidden="1" x14ac:dyDescent="0.2">
      <c r="A57" s="6" t="s">
        <v>199</v>
      </c>
      <c r="B57" s="4">
        <v>0</v>
      </c>
      <c r="C57" s="4">
        <v>0</v>
      </c>
      <c r="D57" s="4">
        <v>0</v>
      </c>
      <c r="E57" s="4">
        <v>0</v>
      </c>
      <c r="F57" s="4">
        <v>0</v>
      </c>
      <c r="G57" s="4">
        <v>0</v>
      </c>
      <c r="H57" s="4">
        <v>0</v>
      </c>
      <c r="I57" s="4">
        <v>0</v>
      </c>
      <c r="J57" s="4">
        <v>0</v>
      </c>
      <c r="K57" s="4">
        <v>0</v>
      </c>
      <c r="L57" s="4">
        <v>0</v>
      </c>
      <c r="M57" s="4">
        <v>0</v>
      </c>
      <c r="N57" s="4">
        <v>0</v>
      </c>
      <c r="O57" s="4">
        <v>0</v>
      </c>
      <c r="P57" s="4">
        <v>0</v>
      </c>
      <c r="Q57" s="4">
        <v>0</v>
      </c>
      <c r="R57" s="4">
        <v>0</v>
      </c>
      <c r="S57" s="4">
        <v>0</v>
      </c>
      <c r="T57" s="4">
        <v>0</v>
      </c>
      <c r="U57" s="4">
        <v>0</v>
      </c>
      <c r="V57" s="4">
        <v>0</v>
      </c>
      <c r="W57" s="4">
        <v>0</v>
      </c>
      <c r="X57" s="4">
        <v>0</v>
      </c>
      <c r="Y57" s="4">
        <v>0</v>
      </c>
      <c r="Z57" s="4">
        <v>0</v>
      </c>
      <c r="AA57" s="4">
        <v>0</v>
      </c>
    </row>
    <row r="58" spans="1:27" ht="16" hidden="1" x14ac:dyDescent="0.2">
      <c r="A58" s="6" t="s">
        <v>200</v>
      </c>
      <c r="B58" s="4">
        <v>0</v>
      </c>
      <c r="C58" s="4">
        <v>0</v>
      </c>
      <c r="D58" s="4">
        <v>0</v>
      </c>
      <c r="E58" s="4">
        <v>0</v>
      </c>
      <c r="F58" s="4">
        <v>0</v>
      </c>
      <c r="G58" s="4">
        <v>0</v>
      </c>
      <c r="H58" s="4">
        <v>0</v>
      </c>
      <c r="I58" s="4">
        <v>0</v>
      </c>
      <c r="J58" s="4">
        <v>0</v>
      </c>
      <c r="K58" s="4">
        <v>0</v>
      </c>
      <c r="L58" s="4">
        <v>0</v>
      </c>
      <c r="M58" s="4">
        <v>0</v>
      </c>
      <c r="N58" s="4">
        <v>0</v>
      </c>
      <c r="O58" s="4">
        <v>0</v>
      </c>
      <c r="P58" s="4">
        <v>0</v>
      </c>
      <c r="Q58" s="4">
        <v>8</v>
      </c>
      <c r="R58" s="4">
        <v>0</v>
      </c>
      <c r="S58" s="4">
        <v>0</v>
      </c>
      <c r="T58" s="4">
        <v>0</v>
      </c>
      <c r="U58" s="4">
        <v>0</v>
      </c>
      <c r="V58" s="4">
        <v>0</v>
      </c>
      <c r="W58" s="4">
        <v>0</v>
      </c>
      <c r="X58" s="4">
        <v>0</v>
      </c>
      <c r="Y58" s="4">
        <v>0</v>
      </c>
      <c r="Z58" s="4">
        <v>0</v>
      </c>
      <c r="AA58" s="4">
        <v>0</v>
      </c>
    </row>
    <row r="59" spans="1:27" ht="16" hidden="1" x14ac:dyDescent="0.2">
      <c r="A59" s="6" t="s">
        <v>201</v>
      </c>
      <c r="B59" s="4">
        <v>0</v>
      </c>
      <c r="C59" s="4">
        <v>0</v>
      </c>
      <c r="D59" s="4">
        <v>0</v>
      </c>
      <c r="E59" s="4">
        <v>0</v>
      </c>
      <c r="F59" s="4">
        <v>0</v>
      </c>
      <c r="G59" s="4">
        <v>0</v>
      </c>
      <c r="H59" s="4">
        <v>13</v>
      </c>
      <c r="I59" s="4">
        <v>0</v>
      </c>
      <c r="J59" s="4">
        <v>0</v>
      </c>
      <c r="K59" s="4">
        <v>0</v>
      </c>
      <c r="L59" s="4">
        <v>0</v>
      </c>
      <c r="M59" s="4">
        <v>0</v>
      </c>
      <c r="N59" s="4">
        <v>0</v>
      </c>
      <c r="O59" s="4">
        <v>0</v>
      </c>
      <c r="P59" s="4">
        <v>0</v>
      </c>
      <c r="Q59" s="4">
        <v>0</v>
      </c>
      <c r="R59" s="4">
        <v>0</v>
      </c>
      <c r="S59" s="4">
        <v>0</v>
      </c>
      <c r="T59" s="4">
        <v>0</v>
      </c>
      <c r="U59" s="4">
        <v>0</v>
      </c>
      <c r="V59" s="4">
        <v>0</v>
      </c>
      <c r="W59" s="4">
        <v>0</v>
      </c>
      <c r="X59" s="4">
        <v>0</v>
      </c>
      <c r="Y59" s="4">
        <v>0</v>
      </c>
      <c r="Z59" s="4">
        <v>0</v>
      </c>
      <c r="AA59" s="4">
        <v>0</v>
      </c>
    </row>
    <row r="60" spans="1:27" ht="16" hidden="1" x14ac:dyDescent="0.2">
      <c r="A60" s="6" t="s">
        <v>202</v>
      </c>
      <c r="B60" s="4">
        <v>12</v>
      </c>
      <c r="C60" s="4">
        <v>0</v>
      </c>
      <c r="D60" s="4">
        <v>7</v>
      </c>
      <c r="E60" s="4">
        <v>0</v>
      </c>
      <c r="F60" s="4">
        <v>0</v>
      </c>
      <c r="G60" s="4">
        <v>38</v>
      </c>
      <c r="H60" s="4">
        <v>0</v>
      </c>
      <c r="I60" s="4">
        <v>0</v>
      </c>
      <c r="J60" s="4">
        <v>0</v>
      </c>
      <c r="K60" s="4">
        <v>37</v>
      </c>
      <c r="L60" s="4">
        <v>2</v>
      </c>
      <c r="M60" s="4">
        <v>1</v>
      </c>
      <c r="N60" s="4">
        <v>2</v>
      </c>
      <c r="O60" s="4">
        <v>0</v>
      </c>
      <c r="P60" s="4">
        <v>0</v>
      </c>
      <c r="Q60" s="4">
        <v>14</v>
      </c>
      <c r="R60" s="4">
        <v>13</v>
      </c>
      <c r="S60" s="4">
        <v>0</v>
      </c>
      <c r="T60" s="4">
        <v>0</v>
      </c>
      <c r="U60" s="4">
        <v>0</v>
      </c>
      <c r="V60" s="4">
        <v>6</v>
      </c>
      <c r="W60" s="4">
        <v>31</v>
      </c>
      <c r="X60" s="4">
        <v>0</v>
      </c>
      <c r="Y60" s="4">
        <v>0</v>
      </c>
      <c r="Z60" s="4">
        <v>0</v>
      </c>
      <c r="AA60" s="4">
        <v>0</v>
      </c>
    </row>
    <row r="61" spans="1:27" ht="16" hidden="1" x14ac:dyDescent="0.2">
      <c r="A61" s="6" t="s">
        <v>205</v>
      </c>
      <c r="B61" s="4">
        <v>3</v>
      </c>
      <c r="C61" s="4">
        <v>0</v>
      </c>
      <c r="D61" s="4">
        <v>0</v>
      </c>
      <c r="E61" s="4">
        <v>2</v>
      </c>
      <c r="F61" s="4">
        <v>0</v>
      </c>
      <c r="G61" s="4">
        <v>9</v>
      </c>
      <c r="H61" s="4">
        <v>20</v>
      </c>
      <c r="I61" s="4">
        <v>0</v>
      </c>
      <c r="J61" s="4">
        <v>0</v>
      </c>
      <c r="K61" s="4">
        <v>38</v>
      </c>
      <c r="L61" s="4">
        <v>0</v>
      </c>
      <c r="M61" s="4">
        <v>0</v>
      </c>
      <c r="N61" s="4">
        <v>0</v>
      </c>
      <c r="O61" s="4">
        <v>8</v>
      </c>
      <c r="P61" s="4">
        <v>14</v>
      </c>
      <c r="Q61" s="4">
        <v>21</v>
      </c>
      <c r="R61" s="4">
        <v>3</v>
      </c>
      <c r="S61" s="4">
        <v>0</v>
      </c>
      <c r="T61" s="4">
        <v>15</v>
      </c>
      <c r="U61" s="4">
        <v>0</v>
      </c>
      <c r="V61" s="4">
        <v>0</v>
      </c>
      <c r="W61" s="4">
        <v>2</v>
      </c>
      <c r="X61" s="4">
        <v>0</v>
      </c>
      <c r="Y61" s="4">
        <v>0</v>
      </c>
      <c r="Z61" s="4">
        <v>4</v>
      </c>
      <c r="AA61" s="4">
        <v>0</v>
      </c>
    </row>
    <row r="62" spans="1:27" ht="16" hidden="1" x14ac:dyDescent="0.2">
      <c r="A62" s="6" t="s">
        <v>207</v>
      </c>
      <c r="B62" s="4">
        <v>0</v>
      </c>
      <c r="C62" s="4">
        <v>0</v>
      </c>
      <c r="D62" s="4">
        <v>0</v>
      </c>
      <c r="E62" s="4">
        <v>0</v>
      </c>
      <c r="F62" s="4">
        <v>0</v>
      </c>
      <c r="G62" s="4">
        <v>0</v>
      </c>
      <c r="H62" s="4">
        <v>0</v>
      </c>
      <c r="I62" s="4">
        <v>0</v>
      </c>
      <c r="J62" s="4">
        <v>0</v>
      </c>
      <c r="K62" s="4">
        <v>0</v>
      </c>
      <c r="L62" s="4">
        <v>2</v>
      </c>
      <c r="M62" s="4">
        <v>0</v>
      </c>
      <c r="N62" s="4">
        <v>0</v>
      </c>
      <c r="O62" s="4">
        <v>0</v>
      </c>
      <c r="P62" s="4">
        <v>0</v>
      </c>
      <c r="Q62" s="4">
        <v>0</v>
      </c>
      <c r="R62" s="4">
        <v>0</v>
      </c>
      <c r="S62" s="4">
        <v>0</v>
      </c>
      <c r="T62" s="4">
        <v>0</v>
      </c>
      <c r="U62" s="4">
        <v>0</v>
      </c>
      <c r="V62" s="4">
        <v>0</v>
      </c>
      <c r="W62" s="4">
        <v>0</v>
      </c>
      <c r="X62" s="4">
        <v>0</v>
      </c>
      <c r="Y62" s="4">
        <v>0</v>
      </c>
      <c r="Z62" s="4">
        <v>0</v>
      </c>
      <c r="AA62" s="4">
        <v>0</v>
      </c>
    </row>
    <row r="63" spans="1:27" ht="16" hidden="1" x14ac:dyDescent="0.2">
      <c r="A63" s="6" t="s">
        <v>208</v>
      </c>
      <c r="B63" s="4">
        <v>26</v>
      </c>
      <c r="C63" s="4">
        <v>34</v>
      </c>
      <c r="D63" s="4">
        <v>14</v>
      </c>
      <c r="E63" s="4">
        <v>8</v>
      </c>
      <c r="F63" s="4">
        <v>52</v>
      </c>
      <c r="G63" s="4">
        <v>95</v>
      </c>
      <c r="H63" s="4">
        <v>349</v>
      </c>
      <c r="I63" s="4">
        <v>59</v>
      </c>
      <c r="J63" s="4">
        <v>81</v>
      </c>
      <c r="K63" s="4">
        <v>853</v>
      </c>
      <c r="L63" s="4">
        <v>10</v>
      </c>
      <c r="M63" s="4">
        <v>24</v>
      </c>
      <c r="N63" s="4">
        <v>46</v>
      </c>
      <c r="O63" s="4">
        <v>15</v>
      </c>
      <c r="P63" s="4">
        <v>11</v>
      </c>
      <c r="Q63" s="4">
        <v>333</v>
      </c>
      <c r="R63" s="4">
        <v>11</v>
      </c>
      <c r="S63" s="4">
        <v>71</v>
      </c>
      <c r="T63" s="4">
        <v>65</v>
      </c>
      <c r="U63" s="4">
        <v>3</v>
      </c>
      <c r="V63" s="4">
        <v>38</v>
      </c>
      <c r="W63" s="4">
        <v>45</v>
      </c>
      <c r="X63" s="4">
        <v>199</v>
      </c>
      <c r="Y63" s="4">
        <v>6</v>
      </c>
      <c r="Z63" s="4">
        <v>14</v>
      </c>
      <c r="AA63" s="4">
        <v>216</v>
      </c>
    </row>
    <row r="64" spans="1:27" ht="16" hidden="1" x14ac:dyDescent="0.2">
      <c r="A64" s="6" t="s">
        <v>210</v>
      </c>
      <c r="B64" s="4">
        <v>0</v>
      </c>
      <c r="C64" s="4">
        <v>0</v>
      </c>
      <c r="D64" s="4">
        <v>4</v>
      </c>
      <c r="E64" s="4">
        <v>0</v>
      </c>
      <c r="F64" s="4">
        <v>0</v>
      </c>
      <c r="G64" s="4">
        <v>0</v>
      </c>
      <c r="H64" s="4">
        <v>55</v>
      </c>
      <c r="I64" s="4">
        <v>0</v>
      </c>
      <c r="J64" s="4">
        <v>0</v>
      </c>
      <c r="K64" s="4">
        <v>28</v>
      </c>
      <c r="L64" s="4">
        <v>1</v>
      </c>
      <c r="M64" s="4">
        <v>0</v>
      </c>
      <c r="N64" s="4">
        <v>0</v>
      </c>
      <c r="O64" s="4">
        <v>14</v>
      </c>
      <c r="P64" s="4">
        <v>5</v>
      </c>
      <c r="Q64" s="4">
        <v>0</v>
      </c>
      <c r="R64" s="4">
        <v>0</v>
      </c>
      <c r="S64" s="4">
        <v>21</v>
      </c>
      <c r="T64" s="4">
        <v>8</v>
      </c>
      <c r="U64" s="4">
        <v>2</v>
      </c>
      <c r="V64" s="4">
        <v>18</v>
      </c>
      <c r="W64" s="4">
        <v>6</v>
      </c>
      <c r="X64" s="4">
        <v>16</v>
      </c>
      <c r="Y64" s="4">
        <v>24</v>
      </c>
      <c r="Z64" s="4">
        <v>9</v>
      </c>
      <c r="AA64" s="4">
        <v>9</v>
      </c>
    </row>
    <row r="65" spans="1:27" ht="16" hidden="1" x14ac:dyDescent="0.2">
      <c r="A65" s="6" t="s">
        <v>213</v>
      </c>
      <c r="B65" s="4">
        <v>0</v>
      </c>
      <c r="C65" s="4">
        <v>0</v>
      </c>
      <c r="D65" s="4">
        <v>0</v>
      </c>
      <c r="E65" s="4">
        <v>0</v>
      </c>
      <c r="F65" s="4">
        <v>0</v>
      </c>
      <c r="G65" s="4">
        <v>0</v>
      </c>
      <c r="H65" s="4">
        <v>0</v>
      </c>
      <c r="I65" s="4">
        <v>33</v>
      </c>
      <c r="J65" s="4">
        <v>0</v>
      </c>
      <c r="K65" s="4">
        <v>261</v>
      </c>
      <c r="L65" s="4">
        <v>0</v>
      </c>
      <c r="M65" s="4">
        <v>0</v>
      </c>
      <c r="N65" s="4">
        <v>0</v>
      </c>
      <c r="O65" s="4">
        <v>0</v>
      </c>
      <c r="P65" s="4">
        <v>0</v>
      </c>
      <c r="Q65" s="4">
        <v>51</v>
      </c>
      <c r="R65" s="4">
        <v>0</v>
      </c>
      <c r="S65" s="4">
        <v>0</v>
      </c>
      <c r="T65" s="4">
        <v>0</v>
      </c>
      <c r="U65" s="4">
        <v>0</v>
      </c>
      <c r="V65" s="4">
        <v>0</v>
      </c>
      <c r="W65" s="4">
        <v>0</v>
      </c>
      <c r="X65" s="4">
        <v>0</v>
      </c>
      <c r="Y65" s="4">
        <v>0</v>
      </c>
      <c r="Z65" s="4">
        <v>0</v>
      </c>
      <c r="AA65" s="4">
        <v>0</v>
      </c>
    </row>
    <row r="66" spans="1:27" ht="16" hidden="1" x14ac:dyDescent="0.2">
      <c r="A66" s="6" t="s">
        <v>216</v>
      </c>
      <c r="B66" s="4">
        <v>0</v>
      </c>
      <c r="C66" s="4">
        <v>0</v>
      </c>
      <c r="D66" s="4">
        <v>15</v>
      </c>
      <c r="E66" s="4">
        <v>0</v>
      </c>
      <c r="F66" s="4">
        <v>4</v>
      </c>
      <c r="G66" s="4">
        <v>10</v>
      </c>
      <c r="H66" s="4">
        <v>0</v>
      </c>
      <c r="I66" s="4">
        <v>0</v>
      </c>
      <c r="J66" s="4">
        <v>2</v>
      </c>
      <c r="K66" s="4">
        <v>33</v>
      </c>
      <c r="L66" s="4">
        <v>0</v>
      </c>
      <c r="M66" s="4">
        <v>0</v>
      </c>
      <c r="N66" s="4">
        <v>26</v>
      </c>
      <c r="O66" s="4">
        <v>3</v>
      </c>
      <c r="P66" s="4">
        <v>0</v>
      </c>
      <c r="Q66" s="4">
        <v>19</v>
      </c>
      <c r="R66" s="4">
        <v>6</v>
      </c>
      <c r="S66" s="4">
        <v>21</v>
      </c>
      <c r="T66" s="4">
        <v>2</v>
      </c>
      <c r="U66" s="4">
        <v>2</v>
      </c>
      <c r="V66" s="4">
        <v>0</v>
      </c>
      <c r="W66" s="4">
        <v>10</v>
      </c>
      <c r="X66" s="4">
        <v>18</v>
      </c>
      <c r="Y66" s="4">
        <v>2</v>
      </c>
      <c r="Z66" s="4">
        <v>0</v>
      </c>
      <c r="AA66" s="4">
        <v>11</v>
      </c>
    </row>
    <row r="67" spans="1:27" ht="16" hidden="1" x14ac:dyDescent="0.2">
      <c r="A67" s="6" t="s">
        <v>218</v>
      </c>
      <c r="B67" s="4">
        <v>0</v>
      </c>
      <c r="C67" s="4">
        <v>0</v>
      </c>
      <c r="D67" s="4">
        <v>0</v>
      </c>
      <c r="E67" s="4">
        <v>0</v>
      </c>
      <c r="F67" s="4">
        <v>7</v>
      </c>
      <c r="G67" s="4">
        <v>3</v>
      </c>
      <c r="H67" s="4">
        <v>0</v>
      </c>
      <c r="I67" s="4">
        <v>0</v>
      </c>
      <c r="J67" s="4">
        <v>3</v>
      </c>
      <c r="K67" s="4">
        <v>0</v>
      </c>
      <c r="L67" s="4">
        <v>4</v>
      </c>
      <c r="M67" s="4">
        <v>0</v>
      </c>
      <c r="N67" s="4">
        <v>6</v>
      </c>
      <c r="O67" s="4">
        <v>3</v>
      </c>
      <c r="P67" s="4">
        <v>0</v>
      </c>
      <c r="Q67" s="4">
        <v>14</v>
      </c>
      <c r="R67" s="4">
        <v>0</v>
      </c>
      <c r="S67" s="4">
        <v>0</v>
      </c>
      <c r="T67" s="4">
        <v>0</v>
      </c>
      <c r="U67" s="4">
        <v>0</v>
      </c>
      <c r="V67" s="4">
        <v>0</v>
      </c>
      <c r="W67" s="4">
        <v>9</v>
      </c>
      <c r="X67" s="4">
        <v>0</v>
      </c>
      <c r="Y67" s="4">
        <v>0</v>
      </c>
      <c r="Z67" s="4">
        <v>0</v>
      </c>
      <c r="AA67" s="4">
        <v>7</v>
      </c>
    </row>
    <row r="68" spans="1:27" ht="16" hidden="1" x14ac:dyDescent="0.2">
      <c r="A68" s="6" t="s">
        <v>221</v>
      </c>
      <c r="B68" s="4">
        <v>9</v>
      </c>
      <c r="C68" s="4">
        <v>10</v>
      </c>
      <c r="D68" s="4">
        <v>6</v>
      </c>
      <c r="E68" s="4">
        <v>10</v>
      </c>
      <c r="F68" s="4">
        <v>0</v>
      </c>
      <c r="G68" s="4">
        <v>4</v>
      </c>
      <c r="H68" s="4">
        <v>47</v>
      </c>
      <c r="I68" s="4">
        <v>2</v>
      </c>
      <c r="J68" s="4">
        <v>3</v>
      </c>
      <c r="K68" s="4">
        <v>13</v>
      </c>
      <c r="L68" s="4">
        <v>2</v>
      </c>
      <c r="M68" s="4">
        <v>0</v>
      </c>
      <c r="N68" s="4">
        <v>2</v>
      </c>
      <c r="O68" s="4">
        <v>3</v>
      </c>
      <c r="P68" s="4">
        <v>0</v>
      </c>
      <c r="Q68" s="4">
        <v>49</v>
      </c>
      <c r="R68" s="4">
        <v>5</v>
      </c>
      <c r="S68" s="4">
        <v>15</v>
      </c>
      <c r="T68" s="4">
        <v>35</v>
      </c>
      <c r="U68" s="4">
        <v>4</v>
      </c>
      <c r="V68" s="4">
        <v>0</v>
      </c>
      <c r="W68" s="4">
        <v>3</v>
      </c>
      <c r="X68" s="4">
        <v>0</v>
      </c>
      <c r="Y68" s="4">
        <v>3</v>
      </c>
      <c r="Z68" s="4">
        <v>0</v>
      </c>
      <c r="AA68" s="4">
        <v>0</v>
      </c>
    </row>
    <row r="69" spans="1:27" ht="16" hidden="1" x14ac:dyDescent="0.2">
      <c r="A69" s="6" t="s">
        <v>222</v>
      </c>
      <c r="B69" s="4">
        <v>43</v>
      </c>
      <c r="C69" s="4">
        <v>14</v>
      </c>
      <c r="D69" s="4">
        <v>5</v>
      </c>
      <c r="E69" s="4">
        <v>0</v>
      </c>
      <c r="F69" s="4">
        <v>27</v>
      </c>
      <c r="G69" s="4">
        <v>7</v>
      </c>
      <c r="H69" s="4">
        <v>58</v>
      </c>
      <c r="I69" s="4">
        <v>0</v>
      </c>
      <c r="J69" s="4">
        <v>5</v>
      </c>
      <c r="K69" s="4">
        <v>109</v>
      </c>
      <c r="L69" s="4">
        <v>6</v>
      </c>
      <c r="M69" s="4">
        <v>8</v>
      </c>
      <c r="N69" s="4">
        <v>31</v>
      </c>
      <c r="O69" s="4">
        <v>6</v>
      </c>
      <c r="P69" s="4">
        <v>0</v>
      </c>
      <c r="Q69" s="4">
        <v>82</v>
      </c>
      <c r="R69" s="4">
        <v>17</v>
      </c>
      <c r="S69" s="4">
        <v>18</v>
      </c>
      <c r="T69" s="4">
        <v>36</v>
      </c>
      <c r="U69" s="4">
        <v>5</v>
      </c>
      <c r="V69" s="4">
        <v>0</v>
      </c>
      <c r="W69" s="4">
        <v>10</v>
      </c>
      <c r="X69" s="4">
        <v>0</v>
      </c>
      <c r="Y69" s="4">
        <v>20</v>
      </c>
      <c r="Z69" s="4">
        <v>2</v>
      </c>
      <c r="AA69" s="4">
        <v>2</v>
      </c>
    </row>
    <row r="70" spans="1:27" ht="16" hidden="1" x14ac:dyDescent="0.2">
      <c r="A70" s="6" t="s">
        <v>225</v>
      </c>
      <c r="B70" s="4">
        <v>0</v>
      </c>
      <c r="C70" s="4">
        <v>0</v>
      </c>
      <c r="D70" s="4">
        <v>0</v>
      </c>
      <c r="E70" s="4">
        <v>0</v>
      </c>
      <c r="F70" s="4">
        <v>0</v>
      </c>
      <c r="G70" s="4">
        <v>0</v>
      </c>
      <c r="H70" s="4">
        <v>0</v>
      </c>
      <c r="I70" s="4">
        <v>0</v>
      </c>
      <c r="J70" s="4">
        <v>0</v>
      </c>
      <c r="K70" s="4">
        <v>0</v>
      </c>
      <c r="L70" s="4">
        <v>0</v>
      </c>
      <c r="M70" s="4">
        <v>0</v>
      </c>
      <c r="N70" s="4">
        <v>0</v>
      </c>
      <c r="O70" s="4">
        <v>0</v>
      </c>
      <c r="P70" s="4">
        <v>0</v>
      </c>
      <c r="Q70" s="4">
        <v>0</v>
      </c>
      <c r="R70" s="4">
        <v>0</v>
      </c>
      <c r="S70" s="4">
        <v>0</v>
      </c>
      <c r="T70" s="4">
        <v>0</v>
      </c>
      <c r="U70" s="4">
        <v>0</v>
      </c>
      <c r="V70" s="4">
        <v>0</v>
      </c>
      <c r="W70" s="4">
        <v>0</v>
      </c>
      <c r="X70" s="4">
        <v>0</v>
      </c>
      <c r="Y70" s="4">
        <v>0</v>
      </c>
      <c r="Z70" s="4">
        <v>0</v>
      </c>
      <c r="AA70" s="4">
        <v>0</v>
      </c>
    </row>
    <row r="71" spans="1:27" ht="16" hidden="1" x14ac:dyDescent="0.2">
      <c r="A71" s="6" t="s">
        <v>227</v>
      </c>
      <c r="B71" s="4">
        <v>16</v>
      </c>
      <c r="C71" s="4">
        <v>0</v>
      </c>
      <c r="D71" s="4">
        <v>0</v>
      </c>
      <c r="E71" s="4">
        <v>3</v>
      </c>
      <c r="F71" s="4">
        <v>0</v>
      </c>
      <c r="G71" s="4">
        <v>0</v>
      </c>
      <c r="H71" s="4">
        <v>0</v>
      </c>
      <c r="I71" s="4">
        <v>0</v>
      </c>
      <c r="J71" s="4">
        <v>0</v>
      </c>
      <c r="K71" s="4">
        <v>0</v>
      </c>
      <c r="L71" s="4">
        <v>0</v>
      </c>
      <c r="M71" s="4">
        <v>11</v>
      </c>
      <c r="N71" s="4">
        <v>0</v>
      </c>
      <c r="O71" s="4">
        <v>0</v>
      </c>
      <c r="P71" s="4">
        <v>0</v>
      </c>
      <c r="Q71" s="4">
        <v>0</v>
      </c>
      <c r="R71" s="4">
        <v>0</v>
      </c>
      <c r="S71" s="4">
        <v>0</v>
      </c>
      <c r="T71" s="4">
        <v>0</v>
      </c>
      <c r="U71" s="4">
        <v>0</v>
      </c>
      <c r="V71" s="4">
        <v>0</v>
      </c>
      <c r="W71" s="4">
        <v>0</v>
      </c>
      <c r="X71" s="4">
        <v>0</v>
      </c>
      <c r="Y71" s="4">
        <v>2</v>
      </c>
      <c r="Z71" s="4">
        <v>0</v>
      </c>
      <c r="AA71" s="4">
        <v>0</v>
      </c>
    </row>
    <row r="72" spans="1:27" ht="16" hidden="1" x14ac:dyDescent="0.2">
      <c r="A72" s="6" t="s">
        <v>230</v>
      </c>
      <c r="B72" s="4">
        <v>0</v>
      </c>
      <c r="C72" s="4">
        <v>0</v>
      </c>
      <c r="D72" s="4">
        <v>0</v>
      </c>
      <c r="E72" s="4">
        <v>0</v>
      </c>
      <c r="F72" s="4">
        <v>0</v>
      </c>
      <c r="G72" s="4">
        <v>0</v>
      </c>
      <c r="H72" s="4">
        <v>0</v>
      </c>
      <c r="I72" s="4">
        <v>0</v>
      </c>
      <c r="J72" s="4">
        <v>0</v>
      </c>
      <c r="K72" s="4">
        <v>0</v>
      </c>
      <c r="L72" s="4">
        <v>0</v>
      </c>
      <c r="M72" s="4">
        <v>0</v>
      </c>
      <c r="N72" s="4">
        <v>0</v>
      </c>
      <c r="O72" s="4">
        <v>0</v>
      </c>
      <c r="P72" s="4">
        <v>0</v>
      </c>
      <c r="Q72" s="4">
        <v>8</v>
      </c>
      <c r="R72" s="4">
        <v>2</v>
      </c>
      <c r="S72" s="4">
        <v>0</v>
      </c>
      <c r="T72" s="4">
        <v>0</v>
      </c>
      <c r="U72" s="4">
        <v>1</v>
      </c>
      <c r="V72" s="4">
        <v>0</v>
      </c>
      <c r="W72" s="4">
        <v>5</v>
      </c>
      <c r="X72" s="4">
        <v>0</v>
      </c>
      <c r="Y72" s="4">
        <v>0</v>
      </c>
      <c r="Z72" s="4">
        <v>0</v>
      </c>
      <c r="AA72" s="4">
        <v>0</v>
      </c>
    </row>
    <row r="73" spans="1:27" ht="16" hidden="1" x14ac:dyDescent="0.2">
      <c r="A73" s="6" t="s">
        <v>233</v>
      </c>
      <c r="B73" s="4">
        <v>0</v>
      </c>
      <c r="C73" s="4">
        <v>0</v>
      </c>
      <c r="D73" s="4">
        <v>0</v>
      </c>
      <c r="E73" s="4">
        <v>0</v>
      </c>
      <c r="F73" s="4">
        <v>0</v>
      </c>
      <c r="G73" s="4">
        <v>0</v>
      </c>
      <c r="H73" s="4">
        <v>0</v>
      </c>
      <c r="I73" s="4">
        <v>0</v>
      </c>
      <c r="J73" s="4">
        <v>0</v>
      </c>
      <c r="K73" s="4">
        <v>0</v>
      </c>
      <c r="L73" s="4">
        <v>0</v>
      </c>
      <c r="M73" s="4">
        <v>0</v>
      </c>
      <c r="N73" s="4">
        <v>0</v>
      </c>
      <c r="O73" s="4">
        <v>0</v>
      </c>
      <c r="P73" s="4">
        <v>0</v>
      </c>
      <c r="Q73" s="4">
        <v>0</v>
      </c>
      <c r="R73" s="4">
        <v>0</v>
      </c>
      <c r="S73" s="4">
        <v>0</v>
      </c>
      <c r="T73" s="4">
        <v>0</v>
      </c>
      <c r="U73" s="4">
        <v>0</v>
      </c>
      <c r="V73" s="4">
        <v>0</v>
      </c>
      <c r="W73" s="4">
        <v>0</v>
      </c>
      <c r="X73" s="4">
        <v>0</v>
      </c>
      <c r="Y73" s="4">
        <v>0</v>
      </c>
      <c r="Z73" s="4">
        <v>0</v>
      </c>
      <c r="AA73" s="4">
        <v>0</v>
      </c>
    </row>
    <row r="74" spans="1:27" ht="16" hidden="1" x14ac:dyDescent="0.2">
      <c r="A74" s="6" t="s">
        <v>234</v>
      </c>
      <c r="B74" s="4">
        <v>0</v>
      </c>
      <c r="C74" s="4">
        <v>0</v>
      </c>
      <c r="D74" s="4">
        <v>0</v>
      </c>
      <c r="E74" s="4">
        <v>0</v>
      </c>
      <c r="F74" s="4">
        <v>0</v>
      </c>
      <c r="G74" s="4">
        <v>0</v>
      </c>
      <c r="H74" s="4">
        <v>0</v>
      </c>
      <c r="I74" s="4">
        <v>0</v>
      </c>
      <c r="J74" s="4">
        <v>0</v>
      </c>
      <c r="K74" s="4">
        <v>0</v>
      </c>
      <c r="L74" s="4">
        <v>0</v>
      </c>
      <c r="M74" s="4">
        <v>0</v>
      </c>
      <c r="N74" s="4">
        <v>0</v>
      </c>
      <c r="O74" s="4">
        <v>0</v>
      </c>
      <c r="P74" s="4">
        <v>0</v>
      </c>
      <c r="Q74" s="4">
        <v>0</v>
      </c>
      <c r="R74" s="4">
        <v>0</v>
      </c>
      <c r="S74" s="4">
        <v>0</v>
      </c>
      <c r="T74" s="4">
        <v>0</v>
      </c>
      <c r="U74" s="4">
        <v>0</v>
      </c>
      <c r="V74" s="4">
        <v>0</v>
      </c>
      <c r="W74" s="4">
        <v>0</v>
      </c>
      <c r="X74" s="4">
        <v>0</v>
      </c>
      <c r="Y74" s="4">
        <v>0</v>
      </c>
      <c r="Z74" s="4">
        <v>0</v>
      </c>
      <c r="AA74" s="4">
        <v>0</v>
      </c>
    </row>
    <row r="75" spans="1:27" ht="16" hidden="1" x14ac:dyDescent="0.2">
      <c r="A75" s="6" t="s">
        <v>235</v>
      </c>
      <c r="B75" s="4">
        <v>0</v>
      </c>
      <c r="C75" s="4">
        <v>0</v>
      </c>
      <c r="D75" s="4">
        <v>0</v>
      </c>
      <c r="E75" s="4">
        <v>0</v>
      </c>
      <c r="F75" s="4">
        <v>0</v>
      </c>
      <c r="G75" s="4">
        <v>0</v>
      </c>
      <c r="H75" s="4">
        <v>23</v>
      </c>
      <c r="I75" s="4">
        <v>0</v>
      </c>
      <c r="J75" s="4">
        <v>0</v>
      </c>
      <c r="K75" s="4">
        <v>0</v>
      </c>
      <c r="L75" s="4">
        <v>0</v>
      </c>
      <c r="M75" s="4">
        <v>0</v>
      </c>
      <c r="N75" s="4">
        <v>3</v>
      </c>
      <c r="O75" s="4">
        <v>0</v>
      </c>
      <c r="P75" s="4">
        <v>0</v>
      </c>
      <c r="Q75" s="4">
        <v>0</v>
      </c>
      <c r="R75" s="4">
        <v>0</v>
      </c>
      <c r="S75" s="4">
        <v>0</v>
      </c>
      <c r="T75" s="4">
        <v>22</v>
      </c>
      <c r="U75" s="4">
        <v>0</v>
      </c>
      <c r="V75" s="4">
        <v>0</v>
      </c>
      <c r="W75" s="4">
        <v>0</v>
      </c>
      <c r="X75" s="4">
        <v>0</v>
      </c>
      <c r="Y75" s="4">
        <v>0</v>
      </c>
      <c r="Z75" s="4">
        <v>0</v>
      </c>
      <c r="AA75" s="4">
        <v>0</v>
      </c>
    </row>
    <row r="76" spans="1:27" ht="16" hidden="1" x14ac:dyDescent="0.2">
      <c r="A76" s="7" t="s">
        <v>238</v>
      </c>
      <c r="B76" s="4">
        <v>0</v>
      </c>
      <c r="C76" s="4">
        <v>0</v>
      </c>
      <c r="D76" s="4">
        <v>0</v>
      </c>
      <c r="E76" s="4">
        <v>0</v>
      </c>
      <c r="F76" s="4">
        <v>0</v>
      </c>
      <c r="G76" s="4">
        <v>0</v>
      </c>
      <c r="H76" s="4">
        <v>0</v>
      </c>
      <c r="I76" s="4">
        <v>0</v>
      </c>
      <c r="J76" s="4">
        <v>0</v>
      </c>
      <c r="K76" s="4">
        <v>0</v>
      </c>
      <c r="L76" s="4">
        <v>0</v>
      </c>
      <c r="M76" s="4">
        <v>0</v>
      </c>
      <c r="N76" s="4">
        <v>0</v>
      </c>
      <c r="O76" s="4">
        <v>0</v>
      </c>
      <c r="P76" s="4">
        <v>0</v>
      </c>
      <c r="Q76" s="4">
        <v>0</v>
      </c>
      <c r="R76" s="4">
        <v>0</v>
      </c>
      <c r="S76" s="4">
        <v>0</v>
      </c>
      <c r="T76" s="4">
        <v>0</v>
      </c>
      <c r="U76" s="4">
        <v>0</v>
      </c>
      <c r="V76" s="4">
        <v>0</v>
      </c>
      <c r="W76" s="4">
        <v>0</v>
      </c>
      <c r="X76" s="4">
        <v>0</v>
      </c>
      <c r="Y76" s="4">
        <v>0</v>
      </c>
      <c r="Z76" s="4">
        <v>0</v>
      </c>
      <c r="AA76" s="4">
        <v>0</v>
      </c>
    </row>
    <row r="77" spans="1:27" ht="16" hidden="1" x14ac:dyDescent="0.2">
      <c r="A77" s="7" t="s">
        <v>240</v>
      </c>
      <c r="B77" s="4">
        <v>0</v>
      </c>
      <c r="C77" s="4">
        <v>0</v>
      </c>
      <c r="D77" s="4">
        <v>0</v>
      </c>
      <c r="E77" s="4">
        <v>0</v>
      </c>
      <c r="F77" s="4">
        <v>0</v>
      </c>
      <c r="G77" s="4">
        <v>0</v>
      </c>
      <c r="H77" s="4">
        <v>0</v>
      </c>
      <c r="I77" s="4">
        <v>0</v>
      </c>
      <c r="J77" s="4">
        <v>0</v>
      </c>
      <c r="K77" s="4">
        <v>0</v>
      </c>
      <c r="L77" s="4">
        <v>0</v>
      </c>
      <c r="M77" s="4">
        <v>0</v>
      </c>
      <c r="N77" s="4">
        <v>0</v>
      </c>
      <c r="O77" s="4">
        <v>0</v>
      </c>
      <c r="P77" s="4">
        <v>0</v>
      </c>
      <c r="Q77" s="4">
        <v>0</v>
      </c>
      <c r="R77" s="4">
        <v>0</v>
      </c>
      <c r="S77" s="4">
        <v>0</v>
      </c>
      <c r="T77" s="4">
        <v>0</v>
      </c>
      <c r="U77" s="4">
        <v>0</v>
      </c>
      <c r="V77" s="4">
        <v>0</v>
      </c>
      <c r="W77" s="4">
        <v>0</v>
      </c>
      <c r="X77" s="4">
        <v>0</v>
      </c>
      <c r="Y77" s="4">
        <v>0</v>
      </c>
      <c r="Z77" s="4">
        <v>0</v>
      </c>
      <c r="AA77" s="4">
        <v>0</v>
      </c>
    </row>
    <row r="78" spans="1:27" ht="16" hidden="1" x14ac:dyDescent="0.2">
      <c r="A78" s="7" t="s">
        <v>241</v>
      </c>
      <c r="B78" s="4">
        <v>0</v>
      </c>
      <c r="C78" s="4">
        <v>0</v>
      </c>
      <c r="D78" s="4">
        <v>0</v>
      </c>
      <c r="E78" s="4">
        <v>0</v>
      </c>
      <c r="F78" s="4">
        <v>0</v>
      </c>
      <c r="G78" s="4">
        <v>0</v>
      </c>
      <c r="H78" s="4">
        <v>0</v>
      </c>
      <c r="I78" s="4">
        <v>0</v>
      </c>
      <c r="J78" s="4">
        <v>0</v>
      </c>
      <c r="K78" s="4">
        <v>0</v>
      </c>
      <c r="L78" s="4">
        <v>0</v>
      </c>
      <c r="M78" s="4">
        <v>0</v>
      </c>
      <c r="N78" s="4">
        <v>0</v>
      </c>
      <c r="O78" s="4">
        <v>0</v>
      </c>
      <c r="P78" s="4">
        <v>0</v>
      </c>
      <c r="Q78" s="4">
        <v>0</v>
      </c>
      <c r="R78" s="4">
        <v>0</v>
      </c>
      <c r="S78" s="4">
        <v>0</v>
      </c>
      <c r="T78" s="4">
        <v>15</v>
      </c>
      <c r="U78" s="4">
        <v>0</v>
      </c>
      <c r="V78" s="4">
        <v>0</v>
      </c>
      <c r="W78" s="4">
        <v>0</v>
      </c>
      <c r="X78" s="4">
        <v>0</v>
      </c>
      <c r="Y78" s="4">
        <v>0</v>
      </c>
      <c r="Z78" s="4">
        <v>0</v>
      </c>
      <c r="AA78" s="4">
        <v>0</v>
      </c>
    </row>
    <row r="79" spans="1:27" ht="16" hidden="1" x14ac:dyDescent="0.2">
      <c r="A79" s="7" t="s">
        <v>243</v>
      </c>
      <c r="B79" s="4">
        <v>0</v>
      </c>
      <c r="C79" s="4">
        <v>0</v>
      </c>
      <c r="D79" s="4">
        <v>0</v>
      </c>
      <c r="E79" s="4">
        <v>0</v>
      </c>
      <c r="F79" s="4">
        <v>0</v>
      </c>
      <c r="G79" s="4">
        <v>0</v>
      </c>
      <c r="H79" s="4">
        <v>0</v>
      </c>
      <c r="I79" s="4">
        <v>0</v>
      </c>
      <c r="J79" s="4">
        <v>0</v>
      </c>
      <c r="K79" s="4">
        <v>0</v>
      </c>
      <c r="L79" s="4">
        <v>0</v>
      </c>
      <c r="M79" s="4">
        <v>0</v>
      </c>
      <c r="N79" s="4">
        <v>0</v>
      </c>
      <c r="O79" s="4">
        <v>0</v>
      </c>
      <c r="P79" s="4">
        <v>0</v>
      </c>
      <c r="Q79" s="4">
        <v>0</v>
      </c>
      <c r="R79" s="4">
        <v>0</v>
      </c>
      <c r="S79" s="4">
        <v>0</v>
      </c>
      <c r="T79" s="4">
        <v>0</v>
      </c>
      <c r="U79" s="4">
        <v>0</v>
      </c>
      <c r="V79" s="4">
        <v>0</v>
      </c>
      <c r="W79" s="4">
        <v>0</v>
      </c>
      <c r="X79" s="4">
        <v>0</v>
      </c>
      <c r="Y79" s="4">
        <v>0</v>
      </c>
      <c r="Z79" s="4">
        <v>0</v>
      </c>
      <c r="AA79" s="4">
        <v>0</v>
      </c>
    </row>
    <row r="80" spans="1:27" ht="16" hidden="1" x14ac:dyDescent="0.2">
      <c r="A80" s="7" t="s">
        <v>245</v>
      </c>
      <c r="B80" s="4">
        <v>0</v>
      </c>
      <c r="C80" s="4">
        <v>0</v>
      </c>
      <c r="D80" s="4">
        <v>0</v>
      </c>
      <c r="E80" s="4">
        <v>0</v>
      </c>
      <c r="F80" s="4">
        <v>0</v>
      </c>
      <c r="G80" s="4">
        <v>0</v>
      </c>
      <c r="H80" s="4">
        <v>0</v>
      </c>
      <c r="I80" s="4">
        <v>0</v>
      </c>
      <c r="J80" s="4">
        <v>0</v>
      </c>
      <c r="K80" s="4">
        <v>0</v>
      </c>
      <c r="L80" s="4">
        <v>0</v>
      </c>
      <c r="M80" s="4">
        <v>0</v>
      </c>
      <c r="N80" s="4">
        <v>0</v>
      </c>
      <c r="O80" s="4">
        <v>0</v>
      </c>
      <c r="P80" s="4">
        <v>0</v>
      </c>
      <c r="Q80" s="4">
        <v>0</v>
      </c>
      <c r="R80" s="4">
        <v>0</v>
      </c>
      <c r="S80" s="4">
        <v>0</v>
      </c>
      <c r="T80" s="4">
        <v>0</v>
      </c>
      <c r="U80" s="4">
        <v>0</v>
      </c>
      <c r="V80" s="4">
        <v>0</v>
      </c>
      <c r="W80" s="4">
        <v>0</v>
      </c>
      <c r="X80" s="4">
        <v>0</v>
      </c>
      <c r="Y80" s="4">
        <v>0</v>
      </c>
      <c r="Z80" s="4">
        <v>0</v>
      </c>
      <c r="AA80" s="4">
        <v>0</v>
      </c>
    </row>
    <row r="81" spans="1:27" ht="16" hidden="1" x14ac:dyDescent="0.2">
      <c r="A81" s="7" t="s">
        <v>246</v>
      </c>
      <c r="B81" s="4">
        <v>0</v>
      </c>
      <c r="C81" s="4">
        <v>0</v>
      </c>
      <c r="D81" s="4">
        <v>0</v>
      </c>
      <c r="E81" s="4">
        <v>0</v>
      </c>
      <c r="F81" s="4">
        <v>0</v>
      </c>
      <c r="G81" s="4">
        <v>0</v>
      </c>
      <c r="H81" s="4">
        <v>0</v>
      </c>
      <c r="I81" s="4">
        <v>0</v>
      </c>
      <c r="J81" s="4">
        <v>0</v>
      </c>
      <c r="K81" s="4">
        <v>0</v>
      </c>
      <c r="L81" s="4">
        <v>0</v>
      </c>
      <c r="M81" s="4">
        <v>0</v>
      </c>
      <c r="N81" s="4">
        <v>0</v>
      </c>
      <c r="O81" s="4">
        <v>0</v>
      </c>
      <c r="P81" s="4">
        <v>0</v>
      </c>
      <c r="Q81" s="4">
        <v>0</v>
      </c>
      <c r="R81" s="4">
        <v>0</v>
      </c>
      <c r="S81" s="4">
        <v>0</v>
      </c>
      <c r="T81" s="4">
        <v>0</v>
      </c>
      <c r="U81" s="4">
        <v>0</v>
      </c>
      <c r="V81" s="4">
        <v>0</v>
      </c>
      <c r="W81" s="4">
        <v>0</v>
      </c>
      <c r="X81" s="4">
        <v>0</v>
      </c>
      <c r="Y81" s="4">
        <v>0</v>
      </c>
      <c r="Z81" s="4">
        <v>0</v>
      </c>
      <c r="AA81" s="4">
        <v>0</v>
      </c>
    </row>
    <row r="82" spans="1:27" ht="16" hidden="1" x14ac:dyDescent="0.2">
      <c r="A82" s="7" t="s">
        <v>248</v>
      </c>
      <c r="B82" s="4">
        <v>0</v>
      </c>
      <c r="C82" s="4">
        <v>0</v>
      </c>
      <c r="D82" s="4">
        <v>0</v>
      </c>
      <c r="E82" s="4">
        <v>0</v>
      </c>
      <c r="F82" s="4">
        <v>0</v>
      </c>
      <c r="G82" s="4">
        <v>0</v>
      </c>
      <c r="H82" s="4">
        <v>0</v>
      </c>
      <c r="I82" s="4">
        <v>0</v>
      </c>
      <c r="J82" s="4">
        <v>0</v>
      </c>
      <c r="K82" s="4">
        <v>0</v>
      </c>
      <c r="L82" s="4">
        <v>0</v>
      </c>
      <c r="M82" s="4">
        <v>0</v>
      </c>
      <c r="N82" s="4">
        <v>0</v>
      </c>
      <c r="O82" s="4">
        <v>0</v>
      </c>
      <c r="P82" s="4">
        <v>0</v>
      </c>
      <c r="Q82" s="4">
        <v>0</v>
      </c>
      <c r="R82" s="4">
        <v>0</v>
      </c>
      <c r="S82" s="4">
        <v>0</v>
      </c>
      <c r="T82" s="4">
        <v>0</v>
      </c>
      <c r="U82" s="4">
        <v>0</v>
      </c>
      <c r="V82" s="4">
        <v>0</v>
      </c>
      <c r="W82" s="4">
        <v>0</v>
      </c>
      <c r="X82" s="4">
        <v>0</v>
      </c>
      <c r="Y82" s="4">
        <v>0</v>
      </c>
      <c r="Z82" s="4">
        <v>0</v>
      </c>
      <c r="AA82" s="4">
        <v>0</v>
      </c>
    </row>
    <row r="83" spans="1:27" ht="16" hidden="1" x14ac:dyDescent="0.2">
      <c r="A83" s="7" t="s">
        <v>250</v>
      </c>
      <c r="B83" s="4">
        <v>0</v>
      </c>
      <c r="C83" s="4">
        <v>0</v>
      </c>
      <c r="D83" s="4">
        <v>0</v>
      </c>
      <c r="E83" s="4">
        <v>0</v>
      </c>
      <c r="F83" s="4">
        <v>0</v>
      </c>
      <c r="G83" s="4">
        <v>0</v>
      </c>
      <c r="H83" s="4">
        <v>0</v>
      </c>
      <c r="I83" s="4">
        <v>0</v>
      </c>
      <c r="J83" s="4">
        <v>0</v>
      </c>
      <c r="K83" s="4">
        <v>0</v>
      </c>
      <c r="L83" s="4">
        <v>0</v>
      </c>
      <c r="M83" s="4">
        <v>0</v>
      </c>
      <c r="N83" s="4">
        <v>0</v>
      </c>
      <c r="O83" s="4">
        <v>0</v>
      </c>
      <c r="P83" s="4">
        <v>0</v>
      </c>
      <c r="Q83" s="4">
        <v>0</v>
      </c>
      <c r="R83" s="4">
        <v>0</v>
      </c>
      <c r="S83" s="4">
        <v>0</v>
      </c>
      <c r="T83" s="4">
        <v>0</v>
      </c>
      <c r="U83" s="4">
        <v>0</v>
      </c>
      <c r="V83" s="4">
        <v>0</v>
      </c>
      <c r="W83" s="4">
        <v>0</v>
      </c>
      <c r="X83" s="4">
        <v>0</v>
      </c>
      <c r="Y83" s="4">
        <v>0</v>
      </c>
      <c r="Z83" s="4">
        <v>0</v>
      </c>
      <c r="AA83" s="4">
        <v>0</v>
      </c>
    </row>
    <row r="84" spans="1:27" ht="16" hidden="1" x14ac:dyDescent="0.2">
      <c r="A84" s="7" t="s">
        <v>251</v>
      </c>
      <c r="B84" s="4">
        <v>0</v>
      </c>
      <c r="C84" s="4">
        <v>0</v>
      </c>
      <c r="D84" s="4">
        <v>0</v>
      </c>
      <c r="E84" s="4">
        <v>0</v>
      </c>
      <c r="F84" s="4">
        <v>0</v>
      </c>
      <c r="G84" s="4">
        <v>0</v>
      </c>
      <c r="H84" s="4">
        <v>0</v>
      </c>
      <c r="I84" s="4">
        <v>0</v>
      </c>
      <c r="J84" s="4">
        <v>0</v>
      </c>
      <c r="K84" s="4">
        <v>0</v>
      </c>
      <c r="L84" s="4">
        <v>0</v>
      </c>
      <c r="M84" s="4">
        <v>0</v>
      </c>
      <c r="N84" s="4">
        <v>0</v>
      </c>
      <c r="O84" s="4">
        <v>0</v>
      </c>
      <c r="P84" s="4">
        <v>0</v>
      </c>
      <c r="Q84" s="4">
        <v>0</v>
      </c>
      <c r="R84" s="4">
        <v>0</v>
      </c>
      <c r="S84" s="4">
        <v>0</v>
      </c>
      <c r="T84" s="4">
        <v>0</v>
      </c>
      <c r="U84" s="4">
        <v>0</v>
      </c>
      <c r="V84" s="4">
        <v>0</v>
      </c>
      <c r="W84" s="4">
        <v>0</v>
      </c>
      <c r="X84" s="4">
        <v>0</v>
      </c>
      <c r="Y84" s="4">
        <v>0</v>
      </c>
      <c r="Z84" s="4">
        <v>0</v>
      </c>
      <c r="AA84" s="4">
        <v>0</v>
      </c>
    </row>
    <row r="85" spans="1:27" ht="16" hidden="1" x14ac:dyDescent="0.2">
      <c r="A85" s="7" t="s">
        <v>252</v>
      </c>
      <c r="B85" s="4">
        <v>0</v>
      </c>
      <c r="C85" s="4">
        <v>0</v>
      </c>
      <c r="D85" s="4">
        <v>0</v>
      </c>
      <c r="E85" s="4">
        <v>0</v>
      </c>
      <c r="F85" s="4">
        <v>0</v>
      </c>
      <c r="G85" s="4">
        <v>0</v>
      </c>
      <c r="H85" s="4">
        <v>23</v>
      </c>
      <c r="I85" s="4">
        <v>0</v>
      </c>
      <c r="J85" s="4">
        <v>0</v>
      </c>
      <c r="K85" s="4">
        <v>0</v>
      </c>
      <c r="L85" s="4">
        <v>0</v>
      </c>
      <c r="M85" s="4">
        <v>0</v>
      </c>
      <c r="N85" s="4">
        <v>0</v>
      </c>
      <c r="O85" s="4">
        <v>0</v>
      </c>
      <c r="P85" s="4">
        <v>0</v>
      </c>
      <c r="Q85" s="4">
        <v>0</v>
      </c>
      <c r="R85" s="4">
        <v>0</v>
      </c>
      <c r="S85" s="4">
        <v>0</v>
      </c>
      <c r="T85" s="4">
        <v>0</v>
      </c>
      <c r="U85" s="4">
        <v>0</v>
      </c>
      <c r="V85" s="4">
        <v>0</v>
      </c>
      <c r="W85" s="4">
        <v>0</v>
      </c>
      <c r="X85" s="4">
        <v>0</v>
      </c>
      <c r="Y85" s="4">
        <v>0</v>
      </c>
      <c r="Z85" s="4">
        <v>0</v>
      </c>
      <c r="AA85" s="4">
        <v>0</v>
      </c>
    </row>
    <row r="86" spans="1:27" ht="16" hidden="1" x14ac:dyDescent="0.2">
      <c r="A86" s="7" t="s">
        <v>255</v>
      </c>
      <c r="B86" s="4">
        <v>0</v>
      </c>
      <c r="C86" s="4">
        <v>0</v>
      </c>
      <c r="D86" s="4">
        <v>0</v>
      </c>
      <c r="E86" s="4">
        <v>0</v>
      </c>
      <c r="F86" s="4">
        <v>0</v>
      </c>
      <c r="G86" s="4">
        <v>0</v>
      </c>
      <c r="H86" s="4">
        <v>0</v>
      </c>
      <c r="I86" s="4">
        <v>0</v>
      </c>
      <c r="J86" s="4">
        <v>0</v>
      </c>
      <c r="K86" s="4">
        <v>0</v>
      </c>
      <c r="L86" s="4">
        <v>0</v>
      </c>
      <c r="M86" s="4">
        <v>0</v>
      </c>
      <c r="N86" s="4">
        <v>0</v>
      </c>
      <c r="O86" s="4">
        <v>0</v>
      </c>
      <c r="P86" s="4">
        <v>0</v>
      </c>
      <c r="Q86" s="4">
        <v>0</v>
      </c>
      <c r="R86" s="4">
        <v>0</v>
      </c>
      <c r="S86" s="4">
        <v>0</v>
      </c>
      <c r="T86" s="4">
        <v>0</v>
      </c>
      <c r="U86" s="4">
        <v>0</v>
      </c>
      <c r="V86" s="4">
        <v>0</v>
      </c>
      <c r="W86" s="4">
        <v>0</v>
      </c>
      <c r="X86" s="4">
        <v>0</v>
      </c>
      <c r="Y86" s="4">
        <v>0</v>
      </c>
      <c r="Z86" s="4">
        <v>0</v>
      </c>
      <c r="AA86" s="4">
        <v>0</v>
      </c>
    </row>
    <row r="87" spans="1:27" ht="16" hidden="1" x14ac:dyDescent="0.2">
      <c r="A87" s="7" t="s">
        <v>256</v>
      </c>
      <c r="B87" s="4">
        <v>0</v>
      </c>
      <c r="C87" s="4">
        <v>0</v>
      </c>
      <c r="D87" s="4">
        <v>0</v>
      </c>
      <c r="E87" s="4">
        <v>0</v>
      </c>
      <c r="F87" s="4">
        <v>0</v>
      </c>
      <c r="G87" s="4">
        <v>0</v>
      </c>
      <c r="H87" s="4">
        <v>0</v>
      </c>
      <c r="I87" s="4">
        <v>0</v>
      </c>
      <c r="J87" s="4">
        <v>0</v>
      </c>
      <c r="K87" s="4">
        <v>0</v>
      </c>
      <c r="L87" s="4">
        <v>0</v>
      </c>
      <c r="M87" s="4">
        <v>0</v>
      </c>
      <c r="N87" s="4">
        <v>0</v>
      </c>
      <c r="O87" s="4">
        <v>0</v>
      </c>
      <c r="P87" s="4">
        <v>0</v>
      </c>
      <c r="Q87" s="4">
        <v>0</v>
      </c>
      <c r="R87" s="4">
        <v>0</v>
      </c>
      <c r="S87" s="4">
        <v>0</v>
      </c>
      <c r="T87" s="4">
        <v>0</v>
      </c>
      <c r="U87" s="4">
        <v>0</v>
      </c>
      <c r="V87" s="4">
        <v>0</v>
      </c>
      <c r="W87" s="4">
        <v>0</v>
      </c>
      <c r="X87" s="4">
        <v>0</v>
      </c>
      <c r="Y87" s="4">
        <v>0</v>
      </c>
      <c r="Z87" s="4">
        <v>0</v>
      </c>
      <c r="AA87" s="4">
        <v>0</v>
      </c>
    </row>
    <row r="88" spans="1:27" ht="16" hidden="1" x14ac:dyDescent="0.2">
      <c r="A88" s="7" t="s">
        <v>257</v>
      </c>
      <c r="B88" s="4">
        <v>0</v>
      </c>
      <c r="C88" s="4">
        <v>0</v>
      </c>
      <c r="D88" s="4">
        <v>0</v>
      </c>
      <c r="E88" s="4">
        <v>0</v>
      </c>
      <c r="F88" s="4">
        <v>0</v>
      </c>
      <c r="G88" s="4">
        <v>0</v>
      </c>
      <c r="H88" s="4">
        <v>0</v>
      </c>
      <c r="I88" s="4">
        <v>0</v>
      </c>
      <c r="J88" s="4">
        <v>0</v>
      </c>
      <c r="K88" s="4">
        <v>0</v>
      </c>
      <c r="L88" s="4">
        <v>0</v>
      </c>
      <c r="M88" s="4">
        <v>0</v>
      </c>
      <c r="N88" s="4">
        <v>0</v>
      </c>
      <c r="O88" s="4">
        <v>0</v>
      </c>
      <c r="P88" s="4">
        <v>0</v>
      </c>
      <c r="Q88" s="4">
        <v>0</v>
      </c>
      <c r="R88" s="4">
        <v>0</v>
      </c>
      <c r="S88" s="4">
        <v>0</v>
      </c>
      <c r="T88" s="4">
        <v>0</v>
      </c>
      <c r="U88" s="4">
        <v>0</v>
      </c>
      <c r="V88" s="4">
        <v>0</v>
      </c>
      <c r="W88" s="4">
        <v>0</v>
      </c>
      <c r="X88" s="4">
        <v>0</v>
      </c>
      <c r="Y88" s="4">
        <v>0</v>
      </c>
      <c r="Z88" s="4">
        <v>0</v>
      </c>
      <c r="AA88" s="4">
        <v>0</v>
      </c>
    </row>
    <row r="89" spans="1:27" ht="16" hidden="1" x14ac:dyDescent="0.2">
      <c r="A89" s="7" t="s">
        <v>258</v>
      </c>
      <c r="B89" s="4">
        <v>0</v>
      </c>
      <c r="C89" s="4">
        <v>0</v>
      </c>
      <c r="D89" s="4">
        <v>0</v>
      </c>
      <c r="E89" s="4">
        <v>0</v>
      </c>
      <c r="F89" s="4">
        <v>0</v>
      </c>
      <c r="G89" s="4">
        <v>0</v>
      </c>
      <c r="H89" s="4">
        <v>0</v>
      </c>
      <c r="I89" s="4">
        <v>0</v>
      </c>
      <c r="J89" s="4">
        <v>0</v>
      </c>
      <c r="K89" s="4">
        <v>0</v>
      </c>
      <c r="L89" s="4">
        <v>0</v>
      </c>
      <c r="M89" s="4">
        <v>0</v>
      </c>
      <c r="N89" s="4">
        <v>3</v>
      </c>
      <c r="O89" s="4">
        <v>0</v>
      </c>
      <c r="P89" s="4">
        <v>0</v>
      </c>
      <c r="Q89" s="4">
        <v>0</v>
      </c>
      <c r="R89" s="4">
        <v>0</v>
      </c>
      <c r="S89" s="4">
        <v>0</v>
      </c>
      <c r="T89" s="4">
        <v>7</v>
      </c>
      <c r="U89" s="4">
        <v>0</v>
      </c>
      <c r="V89" s="4">
        <v>0</v>
      </c>
      <c r="W89" s="4">
        <v>0</v>
      </c>
      <c r="X89" s="4">
        <v>0</v>
      </c>
      <c r="Y89" s="4">
        <v>0</v>
      </c>
      <c r="Z89" s="4">
        <v>0</v>
      </c>
      <c r="AA89" s="4">
        <v>0</v>
      </c>
    </row>
    <row r="90" spans="1:27" ht="16" hidden="1" x14ac:dyDescent="0.2">
      <c r="A90" s="7" t="s">
        <v>260</v>
      </c>
      <c r="B90" s="4">
        <v>0</v>
      </c>
      <c r="C90" s="4">
        <v>0</v>
      </c>
      <c r="D90" s="4">
        <v>0</v>
      </c>
      <c r="E90" s="4">
        <v>0</v>
      </c>
      <c r="F90" s="4">
        <v>0</v>
      </c>
      <c r="G90" s="4">
        <v>0</v>
      </c>
      <c r="H90" s="4">
        <v>0</v>
      </c>
      <c r="I90" s="4">
        <v>0</v>
      </c>
      <c r="J90" s="4">
        <v>0</v>
      </c>
      <c r="K90" s="4">
        <v>0</v>
      </c>
      <c r="L90" s="4">
        <v>0</v>
      </c>
      <c r="M90" s="4">
        <v>0</v>
      </c>
      <c r="N90" s="4">
        <v>0</v>
      </c>
      <c r="O90" s="4">
        <v>0</v>
      </c>
      <c r="P90" s="4">
        <v>0</v>
      </c>
      <c r="Q90" s="4">
        <v>0</v>
      </c>
      <c r="R90" s="4">
        <v>0</v>
      </c>
      <c r="S90" s="4">
        <v>0</v>
      </c>
      <c r="T90" s="4">
        <v>0</v>
      </c>
      <c r="U90" s="4">
        <v>0</v>
      </c>
      <c r="V90" s="4">
        <v>0</v>
      </c>
      <c r="W90" s="4">
        <v>0</v>
      </c>
      <c r="X90" s="4">
        <v>0</v>
      </c>
      <c r="Y90" s="4">
        <v>0</v>
      </c>
      <c r="Z90" s="4">
        <v>0</v>
      </c>
      <c r="AA90" s="4">
        <v>0</v>
      </c>
    </row>
    <row r="91" spans="1:27" ht="16" hidden="1" x14ac:dyDescent="0.2">
      <c r="A91" s="6" t="s">
        <v>262</v>
      </c>
      <c r="B91" s="4">
        <v>17</v>
      </c>
      <c r="C91" s="4">
        <v>0</v>
      </c>
      <c r="D91" s="4">
        <v>2</v>
      </c>
      <c r="E91" s="4">
        <v>3</v>
      </c>
      <c r="F91" s="4">
        <v>0</v>
      </c>
      <c r="G91" s="4">
        <v>2</v>
      </c>
      <c r="H91" s="4">
        <v>37</v>
      </c>
      <c r="I91" s="4">
        <v>35</v>
      </c>
      <c r="J91" s="4">
        <v>10</v>
      </c>
      <c r="K91" s="4">
        <v>53</v>
      </c>
      <c r="L91" s="4">
        <v>0</v>
      </c>
      <c r="M91" s="4">
        <v>0</v>
      </c>
      <c r="N91" s="4">
        <v>2</v>
      </c>
      <c r="O91" s="4">
        <v>6</v>
      </c>
      <c r="P91" s="4">
        <v>0</v>
      </c>
      <c r="Q91" s="4">
        <v>18</v>
      </c>
      <c r="R91" s="4">
        <v>8</v>
      </c>
      <c r="S91" s="4">
        <v>53</v>
      </c>
      <c r="T91" s="4">
        <v>14</v>
      </c>
      <c r="U91" s="4">
        <v>0</v>
      </c>
      <c r="V91" s="4">
        <v>0</v>
      </c>
      <c r="W91" s="4">
        <v>26</v>
      </c>
      <c r="X91" s="4">
        <v>0</v>
      </c>
      <c r="Y91" s="4">
        <v>19</v>
      </c>
      <c r="Z91" s="4">
        <v>0</v>
      </c>
      <c r="AA91" s="4">
        <v>22</v>
      </c>
    </row>
    <row r="92" spans="1:27" ht="16" hidden="1" x14ac:dyDescent="0.2">
      <c r="A92" s="6" t="s">
        <v>263</v>
      </c>
      <c r="B92" s="4">
        <v>0</v>
      </c>
      <c r="C92" s="4">
        <v>0</v>
      </c>
      <c r="D92" s="4">
        <v>0</v>
      </c>
      <c r="E92" s="4">
        <v>0</v>
      </c>
      <c r="F92" s="4">
        <v>0</v>
      </c>
      <c r="G92" s="4">
        <v>0</v>
      </c>
      <c r="H92" s="4">
        <v>0</v>
      </c>
      <c r="I92" s="4">
        <v>6</v>
      </c>
      <c r="J92" s="4">
        <v>0</v>
      </c>
      <c r="K92" s="4">
        <v>7</v>
      </c>
      <c r="L92" s="4">
        <v>0</v>
      </c>
      <c r="M92" s="4">
        <v>0</v>
      </c>
      <c r="N92" s="4">
        <v>3</v>
      </c>
      <c r="O92" s="4">
        <v>0</v>
      </c>
      <c r="P92" s="4">
        <v>0</v>
      </c>
      <c r="Q92" s="4">
        <v>0</v>
      </c>
      <c r="R92" s="4">
        <v>0</v>
      </c>
      <c r="S92" s="4">
        <v>0</v>
      </c>
      <c r="T92" s="4">
        <v>0</v>
      </c>
      <c r="U92" s="4">
        <v>0</v>
      </c>
      <c r="V92" s="4">
        <v>0</v>
      </c>
      <c r="W92" s="4">
        <v>0</v>
      </c>
      <c r="X92" s="4">
        <v>16</v>
      </c>
      <c r="Y92" s="4">
        <v>0</v>
      </c>
      <c r="Z92" s="4">
        <v>0</v>
      </c>
      <c r="AA92" s="4">
        <v>0</v>
      </c>
    </row>
    <row r="93" spans="1:27" ht="16" hidden="1" x14ac:dyDescent="0.2">
      <c r="A93" s="6" t="s">
        <v>265</v>
      </c>
      <c r="B93" s="4">
        <v>0</v>
      </c>
      <c r="C93" s="4">
        <v>0</v>
      </c>
      <c r="D93" s="4">
        <v>0</v>
      </c>
      <c r="E93" s="4">
        <v>0</v>
      </c>
      <c r="F93" s="4">
        <v>0</v>
      </c>
      <c r="G93" s="4">
        <v>0</v>
      </c>
      <c r="H93" s="4">
        <v>0</v>
      </c>
      <c r="I93" s="4">
        <v>0</v>
      </c>
      <c r="J93" s="4">
        <v>0</v>
      </c>
      <c r="K93" s="4">
        <v>0</v>
      </c>
      <c r="L93" s="4">
        <v>0</v>
      </c>
      <c r="M93" s="4">
        <v>0</v>
      </c>
      <c r="N93" s="4">
        <v>0</v>
      </c>
      <c r="O93" s="4">
        <v>0</v>
      </c>
      <c r="P93" s="4">
        <v>0</v>
      </c>
      <c r="Q93" s="4">
        <v>0</v>
      </c>
      <c r="R93" s="4">
        <v>0</v>
      </c>
      <c r="S93" s="4">
        <v>0</v>
      </c>
      <c r="T93" s="4">
        <v>0</v>
      </c>
      <c r="U93" s="4">
        <v>0</v>
      </c>
      <c r="V93" s="4">
        <v>0</v>
      </c>
      <c r="W93" s="4">
        <v>0</v>
      </c>
      <c r="X93" s="4">
        <v>48</v>
      </c>
      <c r="Y93" s="4">
        <v>0</v>
      </c>
      <c r="Z93" s="4">
        <v>0</v>
      </c>
      <c r="AA93" s="4">
        <v>0</v>
      </c>
    </row>
    <row r="94" spans="1:27" ht="16" hidden="1" x14ac:dyDescent="0.2">
      <c r="A94" s="6" t="s">
        <v>266</v>
      </c>
      <c r="B94" s="4">
        <v>0</v>
      </c>
      <c r="C94" s="4">
        <v>0</v>
      </c>
      <c r="D94" s="4">
        <v>0</v>
      </c>
      <c r="E94" s="4">
        <v>0</v>
      </c>
      <c r="F94" s="4">
        <v>0</v>
      </c>
      <c r="G94" s="4">
        <v>2</v>
      </c>
      <c r="H94" s="4">
        <v>10</v>
      </c>
      <c r="I94" s="4">
        <v>0</v>
      </c>
      <c r="J94" s="4">
        <v>2</v>
      </c>
      <c r="K94" s="4">
        <v>15</v>
      </c>
      <c r="L94" s="4">
        <v>0</v>
      </c>
      <c r="M94" s="4">
        <v>2</v>
      </c>
      <c r="N94" s="4">
        <v>0</v>
      </c>
      <c r="O94" s="4">
        <v>0</v>
      </c>
      <c r="P94" s="4">
        <v>0</v>
      </c>
      <c r="Q94" s="4">
        <v>9</v>
      </c>
      <c r="R94" s="4">
        <v>0</v>
      </c>
      <c r="S94" s="4">
        <v>17</v>
      </c>
      <c r="T94" s="4">
        <v>0</v>
      </c>
      <c r="U94" s="4">
        <v>0</v>
      </c>
      <c r="V94" s="4">
        <v>0</v>
      </c>
      <c r="W94" s="4">
        <v>0</v>
      </c>
      <c r="X94" s="4">
        <v>22</v>
      </c>
      <c r="Y94" s="4">
        <v>0</v>
      </c>
      <c r="Z94" s="4">
        <v>0</v>
      </c>
      <c r="AA94" s="4">
        <v>4</v>
      </c>
    </row>
    <row r="95" spans="1:27" ht="16" hidden="1" x14ac:dyDescent="0.2">
      <c r="A95" s="6" t="s">
        <v>268</v>
      </c>
      <c r="B95" s="4">
        <v>0</v>
      </c>
      <c r="C95" s="4">
        <v>10</v>
      </c>
      <c r="D95" s="4">
        <v>0</v>
      </c>
      <c r="E95" s="4">
        <v>0</v>
      </c>
      <c r="F95" s="4">
        <v>0</v>
      </c>
      <c r="G95" s="4">
        <v>0</v>
      </c>
      <c r="H95" s="4">
        <v>0</v>
      </c>
      <c r="I95" s="4">
        <v>0</v>
      </c>
      <c r="J95" s="4">
        <v>0</v>
      </c>
      <c r="K95" s="4">
        <v>0</v>
      </c>
      <c r="L95" s="4">
        <v>0</v>
      </c>
      <c r="M95" s="4">
        <v>0</v>
      </c>
      <c r="N95" s="4">
        <v>3</v>
      </c>
      <c r="O95" s="4">
        <v>0</v>
      </c>
      <c r="P95" s="4">
        <v>0</v>
      </c>
      <c r="Q95" s="4">
        <v>0</v>
      </c>
      <c r="R95" s="4">
        <v>0</v>
      </c>
      <c r="S95" s="4">
        <v>22</v>
      </c>
      <c r="T95" s="4">
        <v>16</v>
      </c>
      <c r="U95" s="4">
        <v>0</v>
      </c>
      <c r="V95" s="4">
        <v>0</v>
      </c>
      <c r="W95" s="4">
        <v>6</v>
      </c>
      <c r="X95" s="4">
        <v>0</v>
      </c>
      <c r="Y95" s="4">
        <v>0</v>
      </c>
      <c r="Z95" s="4">
        <v>7</v>
      </c>
      <c r="AA95" s="4">
        <v>0</v>
      </c>
    </row>
    <row r="96" spans="1:27" ht="32" hidden="1" x14ac:dyDescent="0.2">
      <c r="A96" s="6" t="s">
        <v>271</v>
      </c>
      <c r="B96" s="4">
        <v>0</v>
      </c>
      <c r="C96" s="4">
        <v>0</v>
      </c>
      <c r="D96" s="4">
        <v>0</v>
      </c>
      <c r="E96" s="4">
        <v>0</v>
      </c>
      <c r="F96" s="4">
        <v>0</v>
      </c>
      <c r="G96" s="4">
        <v>0</v>
      </c>
      <c r="H96" s="4">
        <v>11</v>
      </c>
      <c r="I96" s="4">
        <v>0</v>
      </c>
      <c r="J96" s="4">
        <v>0</v>
      </c>
      <c r="K96" s="4">
        <v>0</v>
      </c>
      <c r="L96" s="4">
        <v>0</v>
      </c>
      <c r="M96" s="4">
        <v>0</v>
      </c>
      <c r="N96" s="4">
        <v>0</v>
      </c>
      <c r="O96" s="4">
        <v>0</v>
      </c>
      <c r="P96" s="4">
        <v>0</v>
      </c>
      <c r="Q96" s="4">
        <v>0</v>
      </c>
      <c r="R96" s="4">
        <v>0</v>
      </c>
      <c r="S96" s="4">
        <v>1</v>
      </c>
      <c r="T96" s="4">
        <v>30</v>
      </c>
      <c r="U96" s="4">
        <v>0</v>
      </c>
      <c r="V96" s="4">
        <v>0</v>
      </c>
      <c r="W96" s="4">
        <v>0</v>
      </c>
      <c r="X96" s="4">
        <v>0</v>
      </c>
      <c r="Y96" s="4">
        <v>0</v>
      </c>
      <c r="Z96" s="4">
        <v>5</v>
      </c>
      <c r="AA96" s="4">
        <v>0</v>
      </c>
    </row>
    <row r="97" spans="1:27" ht="16" x14ac:dyDescent="0.2">
      <c r="A97" s="7" t="s">
        <v>274</v>
      </c>
      <c r="B97" s="4">
        <v>0</v>
      </c>
      <c r="C97" s="4">
        <v>0</v>
      </c>
      <c r="D97" s="4">
        <v>0</v>
      </c>
      <c r="E97" s="4">
        <v>0</v>
      </c>
      <c r="F97" s="4">
        <v>0</v>
      </c>
      <c r="G97" s="4">
        <v>0</v>
      </c>
      <c r="H97" s="4">
        <v>0</v>
      </c>
      <c r="I97" s="4">
        <v>0</v>
      </c>
      <c r="J97" s="4">
        <v>0</v>
      </c>
      <c r="K97" s="4">
        <v>0</v>
      </c>
      <c r="L97" s="4">
        <v>0</v>
      </c>
      <c r="M97" s="4">
        <v>0</v>
      </c>
      <c r="N97" s="4">
        <v>0</v>
      </c>
      <c r="O97" s="4">
        <v>0</v>
      </c>
      <c r="P97" s="4">
        <v>0</v>
      </c>
      <c r="Q97" s="4">
        <v>0</v>
      </c>
      <c r="R97" s="4">
        <v>0</v>
      </c>
      <c r="S97" s="4">
        <v>0</v>
      </c>
      <c r="T97" s="4">
        <v>0</v>
      </c>
      <c r="U97" s="4">
        <v>0</v>
      </c>
      <c r="V97" s="4">
        <v>0</v>
      </c>
      <c r="W97" s="4">
        <v>0</v>
      </c>
      <c r="X97" s="4">
        <v>0</v>
      </c>
      <c r="Y97" s="4">
        <v>0</v>
      </c>
      <c r="Z97" s="4">
        <v>0</v>
      </c>
      <c r="AA97" s="4">
        <v>0</v>
      </c>
    </row>
    <row r="98" spans="1:27" ht="16" x14ac:dyDescent="0.2">
      <c r="A98" s="7" t="s">
        <v>275</v>
      </c>
      <c r="B98" s="4">
        <v>0</v>
      </c>
      <c r="C98" s="4">
        <v>0</v>
      </c>
      <c r="D98" s="4">
        <v>0</v>
      </c>
      <c r="E98" s="4">
        <v>0</v>
      </c>
      <c r="F98" s="4">
        <v>0</v>
      </c>
      <c r="G98" s="4">
        <v>0</v>
      </c>
      <c r="H98" s="4">
        <v>0</v>
      </c>
      <c r="I98" s="4">
        <v>0</v>
      </c>
      <c r="J98" s="4">
        <v>0</v>
      </c>
      <c r="K98" s="4">
        <v>0</v>
      </c>
      <c r="L98" s="4">
        <v>0</v>
      </c>
      <c r="M98" s="4">
        <v>0</v>
      </c>
      <c r="N98" s="4">
        <v>0</v>
      </c>
      <c r="O98" s="4">
        <v>0</v>
      </c>
      <c r="P98" s="4">
        <v>0</v>
      </c>
      <c r="Q98" s="4">
        <v>0</v>
      </c>
      <c r="R98" s="4">
        <v>0</v>
      </c>
      <c r="S98" s="4">
        <v>0</v>
      </c>
      <c r="T98" s="4">
        <v>0</v>
      </c>
      <c r="U98" s="4">
        <v>0</v>
      </c>
      <c r="V98" s="4">
        <v>0</v>
      </c>
      <c r="W98" s="4">
        <v>0</v>
      </c>
      <c r="X98" s="4">
        <v>0</v>
      </c>
      <c r="Y98" s="4">
        <v>0</v>
      </c>
      <c r="Z98" s="4">
        <v>0</v>
      </c>
      <c r="AA98" s="4">
        <v>0</v>
      </c>
    </row>
    <row r="99" spans="1:27" ht="16" x14ac:dyDescent="0.2">
      <c r="A99" s="7" t="s">
        <v>277</v>
      </c>
      <c r="B99" s="4">
        <v>0</v>
      </c>
      <c r="C99" s="4">
        <v>0</v>
      </c>
      <c r="D99" s="4">
        <v>0</v>
      </c>
      <c r="E99" s="4">
        <v>0</v>
      </c>
      <c r="F99" s="4">
        <v>0</v>
      </c>
      <c r="G99" s="4">
        <v>0</v>
      </c>
      <c r="H99" s="4">
        <v>0</v>
      </c>
      <c r="I99" s="4">
        <v>0</v>
      </c>
      <c r="J99" s="4">
        <v>0</v>
      </c>
      <c r="K99" s="4">
        <v>0</v>
      </c>
      <c r="L99" s="4">
        <v>0</v>
      </c>
      <c r="M99" s="4">
        <v>0</v>
      </c>
      <c r="N99" s="4">
        <v>0</v>
      </c>
      <c r="O99" s="4">
        <v>0</v>
      </c>
      <c r="P99" s="4">
        <v>0</v>
      </c>
      <c r="Q99" s="4">
        <v>0</v>
      </c>
      <c r="R99" s="4">
        <v>0</v>
      </c>
      <c r="S99" s="4">
        <v>1</v>
      </c>
      <c r="T99" s="4">
        <v>0</v>
      </c>
      <c r="U99" s="4">
        <v>0</v>
      </c>
      <c r="V99" s="4">
        <v>0</v>
      </c>
      <c r="W99" s="4">
        <v>0</v>
      </c>
      <c r="X99" s="4">
        <v>0</v>
      </c>
      <c r="Y99" s="4">
        <v>0</v>
      </c>
      <c r="Z99" s="4">
        <v>0</v>
      </c>
      <c r="AA99" s="4">
        <v>0</v>
      </c>
    </row>
    <row r="100" spans="1:27" ht="16" hidden="1" x14ac:dyDescent="0.2">
      <c r="A100" s="7" t="s">
        <v>276</v>
      </c>
      <c r="B100" s="4">
        <v>0</v>
      </c>
      <c r="C100" s="4">
        <v>0</v>
      </c>
      <c r="D100" s="4">
        <v>0</v>
      </c>
      <c r="E100" s="4">
        <v>0</v>
      </c>
      <c r="F100" s="4">
        <v>0</v>
      </c>
      <c r="G100" s="4">
        <v>0</v>
      </c>
      <c r="H100" s="4">
        <v>0</v>
      </c>
      <c r="I100" s="4">
        <v>0</v>
      </c>
      <c r="J100" s="4">
        <v>0</v>
      </c>
      <c r="K100" s="4">
        <v>0</v>
      </c>
      <c r="L100" s="4">
        <v>0</v>
      </c>
      <c r="M100" s="4">
        <v>0</v>
      </c>
      <c r="N100" s="4">
        <v>0</v>
      </c>
      <c r="O100" s="4">
        <v>0</v>
      </c>
      <c r="P100" s="4">
        <v>0</v>
      </c>
      <c r="Q100" s="4">
        <v>0</v>
      </c>
      <c r="R100" s="4">
        <v>0</v>
      </c>
      <c r="S100" s="4">
        <v>0</v>
      </c>
      <c r="T100" s="4">
        <v>0</v>
      </c>
      <c r="U100" s="4">
        <v>0</v>
      </c>
      <c r="V100" s="4">
        <v>0</v>
      </c>
      <c r="W100" s="4">
        <v>0</v>
      </c>
      <c r="X100" s="4">
        <v>0</v>
      </c>
      <c r="Y100" s="4">
        <v>0</v>
      </c>
      <c r="Z100" s="4">
        <v>0</v>
      </c>
      <c r="AA100" s="4">
        <v>0</v>
      </c>
    </row>
    <row r="101" spans="1:27" ht="16" x14ac:dyDescent="0.2">
      <c r="A101" s="6" t="s">
        <v>180</v>
      </c>
      <c r="B101" s="4">
        <v>0</v>
      </c>
      <c r="C101" s="4">
        <v>0</v>
      </c>
      <c r="D101" s="4">
        <v>0</v>
      </c>
      <c r="E101" s="4">
        <v>0</v>
      </c>
      <c r="F101" s="4">
        <v>0</v>
      </c>
      <c r="G101" s="4">
        <v>0</v>
      </c>
      <c r="H101" s="4">
        <v>0</v>
      </c>
      <c r="I101" s="4">
        <v>4</v>
      </c>
      <c r="J101" s="4">
        <v>0</v>
      </c>
      <c r="K101" s="4">
        <v>0</v>
      </c>
      <c r="L101" s="4">
        <v>0</v>
      </c>
      <c r="M101" s="4">
        <v>0</v>
      </c>
      <c r="N101" s="4">
        <v>0</v>
      </c>
      <c r="O101" s="4">
        <v>0</v>
      </c>
      <c r="P101" s="4">
        <v>0</v>
      </c>
      <c r="Q101" s="4">
        <v>0</v>
      </c>
      <c r="R101" s="4">
        <v>0</v>
      </c>
      <c r="S101" s="4">
        <v>0</v>
      </c>
      <c r="T101" s="4">
        <v>0</v>
      </c>
      <c r="U101" s="4">
        <v>0</v>
      </c>
      <c r="V101" s="4">
        <v>0</v>
      </c>
      <c r="W101" s="4">
        <v>0</v>
      </c>
      <c r="X101" s="4">
        <v>0</v>
      </c>
      <c r="Y101" s="4">
        <v>0</v>
      </c>
      <c r="Z101" s="4">
        <v>0</v>
      </c>
      <c r="AA101" s="4">
        <v>0</v>
      </c>
    </row>
    <row r="102" spans="1:27" ht="16" hidden="1" x14ac:dyDescent="0.2">
      <c r="A102" s="7" t="s">
        <v>278</v>
      </c>
      <c r="B102" s="4">
        <v>0</v>
      </c>
      <c r="C102" s="4">
        <v>0</v>
      </c>
      <c r="D102" s="4">
        <v>0</v>
      </c>
      <c r="E102" s="4">
        <v>0</v>
      </c>
      <c r="F102" s="4">
        <v>0</v>
      </c>
      <c r="G102" s="4">
        <v>0</v>
      </c>
      <c r="H102" s="4">
        <v>0</v>
      </c>
      <c r="I102" s="4">
        <v>0</v>
      </c>
      <c r="J102" s="4">
        <v>0</v>
      </c>
      <c r="K102" s="4">
        <v>0</v>
      </c>
      <c r="L102" s="4">
        <v>0</v>
      </c>
      <c r="M102" s="4">
        <v>0</v>
      </c>
      <c r="N102" s="4">
        <v>0</v>
      </c>
      <c r="O102" s="4">
        <v>0</v>
      </c>
      <c r="P102" s="4">
        <v>0</v>
      </c>
      <c r="Q102" s="4">
        <v>0</v>
      </c>
      <c r="R102" s="4">
        <v>0</v>
      </c>
      <c r="S102" s="4">
        <v>0</v>
      </c>
      <c r="T102" s="4">
        <v>0</v>
      </c>
      <c r="U102" s="4">
        <v>0</v>
      </c>
      <c r="V102" s="4">
        <v>0</v>
      </c>
      <c r="W102" s="4">
        <v>0</v>
      </c>
      <c r="X102" s="4">
        <v>0</v>
      </c>
      <c r="Y102" s="4">
        <v>0</v>
      </c>
      <c r="Z102" s="4">
        <v>0</v>
      </c>
      <c r="AA102" s="4">
        <v>0</v>
      </c>
    </row>
    <row r="103" spans="1:27" ht="16" x14ac:dyDescent="0.2">
      <c r="A103" s="7" t="s">
        <v>279</v>
      </c>
      <c r="B103" s="4">
        <v>0</v>
      </c>
      <c r="C103" s="4">
        <v>0</v>
      </c>
      <c r="D103" s="4">
        <v>0</v>
      </c>
      <c r="E103" s="4">
        <v>0</v>
      </c>
      <c r="F103" s="4">
        <v>0</v>
      </c>
      <c r="G103" s="4">
        <v>0</v>
      </c>
      <c r="H103" s="4">
        <v>11</v>
      </c>
      <c r="I103" s="4">
        <v>0</v>
      </c>
      <c r="J103" s="4">
        <v>0</v>
      </c>
      <c r="K103" s="4">
        <v>0</v>
      </c>
      <c r="L103" s="4">
        <v>0</v>
      </c>
      <c r="M103" s="4">
        <v>0</v>
      </c>
      <c r="N103" s="4">
        <v>0</v>
      </c>
      <c r="O103" s="4">
        <v>0</v>
      </c>
      <c r="P103" s="4">
        <v>0</v>
      </c>
      <c r="Q103" s="4">
        <v>0</v>
      </c>
      <c r="R103" s="4">
        <v>0</v>
      </c>
      <c r="S103" s="4">
        <v>0</v>
      </c>
      <c r="T103" s="4">
        <v>0</v>
      </c>
      <c r="U103" s="4">
        <v>0</v>
      </c>
      <c r="V103" s="4">
        <v>0</v>
      </c>
      <c r="W103" s="4">
        <v>0</v>
      </c>
      <c r="X103" s="4">
        <v>0</v>
      </c>
      <c r="Y103" s="4">
        <v>0</v>
      </c>
      <c r="Z103" s="4">
        <v>0</v>
      </c>
      <c r="AA103" s="4">
        <v>0</v>
      </c>
    </row>
    <row r="104" spans="1:27" ht="16" x14ac:dyDescent="0.2">
      <c r="A104" s="7" t="s">
        <v>282</v>
      </c>
      <c r="B104" s="4">
        <v>0</v>
      </c>
      <c r="C104" s="4">
        <v>0</v>
      </c>
      <c r="D104" s="4">
        <v>0</v>
      </c>
      <c r="E104" s="4">
        <v>0</v>
      </c>
      <c r="F104" s="4">
        <v>0</v>
      </c>
      <c r="G104" s="4">
        <v>0</v>
      </c>
      <c r="H104" s="4">
        <v>0</v>
      </c>
      <c r="I104" s="4">
        <v>0</v>
      </c>
      <c r="J104" s="4">
        <v>0</v>
      </c>
      <c r="K104" s="4">
        <v>0</v>
      </c>
      <c r="L104" s="4">
        <v>0</v>
      </c>
      <c r="M104" s="4">
        <v>0</v>
      </c>
      <c r="N104" s="4">
        <v>0</v>
      </c>
      <c r="O104" s="4">
        <v>0</v>
      </c>
      <c r="P104" s="4">
        <v>0</v>
      </c>
      <c r="Q104" s="4">
        <v>0</v>
      </c>
      <c r="R104" s="4">
        <v>0</v>
      </c>
      <c r="S104" s="4">
        <v>0</v>
      </c>
      <c r="T104" s="4">
        <v>0</v>
      </c>
      <c r="U104" s="4">
        <v>0</v>
      </c>
      <c r="V104" s="4">
        <v>0</v>
      </c>
      <c r="W104" s="4">
        <v>0</v>
      </c>
      <c r="X104" s="4">
        <v>0</v>
      </c>
      <c r="Y104" s="4">
        <v>0</v>
      </c>
      <c r="Z104" s="4">
        <v>5</v>
      </c>
      <c r="AA104" s="4">
        <v>0</v>
      </c>
    </row>
    <row r="105" spans="1:27" ht="16" x14ac:dyDescent="0.2">
      <c r="A105" s="7" t="s">
        <v>291</v>
      </c>
      <c r="B105" s="4">
        <v>0</v>
      </c>
      <c r="C105" s="4">
        <v>0</v>
      </c>
      <c r="D105" s="4">
        <v>0</v>
      </c>
      <c r="E105" s="4">
        <v>0</v>
      </c>
      <c r="F105" s="4">
        <v>0</v>
      </c>
      <c r="G105" s="4">
        <v>0</v>
      </c>
      <c r="H105" s="4">
        <v>0</v>
      </c>
      <c r="I105" s="4">
        <v>0</v>
      </c>
      <c r="J105" s="4">
        <v>0</v>
      </c>
      <c r="K105" s="4">
        <v>0</v>
      </c>
      <c r="L105" s="4">
        <v>0</v>
      </c>
      <c r="M105" s="4">
        <v>0</v>
      </c>
      <c r="N105" s="4">
        <v>0</v>
      </c>
      <c r="O105" s="4">
        <v>0</v>
      </c>
      <c r="P105" s="4">
        <v>0</v>
      </c>
      <c r="Q105" s="4">
        <v>0</v>
      </c>
      <c r="R105" s="4">
        <v>0</v>
      </c>
      <c r="S105" s="4">
        <v>0</v>
      </c>
      <c r="T105" s="4">
        <v>0</v>
      </c>
      <c r="U105" s="4">
        <v>0</v>
      </c>
      <c r="V105" s="4">
        <v>0</v>
      </c>
      <c r="W105" s="4">
        <v>0</v>
      </c>
      <c r="X105" s="4">
        <v>0</v>
      </c>
      <c r="Y105" s="4">
        <v>0</v>
      </c>
      <c r="Z105" s="4">
        <v>0</v>
      </c>
      <c r="AA105" s="4">
        <v>0</v>
      </c>
    </row>
    <row r="106" spans="1:27" ht="32" x14ac:dyDescent="0.2">
      <c r="A106" s="7" t="s">
        <v>284</v>
      </c>
      <c r="B106" s="4">
        <v>0</v>
      </c>
      <c r="C106" s="4">
        <v>0</v>
      </c>
      <c r="D106" s="4">
        <v>0</v>
      </c>
      <c r="E106" s="4">
        <v>0</v>
      </c>
      <c r="F106" s="4">
        <v>0</v>
      </c>
      <c r="G106" s="4">
        <v>0</v>
      </c>
      <c r="H106" s="4">
        <v>0</v>
      </c>
      <c r="I106" s="4">
        <v>0</v>
      </c>
      <c r="J106" s="4">
        <v>0</v>
      </c>
      <c r="K106" s="4">
        <v>0</v>
      </c>
      <c r="L106" s="4">
        <v>0</v>
      </c>
      <c r="M106" s="4">
        <v>0</v>
      </c>
      <c r="N106" s="4">
        <v>0</v>
      </c>
      <c r="O106" s="4">
        <v>0</v>
      </c>
      <c r="P106" s="4">
        <v>0</v>
      </c>
      <c r="Q106" s="4">
        <v>0</v>
      </c>
      <c r="R106" s="4">
        <v>0</v>
      </c>
      <c r="S106" s="4">
        <v>0</v>
      </c>
      <c r="T106" s="4">
        <v>0</v>
      </c>
      <c r="U106" s="4">
        <v>0</v>
      </c>
      <c r="V106" s="4">
        <v>0</v>
      </c>
      <c r="W106" s="4">
        <v>0</v>
      </c>
      <c r="X106" s="4">
        <v>0</v>
      </c>
      <c r="Y106" s="4">
        <v>0</v>
      </c>
      <c r="Z106" s="4">
        <v>0</v>
      </c>
      <c r="AA106" s="4">
        <v>0</v>
      </c>
    </row>
    <row r="107" spans="1:27" ht="16" x14ac:dyDescent="0.2">
      <c r="A107" s="7" t="s">
        <v>287</v>
      </c>
      <c r="B107" s="4">
        <v>0</v>
      </c>
      <c r="C107" s="4">
        <v>0</v>
      </c>
      <c r="D107" s="4">
        <v>0</v>
      </c>
      <c r="E107" s="4">
        <v>0</v>
      </c>
      <c r="F107" s="4">
        <v>0</v>
      </c>
      <c r="G107" s="4">
        <v>0</v>
      </c>
      <c r="H107" s="4">
        <v>0</v>
      </c>
      <c r="I107" s="4">
        <v>0</v>
      </c>
      <c r="J107" s="4">
        <v>0</v>
      </c>
      <c r="K107" s="4">
        <v>0</v>
      </c>
      <c r="L107" s="4">
        <v>0</v>
      </c>
      <c r="M107" s="4">
        <v>0</v>
      </c>
      <c r="N107" s="4">
        <v>0</v>
      </c>
      <c r="O107" s="4">
        <v>0</v>
      </c>
      <c r="P107" s="4">
        <v>0</v>
      </c>
      <c r="Q107" s="4">
        <v>0</v>
      </c>
      <c r="R107" s="4">
        <v>0</v>
      </c>
      <c r="S107" s="4">
        <v>0</v>
      </c>
      <c r="T107" s="4">
        <v>11</v>
      </c>
      <c r="U107" s="4">
        <v>0</v>
      </c>
      <c r="V107" s="4">
        <v>0</v>
      </c>
      <c r="W107" s="4">
        <v>0</v>
      </c>
      <c r="X107" s="4">
        <v>0</v>
      </c>
      <c r="Y107" s="4">
        <v>0</v>
      </c>
      <c r="Z107" s="4">
        <v>0</v>
      </c>
      <c r="AA107" s="4">
        <v>0</v>
      </c>
    </row>
    <row r="108" spans="1:27" ht="16" x14ac:dyDescent="0.2">
      <c r="A108" s="7" t="s">
        <v>288</v>
      </c>
      <c r="B108" s="4">
        <v>0</v>
      </c>
      <c r="C108" s="4">
        <v>0</v>
      </c>
      <c r="D108" s="4">
        <v>0</v>
      </c>
      <c r="E108" s="4">
        <v>0</v>
      </c>
      <c r="F108" s="4">
        <v>0</v>
      </c>
      <c r="G108" s="4">
        <v>0</v>
      </c>
      <c r="H108" s="4">
        <v>0</v>
      </c>
      <c r="I108" s="4">
        <v>0</v>
      </c>
      <c r="J108" s="4">
        <v>0</v>
      </c>
      <c r="K108" s="4">
        <v>0</v>
      </c>
      <c r="L108" s="4">
        <v>0</v>
      </c>
      <c r="M108" s="4">
        <v>0</v>
      </c>
      <c r="N108" s="4">
        <v>0</v>
      </c>
      <c r="O108" s="4">
        <v>0</v>
      </c>
      <c r="P108" s="4">
        <v>0</v>
      </c>
      <c r="Q108" s="4">
        <v>0</v>
      </c>
      <c r="R108" s="4">
        <v>0</v>
      </c>
      <c r="S108" s="4">
        <v>0</v>
      </c>
      <c r="T108" s="4">
        <v>19</v>
      </c>
      <c r="U108" s="4">
        <v>0</v>
      </c>
      <c r="V108" s="4">
        <v>0</v>
      </c>
      <c r="W108" s="4">
        <v>0</v>
      </c>
      <c r="X108" s="4">
        <v>0</v>
      </c>
      <c r="Y108" s="4">
        <v>0</v>
      </c>
      <c r="Z108" s="4">
        <v>0</v>
      </c>
      <c r="AA108" s="4">
        <v>0</v>
      </c>
    </row>
    <row r="109" spans="1:27" ht="16" hidden="1" x14ac:dyDescent="0.2">
      <c r="A109" s="6" t="s">
        <v>292</v>
      </c>
      <c r="B109" s="4" t="s">
        <v>57</v>
      </c>
      <c r="C109" s="4" t="s">
        <v>57</v>
      </c>
      <c r="D109" s="4" t="s">
        <v>57</v>
      </c>
      <c r="E109" s="4" t="s">
        <v>57</v>
      </c>
      <c r="F109" s="4" t="s">
        <v>57</v>
      </c>
      <c r="G109" s="4" t="s">
        <v>57</v>
      </c>
      <c r="H109" s="4" t="s">
        <v>57</v>
      </c>
      <c r="I109" s="4" t="s">
        <v>57</v>
      </c>
      <c r="J109" s="4" t="s">
        <v>57</v>
      </c>
      <c r="K109" s="4" t="s">
        <v>57</v>
      </c>
      <c r="L109" s="4" t="s">
        <v>57</v>
      </c>
      <c r="M109" s="4" t="s">
        <v>57</v>
      </c>
      <c r="N109" s="4" t="s">
        <v>57</v>
      </c>
      <c r="O109" s="4" t="s">
        <v>57</v>
      </c>
      <c r="P109" s="4" t="s">
        <v>57</v>
      </c>
      <c r="Q109" s="4" t="s">
        <v>57</v>
      </c>
      <c r="R109" s="4" t="s">
        <v>57</v>
      </c>
      <c r="S109" s="4" t="s">
        <v>57</v>
      </c>
      <c r="T109" s="4" t="s">
        <v>57</v>
      </c>
      <c r="U109" s="4" t="s">
        <v>57</v>
      </c>
      <c r="V109" s="4" t="s">
        <v>57</v>
      </c>
      <c r="W109" s="4" t="s">
        <v>57</v>
      </c>
      <c r="X109" s="4" t="s">
        <v>57</v>
      </c>
      <c r="Y109" s="4" t="s">
        <v>57</v>
      </c>
      <c r="Z109" s="4" t="s">
        <v>57</v>
      </c>
      <c r="AA109" s="4" t="s">
        <v>57</v>
      </c>
    </row>
    <row r="110" spans="1:27" ht="16" hidden="1" x14ac:dyDescent="0.2">
      <c r="A110" s="6" t="s">
        <v>294</v>
      </c>
      <c r="B110" s="4" t="s">
        <v>399</v>
      </c>
      <c r="C110" s="4" t="s">
        <v>270</v>
      </c>
      <c r="D110" s="4" t="s">
        <v>387</v>
      </c>
      <c r="E110" s="4" t="s">
        <v>249</v>
      </c>
      <c r="F110" s="4" t="s">
        <v>376</v>
      </c>
      <c r="G110" s="4" t="s">
        <v>361</v>
      </c>
      <c r="H110" s="4" t="s">
        <v>144</v>
      </c>
      <c r="I110" s="4" t="s">
        <v>485</v>
      </c>
      <c r="J110" s="4" t="s">
        <v>415</v>
      </c>
      <c r="K110" s="4" t="s">
        <v>509</v>
      </c>
      <c r="L110" s="4" t="s">
        <v>91</v>
      </c>
      <c r="M110" s="4" t="s">
        <v>368</v>
      </c>
      <c r="N110" s="4" t="s">
        <v>510</v>
      </c>
      <c r="O110" s="4" t="s">
        <v>87</v>
      </c>
      <c r="P110" s="4" t="s">
        <v>57</v>
      </c>
      <c r="Q110" s="4" t="s">
        <v>511</v>
      </c>
      <c r="R110" s="4" t="s">
        <v>160</v>
      </c>
      <c r="S110" s="4" t="s">
        <v>406</v>
      </c>
      <c r="T110" s="4" t="s">
        <v>512</v>
      </c>
      <c r="U110" s="4" t="s">
        <v>107</v>
      </c>
      <c r="V110" s="4" t="s">
        <v>371</v>
      </c>
      <c r="W110" s="4" t="s">
        <v>423</v>
      </c>
      <c r="X110" s="4" t="s">
        <v>513</v>
      </c>
      <c r="Y110" s="4" t="s">
        <v>289</v>
      </c>
      <c r="Z110" s="4" t="s">
        <v>178</v>
      </c>
      <c r="AA110" s="4" t="s">
        <v>161</v>
      </c>
    </row>
    <row r="113" spans="1:7" ht="96" x14ac:dyDescent="0.2">
      <c r="A113" s="13"/>
      <c r="B113" s="12" t="s">
        <v>443</v>
      </c>
      <c r="C113" s="8" t="s">
        <v>444</v>
      </c>
      <c r="D113" s="8" t="s">
        <v>454</v>
      </c>
      <c r="E113" s="8" t="s">
        <v>455</v>
      </c>
      <c r="F113" s="11" t="s">
        <v>461</v>
      </c>
      <c r="G113" s="14" t="s">
        <v>596</v>
      </c>
    </row>
    <row r="114" spans="1:7" ht="16" x14ac:dyDescent="0.2">
      <c r="A114" s="7" t="s">
        <v>273</v>
      </c>
      <c r="B114" s="4">
        <v>0</v>
      </c>
      <c r="C114" s="4">
        <v>0</v>
      </c>
      <c r="D114" s="4">
        <v>0</v>
      </c>
      <c r="E114" s="4">
        <v>0</v>
      </c>
      <c r="F114" s="4">
        <v>0</v>
      </c>
      <c r="G114" s="4">
        <f xml:space="preserve"> SUM(B114:F114)</f>
        <v>0</v>
      </c>
    </row>
    <row r="115" spans="1:7" ht="16" x14ac:dyDescent="0.2">
      <c r="A115" s="7" t="s">
        <v>274</v>
      </c>
      <c r="B115" s="4">
        <v>0</v>
      </c>
      <c r="C115" s="4">
        <v>0</v>
      </c>
      <c r="D115" s="4">
        <v>0</v>
      </c>
      <c r="E115" s="4">
        <v>0</v>
      </c>
      <c r="F115" s="4">
        <v>0</v>
      </c>
      <c r="G115" s="4">
        <f t="shared" ref="G115:G124" si="0" xml:space="preserve"> SUM(B115:F115)</f>
        <v>0</v>
      </c>
    </row>
    <row r="116" spans="1:7" ht="16" x14ac:dyDescent="0.2">
      <c r="A116" s="7" t="s">
        <v>275</v>
      </c>
      <c r="B116" s="4">
        <v>0</v>
      </c>
      <c r="C116" s="4">
        <v>0</v>
      </c>
      <c r="D116" s="4">
        <v>0</v>
      </c>
      <c r="E116" s="4">
        <v>0</v>
      </c>
      <c r="F116" s="4">
        <v>0</v>
      </c>
      <c r="G116" s="4">
        <f t="shared" si="0"/>
        <v>0</v>
      </c>
    </row>
    <row r="117" spans="1:7" ht="16" x14ac:dyDescent="0.2">
      <c r="A117" s="7" t="s">
        <v>277</v>
      </c>
      <c r="B117" s="4">
        <v>0</v>
      </c>
      <c r="C117" s="4">
        <v>0</v>
      </c>
      <c r="D117" s="4">
        <v>1</v>
      </c>
      <c r="E117" s="4">
        <v>0</v>
      </c>
      <c r="F117" s="4">
        <v>0</v>
      </c>
      <c r="G117" s="4">
        <f t="shared" si="0"/>
        <v>1</v>
      </c>
    </row>
    <row r="118" spans="1:7" ht="16" x14ac:dyDescent="0.2">
      <c r="A118" s="6" t="s">
        <v>180</v>
      </c>
      <c r="B118" s="4">
        <v>0</v>
      </c>
      <c r="C118" s="4">
        <v>4</v>
      </c>
      <c r="D118" s="4">
        <v>0</v>
      </c>
      <c r="E118" s="4">
        <v>0</v>
      </c>
      <c r="F118" s="4">
        <v>0</v>
      </c>
      <c r="G118" s="4">
        <f t="shared" si="0"/>
        <v>4</v>
      </c>
    </row>
    <row r="119" spans="1:7" ht="16" x14ac:dyDescent="0.2">
      <c r="A119" s="7" t="s">
        <v>279</v>
      </c>
      <c r="B119" s="4">
        <v>11</v>
      </c>
      <c r="C119" s="4">
        <v>0</v>
      </c>
      <c r="D119" s="4">
        <v>0</v>
      </c>
      <c r="E119" s="4">
        <v>0</v>
      </c>
      <c r="F119" s="4">
        <v>0</v>
      </c>
      <c r="G119" s="4">
        <f t="shared" si="0"/>
        <v>11</v>
      </c>
    </row>
    <row r="120" spans="1:7" ht="16" x14ac:dyDescent="0.2">
      <c r="A120" s="7" t="s">
        <v>282</v>
      </c>
      <c r="B120" s="4">
        <v>0</v>
      </c>
      <c r="C120" s="4">
        <v>0</v>
      </c>
      <c r="D120" s="4">
        <v>0</v>
      </c>
      <c r="E120" s="4">
        <v>0</v>
      </c>
      <c r="F120" s="4">
        <v>5</v>
      </c>
      <c r="G120" s="4">
        <f t="shared" si="0"/>
        <v>5</v>
      </c>
    </row>
    <row r="121" spans="1:7" ht="16" x14ac:dyDescent="0.2">
      <c r="A121" s="7" t="s">
        <v>291</v>
      </c>
      <c r="B121" s="4">
        <v>0</v>
      </c>
      <c r="C121" s="4">
        <v>0</v>
      </c>
      <c r="D121" s="4">
        <v>0</v>
      </c>
      <c r="E121" s="4">
        <v>0</v>
      </c>
      <c r="F121" s="4">
        <v>0</v>
      </c>
      <c r="G121" s="4">
        <f t="shared" si="0"/>
        <v>0</v>
      </c>
    </row>
    <row r="122" spans="1:7" ht="17" customHeight="1" x14ac:dyDescent="0.2">
      <c r="A122" s="7" t="s">
        <v>284</v>
      </c>
      <c r="B122" s="4">
        <v>0</v>
      </c>
      <c r="C122" s="4">
        <v>0</v>
      </c>
      <c r="D122" s="4">
        <v>0</v>
      </c>
      <c r="E122" s="4">
        <v>0</v>
      </c>
      <c r="F122" s="4">
        <v>0</v>
      </c>
      <c r="G122" s="4">
        <f t="shared" si="0"/>
        <v>0</v>
      </c>
    </row>
    <row r="123" spans="1:7" ht="16" x14ac:dyDescent="0.2">
      <c r="A123" s="7" t="s">
        <v>287</v>
      </c>
      <c r="B123" s="4">
        <v>0</v>
      </c>
      <c r="C123" s="4">
        <v>0</v>
      </c>
      <c r="D123" s="4">
        <v>0</v>
      </c>
      <c r="E123" s="4">
        <v>11</v>
      </c>
      <c r="F123" s="4">
        <v>0</v>
      </c>
      <c r="G123" s="4">
        <f t="shared" si="0"/>
        <v>11</v>
      </c>
    </row>
    <row r="124" spans="1:7" ht="16" x14ac:dyDescent="0.2">
      <c r="A124" s="7" t="s">
        <v>288</v>
      </c>
      <c r="B124" s="4">
        <v>0</v>
      </c>
      <c r="C124" s="4">
        <v>0</v>
      </c>
      <c r="D124" s="4">
        <v>0</v>
      </c>
      <c r="E124" s="4">
        <v>19</v>
      </c>
      <c r="F124" s="4">
        <v>0</v>
      </c>
      <c r="G124" s="4">
        <f t="shared" si="0"/>
        <v>19</v>
      </c>
    </row>
    <row r="126" spans="1:7" ht="96" x14ac:dyDescent="0.2">
      <c r="A126" s="13"/>
      <c r="B126" s="12" t="s">
        <v>443</v>
      </c>
      <c r="C126" s="8" t="s">
        <v>444</v>
      </c>
      <c r="D126" s="8" t="s">
        <v>454</v>
      </c>
      <c r="E126" s="8" t="s">
        <v>455</v>
      </c>
      <c r="F126" s="11" t="s">
        <v>461</v>
      </c>
    </row>
    <row r="127" spans="1:7" ht="16" x14ac:dyDescent="0.2">
      <c r="A127" s="7" t="s">
        <v>273</v>
      </c>
      <c r="B127" s="24">
        <v>0</v>
      </c>
      <c r="C127" s="24">
        <v>0</v>
      </c>
      <c r="D127" s="24">
        <v>0</v>
      </c>
      <c r="E127" s="24">
        <v>0</v>
      </c>
      <c r="F127" s="24">
        <v>0</v>
      </c>
    </row>
    <row r="128" spans="1:7" ht="16" x14ac:dyDescent="0.2">
      <c r="A128" s="7" t="s">
        <v>274</v>
      </c>
      <c r="B128" s="24">
        <v>0</v>
      </c>
      <c r="C128" s="24">
        <v>0</v>
      </c>
      <c r="D128" s="24">
        <v>0</v>
      </c>
      <c r="E128" s="24">
        <v>0</v>
      </c>
      <c r="F128" s="24">
        <v>0</v>
      </c>
    </row>
    <row r="129" spans="1:6" ht="16" x14ac:dyDescent="0.2">
      <c r="A129" s="7" t="s">
        <v>275</v>
      </c>
      <c r="B129" s="24">
        <v>0</v>
      </c>
      <c r="C129" s="24">
        <v>0</v>
      </c>
      <c r="D129" s="24">
        <v>0</v>
      </c>
      <c r="E129" s="24">
        <v>0</v>
      </c>
      <c r="F129" s="24">
        <v>0</v>
      </c>
    </row>
    <row r="130" spans="1:6" ht="16" x14ac:dyDescent="0.2">
      <c r="A130" s="7" t="s">
        <v>277</v>
      </c>
      <c r="B130" s="24">
        <v>0</v>
      </c>
      <c r="C130" s="24">
        <v>0</v>
      </c>
      <c r="D130" s="24">
        <f>1/1</f>
        <v>1</v>
      </c>
      <c r="E130" s="24">
        <v>0</v>
      </c>
      <c r="F130" s="24">
        <v>0</v>
      </c>
    </row>
    <row r="131" spans="1:6" ht="16" x14ac:dyDescent="0.2">
      <c r="A131" s="6" t="s">
        <v>180</v>
      </c>
      <c r="B131" s="24">
        <v>0</v>
      </c>
      <c r="C131" s="24">
        <f>4/4</f>
        <v>1</v>
      </c>
      <c r="D131" s="24">
        <v>0</v>
      </c>
      <c r="E131" s="24">
        <v>0</v>
      </c>
      <c r="F131" s="24">
        <v>0</v>
      </c>
    </row>
    <row r="132" spans="1:6" ht="16" x14ac:dyDescent="0.2">
      <c r="A132" s="7" t="s">
        <v>279</v>
      </c>
      <c r="B132" s="24">
        <f>11/11</f>
        <v>1</v>
      </c>
      <c r="C132" s="24">
        <v>0</v>
      </c>
      <c r="D132" s="24">
        <v>0</v>
      </c>
      <c r="E132" s="24">
        <v>0</v>
      </c>
      <c r="F132" s="24">
        <v>0</v>
      </c>
    </row>
    <row r="133" spans="1:6" ht="16" x14ac:dyDescent="0.2">
      <c r="A133" s="7" t="s">
        <v>282</v>
      </c>
      <c r="B133" s="24">
        <v>0</v>
      </c>
      <c r="C133" s="24">
        <v>0</v>
      </c>
      <c r="D133" s="24">
        <v>0</v>
      </c>
      <c r="E133" s="24">
        <v>0</v>
      </c>
      <c r="F133" s="24">
        <f>5/5</f>
        <v>1</v>
      </c>
    </row>
    <row r="134" spans="1:6" ht="16" x14ac:dyDescent="0.2">
      <c r="A134" s="7" t="s">
        <v>291</v>
      </c>
      <c r="B134" s="24">
        <v>0</v>
      </c>
      <c r="C134" s="24">
        <v>0</v>
      </c>
      <c r="D134" s="24">
        <v>0</v>
      </c>
      <c r="E134" s="24">
        <v>0</v>
      </c>
      <c r="F134" s="24">
        <v>0</v>
      </c>
    </row>
    <row r="135" spans="1:6" ht="32" x14ac:dyDescent="0.2">
      <c r="A135" s="7" t="s">
        <v>284</v>
      </c>
      <c r="B135" s="24">
        <v>0</v>
      </c>
      <c r="C135" s="24">
        <v>0</v>
      </c>
      <c r="D135" s="24">
        <v>0</v>
      </c>
      <c r="E135" s="24">
        <v>0</v>
      </c>
      <c r="F135" s="24">
        <v>0</v>
      </c>
    </row>
    <row r="136" spans="1:6" ht="16" x14ac:dyDescent="0.2">
      <c r="A136" s="7" t="s">
        <v>287</v>
      </c>
      <c r="B136" s="24">
        <v>0</v>
      </c>
      <c r="C136" s="24">
        <v>0</v>
      </c>
      <c r="D136" s="24">
        <v>0</v>
      </c>
      <c r="E136" s="24">
        <f>11/30</f>
        <v>0.36666666666666664</v>
      </c>
      <c r="F136" s="24">
        <v>0</v>
      </c>
    </row>
    <row r="137" spans="1:6" ht="16" x14ac:dyDescent="0.2">
      <c r="A137" s="7" t="s">
        <v>288</v>
      </c>
      <c r="B137" s="24">
        <v>0</v>
      </c>
      <c r="C137" s="24">
        <v>0</v>
      </c>
      <c r="D137" s="24">
        <v>0</v>
      </c>
      <c r="E137" s="24">
        <f>19/30</f>
        <v>0.6333333333333333</v>
      </c>
      <c r="F137" s="24">
        <v>0</v>
      </c>
    </row>
    <row r="139" spans="1:6" ht="96" x14ac:dyDescent="0.2">
      <c r="A139" s="13"/>
      <c r="B139" s="12" t="s">
        <v>443</v>
      </c>
      <c r="C139" s="8" t="s">
        <v>444</v>
      </c>
      <c r="D139" s="8" t="s">
        <v>454</v>
      </c>
      <c r="E139" s="8" t="s">
        <v>455</v>
      </c>
      <c r="F139" s="11" t="s">
        <v>461</v>
      </c>
    </row>
    <row r="140" spans="1:6" ht="16" x14ac:dyDescent="0.2">
      <c r="A140" s="7" t="s">
        <v>273</v>
      </c>
      <c r="B140" s="25"/>
      <c r="C140" s="25"/>
      <c r="D140" s="25"/>
      <c r="E140" s="25"/>
      <c r="F140" s="25"/>
    </row>
    <row r="141" spans="1:6" ht="16" x14ac:dyDescent="0.2">
      <c r="A141" s="7" t="s">
        <v>274</v>
      </c>
      <c r="B141" s="25"/>
      <c r="C141" s="25"/>
      <c r="D141" s="25"/>
      <c r="E141" s="25"/>
      <c r="F141" s="25"/>
    </row>
    <row r="142" spans="1:6" ht="16" x14ac:dyDescent="0.2">
      <c r="A142" s="7" t="s">
        <v>275</v>
      </c>
      <c r="B142" s="25"/>
      <c r="C142" s="25"/>
      <c r="D142" s="25"/>
      <c r="E142" s="25"/>
      <c r="F142" s="25"/>
    </row>
    <row r="143" spans="1:6" ht="16" x14ac:dyDescent="0.2">
      <c r="A143" s="7" t="s">
        <v>277</v>
      </c>
      <c r="B143" s="25"/>
      <c r="C143" s="25"/>
      <c r="D143" s="25" t="s">
        <v>632</v>
      </c>
      <c r="E143" s="25"/>
      <c r="F143" s="25"/>
    </row>
    <row r="144" spans="1:6" ht="16" x14ac:dyDescent="0.2">
      <c r="A144" s="6" t="s">
        <v>180</v>
      </c>
      <c r="B144" s="25"/>
      <c r="C144" s="25" t="s">
        <v>631</v>
      </c>
      <c r="D144" s="25"/>
      <c r="E144" s="25"/>
      <c r="F144" s="25"/>
    </row>
    <row r="145" spans="1:6" ht="16" x14ac:dyDescent="0.2">
      <c r="A145" s="7" t="s">
        <v>279</v>
      </c>
      <c r="B145" s="25" t="s">
        <v>630</v>
      </c>
      <c r="C145" s="25"/>
      <c r="D145" s="25"/>
      <c r="E145" s="25"/>
      <c r="F145" s="25"/>
    </row>
    <row r="146" spans="1:6" ht="16" x14ac:dyDescent="0.2">
      <c r="A146" s="7" t="s">
        <v>282</v>
      </c>
      <c r="B146" s="25"/>
      <c r="C146" s="25"/>
      <c r="D146" s="25"/>
      <c r="E146" s="25"/>
      <c r="F146" s="25" t="s">
        <v>625</v>
      </c>
    </row>
    <row r="147" spans="1:6" ht="16" x14ac:dyDescent="0.2">
      <c r="A147" s="7" t="s">
        <v>291</v>
      </c>
      <c r="B147" s="25"/>
      <c r="C147" s="25"/>
      <c r="D147" s="25"/>
      <c r="E147" s="25"/>
      <c r="F147" s="25"/>
    </row>
    <row r="148" spans="1:6" ht="32" x14ac:dyDescent="0.2">
      <c r="A148" s="7" t="s">
        <v>284</v>
      </c>
      <c r="B148" s="25"/>
      <c r="C148" s="25"/>
      <c r="D148" s="25"/>
      <c r="E148" s="25"/>
      <c r="F148" s="25"/>
    </row>
    <row r="149" spans="1:6" ht="16" x14ac:dyDescent="0.2">
      <c r="A149" s="7" t="s">
        <v>287</v>
      </c>
      <c r="B149" s="25"/>
      <c r="C149" s="25"/>
      <c r="D149" s="25"/>
      <c r="E149" s="25" t="s">
        <v>633</v>
      </c>
      <c r="F149" s="25"/>
    </row>
    <row r="150" spans="1:6" ht="16" x14ac:dyDescent="0.2">
      <c r="A150" s="7" t="s">
        <v>288</v>
      </c>
      <c r="B150" s="25"/>
      <c r="C150" s="25"/>
      <c r="D150" s="25"/>
      <c r="E150" s="25" t="s">
        <v>634</v>
      </c>
      <c r="F150" s="25"/>
    </row>
  </sheetData>
  <autoFilter ref="A1:A110" xr:uid="{469121EB-418E-1948-A404-B9470961809A}">
    <filterColumn colId="0">
      <filters>
        <filter val="Bahamian"/>
        <filter val="Barbadian"/>
        <filter val="Belizean"/>
        <filter val="British West Indian"/>
        <filter val="Guyanese"/>
        <filter val="Haitian"/>
        <filter val="Jamaican"/>
        <filter val="Other West Indian"/>
        <filter val="Trinidadian and Tobagonian"/>
        <filter val="U.S. Virgin Islander"/>
        <filter val="West Indian"/>
      </filters>
    </filterColumn>
    <sortState xmlns:xlrd2="http://schemas.microsoft.com/office/spreadsheetml/2017/richdata2" ref="A47:AA108">
      <sortCondition ref="A1:A110"/>
    </sortState>
  </autoFilter>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A5FB9-18D8-3344-BCE8-6D6F59A3DEE4}">
  <sheetPr filterMode="1"/>
  <dimension ref="A1:U151"/>
  <sheetViews>
    <sheetView tabSelected="1" topLeftCell="E105" workbookViewId="0">
      <selection activeCell="I146" sqref="I146"/>
    </sheetView>
  </sheetViews>
  <sheetFormatPr baseColWidth="10" defaultColWidth="8.83203125" defaultRowHeight="15" x14ac:dyDescent="0.2"/>
  <cols>
    <col min="1" max="1" width="25" style="4" customWidth="1"/>
    <col min="2" max="21" width="12.33203125" style="4" customWidth="1"/>
  </cols>
  <sheetData>
    <row r="1" spans="1:21" ht="48" customHeight="1" x14ac:dyDescent="0.2">
      <c r="A1" s="8" t="s">
        <v>3</v>
      </c>
      <c r="B1" s="8" t="s">
        <v>514</v>
      </c>
      <c r="C1" s="8" t="s">
        <v>515</v>
      </c>
      <c r="D1" s="8" t="s">
        <v>516</v>
      </c>
      <c r="E1" s="8" t="s">
        <v>517</v>
      </c>
      <c r="F1" s="8" t="s">
        <v>518</v>
      </c>
      <c r="G1" s="8" t="s">
        <v>519</v>
      </c>
      <c r="H1" s="8" t="s">
        <v>520</v>
      </c>
      <c r="I1" s="8" t="s">
        <v>521</v>
      </c>
      <c r="J1" s="8" t="s">
        <v>522</v>
      </c>
      <c r="K1" s="8" t="s">
        <v>523</v>
      </c>
      <c r="L1" s="8" t="s">
        <v>524</v>
      </c>
      <c r="M1" s="8" t="s">
        <v>525</v>
      </c>
      <c r="N1" s="8" t="s">
        <v>526</v>
      </c>
      <c r="O1" s="8" t="s">
        <v>527</v>
      </c>
      <c r="P1" s="8" t="s">
        <v>528</v>
      </c>
      <c r="Q1" s="8" t="s">
        <v>529</v>
      </c>
      <c r="R1" s="8" t="s">
        <v>530</v>
      </c>
      <c r="S1" s="8" t="s">
        <v>531</v>
      </c>
      <c r="T1" s="8" t="s">
        <v>532</v>
      </c>
      <c r="U1" s="8" t="s">
        <v>533</v>
      </c>
    </row>
    <row r="2" spans="1:21" ht="30" hidden="1" customHeight="1" x14ac:dyDescent="0.2">
      <c r="A2" s="8" t="s">
        <v>50</v>
      </c>
      <c r="B2" s="8" t="s">
        <v>51</v>
      </c>
      <c r="C2" s="8" t="s">
        <v>51</v>
      </c>
      <c r="D2" s="8" t="s">
        <v>51</v>
      </c>
      <c r="E2" s="8" t="s">
        <v>51</v>
      </c>
      <c r="F2" s="8" t="s">
        <v>51</v>
      </c>
      <c r="G2" s="8" t="s">
        <v>51</v>
      </c>
      <c r="H2" s="8" t="s">
        <v>51</v>
      </c>
      <c r="I2" s="8" t="s">
        <v>51</v>
      </c>
      <c r="J2" s="8" t="s">
        <v>51</v>
      </c>
      <c r="K2" s="8" t="s">
        <v>51</v>
      </c>
      <c r="L2" s="8" t="s">
        <v>51</v>
      </c>
      <c r="M2" s="8" t="s">
        <v>51</v>
      </c>
      <c r="N2" s="8" t="s">
        <v>51</v>
      </c>
      <c r="O2" s="8" t="s">
        <v>51</v>
      </c>
      <c r="P2" s="8" t="s">
        <v>51</v>
      </c>
      <c r="Q2" s="8" t="s">
        <v>51</v>
      </c>
      <c r="R2" s="8" t="s">
        <v>51</v>
      </c>
      <c r="S2" s="8" t="s">
        <v>51</v>
      </c>
      <c r="T2" s="8" t="s">
        <v>51</v>
      </c>
      <c r="U2" s="8" t="s">
        <v>51</v>
      </c>
    </row>
    <row r="3" spans="1:21" ht="16" hidden="1" x14ac:dyDescent="0.2">
      <c r="A3" s="4" t="s">
        <v>52</v>
      </c>
      <c r="B3" s="4" t="s">
        <v>534</v>
      </c>
      <c r="C3" s="4" t="s">
        <v>535</v>
      </c>
      <c r="D3" s="4" t="s">
        <v>536</v>
      </c>
      <c r="E3" s="4" t="s">
        <v>434</v>
      </c>
      <c r="F3" s="4" t="s">
        <v>537</v>
      </c>
      <c r="G3" s="4" t="s">
        <v>538</v>
      </c>
      <c r="H3" s="4" t="s">
        <v>539</v>
      </c>
      <c r="I3" s="4" t="s">
        <v>540</v>
      </c>
      <c r="J3" s="4" t="s">
        <v>541</v>
      </c>
      <c r="K3" s="4" t="s">
        <v>542</v>
      </c>
      <c r="L3" s="4" t="s">
        <v>84</v>
      </c>
      <c r="M3" s="4" t="s">
        <v>543</v>
      </c>
      <c r="N3" s="4" t="s">
        <v>544</v>
      </c>
      <c r="O3" s="4" t="s">
        <v>545</v>
      </c>
      <c r="P3" s="4" t="s">
        <v>546</v>
      </c>
      <c r="Q3" s="4" t="s">
        <v>547</v>
      </c>
      <c r="R3" s="4" t="s">
        <v>548</v>
      </c>
      <c r="S3" s="4" t="s">
        <v>549</v>
      </c>
      <c r="T3" s="4" t="s">
        <v>550</v>
      </c>
      <c r="U3" s="4" t="s">
        <v>504</v>
      </c>
    </row>
    <row r="4" spans="1:21" ht="16" hidden="1" x14ac:dyDescent="0.2">
      <c r="A4" s="6" t="s">
        <v>56</v>
      </c>
      <c r="B4" s="4" t="s">
        <v>57</v>
      </c>
      <c r="C4" s="4" t="s">
        <v>57</v>
      </c>
      <c r="D4" s="4" t="s">
        <v>57</v>
      </c>
      <c r="E4" s="4" t="s">
        <v>57</v>
      </c>
      <c r="F4" s="4" t="s">
        <v>57</v>
      </c>
      <c r="G4" s="4" t="s">
        <v>57</v>
      </c>
      <c r="H4" s="4" t="s">
        <v>57</v>
      </c>
      <c r="I4" s="4" t="s">
        <v>57</v>
      </c>
      <c r="J4" s="4" t="s">
        <v>57</v>
      </c>
      <c r="K4" s="4" t="s">
        <v>57</v>
      </c>
      <c r="L4" s="4" t="s">
        <v>57</v>
      </c>
      <c r="M4" s="4" t="s">
        <v>57</v>
      </c>
      <c r="N4" s="4" t="s">
        <v>57</v>
      </c>
      <c r="O4" s="4" t="s">
        <v>57</v>
      </c>
      <c r="P4" s="4" t="s">
        <v>57</v>
      </c>
      <c r="Q4" s="4" t="s">
        <v>57</v>
      </c>
      <c r="R4" s="4" t="s">
        <v>57</v>
      </c>
      <c r="S4" s="4" t="s">
        <v>57</v>
      </c>
      <c r="T4" s="4" t="s">
        <v>57</v>
      </c>
      <c r="U4" s="4" t="s">
        <v>57</v>
      </c>
    </row>
    <row r="5" spans="1:21" ht="16" hidden="1" x14ac:dyDescent="0.2">
      <c r="A5" s="6" t="s">
        <v>58</v>
      </c>
      <c r="B5" s="4" t="s">
        <v>380</v>
      </c>
      <c r="C5" s="4" t="s">
        <v>57</v>
      </c>
      <c r="D5" s="4" t="s">
        <v>57</v>
      </c>
      <c r="E5" s="4" t="s">
        <v>57</v>
      </c>
      <c r="F5" s="4" t="s">
        <v>57</v>
      </c>
      <c r="G5" s="4" t="s">
        <v>57</v>
      </c>
      <c r="H5" s="4" t="s">
        <v>57</v>
      </c>
      <c r="I5" s="4" t="s">
        <v>289</v>
      </c>
      <c r="J5" s="4" t="s">
        <v>76</v>
      </c>
      <c r="K5" s="4" t="s">
        <v>57</v>
      </c>
      <c r="L5" s="4" t="s">
        <v>57</v>
      </c>
      <c r="M5" s="4" t="s">
        <v>107</v>
      </c>
      <c r="N5" s="4" t="s">
        <v>57</v>
      </c>
      <c r="O5" s="4" t="s">
        <v>57</v>
      </c>
      <c r="P5" s="4" t="s">
        <v>57</v>
      </c>
      <c r="Q5" s="4" t="s">
        <v>82</v>
      </c>
      <c r="R5" s="4" t="s">
        <v>57</v>
      </c>
      <c r="S5" s="4" t="s">
        <v>57</v>
      </c>
      <c r="T5" s="4" t="s">
        <v>57</v>
      </c>
      <c r="U5" s="4" t="s">
        <v>57</v>
      </c>
    </row>
    <row r="6" spans="1:21" ht="16" hidden="1" x14ac:dyDescent="0.2">
      <c r="A6" s="6" t="s">
        <v>61</v>
      </c>
      <c r="B6" s="4" t="s">
        <v>57</v>
      </c>
      <c r="C6" s="4" t="s">
        <v>57</v>
      </c>
      <c r="D6" s="4" t="s">
        <v>57</v>
      </c>
      <c r="E6" s="4" t="s">
        <v>57</v>
      </c>
      <c r="F6" s="4" t="s">
        <v>57</v>
      </c>
      <c r="G6" s="4" t="s">
        <v>57</v>
      </c>
      <c r="H6" s="4" t="s">
        <v>57</v>
      </c>
      <c r="I6" s="4" t="s">
        <v>57</v>
      </c>
      <c r="J6" s="4" t="s">
        <v>57</v>
      </c>
      <c r="K6" s="4" t="s">
        <v>57</v>
      </c>
      <c r="L6" s="4" t="s">
        <v>57</v>
      </c>
      <c r="M6" s="4" t="s">
        <v>57</v>
      </c>
      <c r="N6" s="4" t="s">
        <v>57</v>
      </c>
      <c r="O6" s="4" t="s">
        <v>57</v>
      </c>
      <c r="P6" s="4" t="s">
        <v>57</v>
      </c>
      <c r="Q6" s="4" t="s">
        <v>57</v>
      </c>
      <c r="R6" s="4" t="s">
        <v>57</v>
      </c>
      <c r="S6" s="4" t="s">
        <v>57</v>
      </c>
      <c r="T6" s="4" t="s">
        <v>57</v>
      </c>
      <c r="U6" s="4" t="s">
        <v>57</v>
      </c>
    </row>
    <row r="7" spans="1:21" ht="16" hidden="1" x14ac:dyDescent="0.2">
      <c r="A7" s="6" t="s">
        <v>62</v>
      </c>
      <c r="B7" s="4" t="s">
        <v>551</v>
      </c>
      <c r="C7" s="4" t="s">
        <v>552</v>
      </c>
      <c r="D7" s="4" t="s">
        <v>118</v>
      </c>
      <c r="E7" s="4" t="s">
        <v>375</v>
      </c>
      <c r="F7" s="4" t="s">
        <v>69</v>
      </c>
      <c r="G7" s="4" t="s">
        <v>100</v>
      </c>
      <c r="H7" s="4" t="s">
        <v>553</v>
      </c>
      <c r="I7" s="4" t="s">
        <v>554</v>
      </c>
      <c r="J7" s="4" t="s">
        <v>254</v>
      </c>
      <c r="K7" s="4" t="s">
        <v>415</v>
      </c>
      <c r="L7" s="4" t="s">
        <v>373</v>
      </c>
      <c r="M7" s="4" t="s">
        <v>555</v>
      </c>
      <c r="N7" s="4" t="s">
        <v>395</v>
      </c>
      <c r="O7" s="4" t="s">
        <v>119</v>
      </c>
      <c r="P7" s="4" t="s">
        <v>556</v>
      </c>
      <c r="Q7" s="4" t="s">
        <v>557</v>
      </c>
      <c r="R7" s="4" t="s">
        <v>558</v>
      </c>
      <c r="S7" s="4" t="s">
        <v>123</v>
      </c>
      <c r="T7" s="4" t="s">
        <v>104</v>
      </c>
      <c r="U7" s="4" t="s">
        <v>280</v>
      </c>
    </row>
    <row r="8" spans="1:21" ht="16" hidden="1" x14ac:dyDescent="0.2">
      <c r="A8" s="6" t="s">
        <v>66</v>
      </c>
      <c r="B8" s="4" t="s">
        <v>412</v>
      </c>
      <c r="C8" s="4" t="s">
        <v>141</v>
      </c>
      <c r="D8" s="4" t="s">
        <v>57</v>
      </c>
      <c r="E8" s="4" t="s">
        <v>57</v>
      </c>
      <c r="F8" s="4" t="s">
        <v>559</v>
      </c>
      <c r="G8" s="4" t="s">
        <v>57</v>
      </c>
      <c r="H8" s="4" t="s">
        <v>497</v>
      </c>
      <c r="I8" s="4" t="s">
        <v>57</v>
      </c>
      <c r="J8" s="4" t="s">
        <v>57</v>
      </c>
      <c r="K8" s="4" t="s">
        <v>83</v>
      </c>
      <c r="L8" s="4" t="s">
        <v>57</v>
      </c>
      <c r="M8" s="4" t="s">
        <v>247</v>
      </c>
      <c r="N8" s="4" t="s">
        <v>57</v>
      </c>
      <c r="O8" s="4" t="s">
        <v>57</v>
      </c>
      <c r="P8" s="4" t="s">
        <v>57</v>
      </c>
      <c r="Q8" s="4" t="s">
        <v>380</v>
      </c>
      <c r="R8" s="4" t="s">
        <v>433</v>
      </c>
      <c r="S8" s="4" t="s">
        <v>57</v>
      </c>
      <c r="T8" s="4" t="s">
        <v>57</v>
      </c>
      <c r="U8" s="4" t="s">
        <v>76</v>
      </c>
    </row>
    <row r="9" spans="1:21" ht="16" hidden="1" x14ac:dyDescent="0.2">
      <c r="A9" s="7" t="s">
        <v>70</v>
      </c>
      <c r="B9" s="4" t="s">
        <v>72</v>
      </c>
      <c r="C9" s="4" t="s">
        <v>57</v>
      </c>
      <c r="D9" s="4" t="s">
        <v>57</v>
      </c>
      <c r="E9" s="4" t="s">
        <v>57</v>
      </c>
      <c r="F9" s="4" t="s">
        <v>57</v>
      </c>
      <c r="G9" s="4" t="s">
        <v>57</v>
      </c>
      <c r="H9" s="4" t="s">
        <v>57</v>
      </c>
      <c r="I9" s="4" t="s">
        <v>57</v>
      </c>
      <c r="J9" s="4" t="s">
        <v>57</v>
      </c>
      <c r="K9" s="4" t="s">
        <v>57</v>
      </c>
      <c r="L9" s="4" t="s">
        <v>57</v>
      </c>
      <c r="M9" s="4" t="s">
        <v>57</v>
      </c>
      <c r="N9" s="4" t="s">
        <v>57</v>
      </c>
      <c r="O9" s="4" t="s">
        <v>57</v>
      </c>
      <c r="P9" s="4" t="s">
        <v>57</v>
      </c>
      <c r="Q9" s="4" t="s">
        <v>57</v>
      </c>
      <c r="R9" s="4" t="s">
        <v>57</v>
      </c>
      <c r="S9" s="4" t="s">
        <v>57</v>
      </c>
      <c r="T9" s="4" t="s">
        <v>57</v>
      </c>
      <c r="U9" s="4" t="s">
        <v>57</v>
      </c>
    </row>
    <row r="10" spans="1:21" ht="16" hidden="1" x14ac:dyDescent="0.2">
      <c r="A10" s="7" t="s">
        <v>73</v>
      </c>
      <c r="B10" s="4" t="s">
        <v>57</v>
      </c>
      <c r="C10" s="4" t="s">
        <v>57</v>
      </c>
      <c r="D10" s="4" t="s">
        <v>57</v>
      </c>
      <c r="E10" s="4" t="s">
        <v>57</v>
      </c>
      <c r="F10" s="4" t="s">
        <v>57</v>
      </c>
      <c r="G10" s="4" t="s">
        <v>57</v>
      </c>
      <c r="H10" s="4" t="s">
        <v>57</v>
      </c>
      <c r="I10" s="4" t="s">
        <v>57</v>
      </c>
      <c r="J10" s="4" t="s">
        <v>57</v>
      </c>
      <c r="K10" s="4" t="s">
        <v>57</v>
      </c>
      <c r="L10" s="4" t="s">
        <v>57</v>
      </c>
      <c r="M10" s="4" t="s">
        <v>57</v>
      </c>
      <c r="N10" s="4" t="s">
        <v>57</v>
      </c>
      <c r="O10" s="4" t="s">
        <v>57</v>
      </c>
      <c r="P10" s="4" t="s">
        <v>57</v>
      </c>
      <c r="Q10" s="4" t="s">
        <v>57</v>
      </c>
      <c r="R10" s="4" t="s">
        <v>57</v>
      </c>
      <c r="S10" s="4" t="s">
        <v>57</v>
      </c>
      <c r="T10" s="4" t="s">
        <v>57</v>
      </c>
      <c r="U10" s="4" t="s">
        <v>57</v>
      </c>
    </row>
    <row r="11" spans="1:21" ht="16" hidden="1" x14ac:dyDescent="0.2">
      <c r="A11" s="7" t="s">
        <v>74</v>
      </c>
      <c r="B11" s="4" t="s">
        <v>57</v>
      </c>
      <c r="C11" s="4" t="s">
        <v>57</v>
      </c>
      <c r="D11" s="4" t="s">
        <v>57</v>
      </c>
      <c r="E11" s="4" t="s">
        <v>57</v>
      </c>
      <c r="F11" s="4" t="s">
        <v>57</v>
      </c>
      <c r="G11" s="4" t="s">
        <v>57</v>
      </c>
      <c r="H11" s="4" t="s">
        <v>57</v>
      </c>
      <c r="I11" s="4" t="s">
        <v>57</v>
      </c>
      <c r="J11" s="4" t="s">
        <v>57</v>
      </c>
      <c r="K11" s="4" t="s">
        <v>57</v>
      </c>
      <c r="L11" s="4" t="s">
        <v>57</v>
      </c>
      <c r="M11" s="4" t="s">
        <v>57</v>
      </c>
      <c r="N11" s="4" t="s">
        <v>57</v>
      </c>
      <c r="O11" s="4" t="s">
        <v>57</v>
      </c>
      <c r="P11" s="4" t="s">
        <v>57</v>
      </c>
      <c r="Q11" s="4" t="s">
        <v>76</v>
      </c>
      <c r="R11" s="4" t="s">
        <v>57</v>
      </c>
      <c r="S11" s="4" t="s">
        <v>57</v>
      </c>
      <c r="T11" s="4" t="s">
        <v>57</v>
      </c>
      <c r="U11" s="4" t="s">
        <v>57</v>
      </c>
    </row>
    <row r="12" spans="1:21" ht="16" hidden="1" x14ac:dyDescent="0.2">
      <c r="A12" s="7" t="s">
        <v>77</v>
      </c>
      <c r="B12" s="4" t="s">
        <v>95</v>
      </c>
      <c r="C12" s="4" t="s">
        <v>141</v>
      </c>
      <c r="D12" s="4" t="s">
        <v>57</v>
      </c>
      <c r="E12" s="4" t="s">
        <v>57</v>
      </c>
      <c r="F12" s="4" t="s">
        <v>57</v>
      </c>
      <c r="G12" s="4" t="s">
        <v>57</v>
      </c>
      <c r="H12" s="4" t="s">
        <v>497</v>
      </c>
      <c r="I12" s="4" t="s">
        <v>57</v>
      </c>
      <c r="J12" s="4" t="s">
        <v>57</v>
      </c>
      <c r="K12" s="4" t="s">
        <v>83</v>
      </c>
      <c r="L12" s="4" t="s">
        <v>57</v>
      </c>
      <c r="M12" s="4" t="s">
        <v>247</v>
      </c>
      <c r="N12" s="4" t="s">
        <v>57</v>
      </c>
      <c r="O12" s="4" t="s">
        <v>57</v>
      </c>
      <c r="P12" s="4" t="s">
        <v>57</v>
      </c>
      <c r="Q12" s="4" t="s">
        <v>141</v>
      </c>
      <c r="R12" s="4" t="s">
        <v>87</v>
      </c>
      <c r="S12" s="4" t="s">
        <v>57</v>
      </c>
      <c r="T12" s="4" t="s">
        <v>57</v>
      </c>
      <c r="U12" s="4" t="s">
        <v>57</v>
      </c>
    </row>
    <row r="13" spans="1:21" ht="16" hidden="1" x14ac:dyDescent="0.2">
      <c r="A13" s="7" t="s">
        <v>81</v>
      </c>
      <c r="B13" s="4" t="s">
        <v>57</v>
      </c>
      <c r="C13" s="4" t="s">
        <v>57</v>
      </c>
      <c r="D13" s="4" t="s">
        <v>57</v>
      </c>
      <c r="E13" s="4" t="s">
        <v>57</v>
      </c>
      <c r="F13" s="4" t="s">
        <v>491</v>
      </c>
      <c r="G13" s="4" t="s">
        <v>57</v>
      </c>
      <c r="H13" s="4" t="s">
        <v>57</v>
      </c>
      <c r="I13" s="4" t="s">
        <v>57</v>
      </c>
      <c r="J13" s="4" t="s">
        <v>57</v>
      </c>
      <c r="K13" s="4" t="s">
        <v>57</v>
      </c>
      <c r="L13" s="4" t="s">
        <v>57</v>
      </c>
      <c r="M13" s="4" t="s">
        <v>57</v>
      </c>
      <c r="N13" s="4" t="s">
        <v>57</v>
      </c>
      <c r="O13" s="4" t="s">
        <v>57</v>
      </c>
      <c r="P13" s="4" t="s">
        <v>57</v>
      </c>
      <c r="Q13" s="4" t="s">
        <v>497</v>
      </c>
      <c r="R13" s="4" t="s">
        <v>57</v>
      </c>
      <c r="S13" s="4" t="s">
        <v>57</v>
      </c>
      <c r="T13" s="4" t="s">
        <v>57</v>
      </c>
      <c r="U13" s="4" t="s">
        <v>57</v>
      </c>
    </row>
    <row r="14" spans="1:21" ht="16" hidden="1" x14ac:dyDescent="0.2">
      <c r="A14" s="7" t="s">
        <v>85</v>
      </c>
      <c r="B14" s="4" t="s">
        <v>87</v>
      </c>
      <c r="C14" s="4" t="s">
        <v>57</v>
      </c>
      <c r="D14" s="4" t="s">
        <v>57</v>
      </c>
      <c r="E14" s="4" t="s">
        <v>57</v>
      </c>
      <c r="F14" s="4" t="s">
        <v>57</v>
      </c>
      <c r="G14" s="4" t="s">
        <v>57</v>
      </c>
      <c r="H14" s="4" t="s">
        <v>57</v>
      </c>
      <c r="I14" s="4" t="s">
        <v>57</v>
      </c>
      <c r="J14" s="4" t="s">
        <v>57</v>
      </c>
      <c r="K14" s="4" t="s">
        <v>57</v>
      </c>
      <c r="L14" s="4" t="s">
        <v>57</v>
      </c>
      <c r="M14" s="4" t="s">
        <v>57</v>
      </c>
      <c r="N14" s="4" t="s">
        <v>57</v>
      </c>
      <c r="O14" s="4" t="s">
        <v>57</v>
      </c>
      <c r="P14" s="4" t="s">
        <v>57</v>
      </c>
      <c r="Q14" s="4" t="s">
        <v>57</v>
      </c>
      <c r="R14" s="4" t="s">
        <v>57</v>
      </c>
      <c r="S14" s="4" t="s">
        <v>57</v>
      </c>
      <c r="T14" s="4" t="s">
        <v>57</v>
      </c>
      <c r="U14" s="4" t="s">
        <v>57</v>
      </c>
    </row>
    <row r="15" spans="1:21" ht="16" hidden="1" x14ac:dyDescent="0.2">
      <c r="A15" s="7" t="s">
        <v>88</v>
      </c>
      <c r="B15" s="4" t="s">
        <v>185</v>
      </c>
      <c r="C15" s="4" t="s">
        <v>57</v>
      </c>
      <c r="D15" s="4" t="s">
        <v>57</v>
      </c>
      <c r="E15" s="4" t="s">
        <v>57</v>
      </c>
      <c r="F15" s="4" t="s">
        <v>83</v>
      </c>
      <c r="G15" s="4" t="s">
        <v>57</v>
      </c>
      <c r="H15" s="4" t="s">
        <v>57</v>
      </c>
      <c r="I15" s="4" t="s">
        <v>57</v>
      </c>
      <c r="J15" s="4" t="s">
        <v>57</v>
      </c>
      <c r="K15" s="4" t="s">
        <v>57</v>
      </c>
      <c r="L15" s="4" t="s">
        <v>57</v>
      </c>
      <c r="M15" s="4" t="s">
        <v>57</v>
      </c>
      <c r="N15" s="4" t="s">
        <v>57</v>
      </c>
      <c r="O15" s="4" t="s">
        <v>57</v>
      </c>
      <c r="P15" s="4" t="s">
        <v>57</v>
      </c>
      <c r="Q15" s="4" t="s">
        <v>57</v>
      </c>
      <c r="R15" s="4" t="s">
        <v>290</v>
      </c>
      <c r="S15" s="4" t="s">
        <v>57</v>
      </c>
      <c r="T15" s="4" t="s">
        <v>57</v>
      </c>
      <c r="U15" s="4" t="s">
        <v>57</v>
      </c>
    </row>
    <row r="16" spans="1:21" ht="16" hidden="1" x14ac:dyDescent="0.2">
      <c r="A16" s="7" t="s">
        <v>90</v>
      </c>
      <c r="B16" s="4" t="s">
        <v>91</v>
      </c>
      <c r="C16" s="4" t="s">
        <v>57</v>
      </c>
      <c r="D16" s="4" t="s">
        <v>57</v>
      </c>
      <c r="E16" s="4" t="s">
        <v>57</v>
      </c>
      <c r="F16" s="4" t="s">
        <v>57</v>
      </c>
      <c r="G16" s="4" t="s">
        <v>57</v>
      </c>
      <c r="H16" s="4" t="s">
        <v>57</v>
      </c>
      <c r="I16" s="4" t="s">
        <v>57</v>
      </c>
      <c r="J16" s="4" t="s">
        <v>57</v>
      </c>
      <c r="K16" s="4" t="s">
        <v>57</v>
      </c>
      <c r="L16" s="4" t="s">
        <v>57</v>
      </c>
      <c r="M16" s="4" t="s">
        <v>57</v>
      </c>
      <c r="N16" s="4" t="s">
        <v>57</v>
      </c>
      <c r="O16" s="4" t="s">
        <v>57</v>
      </c>
      <c r="P16" s="4" t="s">
        <v>57</v>
      </c>
      <c r="Q16" s="4" t="s">
        <v>57</v>
      </c>
      <c r="R16" s="4" t="s">
        <v>57</v>
      </c>
      <c r="S16" s="4" t="s">
        <v>57</v>
      </c>
      <c r="T16" s="4" t="s">
        <v>57</v>
      </c>
      <c r="U16" s="4" t="s">
        <v>57</v>
      </c>
    </row>
    <row r="17" spans="1:21" ht="16" hidden="1" x14ac:dyDescent="0.2">
      <c r="A17" s="7" t="s">
        <v>92</v>
      </c>
      <c r="B17" s="4" t="s">
        <v>96</v>
      </c>
      <c r="C17" s="4" t="s">
        <v>57</v>
      </c>
      <c r="D17" s="4" t="s">
        <v>57</v>
      </c>
      <c r="E17" s="4" t="s">
        <v>57</v>
      </c>
      <c r="F17" s="4" t="s">
        <v>373</v>
      </c>
      <c r="G17" s="4" t="s">
        <v>57</v>
      </c>
      <c r="H17" s="4" t="s">
        <v>57</v>
      </c>
      <c r="I17" s="4" t="s">
        <v>57</v>
      </c>
      <c r="J17" s="4" t="s">
        <v>57</v>
      </c>
      <c r="K17" s="4" t="s">
        <v>57</v>
      </c>
      <c r="L17" s="4" t="s">
        <v>57</v>
      </c>
      <c r="M17" s="4" t="s">
        <v>57</v>
      </c>
      <c r="N17" s="4" t="s">
        <v>57</v>
      </c>
      <c r="O17" s="4" t="s">
        <v>57</v>
      </c>
      <c r="P17" s="4" t="s">
        <v>57</v>
      </c>
      <c r="Q17" s="4" t="s">
        <v>289</v>
      </c>
      <c r="R17" s="4" t="s">
        <v>57</v>
      </c>
      <c r="S17" s="4" t="s">
        <v>57</v>
      </c>
      <c r="T17" s="4" t="s">
        <v>57</v>
      </c>
      <c r="U17" s="4" t="s">
        <v>76</v>
      </c>
    </row>
    <row r="18" spans="1:21" ht="16" hidden="1" x14ac:dyDescent="0.2">
      <c r="A18" s="6" t="s">
        <v>94</v>
      </c>
      <c r="B18" s="4" t="s">
        <v>361</v>
      </c>
      <c r="C18" s="4" t="s">
        <v>57</v>
      </c>
      <c r="D18" s="4" t="s">
        <v>130</v>
      </c>
      <c r="E18" s="4" t="s">
        <v>57</v>
      </c>
      <c r="F18" s="4" t="s">
        <v>194</v>
      </c>
      <c r="G18" s="4" t="s">
        <v>57</v>
      </c>
      <c r="H18" s="4" t="s">
        <v>57</v>
      </c>
      <c r="I18" s="4" t="s">
        <v>57</v>
      </c>
      <c r="J18" s="4" t="s">
        <v>57</v>
      </c>
      <c r="K18" s="4" t="s">
        <v>57</v>
      </c>
      <c r="L18" s="4" t="s">
        <v>57</v>
      </c>
      <c r="M18" s="4" t="s">
        <v>185</v>
      </c>
      <c r="N18" s="4" t="s">
        <v>57</v>
      </c>
      <c r="O18" s="4" t="s">
        <v>57</v>
      </c>
      <c r="P18" s="4" t="s">
        <v>57</v>
      </c>
      <c r="Q18" s="4" t="s">
        <v>130</v>
      </c>
      <c r="R18" s="4" t="s">
        <v>57</v>
      </c>
      <c r="S18" s="4" t="s">
        <v>57</v>
      </c>
      <c r="T18" s="4" t="s">
        <v>108</v>
      </c>
      <c r="U18" s="4" t="s">
        <v>57</v>
      </c>
    </row>
    <row r="19" spans="1:21" ht="16" hidden="1" x14ac:dyDescent="0.2">
      <c r="A19" s="6" t="s">
        <v>98</v>
      </c>
      <c r="B19" s="4" t="s">
        <v>57</v>
      </c>
      <c r="C19" s="4" t="s">
        <v>57</v>
      </c>
      <c r="D19" s="4" t="s">
        <v>57</v>
      </c>
      <c r="E19" s="4" t="s">
        <v>57</v>
      </c>
      <c r="F19" s="4" t="s">
        <v>57</v>
      </c>
      <c r="G19" s="4" t="s">
        <v>57</v>
      </c>
      <c r="H19" s="4" t="s">
        <v>57</v>
      </c>
      <c r="I19" s="4" t="s">
        <v>57</v>
      </c>
      <c r="J19" s="4" t="s">
        <v>57</v>
      </c>
      <c r="K19" s="4" t="s">
        <v>57</v>
      </c>
      <c r="L19" s="4" t="s">
        <v>57</v>
      </c>
      <c r="M19" s="4" t="s">
        <v>57</v>
      </c>
      <c r="N19" s="4" t="s">
        <v>57</v>
      </c>
      <c r="O19" s="4" t="s">
        <v>57</v>
      </c>
      <c r="P19" s="4" t="s">
        <v>57</v>
      </c>
      <c r="Q19" s="4" t="s">
        <v>57</v>
      </c>
      <c r="R19" s="4" t="s">
        <v>57</v>
      </c>
      <c r="S19" s="4" t="s">
        <v>57</v>
      </c>
      <c r="T19" s="4" t="s">
        <v>57</v>
      </c>
      <c r="U19" s="4" t="s">
        <v>57</v>
      </c>
    </row>
    <row r="20" spans="1:21" ht="16" hidden="1" x14ac:dyDescent="0.2">
      <c r="A20" s="6" t="s">
        <v>99</v>
      </c>
      <c r="B20" s="4" t="s">
        <v>57</v>
      </c>
      <c r="C20" s="4" t="s">
        <v>57</v>
      </c>
      <c r="D20" s="4" t="s">
        <v>57</v>
      </c>
      <c r="E20" s="4" t="s">
        <v>57</v>
      </c>
      <c r="F20" s="4" t="s">
        <v>57</v>
      </c>
      <c r="G20" s="4" t="s">
        <v>57</v>
      </c>
      <c r="H20" s="4" t="s">
        <v>57</v>
      </c>
      <c r="I20" s="4" t="s">
        <v>57</v>
      </c>
      <c r="J20" s="4" t="s">
        <v>86</v>
      </c>
      <c r="K20" s="4" t="s">
        <v>57</v>
      </c>
      <c r="L20" s="4" t="s">
        <v>57</v>
      </c>
      <c r="M20" s="4" t="s">
        <v>57</v>
      </c>
      <c r="N20" s="4" t="s">
        <v>57</v>
      </c>
      <c r="O20" s="4" t="s">
        <v>57</v>
      </c>
      <c r="P20" s="4" t="s">
        <v>57</v>
      </c>
      <c r="Q20" s="4" t="s">
        <v>57</v>
      </c>
      <c r="R20" s="4" t="s">
        <v>57</v>
      </c>
      <c r="S20" s="4" t="s">
        <v>57</v>
      </c>
      <c r="T20" s="4" t="s">
        <v>57</v>
      </c>
      <c r="U20" s="4" t="s">
        <v>57</v>
      </c>
    </row>
    <row r="21" spans="1:21" ht="16" hidden="1" x14ac:dyDescent="0.2">
      <c r="A21" s="6" t="s">
        <v>101</v>
      </c>
      <c r="B21" s="4" t="s">
        <v>373</v>
      </c>
      <c r="C21" s="4" t="s">
        <v>57</v>
      </c>
      <c r="D21" s="4" t="s">
        <v>57</v>
      </c>
      <c r="E21" s="4" t="s">
        <v>57</v>
      </c>
      <c r="F21" s="4" t="s">
        <v>57</v>
      </c>
      <c r="G21" s="4" t="s">
        <v>76</v>
      </c>
      <c r="H21" s="4" t="s">
        <v>57</v>
      </c>
      <c r="I21" s="4" t="s">
        <v>57</v>
      </c>
      <c r="J21" s="4" t="s">
        <v>57</v>
      </c>
      <c r="K21" s="4" t="s">
        <v>57</v>
      </c>
      <c r="L21" s="4" t="s">
        <v>57</v>
      </c>
      <c r="M21" s="4" t="s">
        <v>57</v>
      </c>
      <c r="N21" s="4" t="s">
        <v>57</v>
      </c>
      <c r="O21" s="4" t="s">
        <v>57</v>
      </c>
      <c r="P21" s="4" t="s">
        <v>57</v>
      </c>
      <c r="Q21" s="4" t="s">
        <v>57</v>
      </c>
      <c r="R21" s="4" t="s">
        <v>57</v>
      </c>
      <c r="S21" s="4" t="s">
        <v>57</v>
      </c>
      <c r="T21" s="4" t="s">
        <v>57</v>
      </c>
      <c r="U21" s="4" t="s">
        <v>57</v>
      </c>
    </row>
    <row r="22" spans="1:21" ht="16" hidden="1" x14ac:dyDescent="0.2">
      <c r="A22" s="6" t="s">
        <v>105</v>
      </c>
      <c r="B22" s="4" t="s">
        <v>57</v>
      </c>
      <c r="C22" s="4" t="s">
        <v>57</v>
      </c>
      <c r="D22" s="4" t="s">
        <v>57</v>
      </c>
      <c r="E22" s="4" t="s">
        <v>57</v>
      </c>
      <c r="F22" s="4" t="s">
        <v>57</v>
      </c>
      <c r="G22" s="4" t="s">
        <v>57</v>
      </c>
      <c r="H22" s="4" t="s">
        <v>57</v>
      </c>
      <c r="I22" s="4" t="s">
        <v>57</v>
      </c>
      <c r="J22" s="4" t="s">
        <v>57</v>
      </c>
      <c r="K22" s="4" t="s">
        <v>57</v>
      </c>
      <c r="L22" s="4" t="s">
        <v>57</v>
      </c>
      <c r="M22" s="4" t="s">
        <v>57</v>
      </c>
      <c r="N22" s="4" t="s">
        <v>57</v>
      </c>
      <c r="O22" s="4" t="s">
        <v>57</v>
      </c>
      <c r="P22" s="4" t="s">
        <v>57</v>
      </c>
      <c r="Q22" s="4" t="s">
        <v>57</v>
      </c>
      <c r="R22" s="4" t="s">
        <v>57</v>
      </c>
      <c r="S22" s="4" t="s">
        <v>57</v>
      </c>
      <c r="T22" s="4" t="s">
        <v>57</v>
      </c>
      <c r="U22" s="4" t="s">
        <v>57</v>
      </c>
    </row>
    <row r="23" spans="1:21" ht="16" hidden="1" x14ac:dyDescent="0.2">
      <c r="A23" s="6" t="s">
        <v>106</v>
      </c>
      <c r="B23" s="4" t="s">
        <v>107</v>
      </c>
      <c r="C23" s="4" t="s">
        <v>57</v>
      </c>
      <c r="D23" s="4" t="s">
        <v>57</v>
      </c>
      <c r="E23" s="4" t="s">
        <v>57</v>
      </c>
      <c r="F23" s="4" t="s">
        <v>57</v>
      </c>
      <c r="G23" s="4" t="s">
        <v>57</v>
      </c>
      <c r="H23" s="4" t="s">
        <v>57</v>
      </c>
      <c r="I23" s="4" t="s">
        <v>57</v>
      </c>
      <c r="J23" s="4" t="s">
        <v>57</v>
      </c>
      <c r="K23" s="4" t="s">
        <v>57</v>
      </c>
      <c r="L23" s="4" t="s">
        <v>57</v>
      </c>
      <c r="M23" s="4" t="s">
        <v>83</v>
      </c>
      <c r="N23" s="4" t="s">
        <v>57</v>
      </c>
      <c r="O23" s="4" t="s">
        <v>57</v>
      </c>
      <c r="P23" s="4" t="s">
        <v>57</v>
      </c>
      <c r="Q23" s="4" t="s">
        <v>285</v>
      </c>
      <c r="R23" s="4" t="s">
        <v>57</v>
      </c>
      <c r="S23" s="4" t="s">
        <v>57</v>
      </c>
      <c r="T23" s="4" t="s">
        <v>57</v>
      </c>
      <c r="U23" s="4" t="s">
        <v>57</v>
      </c>
    </row>
    <row r="24" spans="1:21" ht="16" hidden="1" x14ac:dyDescent="0.2">
      <c r="A24" s="6" t="s">
        <v>109</v>
      </c>
      <c r="B24" s="4" t="s">
        <v>331</v>
      </c>
      <c r="C24" s="4" t="s">
        <v>57</v>
      </c>
      <c r="D24" s="4" t="s">
        <v>57</v>
      </c>
      <c r="E24" s="4" t="s">
        <v>57</v>
      </c>
      <c r="F24" s="4" t="s">
        <v>57</v>
      </c>
      <c r="G24" s="4" t="s">
        <v>57</v>
      </c>
      <c r="H24" s="4" t="s">
        <v>57</v>
      </c>
      <c r="I24" s="4" t="s">
        <v>57</v>
      </c>
      <c r="J24" s="4" t="s">
        <v>57</v>
      </c>
      <c r="K24" s="4" t="s">
        <v>57</v>
      </c>
      <c r="L24" s="4" t="s">
        <v>121</v>
      </c>
      <c r="M24" s="4" t="s">
        <v>160</v>
      </c>
      <c r="N24" s="4" t="s">
        <v>57</v>
      </c>
      <c r="O24" s="4" t="s">
        <v>57</v>
      </c>
      <c r="P24" s="4" t="s">
        <v>57</v>
      </c>
      <c r="Q24" s="4" t="s">
        <v>57</v>
      </c>
      <c r="R24" s="4" t="s">
        <v>57</v>
      </c>
      <c r="S24" s="4" t="s">
        <v>57</v>
      </c>
      <c r="T24" s="4" t="s">
        <v>374</v>
      </c>
      <c r="U24" s="4" t="s">
        <v>57</v>
      </c>
    </row>
    <row r="25" spans="1:21" ht="16" hidden="1" x14ac:dyDescent="0.2">
      <c r="A25" s="6" t="s">
        <v>113</v>
      </c>
      <c r="B25" s="4" t="s">
        <v>91</v>
      </c>
      <c r="C25" s="4" t="s">
        <v>407</v>
      </c>
      <c r="D25" s="4" t="s">
        <v>57</v>
      </c>
      <c r="E25" s="4" t="s">
        <v>108</v>
      </c>
      <c r="F25" s="4" t="s">
        <v>97</v>
      </c>
      <c r="G25" s="4" t="s">
        <v>107</v>
      </c>
      <c r="H25" s="4" t="s">
        <v>57</v>
      </c>
      <c r="I25" s="4" t="s">
        <v>285</v>
      </c>
      <c r="J25" s="4" t="s">
        <v>215</v>
      </c>
      <c r="K25" s="4" t="s">
        <v>130</v>
      </c>
      <c r="L25" s="4" t="s">
        <v>57</v>
      </c>
      <c r="M25" s="4" t="s">
        <v>261</v>
      </c>
      <c r="N25" s="4" t="s">
        <v>57</v>
      </c>
      <c r="O25" s="4" t="s">
        <v>130</v>
      </c>
      <c r="P25" s="4" t="s">
        <v>254</v>
      </c>
      <c r="Q25" s="4" t="s">
        <v>367</v>
      </c>
      <c r="R25" s="4" t="s">
        <v>57</v>
      </c>
      <c r="S25" s="4" t="s">
        <v>75</v>
      </c>
      <c r="T25" s="4" t="s">
        <v>82</v>
      </c>
      <c r="U25" s="4" t="s">
        <v>100</v>
      </c>
    </row>
    <row r="26" spans="1:21" ht="16" hidden="1" x14ac:dyDescent="0.2">
      <c r="A26" s="6" t="s">
        <v>117</v>
      </c>
      <c r="B26" s="4" t="s">
        <v>119</v>
      </c>
      <c r="C26" s="4" t="s">
        <v>57</v>
      </c>
      <c r="D26" s="4" t="s">
        <v>57</v>
      </c>
      <c r="E26" s="4" t="s">
        <v>57</v>
      </c>
      <c r="F26" s="4" t="s">
        <v>57</v>
      </c>
      <c r="G26" s="4" t="s">
        <v>57</v>
      </c>
      <c r="H26" s="4" t="s">
        <v>57</v>
      </c>
      <c r="I26" s="4" t="s">
        <v>57</v>
      </c>
      <c r="J26" s="4" t="s">
        <v>57</v>
      </c>
      <c r="K26" s="4" t="s">
        <v>57</v>
      </c>
      <c r="L26" s="4" t="s">
        <v>57</v>
      </c>
      <c r="M26" s="4" t="s">
        <v>57</v>
      </c>
      <c r="N26" s="4" t="s">
        <v>57</v>
      </c>
      <c r="O26" s="4" t="s">
        <v>57</v>
      </c>
      <c r="P26" s="4" t="s">
        <v>57</v>
      </c>
      <c r="Q26" s="4" t="s">
        <v>57</v>
      </c>
      <c r="R26" s="4" t="s">
        <v>57</v>
      </c>
      <c r="S26" s="4" t="s">
        <v>57</v>
      </c>
      <c r="T26" s="4" t="s">
        <v>57</v>
      </c>
      <c r="U26" s="4" t="s">
        <v>57</v>
      </c>
    </row>
    <row r="27" spans="1:21" ht="16" hidden="1" x14ac:dyDescent="0.2">
      <c r="A27" s="6" t="s">
        <v>120</v>
      </c>
      <c r="B27" s="4" t="s">
        <v>57</v>
      </c>
      <c r="C27" s="4" t="s">
        <v>57</v>
      </c>
      <c r="D27" s="4" t="s">
        <v>57</v>
      </c>
      <c r="E27" s="4" t="s">
        <v>57</v>
      </c>
      <c r="F27" s="4" t="s">
        <v>57</v>
      </c>
      <c r="G27" s="4" t="s">
        <v>57</v>
      </c>
      <c r="H27" s="4" t="s">
        <v>57</v>
      </c>
      <c r="I27" s="4" t="s">
        <v>57</v>
      </c>
      <c r="J27" s="4" t="s">
        <v>57</v>
      </c>
      <c r="K27" s="4" t="s">
        <v>57</v>
      </c>
      <c r="L27" s="4" t="s">
        <v>57</v>
      </c>
      <c r="M27" s="4" t="s">
        <v>121</v>
      </c>
      <c r="N27" s="4" t="s">
        <v>57</v>
      </c>
      <c r="O27" s="4" t="s">
        <v>57</v>
      </c>
      <c r="P27" s="4" t="s">
        <v>57</v>
      </c>
      <c r="Q27" s="4" t="s">
        <v>57</v>
      </c>
      <c r="R27" s="4" t="s">
        <v>57</v>
      </c>
      <c r="S27" s="4" t="s">
        <v>57</v>
      </c>
      <c r="T27" s="4" t="s">
        <v>57</v>
      </c>
      <c r="U27" s="4" t="s">
        <v>57</v>
      </c>
    </row>
    <row r="28" spans="1:21" ht="16" hidden="1" x14ac:dyDescent="0.2">
      <c r="A28" s="6" t="s">
        <v>122</v>
      </c>
      <c r="B28" s="4" t="s">
        <v>141</v>
      </c>
      <c r="C28" s="4" t="s">
        <v>111</v>
      </c>
      <c r="D28" s="4" t="s">
        <v>57</v>
      </c>
      <c r="E28" s="4" t="s">
        <v>247</v>
      </c>
      <c r="F28" s="4" t="s">
        <v>134</v>
      </c>
      <c r="G28" s="4" t="s">
        <v>57</v>
      </c>
      <c r="H28" s="4" t="s">
        <v>383</v>
      </c>
      <c r="I28" s="4" t="s">
        <v>57</v>
      </c>
      <c r="J28" s="4" t="s">
        <v>121</v>
      </c>
      <c r="K28" s="4" t="s">
        <v>57</v>
      </c>
      <c r="L28" s="4" t="s">
        <v>57</v>
      </c>
      <c r="M28" s="4" t="s">
        <v>141</v>
      </c>
      <c r="N28" s="4" t="s">
        <v>100</v>
      </c>
      <c r="O28" s="4" t="s">
        <v>100</v>
      </c>
      <c r="P28" s="4" t="s">
        <v>57</v>
      </c>
      <c r="Q28" s="4" t="s">
        <v>264</v>
      </c>
      <c r="R28" s="4" t="s">
        <v>242</v>
      </c>
      <c r="S28" s="4" t="s">
        <v>75</v>
      </c>
      <c r="T28" s="4" t="s">
        <v>57</v>
      </c>
      <c r="U28" s="4" t="s">
        <v>83</v>
      </c>
    </row>
    <row r="29" spans="1:21" ht="16" hidden="1" x14ac:dyDescent="0.2">
      <c r="A29" s="6" t="s">
        <v>126</v>
      </c>
      <c r="B29" s="4" t="s">
        <v>57</v>
      </c>
      <c r="C29" s="4" t="s">
        <v>57</v>
      </c>
      <c r="D29" s="4" t="s">
        <v>57</v>
      </c>
      <c r="E29" s="4" t="s">
        <v>57</v>
      </c>
      <c r="F29" s="4" t="s">
        <v>57</v>
      </c>
      <c r="G29" s="4" t="s">
        <v>57</v>
      </c>
      <c r="H29" s="4" t="s">
        <v>57</v>
      </c>
      <c r="I29" s="4" t="s">
        <v>57</v>
      </c>
      <c r="J29" s="4" t="s">
        <v>57</v>
      </c>
      <c r="K29" s="4" t="s">
        <v>57</v>
      </c>
      <c r="L29" s="4" t="s">
        <v>57</v>
      </c>
      <c r="M29" s="4" t="s">
        <v>57</v>
      </c>
      <c r="N29" s="4" t="s">
        <v>57</v>
      </c>
      <c r="O29" s="4" t="s">
        <v>57</v>
      </c>
      <c r="P29" s="4" t="s">
        <v>57</v>
      </c>
      <c r="Q29" s="4" t="s">
        <v>57</v>
      </c>
      <c r="R29" s="4" t="s">
        <v>57</v>
      </c>
      <c r="S29" s="4" t="s">
        <v>57</v>
      </c>
      <c r="T29" s="4" t="s">
        <v>57</v>
      </c>
      <c r="U29" s="4" t="s">
        <v>57</v>
      </c>
    </row>
    <row r="30" spans="1:21" ht="16" hidden="1" x14ac:dyDescent="0.2">
      <c r="A30" s="6" t="s">
        <v>127</v>
      </c>
      <c r="B30" s="4" t="s">
        <v>57</v>
      </c>
      <c r="C30" s="4" t="s">
        <v>57</v>
      </c>
      <c r="D30" s="4" t="s">
        <v>57</v>
      </c>
      <c r="E30" s="4" t="s">
        <v>76</v>
      </c>
      <c r="F30" s="4" t="s">
        <v>57</v>
      </c>
      <c r="G30" s="4" t="s">
        <v>57</v>
      </c>
      <c r="H30" s="4" t="s">
        <v>57</v>
      </c>
      <c r="I30" s="4" t="s">
        <v>57</v>
      </c>
      <c r="J30" s="4" t="s">
        <v>57</v>
      </c>
      <c r="K30" s="4" t="s">
        <v>57</v>
      </c>
      <c r="L30" s="4" t="s">
        <v>57</v>
      </c>
      <c r="M30" s="4" t="s">
        <v>57</v>
      </c>
      <c r="N30" s="4" t="s">
        <v>57</v>
      </c>
      <c r="O30" s="4" t="s">
        <v>57</v>
      </c>
      <c r="P30" s="4" t="s">
        <v>57</v>
      </c>
      <c r="Q30" s="4" t="s">
        <v>57</v>
      </c>
      <c r="R30" s="4" t="s">
        <v>57</v>
      </c>
      <c r="S30" s="4" t="s">
        <v>57</v>
      </c>
      <c r="T30" s="4" t="s">
        <v>57</v>
      </c>
      <c r="U30" s="4" t="s">
        <v>193</v>
      </c>
    </row>
    <row r="31" spans="1:21" ht="16" hidden="1" x14ac:dyDescent="0.2">
      <c r="A31" s="6" t="s">
        <v>129</v>
      </c>
      <c r="B31" s="4" t="s">
        <v>108</v>
      </c>
      <c r="C31" s="4" t="s">
        <v>57</v>
      </c>
      <c r="D31" s="4" t="s">
        <v>57</v>
      </c>
      <c r="E31" s="4" t="s">
        <v>57</v>
      </c>
      <c r="F31" s="4" t="s">
        <v>57</v>
      </c>
      <c r="G31" s="4" t="s">
        <v>100</v>
      </c>
      <c r="H31" s="4" t="s">
        <v>57</v>
      </c>
      <c r="I31" s="4" t="s">
        <v>57</v>
      </c>
      <c r="J31" s="4" t="s">
        <v>57</v>
      </c>
      <c r="K31" s="4" t="s">
        <v>57</v>
      </c>
      <c r="L31" s="4" t="s">
        <v>57</v>
      </c>
      <c r="M31" s="4" t="s">
        <v>57</v>
      </c>
      <c r="N31" s="4" t="s">
        <v>57</v>
      </c>
      <c r="O31" s="4" t="s">
        <v>57</v>
      </c>
      <c r="P31" s="4" t="s">
        <v>57</v>
      </c>
      <c r="Q31" s="4" t="s">
        <v>57</v>
      </c>
      <c r="R31" s="4" t="s">
        <v>57</v>
      </c>
      <c r="S31" s="4" t="s">
        <v>57</v>
      </c>
      <c r="T31" s="4" t="s">
        <v>57</v>
      </c>
      <c r="U31" s="4" t="s">
        <v>57</v>
      </c>
    </row>
    <row r="32" spans="1:21" ht="16" hidden="1" x14ac:dyDescent="0.2">
      <c r="A32" s="6" t="s">
        <v>132</v>
      </c>
      <c r="B32" s="4" t="s">
        <v>57</v>
      </c>
      <c r="C32" s="4" t="s">
        <v>57</v>
      </c>
      <c r="D32" s="4" t="s">
        <v>57</v>
      </c>
      <c r="E32" s="4" t="s">
        <v>57</v>
      </c>
      <c r="F32" s="4" t="s">
        <v>57</v>
      </c>
      <c r="G32" s="4" t="s">
        <v>57</v>
      </c>
      <c r="H32" s="4" t="s">
        <v>57</v>
      </c>
      <c r="I32" s="4" t="s">
        <v>57</v>
      </c>
      <c r="J32" s="4" t="s">
        <v>57</v>
      </c>
      <c r="K32" s="4" t="s">
        <v>57</v>
      </c>
      <c r="L32" s="4" t="s">
        <v>57</v>
      </c>
      <c r="M32" s="4" t="s">
        <v>57</v>
      </c>
      <c r="N32" s="4" t="s">
        <v>57</v>
      </c>
      <c r="O32" s="4" t="s">
        <v>57</v>
      </c>
      <c r="P32" s="4" t="s">
        <v>57</v>
      </c>
      <c r="Q32" s="4" t="s">
        <v>57</v>
      </c>
      <c r="R32" s="4" t="s">
        <v>57</v>
      </c>
      <c r="S32" s="4" t="s">
        <v>57</v>
      </c>
      <c r="T32" s="4" t="s">
        <v>57</v>
      </c>
      <c r="U32" s="4" t="s">
        <v>57</v>
      </c>
    </row>
    <row r="33" spans="1:21" ht="16" hidden="1" x14ac:dyDescent="0.2">
      <c r="A33" s="6" t="s">
        <v>133</v>
      </c>
      <c r="B33" s="4" t="s">
        <v>86</v>
      </c>
      <c r="C33" s="4" t="s">
        <v>91</v>
      </c>
      <c r="D33" s="4" t="s">
        <v>57</v>
      </c>
      <c r="E33" s="4" t="s">
        <v>100</v>
      </c>
      <c r="F33" s="4" t="s">
        <v>57</v>
      </c>
      <c r="G33" s="4" t="s">
        <v>57</v>
      </c>
      <c r="H33" s="4" t="s">
        <v>57</v>
      </c>
      <c r="I33" s="4" t="s">
        <v>57</v>
      </c>
      <c r="J33" s="4" t="s">
        <v>83</v>
      </c>
      <c r="K33" s="4" t="s">
        <v>83</v>
      </c>
      <c r="L33" s="4" t="s">
        <v>57</v>
      </c>
      <c r="M33" s="4" t="s">
        <v>418</v>
      </c>
      <c r="N33" s="4" t="s">
        <v>75</v>
      </c>
      <c r="O33" s="4" t="s">
        <v>57</v>
      </c>
      <c r="P33" s="4" t="s">
        <v>57</v>
      </c>
      <c r="Q33" s="4" t="s">
        <v>57</v>
      </c>
      <c r="R33" s="4" t="s">
        <v>57</v>
      </c>
      <c r="S33" s="4" t="s">
        <v>75</v>
      </c>
      <c r="T33" s="4" t="s">
        <v>141</v>
      </c>
      <c r="U33" s="4" t="s">
        <v>57</v>
      </c>
    </row>
    <row r="34" spans="1:21" ht="16" hidden="1" x14ac:dyDescent="0.2">
      <c r="A34" s="6" t="s">
        <v>136</v>
      </c>
      <c r="B34" s="4" t="s">
        <v>57</v>
      </c>
      <c r="C34" s="4" t="s">
        <v>57</v>
      </c>
      <c r="D34" s="4" t="s">
        <v>57</v>
      </c>
      <c r="E34" s="4" t="s">
        <v>75</v>
      </c>
      <c r="F34" s="4" t="s">
        <v>57</v>
      </c>
      <c r="G34" s="4" t="s">
        <v>57</v>
      </c>
      <c r="H34" s="4" t="s">
        <v>57</v>
      </c>
      <c r="I34" s="4" t="s">
        <v>57</v>
      </c>
      <c r="J34" s="4" t="s">
        <v>57</v>
      </c>
      <c r="K34" s="4" t="s">
        <v>57</v>
      </c>
      <c r="L34" s="4" t="s">
        <v>57</v>
      </c>
      <c r="M34" s="4" t="s">
        <v>194</v>
      </c>
      <c r="N34" s="4" t="s">
        <v>57</v>
      </c>
      <c r="O34" s="4" t="s">
        <v>57</v>
      </c>
      <c r="P34" s="4" t="s">
        <v>57</v>
      </c>
      <c r="Q34" s="4" t="s">
        <v>57</v>
      </c>
      <c r="R34" s="4" t="s">
        <v>57</v>
      </c>
      <c r="S34" s="4" t="s">
        <v>57</v>
      </c>
      <c r="T34" s="4" t="s">
        <v>57</v>
      </c>
      <c r="U34" s="4" t="s">
        <v>57</v>
      </c>
    </row>
    <row r="35" spans="1:21" ht="16" hidden="1" x14ac:dyDescent="0.2">
      <c r="A35" s="6" t="s">
        <v>139</v>
      </c>
      <c r="B35" s="4" t="s">
        <v>378</v>
      </c>
      <c r="C35" s="4" t="s">
        <v>57</v>
      </c>
      <c r="D35" s="4" t="s">
        <v>57</v>
      </c>
      <c r="E35" s="4" t="s">
        <v>57</v>
      </c>
      <c r="F35" s="4" t="s">
        <v>57</v>
      </c>
      <c r="G35" s="4" t="s">
        <v>57</v>
      </c>
      <c r="H35" s="4" t="s">
        <v>57</v>
      </c>
      <c r="I35" s="4" t="s">
        <v>57</v>
      </c>
      <c r="J35" s="4" t="s">
        <v>57</v>
      </c>
      <c r="K35" s="4" t="s">
        <v>83</v>
      </c>
      <c r="L35" s="4" t="s">
        <v>57</v>
      </c>
      <c r="M35" s="4" t="s">
        <v>82</v>
      </c>
      <c r="N35" s="4" t="s">
        <v>100</v>
      </c>
      <c r="O35" s="4" t="s">
        <v>75</v>
      </c>
      <c r="P35" s="4" t="s">
        <v>57</v>
      </c>
      <c r="Q35" s="4" t="s">
        <v>57</v>
      </c>
      <c r="R35" s="4" t="s">
        <v>57</v>
      </c>
      <c r="S35" s="4" t="s">
        <v>57</v>
      </c>
      <c r="T35" s="4" t="s">
        <v>57</v>
      </c>
      <c r="U35" s="4" t="s">
        <v>57</v>
      </c>
    </row>
    <row r="36" spans="1:21" ht="16" hidden="1" x14ac:dyDescent="0.2">
      <c r="A36" s="6" t="s">
        <v>142</v>
      </c>
      <c r="B36" s="4" t="s">
        <v>399</v>
      </c>
      <c r="C36" s="4" t="s">
        <v>57</v>
      </c>
      <c r="D36" s="4" t="s">
        <v>100</v>
      </c>
      <c r="E36" s="4" t="s">
        <v>76</v>
      </c>
      <c r="F36" s="4" t="s">
        <v>57</v>
      </c>
      <c r="G36" s="4" t="s">
        <v>57</v>
      </c>
      <c r="H36" s="4" t="s">
        <v>57</v>
      </c>
      <c r="I36" s="4" t="s">
        <v>57</v>
      </c>
      <c r="J36" s="4" t="s">
        <v>194</v>
      </c>
      <c r="K36" s="4" t="s">
        <v>57</v>
      </c>
      <c r="L36" s="4" t="s">
        <v>57</v>
      </c>
      <c r="M36" s="4" t="s">
        <v>79</v>
      </c>
      <c r="N36" s="4" t="s">
        <v>57</v>
      </c>
      <c r="O36" s="4" t="s">
        <v>57</v>
      </c>
      <c r="P36" s="4" t="s">
        <v>57</v>
      </c>
      <c r="Q36" s="4" t="s">
        <v>82</v>
      </c>
      <c r="R36" s="4" t="s">
        <v>57</v>
      </c>
      <c r="S36" s="4" t="s">
        <v>57</v>
      </c>
      <c r="T36" s="4" t="s">
        <v>57</v>
      </c>
      <c r="U36" s="4" t="s">
        <v>100</v>
      </c>
    </row>
    <row r="37" spans="1:21" ht="16" hidden="1" x14ac:dyDescent="0.2">
      <c r="A37" s="6" t="s">
        <v>146</v>
      </c>
      <c r="B37" s="4" t="s">
        <v>560</v>
      </c>
      <c r="C37" s="4" t="s">
        <v>128</v>
      </c>
      <c r="D37" s="4" t="s">
        <v>57</v>
      </c>
      <c r="E37" s="4" t="s">
        <v>57</v>
      </c>
      <c r="F37" s="4" t="s">
        <v>380</v>
      </c>
      <c r="G37" s="4" t="s">
        <v>193</v>
      </c>
      <c r="H37" s="4" t="s">
        <v>82</v>
      </c>
      <c r="I37" s="4" t="s">
        <v>57</v>
      </c>
      <c r="J37" s="4" t="s">
        <v>108</v>
      </c>
      <c r="K37" s="4" t="s">
        <v>185</v>
      </c>
      <c r="L37" s="4" t="s">
        <v>57</v>
      </c>
      <c r="M37" s="4" t="s">
        <v>508</v>
      </c>
      <c r="N37" s="4" t="s">
        <v>130</v>
      </c>
      <c r="O37" s="4" t="s">
        <v>57</v>
      </c>
      <c r="P37" s="4" t="s">
        <v>57</v>
      </c>
      <c r="Q37" s="4" t="s">
        <v>123</v>
      </c>
      <c r="R37" s="4" t="s">
        <v>57</v>
      </c>
      <c r="S37" s="4" t="s">
        <v>75</v>
      </c>
      <c r="T37" s="4" t="s">
        <v>57</v>
      </c>
      <c r="U37" s="4" t="s">
        <v>83</v>
      </c>
    </row>
    <row r="38" spans="1:21" ht="16" hidden="1" x14ac:dyDescent="0.2">
      <c r="A38" s="6" t="s">
        <v>150</v>
      </c>
      <c r="B38" s="4" t="s">
        <v>561</v>
      </c>
      <c r="C38" s="4" t="s">
        <v>115</v>
      </c>
      <c r="D38" s="4" t="s">
        <v>399</v>
      </c>
      <c r="E38" s="4" t="s">
        <v>418</v>
      </c>
      <c r="F38" s="4" t="s">
        <v>562</v>
      </c>
      <c r="G38" s="4" t="s">
        <v>242</v>
      </c>
      <c r="H38" s="4" t="s">
        <v>563</v>
      </c>
      <c r="I38" s="4" t="s">
        <v>564</v>
      </c>
      <c r="J38" s="4" t="s">
        <v>286</v>
      </c>
      <c r="K38" s="4" t="s">
        <v>375</v>
      </c>
      <c r="L38" s="4" t="s">
        <v>76</v>
      </c>
      <c r="M38" s="4" t="s">
        <v>565</v>
      </c>
      <c r="N38" s="4" t="s">
        <v>375</v>
      </c>
      <c r="O38" s="4" t="s">
        <v>95</v>
      </c>
      <c r="P38" s="4" t="s">
        <v>566</v>
      </c>
      <c r="Q38" s="4" t="s">
        <v>567</v>
      </c>
      <c r="R38" s="4" t="s">
        <v>414</v>
      </c>
      <c r="S38" s="4" t="s">
        <v>182</v>
      </c>
      <c r="T38" s="4" t="s">
        <v>568</v>
      </c>
      <c r="U38" s="4" t="s">
        <v>182</v>
      </c>
    </row>
    <row r="39" spans="1:21" ht="16" hidden="1" x14ac:dyDescent="0.2">
      <c r="A39" s="6" t="s">
        <v>154</v>
      </c>
      <c r="B39" s="4" t="s">
        <v>57</v>
      </c>
      <c r="C39" s="4" t="s">
        <v>57</v>
      </c>
      <c r="D39" s="4" t="s">
        <v>57</v>
      </c>
      <c r="E39" s="4" t="s">
        <v>57</v>
      </c>
      <c r="F39" s="4" t="s">
        <v>57</v>
      </c>
      <c r="G39" s="4" t="s">
        <v>57</v>
      </c>
      <c r="H39" s="4" t="s">
        <v>57</v>
      </c>
      <c r="I39" s="4" t="s">
        <v>57</v>
      </c>
      <c r="J39" s="4" t="s">
        <v>57</v>
      </c>
      <c r="K39" s="4" t="s">
        <v>57</v>
      </c>
      <c r="L39" s="4" t="s">
        <v>57</v>
      </c>
      <c r="M39" s="4" t="s">
        <v>57</v>
      </c>
      <c r="N39" s="4" t="s">
        <v>128</v>
      </c>
      <c r="O39" s="4" t="s">
        <v>57</v>
      </c>
      <c r="P39" s="4" t="s">
        <v>57</v>
      </c>
      <c r="Q39" s="4" t="s">
        <v>57</v>
      </c>
      <c r="R39" s="4" t="s">
        <v>57</v>
      </c>
      <c r="S39" s="4" t="s">
        <v>57</v>
      </c>
      <c r="T39" s="4" t="s">
        <v>57</v>
      </c>
      <c r="U39" s="4" t="s">
        <v>57</v>
      </c>
    </row>
    <row r="40" spans="1:21" ht="16" hidden="1" x14ac:dyDescent="0.2">
      <c r="A40" s="6" t="s">
        <v>155</v>
      </c>
      <c r="B40" s="4" t="s">
        <v>569</v>
      </c>
      <c r="C40" s="4" t="s">
        <v>144</v>
      </c>
      <c r="D40" s="4" t="s">
        <v>83</v>
      </c>
      <c r="E40" s="4" t="s">
        <v>83</v>
      </c>
      <c r="F40" s="4" t="s">
        <v>570</v>
      </c>
      <c r="G40" s="4" t="s">
        <v>128</v>
      </c>
      <c r="H40" s="4" t="s">
        <v>264</v>
      </c>
      <c r="I40" s="4" t="s">
        <v>242</v>
      </c>
      <c r="J40" s="4" t="s">
        <v>505</v>
      </c>
      <c r="K40" s="4" t="s">
        <v>368</v>
      </c>
      <c r="L40" s="4" t="s">
        <v>75</v>
      </c>
      <c r="M40" s="4" t="s">
        <v>571</v>
      </c>
      <c r="N40" s="4" t="s">
        <v>402</v>
      </c>
      <c r="O40" s="4" t="s">
        <v>121</v>
      </c>
      <c r="P40" s="4" t="s">
        <v>373</v>
      </c>
      <c r="Q40" s="4" t="s">
        <v>572</v>
      </c>
      <c r="R40" s="4" t="s">
        <v>104</v>
      </c>
      <c r="S40" s="4" t="s">
        <v>91</v>
      </c>
      <c r="T40" s="4" t="s">
        <v>264</v>
      </c>
      <c r="U40" s="4" t="s">
        <v>121</v>
      </c>
    </row>
    <row r="41" spans="1:21" ht="16" hidden="1" x14ac:dyDescent="0.2">
      <c r="A41" s="6" t="s">
        <v>159</v>
      </c>
      <c r="B41" s="4" t="s">
        <v>131</v>
      </c>
      <c r="C41" s="4" t="s">
        <v>57</v>
      </c>
      <c r="D41" s="4" t="s">
        <v>57</v>
      </c>
      <c r="E41" s="4" t="s">
        <v>57</v>
      </c>
      <c r="F41" s="4" t="s">
        <v>194</v>
      </c>
      <c r="G41" s="4" t="s">
        <v>57</v>
      </c>
      <c r="H41" s="4" t="s">
        <v>57</v>
      </c>
      <c r="I41" s="4" t="s">
        <v>141</v>
      </c>
      <c r="J41" s="4" t="s">
        <v>83</v>
      </c>
      <c r="K41" s="4" t="s">
        <v>185</v>
      </c>
      <c r="L41" s="4" t="s">
        <v>57</v>
      </c>
      <c r="M41" s="4" t="s">
        <v>373</v>
      </c>
      <c r="N41" s="4" t="s">
        <v>57</v>
      </c>
      <c r="O41" s="4" t="s">
        <v>247</v>
      </c>
      <c r="P41" s="4" t="s">
        <v>89</v>
      </c>
      <c r="Q41" s="4" t="s">
        <v>194</v>
      </c>
      <c r="R41" s="4" t="s">
        <v>57</v>
      </c>
      <c r="S41" s="4" t="s">
        <v>57</v>
      </c>
      <c r="T41" s="4" t="s">
        <v>57</v>
      </c>
      <c r="U41" s="4" t="s">
        <v>57</v>
      </c>
    </row>
    <row r="42" spans="1:21" ht="16" hidden="1" x14ac:dyDescent="0.2">
      <c r="A42" s="6" t="s">
        <v>163</v>
      </c>
      <c r="B42" s="4" t="s">
        <v>387</v>
      </c>
      <c r="C42" s="4" t="s">
        <v>386</v>
      </c>
      <c r="D42" s="4" t="s">
        <v>71</v>
      </c>
      <c r="E42" s="4" t="s">
        <v>76</v>
      </c>
      <c r="F42" s="4" t="s">
        <v>573</v>
      </c>
      <c r="G42" s="4" t="s">
        <v>107</v>
      </c>
      <c r="H42" s="4" t="s">
        <v>382</v>
      </c>
      <c r="I42" s="4" t="s">
        <v>82</v>
      </c>
      <c r="J42" s="4" t="s">
        <v>413</v>
      </c>
      <c r="K42" s="4" t="s">
        <v>118</v>
      </c>
      <c r="L42" s="4" t="s">
        <v>378</v>
      </c>
      <c r="M42" s="4" t="s">
        <v>574</v>
      </c>
      <c r="N42" s="4" t="s">
        <v>57</v>
      </c>
      <c r="O42" s="4" t="s">
        <v>194</v>
      </c>
      <c r="P42" s="4" t="s">
        <v>490</v>
      </c>
      <c r="Q42" s="4" t="s">
        <v>575</v>
      </c>
      <c r="R42" s="4" t="s">
        <v>507</v>
      </c>
      <c r="S42" s="4" t="s">
        <v>418</v>
      </c>
      <c r="T42" s="4" t="s">
        <v>215</v>
      </c>
      <c r="U42" s="4" t="s">
        <v>91</v>
      </c>
    </row>
    <row r="43" spans="1:21" ht="16" hidden="1" x14ac:dyDescent="0.2">
      <c r="A43" s="6" t="s">
        <v>167</v>
      </c>
      <c r="B43" s="4" t="s">
        <v>576</v>
      </c>
      <c r="C43" s="4" t="s">
        <v>577</v>
      </c>
      <c r="D43" s="4" t="s">
        <v>118</v>
      </c>
      <c r="E43" s="4" t="s">
        <v>83</v>
      </c>
      <c r="F43" s="4" t="s">
        <v>396</v>
      </c>
      <c r="G43" s="4" t="s">
        <v>418</v>
      </c>
      <c r="H43" s="4" t="s">
        <v>578</v>
      </c>
      <c r="I43" s="4" t="s">
        <v>118</v>
      </c>
      <c r="J43" s="4" t="s">
        <v>376</v>
      </c>
      <c r="K43" s="4" t="s">
        <v>433</v>
      </c>
      <c r="L43" s="4" t="s">
        <v>128</v>
      </c>
      <c r="M43" s="4" t="s">
        <v>579</v>
      </c>
      <c r="N43" s="4" t="s">
        <v>130</v>
      </c>
      <c r="O43" s="4" t="s">
        <v>104</v>
      </c>
      <c r="P43" s="4" t="s">
        <v>125</v>
      </c>
      <c r="Q43" s="4" t="s">
        <v>580</v>
      </c>
      <c r="R43" s="4" t="s">
        <v>581</v>
      </c>
      <c r="S43" s="4" t="s">
        <v>239</v>
      </c>
      <c r="T43" s="4" t="s">
        <v>137</v>
      </c>
      <c r="U43" s="4" t="s">
        <v>95</v>
      </c>
    </row>
    <row r="44" spans="1:21" ht="16" hidden="1" x14ac:dyDescent="0.2">
      <c r="A44" s="6" t="s">
        <v>171</v>
      </c>
      <c r="B44" s="4" t="s">
        <v>582</v>
      </c>
      <c r="C44" s="4" t="s">
        <v>583</v>
      </c>
      <c r="D44" s="4" t="s">
        <v>388</v>
      </c>
      <c r="E44" s="4" t="s">
        <v>185</v>
      </c>
      <c r="F44" s="4" t="s">
        <v>584</v>
      </c>
      <c r="G44" s="4" t="s">
        <v>185</v>
      </c>
      <c r="H44" s="4" t="s">
        <v>411</v>
      </c>
      <c r="I44" s="4" t="s">
        <v>232</v>
      </c>
      <c r="J44" s="4" t="s">
        <v>242</v>
      </c>
      <c r="K44" s="4" t="s">
        <v>254</v>
      </c>
      <c r="L44" s="4" t="s">
        <v>57</v>
      </c>
      <c r="M44" s="4" t="s">
        <v>408</v>
      </c>
      <c r="N44" s="4" t="s">
        <v>86</v>
      </c>
      <c r="O44" s="4" t="s">
        <v>185</v>
      </c>
      <c r="P44" s="4" t="s">
        <v>585</v>
      </c>
      <c r="Q44" s="4" t="s">
        <v>358</v>
      </c>
      <c r="R44" s="4" t="s">
        <v>269</v>
      </c>
      <c r="S44" s="4" t="s">
        <v>83</v>
      </c>
      <c r="T44" s="4" t="s">
        <v>392</v>
      </c>
      <c r="U44" s="4" t="s">
        <v>239</v>
      </c>
    </row>
    <row r="45" spans="1:21" ht="16" hidden="1" x14ac:dyDescent="0.2">
      <c r="A45" s="6" t="s">
        <v>175</v>
      </c>
      <c r="B45" s="4" t="s">
        <v>57</v>
      </c>
      <c r="C45" s="4" t="s">
        <v>57</v>
      </c>
      <c r="D45" s="4" t="s">
        <v>57</v>
      </c>
      <c r="E45" s="4" t="s">
        <v>57</v>
      </c>
      <c r="F45" s="4" t="s">
        <v>57</v>
      </c>
      <c r="G45" s="4" t="s">
        <v>57</v>
      </c>
      <c r="H45" s="4" t="s">
        <v>57</v>
      </c>
      <c r="I45" s="4" t="s">
        <v>57</v>
      </c>
      <c r="J45" s="4" t="s">
        <v>57</v>
      </c>
      <c r="K45" s="4" t="s">
        <v>57</v>
      </c>
      <c r="L45" s="4" t="s">
        <v>57</v>
      </c>
      <c r="M45" s="4" t="s">
        <v>57</v>
      </c>
      <c r="N45" s="4" t="s">
        <v>57</v>
      </c>
      <c r="O45" s="4" t="s">
        <v>57</v>
      </c>
      <c r="P45" s="4" t="s">
        <v>57</v>
      </c>
      <c r="Q45" s="4" t="s">
        <v>57</v>
      </c>
      <c r="R45" s="4" t="s">
        <v>57</v>
      </c>
      <c r="S45" s="4" t="s">
        <v>57</v>
      </c>
      <c r="T45" s="4" t="s">
        <v>57</v>
      </c>
      <c r="U45" s="4" t="s">
        <v>57</v>
      </c>
    </row>
    <row r="46" spans="1:21" ht="16" hidden="1" x14ac:dyDescent="0.2">
      <c r="A46" s="6" t="s">
        <v>176</v>
      </c>
      <c r="B46" s="4" t="s">
        <v>491</v>
      </c>
      <c r="C46" s="4" t="s">
        <v>141</v>
      </c>
      <c r="D46" s="4" t="s">
        <v>100</v>
      </c>
      <c r="E46" s="4" t="s">
        <v>57</v>
      </c>
      <c r="F46" s="4" t="s">
        <v>57</v>
      </c>
      <c r="G46" s="4" t="s">
        <v>57</v>
      </c>
      <c r="H46" s="4" t="s">
        <v>242</v>
      </c>
      <c r="I46" s="4" t="s">
        <v>57</v>
      </c>
      <c r="J46" s="4" t="s">
        <v>57</v>
      </c>
      <c r="K46" s="4" t="s">
        <v>57</v>
      </c>
      <c r="L46" s="4" t="s">
        <v>57</v>
      </c>
      <c r="M46" s="4" t="s">
        <v>570</v>
      </c>
      <c r="N46" s="4" t="s">
        <v>57</v>
      </c>
      <c r="O46" s="4" t="s">
        <v>57</v>
      </c>
      <c r="P46" s="4" t="s">
        <v>128</v>
      </c>
      <c r="Q46" s="4" t="s">
        <v>59</v>
      </c>
      <c r="R46" s="4" t="s">
        <v>378</v>
      </c>
      <c r="S46" s="4" t="s">
        <v>57</v>
      </c>
      <c r="T46" s="4" t="s">
        <v>57</v>
      </c>
      <c r="U46" s="4" t="s">
        <v>57</v>
      </c>
    </row>
    <row r="47" spans="1:21" ht="16" x14ac:dyDescent="0.2">
      <c r="A47" s="7" t="s">
        <v>273</v>
      </c>
      <c r="B47" s="4">
        <v>0</v>
      </c>
      <c r="C47" s="4">
        <v>0</v>
      </c>
      <c r="D47" s="4">
        <v>0</v>
      </c>
      <c r="E47" s="4">
        <v>0</v>
      </c>
      <c r="F47" s="4">
        <v>0</v>
      </c>
      <c r="G47" s="4">
        <v>0</v>
      </c>
      <c r="H47" s="4">
        <v>0</v>
      </c>
      <c r="I47" s="4">
        <v>0</v>
      </c>
      <c r="J47" s="4">
        <v>0</v>
      </c>
      <c r="K47" s="4">
        <v>0</v>
      </c>
      <c r="L47" s="4">
        <v>0</v>
      </c>
      <c r="M47" s="4">
        <v>0</v>
      </c>
      <c r="N47" s="4">
        <v>0</v>
      </c>
      <c r="O47" s="4">
        <v>0</v>
      </c>
      <c r="P47" s="4">
        <v>0</v>
      </c>
      <c r="Q47" s="4">
        <v>0</v>
      </c>
      <c r="R47" s="4">
        <v>0</v>
      </c>
      <c r="S47" s="4">
        <v>0</v>
      </c>
      <c r="T47" s="4">
        <v>0</v>
      </c>
      <c r="U47" s="4">
        <v>0</v>
      </c>
    </row>
    <row r="48" spans="1:21" ht="16" hidden="1" x14ac:dyDescent="0.2">
      <c r="A48" s="6" t="s">
        <v>181</v>
      </c>
      <c r="B48" s="4">
        <v>31</v>
      </c>
      <c r="C48" s="4">
        <v>0</v>
      </c>
      <c r="D48" s="4">
        <v>0</v>
      </c>
      <c r="E48" s="4">
        <v>0</v>
      </c>
      <c r="F48" s="4">
        <v>0</v>
      </c>
      <c r="G48" s="4">
        <v>3</v>
      </c>
      <c r="H48" s="4">
        <v>0</v>
      </c>
      <c r="I48" s="4">
        <v>0</v>
      </c>
      <c r="J48" s="4">
        <v>0</v>
      </c>
      <c r="K48" s="4">
        <v>0</v>
      </c>
      <c r="L48" s="4">
        <v>0</v>
      </c>
      <c r="M48" s="4">
        <v>22</v>
      </c>
      <c r="N48" s="4">
        <v>8</v>
      </c>
      <c r="O48" s="4">
        <v>5</v>
      </c>
      <c r="P48" s="4">
        <v>12</v>
      </c>
      <c r="Q48" s="4">
        <v>0</v>
      </c>
      <c r="R48" s="4">
        <v>0</v>
      </c>
      <c r="S48" s="4">
        <v>0</v>
      </c>
      <c r="T48" s="4">
        <v>0</v>
      </c>
      <c r="U48" s="4">
        <v>0</v>
      </c>
    </row>
    <row r="49" spans="1:21" ht="16" hidden="1" x14ac:dyDescent="0.2">
      <c r="A49" s="6" t="s">
        <v>184</v>
      </c>
      <c r="B49" s="4">
        <v>0</v>
      </c>
      <c r="C49" s="4">
        <v>0</v>
      </c>
      <c r="D49" s="4">
        <v>0</v>
      </c>
      <c r="E49" s="4">
        <v>0</v>
      </c>
      <c r="F49" s="4">
        <v>0</v>
      </c>
      <c r="G49" s="4">
        <v>0</v>
      </c>
      <c r="H49" s="4">
        <v>0</v>
      </c>
      <c r="I49" s="4">
        <v>0</v>
      </c>
      <c r="J49" s="4">
        <v>0</v>
      </c>
      <c r="K49" s="4">
        <v>0</v>
      </c>
      <c r="L49" s="4">
        <v>0</v>
      </c>
      <c r="M49" s="4">
        <v>0</v>
      </c>
      <c r="N49" s="4">
        <v>0</v>
      </c>
      <c r="O49" s="4">
        <v>0</v>
      </c>
      <c r="P49" s="4">
        <v>0</v>
      </c>
      <c r="Q49" s="4">
        <v>0</v>
      </c>
      <c r="R49" s="4">
        <v>0</v>
      </c>
      <c r="S49" s="4">
        <v>0</v>
      </c>
      <c r="T49" s="4">
        <v>0</v>
      </c>
      <c r="U49" s="4">
        <v>0</v>
      </c>
    </row>
    <row r="50" spans="1:21" ht="16" hidden="1" x14ac:dyDescent="0.2">
      <c r="A50" s="6" t="s">
        <v>186</v>
      </c>
      <c r="B50" s="4">
        <v>79</v>
      </c>
      <c r="C50" s="4">
        <v>0</v>
      </c>
      <c r="D50" s="4">
        <v>0</v>
      </c>
      <c r="E50" s="4">
        <v>0</v>
      </c>
      <c r="F50" s="4">
        <v>0</v>
      </c>
      <c r="G50" s="4">
        <v>4</v>
      </c>
      <c r="H50" s="4">
        <v>0</v>
      </c>
      <c r="I50" s="4">
        <v>0</v>
      </c>
      <c r="J50" s="4">
        <v>0</v>
      </c>
      <c r="K50" s="4">
        <v>0</v>
      </c>
      <c r="L50" s="4">
        <v>0</v>
      </c>
      <c r="M50" s="4">
        <v>0</v>
      </c>
      <c r="N50" s="4">
        <v>0</v>
      </c>
      <c r="O50" s="4">
        <v>0</v>
      </c>
      <c r="P50" s="4">
        <v>0</v>
      </c>
      <c r="Q50" s="4">
        <v>33</v>
      </c>
      <c r="R50" s="4">
        <v>17</v>
      </c>
      <c r="S50" s="4">
        <v>7</v>
      </c>
      <c r="T50" s="4">
        <v>0</v>
      </c>
      <c r="U50" s="4">
        <v>0</v>
      </c>
    </row>
    <row r="51" spans="1:21" ht="16" hidden="1" x14ac:dyDescent="0.2">
      <c r="A51" s="6" t="s">
        <v>187</v>
      </c>
      <c r="B51" s="9">
        <v>1248</v>
      </c>
      <c r="C51" s="4">
        <v>723</v>
      </c>
      <c r="D51" s="4">
        <v>6</v>
      </c>
      <c r="E51" s="4">
        <v>28</v>
      </c>
      <c r="F51" s="9">
        <v>1191</v>
      </c>
      <c r="G51" s="4">
        <v>26</v>
      </c>
      <c r="H51" s="4">
        <v>277</v>
      </c>
      <c r="I51" s="4">
        <v>223</v>
      </c>
      <c r="J51" s="4">
        <v>253</v>
      </c>
      <c r="K51" s="4">
        <v>112</v>
      </c>
      <c r="L51" s="4">
        <v>36</v>
      </c>
      <c r="M51" s="9">
        <v>1012</v>
      </c>
      <c r="N51" s="4">
        <v>46</v>
      </c>
      <c r="O51" s="4">
        <v>11</v>
      </c>
      <c r="P51" s="4">
        <v>254</v>
      </c>
      <c r="Q51" s="4">
        <v>805</v>
      </c>
      <c r="R51" s="4">
        <v>317</v>
      </c>
      <c r="S51" s="4">
        <v>101</v>
      </c>
      <c r="T51" s="4">
        <v>98</v>
      </c>
      <c r="U51" s="4">
        <v>28</v>
      </c>
    </row>
    <row r="52" spans="1:21" ht="16" hidden="1" x14ac:dyDescent="0.2">
      <c r="A52" s="6" t="s">
        <v>189</v>
      </c>
      <c r="B52" s="4">
        <v>0</v>
      </c>
      <c r="C52" s="4">
        <v>0</v>
      </c>
      <c r="D52" s="4">
        <v>0</v>
      </c>
      <c r="E52" s="4">
        <v>0</v>
      </c>
      <c r="F52" s="4">
        <v>0</v>
      </c>
      <c r="G52" s="4">
        <v>0</v>
      </c>
      <c r="H52" s="4">
        <v>0</v>
      </c>
      <c r="I52" s="4">
        <v>0</v>
      </c>
      <c r="J52" s="4">
        <v>0</v>
      </c>
      <c r="K52" s="4">
        <v>0</v>
      </c>
      <c r="L52" s="4">
        <v>0</v>
      </c>
      <c r="M52" s="4">
        <v>0</v>
      </c>
      <c r="N52" s="4">
        <v>0</v>
      </c>
      <c r="O52" s="4">
        <v>0</v>
      </c>
      <c r="P52" s="4">
        <v>0</v>
      </c>
      <c r="Q52" s="4">
        <v>0</v>
      </c>
      <c r="R52" s="4">
        <v>0</v>
      </c>
      <c r="S52" s="4">
        <v>0</v>
      </c>
      <c r="T52" s="4">
        <v>0</v>
      </c>
      <c r="U52" s="4">
        <v>0</v>
      </c>
    </row>
    <row r="53" spans="1:21" ht="16" hidden="1" x14ac:dyDescent="0.2">
      <c r="A53" s="6" t="s">
        <v>190</v>
      </c>
      <c r="B53" s="4">
        <v>800</v>
      </c>
      <c r="C53" s="4">
        <v>289</v>
      </c>
      <c r="D53" s="4">
        <v>15</v>
      </c>
      <c r="E53" s="4">
        <v>7</v>
      </c>
      <c r="F53" s="4">
        <v>192</v>
      </c>
      <c r="G53" s="4">
        <v>14</v>
      </c>
      <c r="H53" s="4">
        <v>44</v>
      </c>
      <c r="I53" s="4">
        <v>109</v>
      </c>
      <c r="J53" s="4">
        <v>161</v>
      </c>
      <c r="K53" s="4">
        <v>22</v>
      </c>
      <c r="L53" s="4">
        <v>17</v>
      </c>
      <c r="M53" s="4">
        <v>560</v>
      </c>
      <c r="N53" s="4">
        <v>20</v>
      </c>
      <c r="O53" s="4">
        <v>12</v>
      </c>
      <c r="P53" s="4">
        <v>146</v>
      </c>
      <c r="Q53" s="4">
        <v>316</v>
      </c>
      <c r="R53" s="4">
        <v>226</v>
      </c>
      <c r="S53" s="4">
        <v>13</v>
      </c>
      <c r="T53" s="4">
        <v>68</v>
      </c>
      <c r="U53" s="4">
        <v>18</v>
      </c>
    </row>
    <row r="54" spans="1:21" ht="16" hidden="1" x14ac:dyDescent="0.2">
      <c r="A54" s="6" t="s">
        <v>192</v>
      </c>
      <c r="B54" s="4">
        <v>0</v>
      </c>
      <c r="C54" s="4">
        <v>0</v>
      </c>
      <c r="D54" s="4">
        <v>0</v>
      </c>
      <c r="E54" s="4">
        <v>0</v>
      </c>
      <c r="F54" s="4">
        <v>0</v>
      </c>
      <c r="G54" s="4">
        <v>0</v>
      </c>
      <c r="H54" s="4">
        <v>0</v>
      </c>
      <c r="I54" s="4">
        <v>0</v>
      </c>
      <c r="J54" s="4">
        <v>0</v>
      </c>
      <c r="K54" s="4">
        <v>0</v>
      </c>
      <c r="L54" s="4">
        <v>0</v>
      </c>
      <c r="M54" s="4">
        <v>0</v>
      </c>
      <c r="N54" s="4">
        <v>0</v>
      </c>
      <c r="O54" s="4">
        <v>2</v>
      </c>
      <c r="P54" s="4">
        <v>13</v>
      </c>
      <c r="Q54" s="4">
        <v>0</v>
      </c>
      <c r="R54" s="4">
        <v>0</v>
      </c>
      <c r="S54" s="4">
        <v>0</v>
      </c>
      <c r="T54" s="4">
        <v>0</v>
      </c>
      <c r="U54" s="4">
        <v>0</v>
      </c>
    </row>
    <row r="55" spans="1:21" ht="16" hidden="1" x14ac:dyDescent="0.2">
      <c r="A55" s="6" t="s">
        <v>195</v>
      </c>
      <c r="B55" s="4">
        <v>44</v>
      </c>
      <c r="C55" s="4">
        <v>14</v>
      </c>
      <c r="D55" s="4">
        <v>0</v>
      </c>
      <c r="E55" s="4">
        <v>0</v>
      </c>
      <c r="F55" s="4">
        <v>0</v>
      </c>
      <c r="G55" s="4">
        <v>0</v>
      </c>
      <c r="H55" s="4">
        <v>20</v>
      </c>
      <c r="I55" s="4">
        <v>31</v>
      </c>
      <c r="J55" s="4">
        <v>0</v>
      </c>
      <c r="K55" s="4">
        <v>6</v>
      </c>
      <c r="L55" s="4">
        <v>0</v>
      </c>
      <c r="M55" s="4">
        <v>180</v>
      </c>
      <c r="N55" s="4">
        <v>0</v>
      </c>
      <c r="O55" s="4">
        <v>0</v>
      </c>
      <c r="P55" s="4">
        <v>18</v>
      </c>
      <c r="Q55" s="4">
        <v>9</v>
      </c>
      <c r="R55" s="4">
        <v>0</v>
      </c>
      <c r="S55" s="4">
        <v>0</v>
      </c>
      <c r="T55" s="4">
        <v>0</v>
      </c>
      <c r="U55" s="4">
        <v>0</v>
      </c>
    </row>
    <row r="56" spans="1:21" ht="16" hidden="1" x14ac:dyDescent="0.2">
      <c r="A56" s="6" t="s">
        <v>198</v>
      </c>
      <c r="B56" s="4">
        <v>0</v>
      </c>
      <c r="C56" s="4">
        <v>0</v>
      </c>
      <c r="D56" s="4">
        <v>0</v>
      </c>
      <c r="E56" s="4">
        <v>0</v>
      </c>
      <c r="F56" s="4">
        <v>0</v>
      </c>
      <c r="G56" s="4">
        <v>0</v>
      </c>
      <c r="H56" s="4">
        <v>0</v>
      </c>
      <c r="I56" s="4">
        <v>0</v>
      </c>
      <c r="J56" s="4">
        <v>0</v>
      </c>
      <c r="K56" s="4">
        <v>0</v>
      </c>
      <c r="L56" s="4">
        <v>0</v>
      </c>
      <c r="M56" s="4">
        <v>0</v>
      </c>
      <c r="N56" s="4">
        <v>0</v>
      </c>
      <c r="O56" s="4">
        <v>0</v>
      </c>
      <c r="P56" s="4">
        <v>0</v>
      </c>
      <c r="Q56" s="4">
        <v>0</v>
      </c>
      <c r="R56" s="4">
        <v>0</v>
      </c>
      <c r="S56" s="4">
        <v>0</v>
      </c>
      <c r="T56" s="4">
        <v>0</v>
      </c>
      <c r="U56" s="4">
        <v>0</v>
      </c>
    </row>
    <row r="57" spans="1:21" ht="16" hidden="1" x14ac:dyDescent="0.2">
      <c r="A57" s="6" t="s">
        <v>199</v>
      </c>
      <c r="B57" s="4">
        <v>0</v>
      </c>
      <c r="C57" s="4">
        <v>0</v>
      </c>
      <c r="D57" s="4">
        <v>0</v>
      </c>
      <c r="E57" s="4">
        <v>0</v>
      </c>
      <c r="F57" s="4">
        <v>0</v>
      </c>
      <c r="G57" s="4">
        <v>0</v>
      </c>
      <c r="H57" s="4">
        <v>0</v>
      </c>
      <c r="I57" s="4">
        <v>0</v>
      </c>
      <c r="J57" s="4">
        <v>0</v>
      </c>
      <c r="K57" s="4">
        <v>0</v>
      </c>
      <c r="L57" s="4">
        <v>0</v>
      </c>
      <c r="M57" s="4">
        <v>10</v>
      </c>
      <c r="N57" s="4">
        <v>0</v>
      </c>
      <c r="O57" s="4">
        <v>0</v>
      </c>
      <c r="P57" s="4">
        <v>0</v>
      </c>
      <c r="Q57" s="4">
        <v>0</v>
      </c>
      <c r="R57" s="4">
        <v>0</v>
      </c>
      <c r="S57" s="4">
        <v>0</v>
      </c>
      <c r="T57" s="4">
        <v>0</v>
      </c>
      <c r="U57" s="4">
        <v>0</v>
      </c>
    </row>
    <row r="58" spans="1:21" ht="16" hidden="1" x14ac:dyDescent="0.2">
      <c r="A58" s="6" t="s">
        <v>200</v>
      </c>
      <c r="B58" s="4">
        <v>0</v>
      </c>
      <c r="C58" s="4">
        <v>0</v>
      </c>
      <c r="D58" s="4">
        <v>0</v>
      </c>
      <c r="E58" s="4">
        <v>0</v>
      </c>
      <c r="F58" s="4">
        <v>0</v>
      </c>
      <c r="G58" s="4">
        <v>0</v>
      </c>
      <c r="H58" s="4">
        <v>0</v>
      </c>
      <c r="I58" s="4">
        <v>0</v>
      </c>
      <c r="J58" s="4">
        <v>0</v>
      </c>
      <c r="K58" s="4">
        <v>0</v>
      </c>
      <c r="L58" s="4">
        <v>0</v>
      </c>
      <c r="M58" s="4">
        <v>0</v>
      </c>
      <c r="N58" s="4">
        <v>0</v>
      </c>
      <c r="O58" s="4">
        <v>0</v>
      </c>
      <c r="P58" s="4">
        <v>0</v>
      </c>
      <c r="Q58" s="4">
        <v>0</v>
      </c>
      <c r="R58" s="4">
        <v>0</v>
      </c>
      <c r="S58" s="4">
        <v>0</v>
      </c>
      <c r="T58" s="4">
        <v>0</v>
      </c>
      <c r="U58" s="4">
        <v>0</v>
      </c>
    </row>
    <row r="59" spans="1:21" ht="16" hidden="1" x14ac:dyDescent="0.2">
      <c r="A59" s="6" t="s">
        <v>201</v>
      </c>
      <c r="B59" s="4">
        <v>13</v>
      </c>
      <c r="C59" s="4">
        <v>0</v>
      </c>
      <c r="D59" s="4">
        <v>0</v>
      </c>
      <c r="E59" s="4">
        <v>0</v>
      </c>
      <c r="F59" s="4">
        <v>0</v>
      </c>
      <c r="G59" s="4">
        <v>0</v>
      </c>
      <c r="H59" s="4">
        <v>0</v>
      </c>
      <c r="I59" s="4">
        <v>0</v>
      </c>
      <c r="J59" s="4">
        <v>0</v>
      </c>
      <c r="K59" s="4">
        <v>0</v>
      </c>
      <c r="L59" s="4">
        <v>0</v>
      </c>
      <c r="M59" s="4">
        <v>0</v>
      </c>
      <c r="N59" s="4">
        <v>0</v>
      </c>
      <c r="O59" s="4">
        <v>0</v>
      </c>
      <c r="P59" s="4">
        <v>0</v>
      </c>
      <c r="Q59" s="4">
        <v>0</v>
      </c>
      <c r="R59" s="4">
        <v>0</v>
      </c>
      <c r="S59" s="4">
        <v>0</v>
      </c>
      <c r="T59" s="4">
        <v>0</v>
      </c>
      <c r="U59" s="4">
        <v>0</v>
      </c>
    </row>
    <row r="60" spans="1:21" ht="16" hidden="1" x14ac:dyDescent="0.2">
      <c r="A60" s="6" t="s">
        <v>202</v>
      </c>
      <c r="B60" s="4">
        <v>20</v>
      </c>
      <c r="C60" s="4">
        <v>11</v>
      </c>
      <c r="D60" s="4">
        <v>3</v>
      </c>
      <c r="E60" s="4">
        <v>6</v>
      </c>
      <c r="F60" s="4">
        <v>17</v>
      </c>
      <c r="G60" s="4">
        <v>4</v>
      </c>
      <c r="H60" s="4">
        <v>13</v>
      </c>
      <c r="I60" s="4">
        <v>19</v>
      </c>
      <c r="J60" s="4">
        <v>0</v>
      </c>
      <c r="K60" s="4">
        <v>0</v>
      </c>
      <c r="L60" s="4">
        <v>0</v>
      </c>
      <c r="M60" s="4">
        <v>25</v>
      </c>
      <c r="N60" s="4">
        <v>11</v>
      </c>
      <c r="O60" s="4">
        <v>0</v>
      </c>
      <c r="P60" s="4">
        <v>0</v>
      </c>
      <c r="Q60" s="4">
        <v>7</v>
      </c>
      <c r="R60" s="4">
        <v>0</v>
      </c>
      <c r="S60" s="4">
        <v>3</v>
      </c>
      <c r="T60" s="4">
        <v>0</v>
      </c>
      <c r="U60" s="4">
        <v>0</v>
      </c>
    </row>
    <row r="61" spans="1:21" ht="16" hidden="1" x14ac:dyDescent="0.2">
      <c r="A61" s="6" t="s">
        <v>205</v>
      </c>
      <c r="B61" s="4">
        <v>13</v>
      </c>
      <c r="C61" s="4">
        <v>27</v>
      </c>
      <c r="D61" s="4">
        <v>0</v>
      </c>
      <c r="E61" s="4">
        <v>0</v>
      </c>
      <c r="F61" s="4">
        <v>79</v>
      </c>
      <c r="G61" s="4">
        <v>2</v>
      </c>
      <c r="H61" s="4">
        <v>0</v>
      </c>
      <c r="I61" s="4">
        <v>0</v>
      </c>
      <c r="J61" s="4">
        <v>0</v>
      </c>
      <c r="K61" s="4">
        <v>0</v>
      </c>
      <c r="L61" s="4">
        <v>0</v>
      </c>
      <c r="M61" s="4">
        <v>37</v>
      </c>
      <c r="N61" s="4">
        <v>3</v>
      </c>
      <c r="O61" s="4">
        <v>11</v>
      </c>
      <c r="P61" s="4">
        <v>0</v>
      </c>
      <c r="Q61" s="4">
        <v>0</v>
      </c>
      <c r="R61" s="4">
        <v>0</v>
      </c>
      <c r="S61" s="4">
        <v>0</v>
      </c>
      <c r="T61" s="4">
        <v>6</v>
      </c>
      <c r="U61" s="4">
        <v>3</v>
      </c>
    </row>
    <row r="62" spans="1:21" ht="16" hidden="1" x14ac:dyDescent="0.2">
      <c r="A62" s="6" t="s">
        <v>207</v>
      </c>
      <c r="B62" s="4">
        <v>0</v>
      </c>
      <c r="C62" s="4">
        <v>17</v>
      </c>
      <c r="D62" s="4">
        <v>0</v>
      </c>
      <c r="E62" s="4">
        <v>0</v>
      </c>
      <c r="F62" s="4">
        <v>0</v>
      </c>
      <c r="G62" s="4">
        <v>0</v>
      </c>
      <c r="H62" s="4">
        <v>0</v>
      </c>
      <c r="I62" s="4">
        <v>0</v>
      </c>
      <c r="J62" s="4">
        <v>0</v>
      </c>
      <c r="K62" s="4">
        <v>0</v>
      </c>
      <c r="L62" s="4">
        <v>0</v>
      </c>
      <c r="M62" s="4">
        <v>0</v>
      </c>
      <c r="N62" s="4">
        <v>0</v>
      </c>
      <c r="O62" s="4">
        <v>0</v>
      </c>
      <c r="P62" s="4">
        <v>0</v>
      </c>
      <c r="Q62" s="4">
        <v>0</v>
      </c>
      <c r="R62" s="4">
        <v>0</v>
      </c>
      <c r="S62" s="4">
        <v>0</v>
      </c>
      <c r="T62" s="4">
        <v>0</v>
      </c>
      <c r="U62" s="4">
        <v>0</v>
      </c>
    </row>
    <row r="63" spans="1:21" ht="16" hidden="1" x14ac:dyDescent="0.2">
      <c r="A63" s="6" t="s">
        <v>208</v>
      </c>
      <c r="B63" s="4">
        <v>455</v>
      </c>
      <c r="C63" s="4">
        <v>547</v>
      </c>
      <c r="D63" s="4">
        <v>51</v>
      </c>
      <c r="E63" s="4">
        <v>21</v>
      </c>
      <c r="F63" s="4">
        <v>794</v>
      </c>
      <c r="G63" s="4">
        <v>50</v>
      </c>
      <c r="H63" s="4">
        <v>275</v>
      </c>
      <c r="I63" s="4">
        <v>487</v>
      </c>
      <c r="J63" s="4">
        <v>243</v>
      </c>
      <c r="K63" s="4">
        <v>111</v>
      </c>
      <c r="L63" s="4">
        <v>13</v>
      </c>
      <c r="M63" s="4">
        <v>634</v>
      </c>
      <c r="N63" s="4">
        <v>23</v>
      </c>
      <c r="O63" s="4">
        <v>21</v>
      </c>
      <c r="P63" s="4">
        <v>278</v>
      </c>
      <c r="Q63" s="4">
        <v>653</v>
      </c>
      <c r="R63" s="4">
        <v>450</v>
      </c>
      <c r="S63" s="4">
        <v>42</v>
      </c>
      <c r="T63" s="4">
        <v>91</v>
      </c>
      <c r="U63" s="4">
        <v>29</v>
      </c>
    </row>
    <row r="64" spans="1:21" ht="16" hidden="1" x14ac:dyDescent="0.2">
      <c r="A64" s="6" t="s">
        <v>210</v>
      </c>
      <c r="B64" s="4">
        <v>108</v>
      </c>
      <c r="C64" s="4">
        <v>60</v>
      </c>
      <c r="D64" s="4">
        <v>0</v>
      </c>
      <c r="E64" s="4">
        <v>0</v>
      </c>
      <c r="F64" s="4">
        <v>35</v>
      </c>
      <c r="G64" s="4">
        <v>12</v>
      </c>
      <c r="H64" s="4">
        <v>47</v>
      </c>
      <c r="I64" s="4">
        <v>15</v>
      </c>
      <c r="J64" s="4">
        <v>8</v>
      </c>
      <c r="K64" s="4">
        <v>0</v>
      </c>
      <c r="L64" s="4">
        <v>0</v>
      </c>
      <c r="M64" s="4">
        <v>26</v>
      </c>
      <c r="N64" s="4">
        <v>0</v>
      </c>
      <c r="O64" s="4">
        <v>1</v>
      </c>
      <c r="P64" s="4">
        <v>53</v>
      </c>
      <c r="Q64" s="4">
        <v>299</v>
      </c>
      <c r="R64" s="4">
        <v>7</v>
      </c>
      <c r="S64" s="4">
        <v>0</v>
      </c>
      <c r="T64" s="4">
        <v>0</v>
      </c>
      <c r="U64" s="4">
        <v>3</v>
      </c>
    </row>
    <row r="65" spans="1:21" ht="16" hidden="1" x14ac:dyDescent="0.2">
      <c r="A65" s="6" t="s">
        <v>213</v>
      </c>
      <c r="B65" s="4">
        <v>9</v>
      </c>
      <c r="C65" s="4">
        <v>28</v>
      </c>
      <c r="D65" s="4">
        <v>0</v>
      </c>
      <c r="E65" s="4">
        <v>0</v>
      </c>
      <c r="F65" s="4">
        <v>1</v>
      </c>
      <c r="G65" s="4">
        <v>0</v>
      </c>
      <c r="H65" s="4">
        <v>0</v>
      </c>
      <c r="I65" s="4">
        <v>0</v>
      </c>
      <c r="J65" s="4">
        <v>0</v>
      </c>
      <c r="K65" s="4">
        <v>0</v>
      </c>
      <c r="L65" s="4">
        <v>0</v>
      </c>
      <c r="M65" s="4">
        <v>0</v>
      </c>
      <c r="N65" s="4">
        <v>0</v>
      </c>
      <c r="O65" s="4">
        <v>2</v>
      </c>
      <c r="P65" s="4">
        <v>0</v>
      </c>
      <c r="Q65" s="4">
        <v>0</v>
      </c>
      <c r="R65" s="4">
        <v>0</v>
      </c>
      <c r="S65" s="4">
        <v>0</v>
      </c>
      <c r="T65" s="4">
        <v>0</v>
      </c>
      <c r="U65" s="4">
        <v>0</v>
      </c>
    </row>
    <row r="66" spans="1:21" ht="16" hidden="1" x14ac:dyDescent="0.2">
      <c r="A66" s="6" t="s">
        <v>216</v>
      </c>
      <c r="B66" s="4">
        <v>123</v>
      </c>
      <c r="C66" s="4">
        <v>31</v>
      </c>
      <c r="D66" s="4">
        <v>0</v>
      </c>
      <c r="E66" s="4">
        <v>2</v>
      </c>
      <c r="F66" s="4">
        <v>30</v>
      </c>
      <c r="G66" s="4">
        <v>4</v>
      </c>
      <c r="H66" s="4">
        <v>111</v>
      </c>
      <c r="I66" s="4">
        <v>0</v>
      </c>
      <c r="J66" s="4">
        <v>0</v>
      </c>
      <c r="K66" s="4">
        <v>0</v>
      </c>
      <c r="L66" s="4">
        <v>0</v>
      </c>
      <c r="M66" s="4">
        <v>164</v>
      </c>
      <c r="N66" s="4">
        <v>16</v>
      </c>
      <c r="O66" s="4">
        <v>2</v>
      </c>
      <c r="P66" s="4">
        <v>180</v>
      </c>
      <c r="Q66" s="4">
        <v>141</v>
      </c>
      <c r="R66" s="4">
        <v>95</v>
      </c>
      <c r="S66" s="4">
        <v>0</v>
      </c>
      <c r="T66" s="4">
        <v>0</v>
      </c>
      <c r="U66" s="4">
        <v>0</v>
      </c>
    </row>
    <row r="67" spans="1:21" ht="16" hidden="1" x14ac:dyDescent="0.2">
      <c r="A67" s="6" t="s">
        <v>218</v>
      </c>
      <c r="B67" s="4">
        <v>0</v>
      </c>
      <c r="C67" s="4">
        <v>0</v>
      </c>
      <c r="D67" s="4">
        <v>0</v>
      </c>
      <c r="E67" s="4">
        <v>0</v>
      </c>
      <c r="F67" s="4">
        <v>15</v>
      </c>
      <c r="G67" s="4">
        <v>0</v>
      </c>
      <c r="H67" s="4">
        <v>0</v>
      </c>
      <c r="I67" s="4">
        <v>0</v>
      </c>
      <c r="J67" s="4">
        <v>0</v>
      </c>
      <c r="K67" s="4">
        <v>0</v>
      </c>
      <c r="L67" s="4">
        <v>0</v>
      </c>
      <c r="M67" s="4">
        <v>56</v>
      </c>
      <c r="N67" s="4">
        <v>0</v>
      </c>
      <c r="O67" s="4">
        <v>0</v>
      </c>
      <c r="P67" s="4">
        <v>0</v>
      </c>
      <c r="Q67" s="4">
        <v>0</v>
      </c>
      <c r="R67" s="4">
        <v>0</v>
      </c>
      <c r="S67" s="4">
        <v>0</v>
      </c>
      <c r="T67" s="4">
        <v>0</v>
      </c>
      <c r="U67" s="4">
        <v>2</v>
      </c>
    </row>
    <row r="68" spans="1:21" ht="16" hidden="1" x14ac:dyDescent="0.2">
      <c r="A68" s="6" t="s">
        <v>221</v>
      </c>
      <c r="B68" s="4">
        <v>122</v>
      </c>
      <c r="C68" s="4">
        <v>15</v>
      </c>
      <c r="D68" s="4">
        <v>0</v>
      </c>
      <c r="E68" s="4">
        <v>20</v>
      </c>
      <c r="F68" s="4">
        <v>13</v>
      </c>
      <c r="G68" s="4">
        <v>0</v>
      </c>
      <c r="H68" s="4">
        <v>0</v>
      </c>
      <c r="I68" s="4">
        <v>36</v>
      </c>
      <c r="J68" s="4">
        <v>6</v>
      </c>
      <c r="K68" s="4">
        <v>8</v>
      </c>
      <c r="L68" s="4">
        <v>2</v>
      </c>
      <c r="M68" s="4">
        <v>40</v>
      </c>
      <c r="N68" s="4">
        <v>2</v>
      </c>
      <c r="O68" s="4">
        <v>2</v>
      </c>
      <c r="P68" s="4">
        <v>0</v>
      </c>
      <c r="Q68" s="4">
        <v>72</v>
      </c>
      <c r="R68" s="4">
        <v>0</v>
      </c>
      <c r="S68" s="4">
        <v>7</v>
      </c>
      <c r="T68" s="4">
        <v>0</v>
      </c>
      <c r="U68" s="4">
        <v>3</v>
      </c>
    </row>
    <row r="69" spans="1:21" ht="16" hidden="1" x14ac:dyDescent="0.2">
      <c r="A69" s="6" t="s">
        <v>222</v>
      </c>
      <c r="B69" s="4">
        <v>42</v>
      </c>
      <c r="C69" s="4">
        <v>30</v>
      </c>
      <c r="D69" s="4">
        <v>12</v>
      </c>
      <c r="E69" s="4">
        <v>19</v>
      </c>
      <c r="F69" s="4">
        <v>66</v>
      </c>
      <c r="G69" s="4">
        <v>13</v>
      </c>
      <c r="H69" s="4">
        <v>139</v>
      </c>
      <c r="I69" s="4">
        <v>0</v>
      </c>
      <c r="J69" s="4">
        <v>0</v>
      </c>
      <c r="K69" s="4">
        <v>7</v>
      </c>
      <c r="L69" s="4">
        <v>0</v>
      </c>
      <c r="M69" s="4">
        <v>149</v>
      </c>
      <c r="N69" s="4">
        <v>4</v>
      </c>
      <c r="O69" s="4">
        <v>2</v>
      </c>
      <c r="P69" s="4">
        <v>15</v>
      </c>
      <c r="Q69" s="4">
        <v>94</v>
      </c>
      <c r="R69" s="4">
        <v>347</v>
      </c>
      <c r="S69" s="4">
        <v>7</v>
      </c>
      <c r="T69" s="4">
        <v>0</v>
      </c>
      <c r="U69" s="4">
        <v>10</v>
      </c>
    </row>
    <row r="70" spans="1:21" ht="16" hidden="1" x14ac:dyDescent="0.2">
      <c r="A70" s="6" t="s">
        <v>225</v>
      </c>
      <c r="B70" s="4">
        <v>0</v>
      </c>
      <c r="C70" s="4">
        <v>0</v>
      </c>
      <c r="D70" s="4">
        <v>0</v>
      </c>
      <c r="E70" s="4">
        <v>0</v>
      </c>
      <c r="F70" s="4">
        <v>0</v>
      </c>
      <c r="G70" s="4">
        <v>0</v>
      </c>
      <c r="H70" s="4">
        <v>0</v>
      </c>
      <c r="I70" s="4">
        <v>0</v>
      </c>
      <c r="J70" s="4">
        <v>0</v>
      </c>
      <c r="K70" s="4">
        <v>0</v>
      </c>
      <c r="L70" s="4">
        <v>0</v>
      </c>
      <c r="M70" s="4">
        <v>0</v>
      </c>
      <c r="N70" s="4">
        <v>0</v>
      </c>
      <c r="O70" s="4">
        <v>0</v>
      </c>
      <c r="P70" s="4">
        <v>0</v>
      </c>
      <c r="Q70" s="4">
        <v>0</v>
      </c>
      <c r="R70" s="4">
        <v>0</v>
      </c>
      <c r="S70" s="4">
        <v>0</v>
      </c>
      <c r="T70" s="4">
        <v>0</v>
      </c>
      <c r="U70" s="4">
        <v>0</v>
      </c>
    </row>
    <row r="71" spans="1:21" ht="16" hidden="1" x14ac:dyDescent="0.2">
      <c r="A71" s="6" t="s">
        <v>227</v>
      </c>
      <c r="B71" s="4">
        <v>24</v>
      </c>
      <c r="C71" s="4">
        <v>0</v>
      </c>
      <c r="D71" s="4">
        <v>0</v>
      </c>
      <c r="E71" s="4">
        <v>0</v>
      </c>
      <c r="F71" s="4">
        <v>0</v>
      </c>
      <c r="G71" s="4">
        <v>0</v>
      </c>
      <c r="H71" s="4">
        <v>0</v>
      </c>
      <c r="I71" s="4">
        <v>0</v>
      </c>
      <c r="J71" s="4">
        <v>0</v>
      </c>
      <c r="K71" s="4">
        <v>0</v>
      </c>
      <c r="L71" s="4">
        <v>0</v>
      </c>
      <c r="M71" s="4">
        <v>0</v>
      </c>
      <c r="N71" s="4">
        <v>0</v>
      </c>
      <c r="O71" s="4">
        <v>0</v>
      </c>
      <c r="P71" s="4">
        <v>12</v>
      </c>
      <c r="Q71" s="4">
        <v>10</v>
      </c>
      <c r="R71" s="4">
        <v>0</v>
      </c>
      <c r="S71" s="4">
        <v>0</v>
      </c>
      <c r="T71" s="4">
        <v>0</v>
      </c>
      <c r="U71" s="4">
        <v>0</v>
      </c>
    </row>
    <row r="72" spans="1:21" ht="16" hidden="1" x14ac:dyDescent="0.2">
      <c r="A72" s="6" t="s">
        <v>230</v>
      </c>
      <c r="B72" s="4">
        <v>12</v>
      </c>
      <c r="C72" s="4">
        <v>47</v>
      </c>
      <c r="D72" s="4">
        <v>4</v>
      </c>
      <c r="E72" s="4">
        <v>3</v>
      </c>
      <c r="F72" s="4">
        <v>0</v>
      </c>
      <c r="G72" s="4">
        <v>0</v>
      </c>
      <c r="H72" s="4">
        <v>0</v>
      </c>
      <c r="I72" s="4">
        <v>0</v>
      </c>
      <c r="J72" s="4">
        <v>18</v>
      </c>
      <c r="K72" s="4">
        <v>0</v>
      </c>
      <c r="L72" s="4">
        <v>0</v>
      </c>
      <c r="M72" s="4">
        <v>0</v>
      </c>
      <c r="N72" s="4">
        <v>0</v>
      </c>
      <c r="O72" s="4">
        <v>0</v>
      </c>
      <c r="P72" s="4">
        <v>50</v>
      </c>
      <c r="Q72" s="4">
        <v>0</v>
      </c>
      <c r="R72" s="4">
        <v>0</v>
      </c>
      <c r="S72" s="4">
        <v>0</v>
      </c>
      <c r="T72" s="4">
        <v>0</v>
      </c>
      <c r="U72" s="4">
        <v>0</v>
      </c>
    </row>
    <row r="73" spans="1:21" ht="16" hidden="1" x14ac:dyDescent="0.2">
      <c r="A73" s="6" t="s">
        <v>233</v>
      </c>
      <c r="B73" s="4">
        <v>0</v>
      </c>
      <c r="C73" s="4">
        <v>0</v>
      </c>
      <c r="D73" s="4">
        <v>0</v>
      </c>
      <c r="E73" s="4">
        <v>0</v>
      </c>
      <c r="F73" s="4">
        <v>0</v>
      </c>
      <c r="G73" s="4">
        <v>0</v>
      </c>
      <c r="H73" s="4">
        <v>0</v>
      </c>
      <c r="I73" s="4">
        <v>0</v>
      </c>
      <c r="J73" s="4">
        <v>0</v>
      </c>
      <c r="K73" s="4">
        <v>0</v>
      </c>
      <c r="L73" s="4">
        <v>0</v>
      </c>
      <c r="M73" s="4">
        <v>9</v>
      </c>
      <c r="N73" s="4">
        <v>2</v>
      </c>
      <c r="O73" s="4">
        <v>0</v>
      </c>
      <c r="P73" s="4">
        <v>0</v>
      </c>
      <c r="Q73" s="4">
        <v>0</v>
      </c>
      <c r="R73" s="4">
        <v>0</v>
      </c>
      <c r="S73" s="4">
        <v>0</v>
      </c>
      <c r="T73" s="4">
        <v>0</v>
      </c>
      <c r="U73" s="4">
        <v>0</v>
      </c>
    </row>
    <row r="74" spans="1:21" ht="16" hidden="1" x14ac:dyDescent="0.2">
      <c r="A74" s="6" t="s">
        <v>234</v>
      </c>
      <c r="B74" s="4">
        <v>0</v>
      </c>
      <c r="C74" s="4">
        <v>0</v>
      </c>
      <c r="D74" s="4">
        <v>0</v>
      </c>
      <c r="E74" s="4">
        <v>0</v>
      </c>
      <c r="F74" s="4">
        <v>0</v>
      </c>
      <c r="G74" s="4">
        <v>0</v>
      </c>
      <c r="H74" s="4">
        <v>0</v>
      </c>
      <c r="I74" s="4">
        <v>0</v>
      </c>
      <c r="J74" s="4">
        <v>0</v>
      </c>
      <c r="K74" s="4">
        <v>0</v>
      </c>
      <c r="L74" s="4">
        <v>0</v>
      </c>
      <c r="M74" s="4">
        <v>0</v>
      </c>
      <c r="N74" s="4">
        <v>0</v>
      </c>
      <c r="O74" s="4">
        <v>0</v>
      </c>
      <c r="P74" s="4">
        <v>0</v>
      </c>
      <c r="Q74" s="4">
        <v>0</v>
      </c>
      <c r="R74" s="4">
        <v>0</v>
      </c>
      <c r="S74" s="4">
        <v>0</v>
      </c>
      <c r="T74" s="4">
        <v>0</v>
      </c>
      <c r="U74" s="4">
        <v>0</v>
      </c>
    </row>
    <row r="75" spans="1:21" ht="16" hidden="1" x14ac:dyDescent="0.2">
      <c r="A75" s="6" t="s">
        <v>235</v>
      </c>
      <c r="B75" s="4">
        <v>793</v>
      </c>
      <c r="C75" s="4">
        <v>43</v>
      </c>
      <c r="D75" s="4">
        <v>0</v>
      </c>
      <c r="E75" s="4">
        <v>0</v>
      </c>
      <c r="F75" s="4">
        <v>0</v>
      </c>
      <c r="G75" s="4">
        <v>0</v>
      </c>
      <c r="H75" s="4">
        <v>10</v>
      </c>
      <c r="I75" s="4">
        <v>99</v>
      </c>
      <c r="J75" s="4">
        <v>0</v>
      </c>
      <c r="K75" s="4">
        <v>0</v>
      </c>
      <c r="L75" s="4">
        <v>0</v>
      </c>
      <c r="M75" s="4">
        <v>139</v>
      </c>
      <c r="N75" s="4">
        <v>0</v>
      </c>
      <c r="O75" s="4">
        <v>0</v>
      </c>
      <c r="P75" s="4">
        <v>0</v>
      </c>
      <c r="Q75" s="4">
        <v>67</v>
      </c>
      <c r="R75" s="4">
        <v>0</v>
      </c>
      <c r="S75" s="4">
        <v>0</v>
      </c>
      <c r="T75" s="4">
        <v>8</v>
      </c>
      <c r="U75" s="4">
        <v>0</v>
      </c>
    </row>
    <row r="76" spans="1:21" ht="16" hidden="1" x14ac:dyDescent="0.2">
      <c r="A76" s="7" t="s">
        <v>238</v>
      </c>
      <c r="B76" s="4">
        <v>269</v>
      </c>
      <c r="C76" s="4">
        <v>0</v>
      </c>
      <c r="D76" s="4">
        <v>0</v>
      </c>
      <c r="E76" s="4">
        <v>0</v>
      </c>
      <c r="F76" s="4">
        <v>0</v>
      </c>
      <c r="G76" s="4">
        <v>0</v>
      </c>
      <c r="H76" s="4">
        <v>0</v>
      </c>
      <c r="I76" s="4">
        <v>99</v>
      </c>
      <c r="J76" s="4">
        <v>0</v>
      </c>
      <c r="K76" s="4">
        <v>0</v>
      </c>
      <c r="L76" s="4">
        <v>0</v>
      </c>
      <c r="M76" s="4">
        <v>9</v>
      </c>
      <c r="N76" s="4">
        <v>0</v>
      </c>
      <c r="O76" s="4">
        <v>0</v>
      </c>
      <c r="P76" s="4">
        <v>0</v>
      </c>
      <c r="Q76" s="4">
        <v>3</v>
      </c>
      <c r="R76" s="4">
        <v>0</v>
      </c>
      <c r="S76" s="4">
        <v>0</v>
      </c>
      <c r="T76" s="4">
        <v>0</v>
      </c>
      <c r="U76" s="4">
        <v>0</v>
      </c>
    </row>
    <row r="77" spans="1:21" ht="16" hidden="1" x14ac:dyDescent="0.2">
      <c r="A77" s="7" t="s">
        <v>240</v>
      </c>
      <c r="B77" s="4">
        <v>23</v>
      </c>
      <c r="C77" s="4">
        <v>0</v>
      </c>
      <c r="D77" s="4">
        <v>0</v>
      </c>
      <c r="E77" s="4">
        <v>0</v>
      </c>
      <c r="F77" s="4">
        <v>0</v>
      </c>
      <c r="G77" s="4">
        <v>0</v>
      </c>
      <c r="H77" s="4">
        <v>0</v>
      </c>
      <c r="I77" s="4">
        <v>0</v>
      </c>
      <c r="J77" s="4">
        <v>0</v>
      </c>
      <c r="K77" s="4">
        <v>0</v>
      </c>
      <c r="L77" s="4">
        <v>0</v>
      </c>
      <c r="M77" s="4">
        <v>8</v>
      </c>
      <c r="N77" s="4">
        <v>0</v>
      </c>
      <c r="O77" s="4">
        <v>0</v>
      </c>
      <c r="P77" s="4">
        <v>0</v>
      </c>
      <c r="Q77" s="4">
        <v>9</v>
      </c>
      <c r="R77" s="4">
        <v>0</v>
      </c>
      <c r="S77" s="4">
        <v>0</v>
      </c>
      <c r="T77" s="4">
        <v>8</v>
      </c>
      <c r="U77" s="4">
        <v>0</v>
      </c>
    </row>
    <row r="78" spans="1:21" ht="16" hidden="1" x14ac:dyDescent="0.2">
      <c r="A78" s="7" t="s">
        <v>241</v>
      </c>
      <c r="B78" s="4">
        <v>16</v>
      </c>
      <c r="C78" s="4">
        <v>0</v>
      </c>
      <c r="D78" s="4">
        <v>0</v>
      </c>
      <c r="E78" s="4">
        <v>0</v>
      </c>
      <c r="F78" s="4">
        <v>0</v>
      </c>
      <c r="G78" s="4">
        <v>0</v>
      </c>
      <c r="H78" s="4">
        <v>0</v>
      </c>
      <c r="I78" s="4">
        <v>0</v>
      </c>
      <c r="J78" s="4">
        <v>0</v>
      </c>
      <c r="K78" s="4">
        <v>0</v>
      </c>
      <c r="L78" s="4">
        <v>0</v>
      </c>
      <c r="M78" s="4">
        <v>18</v>
      </c>
      <c r="N78" s="4">
        <v>0</v>
      </c>
      <c r="O78" s="4">
        <v>0</v>
      </c>
      <c r="P78" s="4">
        <v>0</v>
      </c>
      <c r="Q78" s="4">
        <v>0</v>
      </c>
      <c r="R78" s="4">
        <v>0</v>
      </c>
      <c r="S78" s="4">
        <v>0</v>
      </c>
      <c r="T78" s="4">
        <v>0</v>
      </c>
      <c r="U78" s="4">
        <v>0</v>
      </c>
    </row>
    <row r="79" spans="1:21" ht="16" hidden="1" x14ac:dyDescent="0.2">
      <c r="A79" s="7" t="s">
        <v>243</v>
      </c>
      <c r="B79" s="4">
        <v>51</v>
      </c>
      <c r="C79" s="4">
        <v>0</v>
      </c>
      <c r="D79" s="4">
        <v>0</v>
      </c>
      <c r="E79" s="4">
        <v>0</v>
      </c>
      <c r="F79" s="4">
        <v>0</v>
      </c>
      <c r="G79" s="4">
        <v>0</v>
      </c>
      <c r="H79" s="4">
        <v>0</v>
      </c>
      <c r="I79" s="4">
        <v>0</v>
      </c>
      <c r="J79" s="4">
        <v>0</v>
      </c>
      <c r="K79" s="4">
        <v>0</v>
      </c>
      <c r="L79" s="4">
        <v>0</v>
      </c>
      <c r="M79" s="4">
        <v>9</v>
      </c>
      <c r="N79" s="4">
        <v>0</v>
      </c>
      <c r="O79" s="4">
        <v>0</v>
      </c>
      <c r="P79" s="4">
        <v>0</v>
      </c>
      <c r="Q79" s="4">
        <v>4</v>
      </c>
      <c r="R79" s="4">
        <v>0</v>
      </c>
      <c r="S79" s="4">
        <v>0</v>
      </c>
      <c r="T79" s="4">
        <v>0</v>
      </c>
      <c r="U79" s="4">
        <v>0</v>
      </c>
    </row>
    <row r="80" spans="1:21" ht="16" hidden="1" x14ac:dyDescent="0.2">
      <c r="A80" s="7" t="s">
        <v>245</v>
      </c>
      <c r="B80" s="4">
        <v>42</v>
      </c>
      <c r="C80" s="4">
        <v>0</v>
      </c>
      <c r="D80" s="4">
        <v>0</v>
      </c>
      <c r="E80" s="4">
        <v>0</v>
      </c>
      <c r="F80" s="4">
        <v>0</v>
      </c>
      <c r="G80" s="4">
        <v>0</v>
      </c>
      <c r="H80" s="4">
        <v>0</v>
      </c>
      <c r="I80" s="4">
        <v>0</v>
      </c>
      <c r="J80" s="4">
        <v>0</v>
      </c>
      <c r="K80" s="4">
        <v>0</v>
      </c>
      <c r="L80" s="4">
        <v>0</v>
      </c>
      <c r="M80" s="4">
        <v>0</v>
      </c>
      <c r="N80" s="4">
        <v>0</v>
      </c>
      <c r="O80" s="4">
        <v>0</v>
      </c>
      <c r="P80" s="4">
        <v>0</v>
      </c>
      <c r="Q80" s="4">
        <v>0</v>
      </c>
      <c r="R80" s="4">
        <v>0</v>
      </c>
      <c r="S80" s="4">
        <v>0</v>
      </c>
      <c r="T80" s="4">
        <v>0</v>
      </c>
      <c r="U80" s="4">
        <v>0</v>
      </c>
    </row>
    <row r="81" spans="1:21" ht="16" hidden="1" x14ac:dyDescent="0.2">
      <c r="A81" s="7" t="s">
        <v>246</v>
      </c>
      <c r="B81" s="4">
        <v>139</v>
      </c>
      <c r="C81" s="4">
        <v>0</v>
      </c>
      <c r="D81" s="4">
        <v>0</v>
      </c>
      <c r="E81" s="4">
        <v>0</v>
      </c>
      <c r="F81" s="4">
        <v>0</v>
      </c>
      <c r="G81" s="4">
        <v>0</v>
      </c>
      <c r="H81" s="4">
        <v>0</v>
      </c>
      <c r="I81" s="4">
        <v>0</v>
      </c>
      <c r="J81" s="4">
        <v>0</v>
      </c>
      <c r="K81" s="4">
        <v>0</v>
      </c>
      <c r="L81" s="4">
        <v>0</v>
      </c>
      <c r="M81" s="4">
        <v>4</v>
      </c>
      <c r="N81" s="4">
        <v>0</v>
      </c>
      <c r="O81" s="4">
        <v>0</v>
      </c>
      <c r="P81" s="4">
        <v>0</v>
      </c>
      <c r="Q81" s="4">
        <v>33</v>
      </c>
      <c r="R81" s="4">
        <v>0</v>
      </c>
      <c r="S81" s="4">
        <v>0</v>
      </c>
      <c r="T81" s="4">
        <v>0</v>
      </c>
      <c r="U81" s="4">
        <v>0</v>
      </c>
    </row>
    <row r="82" spans="1:21" ht="16" hidden="1" x14ac:dyDescent="0.2">
      <c r="A82" s="7" t="s">
        <v>248</v>
      </c>
      <c r="B82" s="4">
        <v>23</v>
      </c>
      <c r="C82" s="4">
        <v>0</v>
      </c>
      <c r="D82" s="4">
        <v>0</v>
      </c>
      <c r="E82" s="4">
        <v>0</v>
      </c>
      <c r="F82" s="4">
        <v>0</v>
      </c>
      <c r="G82" s="4">
        <v>0</v>
      </c>
      <c r="H82" s="4">
        <v>0</v>
      </c>
      <c r="I82" s="4">
        <v>0</v>
      </c>
      <c r="J82" s="4">
        <v>0</v>
      </c>
      <c r="K82" s="4">
        <v>0</v>
      </c>
      <c r="L82" s="4">
        <v>0</v>
      </c>
      <c r="M82" s="4">
        <v>0</v>
      </c>
      <c r="N82" s="4">
        <v>0</v>
      </c>
      <c r="O82" s="4">
        <v>0</v>
      </c>
      <c r="P82" s="4">
        <v>0</v>
      </c>
      <c r="Q82" s="4">
        <v>0</v>
      </c>
      <c r="R82" s="4">
        <v>0</v>
      </c>
      <c r="S82" s="4">
        <v>0</v>
      </c>
      <c r="T82" s="4">
        <v>0</v>
      </c>
      <c r="U82" s="4">
        <v>0</v>
      </c>
    </row>
    <row r="83" spans="1:21" ht="16" hidden="1" x14ac:dyDescent="0.2">
      <c r="A83" s="7" t="s">
        <v>250</v>
      </c>
      <c r="B83" s="4">
        <v>0</v>
      </c>
      <c r="C83" s="4">
        <v>0</v>
      </c>
      <c r="D83" s="4">
        <v>0</v>
      </c>
      <c r="E83" s="4">
        <v>0</v>
      </c>
      <c r="F83" s="4">
        <v>0</v>
      </c>
      <c r="G83" s="4">
        <v>0</v>
      </c>
      <c r="H83" s="4">
        <v>0</v>
      </c>
      <c r="I83" s="4">
        <v>0</v>
      </c>
      <c r="J83" s="4">
        <v>0</v>
      </c>
      <c r="K83" s="4">
        <v>0</v>
      </c>
      <c r="L83" s="4">
        <v>0</v>
      </c>
      <c r="M83" s="4">
        <v>0</v>
      </c>
      <c r="N83" s="4">
        <v>0</v>
      </c>
      <c r="O83" s="4">
        <v>0</v>
      </c>
      <c r="P83" s="4">
        <v>0</v>
      </c>
      <c r="Q83" s="4">
        <v>0</v>
      </c>
      <c r="R83" s="4">
        <v>0</v>
      </c>
      <c r="S83" s="4">
        <v>0</v>
      </c>
      <c r="T83" s="4">
        <v>0</v>
      </c>
      <c r="U83" s="4">
        <v>0</v>
      </c>
    </row>
    <row r="84" spans="1:21" ht="16" hidden="1" x14ac:dyDescent="0.2">
      <c r="A84" s="7" t="s">
        <v>251</v>
      </c>
      <c r="B84" s="4">
        <v>0</v>
      </c>
      <c r="C84" s="4">
        <v>0</v>
      </c>
      <c r="D84" s="4">
        <v>0</v>
      </c>
      <c r="E84" s="4">
        <v>0</v>
      </c>
      <c r="F84" s="4">
        <v>0</v>
      </c>
      <c r="G84" s="4">
        <v>0</v>
      </c>
      <c r="H84" s="4">
        <v>0</v>
      </c>
      <c r="I84" s="4">
        <v>0</v>
      </c>
      <c r="J84" s="4">
        <v>0</v>
      </c>
      <c r="K84" s="4">
        <v>0</v>
      </c>
      <c r="L84" s="4">
        <v>0</v>
      </c>
      <c r="M84" s="4">
        <v>0</v>
      </c>
      <c r="N84" s="4">
        <v>0</v>
      </c>
      <c r="O84" s="4">
        <v>0</v>
      </c>
      <c r="P84" s="4">
        <v>0</v>
      </c>
      <c r="Q84" s="4">
        <v>0</v>
      </c>
      <c r="R84" s="4">
        <v>0</v>
      </c>
      <c r="S84" s="4">
        <v>0</v>
      </c>
      <c r="T84" s="4">
        <v>0</v>
      </c>
      <c r="U84" s="4">
        <v>0</v>
      </c>
    </row>
    <row r="85" spans="1:21" ht="16" hidden="1" x14ac:dyDescent="0.2">
      <c r="A85" s="7" t="s">
        <v>252</v>
      </c>
      <c r="B85" s="4">
        <v>0</v>
      </c>
      <c r="C85" s="4">
        <v>0</v>
      </c>
      <c r="D85" s="4">
        <v>0</v>
      </c>
      <c r="E85" s="4">
        <v>0</v>
      </c>
      <c r="F85" s="4">
        <v>0</v>
      </c>
      <c r="G85" s="4">
        <v>0</v>
      </c>
      <c r="H85" s="4">
        <v>0</v>
      </c>
      <c r="I85" s="4">
        <v>0</v>
      </c>
      <c r="J85" s="4">
        <v>0</v>
      </c>
      <c r="K85" s="4">
        <v>0</v>
      </c>
      <c r="L85" s="4">
        <v>0</v>
      </c>
      <c r="M85" s="4">
        <v>9</v>
      </c>
      <c r="N85" s="4">
        <v>0</v>
      </c>
      <c r="O85" s="4">
        <v>0</v>
      </c>
      <c r="P85" s="4">
        <v>0</v>
      </c>
      <c r="Q85" s="4">
        <v>18</v>
      </c>
      <c r="R85" s="4">
        <v>0</v>
      </c>
      <c r="S85" s="4">
        <v>0</v>
      </c>
      <c r="T85" s="4">
        <v>0</v>
      </c>
      <c r="U85" s="4">
        <v>0</v>
      </c>
    </row>
    <row r="86" spans="1:21" ht="16" hidden="1" x14ac:dyDescent="0.2">
      <c r="A86" s="7" t="s">
        <v>255</v>
      </c>
      <c r="B86" s="4">
        <v>0</v>
      </c>
      <c r="C86" s="4">
        <v>0</v>
      </c>
      <c r="D86" s="4">
        <v>0</v>
      </c>
      <c r="E86" s="4">
        <v>0</v>
      </c>
      <c r="F86" s="4">
        <v>0</v>
      </c>
      <c r="G86" s="4">
        <v>0</v>
      </c>
      <c r="H86" s="4">
        <v>0</v>
      </c>
      <c r="I86" s="4">
        <v>0</v>
      </c>
      <c r="J86" s="4">
        <v>0</v>
      </c>
      <c r="K86" s="4">
        <v>0</v>
      </c>
      <c r="L86" s="4">
        <v>0</v>
      </c>
      <c r="M86" s="4">
        <v>0</v>
      </c>
      <c r="N86" s="4">
        <v>0</v>
      </c>
      <c r="O86" s="4">
        <v>0</v>
      </c>
      <c r="P86" s="4">
        <v>0</v>
      </c>
      <c r="Q86" s="4">
        <v>0</v>
      </c>
      <c r="R86" s="4">
        <v>0</v>
      </c>
      <c r="S86" s="4">
        <v>0</v>
      </c>
      <c r="T86" s="4">
        <v>0</v>
      </c>
      <c r="U86" s="4">
        <v>0</v>
      </c>
    </row>
    <row r="87" spans="1:21" ht="16" hidden="1" x14ac:dyDescent="0.2">
      <c r="A87" s="7" t="s">
        <v>256</v>
      </c>
      <c r="B87" s="4">
        <v>0</v>
      </c>
      <c r="C87" s="4">
        <v>0</v>
      </c>
      <c r="D87" s="4">
        <v>0</v>
      </c>
      <c r="E87" s="4">
        <v>0</v>
      </c>
      <c r="F87" s="4">
        <v>0</v>
      </c>
      <c r="G87" s="4">
        <v>0</v>
      </c>
      <c r="H87" s="4">
        <v>0</v>
      </c>
      <c r="I87" s="4">
        <v>0</v>
      </c>
      <c r="J87" s="4">
        <v>0</v>
      </c>
      <c r="K87" s="4">
        <v>0</v>
      </c>
      <c r="L87" s="4">
        <v>0</v>
      </c>
      <c r="M87" s="4">
        <v>0</v>
      </c>
      <c r="N87" s="4">
        <v>0</v>
      </c>
      <c r="O87" s="4">
        <v>0</v>
      </c>
      <c r="P87" s="4">
        <v>0</v>
      </c>
      <c r="Q87" s="4">
        <v>0</v>
      </c>
      <c r="R87" s="4">
        <v>0</v>
      </c>
      <c r="S87" s="4">
        <v>0</v>
      </c>
      <c r="T87" s="4">
        <v>0</v>
      </c>
      <c r="U87" s="4">
        <v>0</v>
      </c>
    </row>
    <row r="88" spans="1:21" ht="16" hidden="1" x14ac:dyDescent="0.2">
      <c r="A88" s="7" t="s">
        <v>257</v>
      </c>
      <c r="B88" s="4">
        <v>0</v>
      </c>
      <c r="C88" s="4">
        <v>0</v>
      </c>
      <c r="D88" s="4">
        <v>0</v>
      </c>
      <c r="E88" s="4">
        <v>0</v>
      </c>
      <c r="F88" s="4">
        <v>0</v>
      </c>
      <c r="G88" s="4">
        <v>0</v>
      </c>
      <c r="H88" s="4">
        <v>0</v>
      </c>
      <c r="I88" s="4">
        <v>0</v>
      </c>
      <c r="J88" s="4">
        <v>0</v>
      </c>
      <c r="K88" s="4">
        <v>0</v>
      </c>
      <c r="L88" s="4">
        <v>0</v>
      </c>
      <c r="M88" s="4">
        <v>0</v>
      </c>
      <c r="N88" s="4">
        <v>0</v>
      </c>
      <c r="O88" s="4">
        <v>0</v>
      </c>
      <c r="P88" s="4">
        <v>0</v>
      </c>
      <c r="Q88" s="4">
        <v>0</v>
      </c>
      <c r="R88" s="4">
        <v>0</v>
      </c>
      <c r="S88" s="4">
        <v>0</v>
      </c>
      <c r="T88" s="4">
        <v>0</v>
      </c>
      <c r="U88" s="4">
        <v>0</v>
      </c>
    </row>
    <row r="89" spans="1:21" ht="16" hidden="1" x14ac:dyDescent="0.2">
      <c r="A89" s="7" t="s">
        <v>258</v>
      </c>
      <c r="B89" s="4">
        <v>227</v>
      </c>
      <c r="C89" s="4">
        <v>43</v>
      </c>
      <c r="D89" s="4">
        <v>0</v>
      </c>
      <c r="E89" s="4">
        <v>0</v>
      </c>
      <c r="F89" s="4">
        <v>0</v>
      </c>
      <c r="G89" s="4">
        <v>0</v>
      </c>
      <c r="H89" s="4">
        <v>0</v>
      </c>
      <c r="I89" s="4">
        <v>0</v>
      </c>
      <c r="J89" s="4">
        <v>0</v>
      </c>
      <c r="K89" s="4">
        <v>0</v>
      </c>
      <c r="L89" s="4">
        <v>0</v>
      </c>
      <c r="M89" s="4">
        <v>38</v>
      </c>
      <c r="N89" s="4">
        <v>0</v>
      </c>
      <c r="O89" s="4">
        <v>0</v>
      </c>
      <c r="P89" s="4">
        <v>0</v>
      </c>
      <c r="Q89" s="4">
        <v>0</v>
      </c>
      <c r="R89" s="4">
        <v>0</v>
      </c>
      <c r="S89" s="4">
        <v>0</v>
      </c>
      <c r="T89" s="4">
        <v>0</v>
      </c>
      <c r="U89" s="4">
        <v>0</v>
      </c>
    </row>
    <row r="90" spans="1:21" ht="16" hidden="1" x14ac:dyDescent="0.2">
      <c r="A90" s="7" t="s">
        <v>260</v>
      </c>
      <c r="B90" s="4">
        <v>3</v>
      </c>
      <c r="C90" s="4">
        <v>0</v>
      </c>
      <c r="D90" s="4">
        <v>0</v>
      </c>
      <c r="E90" s="4">
        <v>0</v>
      </c>
      <c r="F90" s="4">
        <v>0</v>
      </c>
      <c r="G90" s="4">
        <v>0</v>
      </c>
      <c r="H90" s="4">
        <v>10</v>
      </c>
      <c r="I90" s="4">
        <v>0</v>
      </c>
      <c r="J90" s="4">
        <v>0</v>
      </c>
      <c r="K90" s="4">
        <v>0</v>
      </c>
      <c r="L90" s="4">
        <v>0</v>
      </c>
      <c r="M90" s="4">
        <v>44</v>
      </c>
      <c r="N90" s="4">
        <v>0</v>
      </c>
      <c r="O90" s="4">
        <v>0</v>
      </c>
      <c r="P90" s="4">
        <v>0</v>
      </c>
      <c r="Q90" s="4">
        <v>0</v>
      </c>
      <c r="R90" s="4">
        <v>0</v>
      </c>
      <c r="S90" s="4">
        <v>0</v>
      </c>
      <c r="T90" s="4">
        <v>0</v>
      </c>
      <c r="U90" s="4">
        <v>0</v>
      </c>
    </row>
    <row r="91" spans="1:21" ht="16" hidden="1" x14ac:dyDescent="0.2">
      <c r="A91" s="6" t="s">
        <v>262</v>
      </c>
      <c r="B91" s="4">
        <v>213</v>
      </c>
      <c r="C91" s="4">
        <v>82</v>
      </c>
      <c r="D91" s="4">
        <v>0</v>
      </c>
      <c r="E91" s="4">
        <v>6</v>
      </c>
      <c r="F91" s="4">
        <v>36</v>
      </c>
      <c r="G91" s="4">
        <v>2</v>
      </c>
      <c r="H91" s="4">
        <v>0</v>
      </c>
      <c r="I91" s="4">
        <v>3</v>
      </c>
      <c r="J91" s="4">
        <v>0</v>
      </c>
      <c r="K91" s="4">
        <v>5</v>
      </c>
      <c r="L91" s="4">
        <v>3</v>
      </c>
      <c r="M91" s="4">
        <v>38</v>
      </c>
      <c r="N91" s="4">
        <v>3</v>
      </c>
      <c r="O91" s="4">
        <v>0</v>
      </c>
      <c r="P91" s="4">
        <v>0</v>
      </c>
      <c r="Q91" s="4">
        <v>6</v>
      </c>
      <c r="R91" s="4">
        <v>14</v>
      </c>
      <c r="S91" s="4">
        <v>14</v>
      </c>
      <c r="T91" s="4">
        <v>0</v>
      </c>
      <c r="U91" s="4">
        <v>4</v>
      </c>
    </row>
    <row r="92" spans="1:21" ht="16" hidden="1" x14ac:dyDescent="0.2">
      <c r="A92" s="6" t="s">
        <v>263</v>
      </c>
      <c r="B92" s="4">
        <v>16</v>
      </c>
      <c r="C92" s="4">
        <v>0</v>
      </c>
      <c r="D92" s="4">
        <v>0</v>
      </c>
      <c r="E92" s="4">
        <v>0</v>
      </c>
      <c r="F92" s="4">
        <v>0</v>
      </c>
      <c r="G92" s="4">
        <v>0</v>
      </c>
      <c r="H92" s="4">
        <v>0</v>
      </c>
      <c r="I92" s="4">
        <v>13</v>
      </c>
      <c r="J92" s="4">
        <v>0</v>
      </c>
      <c r="K92" s="4">
        <v>0</v>
      </c>
      <c r="L92" s="4">
        <v>0</v>
      </c>
      <c r="M92" s="4">
        <v>19</v>
      </c>
      <c r="N92" s="4">
        <v>0</v>
      </c>
      <c r="O92" s="4">
        <v>0</v>
      </c>
      <c r="P92" s="4">
        <v>0</v>
      </c>
      <c r="Q92" s="4">
        <v>9</v>
      </c>
      <c r="R92" s="4">
        <v>0</v>
      </c>
      <c r="S92" s="4">
        <v>0</v>
      </c>
      <c r="T92" s="4">
        <v>0</v>
      </c>
      <c r="U92" s="4">
        <v>0</v>
      </c>
    </row>
    <row r="93" spans="1:21" ht="16" hidden="1" x14ac:dyDescent="0.2">
      <c r="A93" s="6" t="s">
        <v>265</v>
      </c>
      <c r="B93" s="4">
        <v>39</v>
      </c>
      <c r="C93" s="4">
        <v>36</v>
      </c>
      <c r="D93" s="4">
        <v>0</v>
      </c>
      <c r="E93" s="4">
        <v>0</v>
      </c>
      <c r="F93" s="4">
        <v>30</v>
      </c>
      <c r="G93" s="4">
        <v>0</v>
      </c>
      <c r="H93" s="4">
        <v>0</v>
      </c>
      <c r="I93" s="4">
        <v>0</v>
      </c>
      <c r="J93" s="4">
        <v>0</v>
      </c>
      <c r="K93" s="4">
        <v>0</v>
      </c>
      <c r="L93" s="4">
        <v>0</v>
      </c>
      <c r="M93" s="4">
        <v>8</v>
      </c>
      <c r="N93" s="4">
        <v>0</v>
      </c>
      <c r="O93" s="4">
        <v>0</v>
      </c>
      <c r="P93" s="4">
        <v>0</v>
      </c>
      <c r="Q93" s="4">
        <v>47</v>
      </c>
      <c r="R93" s="4">
        <v>0</v>
      </c>
      <c r="S93" s="4">
        <v>0</v>
      </c>
      <c r="T93" s="4">
        <v>0</v>
      </c>
      <c r="U93" s="4">
        <v>0</v>
      </c>
    </row>
    <row r="94" spans="1:21" ht="16" hidden="1" x14ac:dyDescent="0.2">
      <c r="A94" s="6" t="s">
        <v>266</v>
      </c>
      <c r="B94" s="4">
        <v>58</v>
      </c>
      <c r="C94" s="4">
        <v>0</v>
      </c>
      <c r="D94" s="4">
        <v>0</v>
      </c>
      <c r="E94" s="4">
        <v>7</v>
      </c>
      <c r="F94" s="4">
        <v>53</v>
      </c>
      <c r="G94" s="4">
        <v>0</v>
      </c>
      <c r="H94" s="4">
        <v>35</v>
      </c>
      <c r="I94" s="4">
        <v>0</v>
      </c>
      <c r="J94" s="4">
        <v>0</v>
      </c>
      <c r="K94" s="4">
        <v>0</v>
      </c>
      <c r="L94" s="4">
        <v>0</v>
      </c>
      <c r="M94" s="4">
        <v>3</v>
      </c>
      <c r="N94" s="4">
        <v>0</v>
      </c>
      <c r="O94" s="4">
        <v>6</v>
      </c>
      <c r="P94" s="4">
        <v>0</v>
      </c>
      <c r="Q94" s="4">
        <v>17</v>
      </c>
      <c r="R94" s="4">
        <v>39</v>
      </c>
      <c r="S94" s="4">
        <v>0</v>
      </c>
      <c r="T94" s="4">
        <v>0</v>
      </c>
      <c r="U94" s="4">
        <v>0</v>
      </c>
    </row>
    <row r="95" spans="1:21" ht="16" hidden="1" x14ac:dyDescent="0.2">
      <c r="A95" s="6" t="s">
        <v>268</v>
      </c>
      <c r="B95" s="4">
        <v>5</v>
      </c>
      <c r="C95" s="4">
        <v>15</v>
      </c>
      <c r="D95" s="4">
        <v>0</v>
      </c>
      <c r="E95" s="4">
        <v>0</v>
      </c>
      <c r="F95" s="4">
        <v>0</v>
      </c>
      <c r="G95" s="4">
        <v>4</v>
      </c>
      <c r="H95" s="4">
        <v>0</v>
      </c>
      <c r="I95" s="4">
        <v>0</v>
      </c>
      <c r="J95" s="4">
        <v>0</v>
      </c>
      <c r="K95" s="4">
        <v>0</v>
      </c>
      <c r="L95" s="4">
        <v>0</v>
      </c>
      <c r="M95" s="4">
        <v>18</v>
      </c>
      <c r="N95" s="4">
        <v>0</v>
      </c>
      <c r="O95" s="4">
        <v>0</v>
      </c>
      <c r="P95" s="4">
        <v>0</v>
      </c>
      <c r="Q95" s="4">
        <v>0</v>
      </c>
      <c r="R95" s="4">
        <v>9</v>
      </c>
      <c r="S95" s="4">
        <v>0</v>
      </c>
      <c r="T95" s="4">
        <v>4</v>
      </c>
      <c r="U95" s="4">
        <v>7</v>
      </c>
    </row>
    <row r="96" spans="1:21" ht="32" hidden="1" x14ac:dyDescent="0.2">
      <c r="A96" s="6" t="s">
        <v>271</v>
      </c>
      <c r="B96" s="4">
        <v>212</v>
      </c>
      <c r="C96" s="4">
        <v>0</v>
      </c>
      <c r="D96" s="4">
        <v>0</v>
      </c>
      <c r="E96" s="4">
        <v>0</v>
      </c>
      <c r="F96" s="4">
        <v>0</v>
      </c>
      <c r="G96" s="4">
        <v>0</v>
      </c>
      <c r="H96" s="4">
        <v>0</v>
      </c>
      <c r="I96" s="4">
        <v>0</v>
      </c>
      <c r="J96" s="4">
        <v>0</v>
      </c>
      <c r="K96" s="4">
        <v>0</v>
      </c>
      <c r="L96" s="4">
        <v>0</v>
      </c>
      <c r="M96" s="4">
        <v>79</v>
      </c>
      <c r="N96" s="4">
        <v>3</v>
      </c>
      <c r="O96" s="4">
        <v>0</v>
      </c>
      <c r="P96" s="4">
        <v>0</v>
      </c>
      <c r="Q96" s="4">
        <v>27</v>
      </c>
      <c r="R96" s="4">
        <v>101</v>
      </c>
      <c r="S96" s="4">
        <v>0</v>
      </c>
      <c r="T96" s="4">
        <v>0</v>
      </c>
      <c r="U96" s="4">
        <v>0</v>
      </c>
    </row>
    <row r="97" spans="1:21" ht="16" x14ac:dyDescent="0.2">
      <c r="A97" s="7" t="s">
        <v>274</v>
      </c>
      <c r="B97" s="4">
        <v>0</v>
      </c>
      <c r="C97" s="4">
        <v>0</v>
      </c>
      <c r="D97" s="4">
        <v>0</v>
      </c>
      <c r="E97" s="4">
        <v>0</v>
      </c>
      <c r="F97" s="4">
        <v>0</v>
      </c>
      <c r="G97" s="4">
        <v>0</v>
      </c>
      <c r="H97" s="4">
        <v>0</v>
      </c>
      <c r="I97" s="4">
        <v>0</v>
      </c>
      <c r="J97" s="4">
        <v>0</v>
      </c>
      <c r="K97" s="4">
        <v>0</v>
      </c>
      <c r="L97" s="4">
        <v>0</v>
      </c>
      <c r="M97" s="4">
        <v>0</v>
      </c>
      <c r="N97" s="4">
        <v>0</v>
      </c>
      <c r="O97" s="4">
        <v>0</v>
      </c>
      <c r="P97" s="4">
        <v>0</v>
      </c>
      <c r="Q97" s="4">
        <v>5</v>
      </c>
      <c r="R97" s="4">
        <v>0</v>
      </c>
      <c r="S97" s="4">
        <v>0</v>
      </c>
      <c r="T97" s="4">
        <v>0</v>
      </c>
      <c r="U97" s="4">
        <v>0</v>
      </c>
    </row>
    <row r="98" spans="1:21" ht="16" x14ac:dyDescent="0.2">
      <c r="A98" s="7" t="s">
        <v>275</v>
      </c>
      <c r="B98" s="4">
        <v>0</v>
      </c>
      <c r="C98" s="4">
        <v>0</v>
      </c>
      <c r="D98" s="4">
        <v>0</v>
      </c>
      <c r="E98" s="4">
        <v>0</v>
      </c>
      <c r="F98" s="4">
        <v>0</v>
      </c>
      <c r="G98" s="4">
        <v>0</v>
      </c>
      <c r="H98" s="4">
        <v>0</v>
      </c>
      <c r="I98" s="4">
        <v>0</v>
      </c>
      <c r="J98" s="4">
        <v>0</v>
      </c>
      <c r="K98" s="4">
        <v>0</v>
      </c>
      <c r="L98" s="4">
        <v>0</v>
      </c>
      <c r="M98" s="4">
        <v>0</v>
      </c>
      <c r="N98" s="4">
        <v>0</v>
      </c>
      <c r="O98" s="4">
        <v>0</v>
      </c>
      <c r="P98" s="4">
        <v>0</v>
      </c>
      <c r="Q98" s="4">
        <v>0</v>
      </c>
      <c r="R98" s="4">
        <v>0</v>
      </c>
      <c r="S98" s="4">
        <v>0</v>
      </c>
      <c r="T98" s="4">
        <v>0</v>
      </c>
      <c r="U98" s="4">
        <v>0</v>
      </c>
    </row>
    <row r="99" spans="1:21" ht="16" x14ac:dyDescent="0.2">
      <c r="A99" s="7" t="s">
        <v>277</v>
      </c>
      <c r="B99" s="4">
        <v>0</v>
      </c>
      <c r="C99" s="4">
        <v>0</v>
      </c>
      <c r="D99" s="4">
        <v>0</v>
      </c>
      <c r="E99" s="4">
        <v>0</v>
      </c>
      <c r="F99" s="4">
        <v>0</v>
      </c>
      <c r="G99" s="4">
        <v>0</v>
      </c>
      <c r="H99" s="4">
        <v>0</v>
      </c>
      <c r="I99" s="4">
        <v>0</v>
      </c>
      <c r="J99" s="4">
        <v>0</v>
      </c>
      <c r="K99" s="4">
        <v>0</v>
      </c>
      <c r="L99" s="4">
        <v>0</v>
      </c>
      <c r="M99" s="4">
        <v>0</v>
      </c>
      <c r="N99" s="4">
        <v>0</v>
      </c>
      <c r="O99" s="4">
        <v>0</v>
      </c>
      <c r="P99" s="4">
        <v>0</v>
      </c>
      <c r="Q99" s="4">
        <v>0</v>
      </c>
      <c r="R99" s="4">
        <v>0</v>
      </c>
      <c r="S99" s="4">
        <v>0</v>
      </c>
      <c r="T99" s="4">
        <v>0</v>
      </c>
      <c r="U99" s="4">
        <v>0</v>
      </c>
    </row>
    <row r="100" spans="1:21" ht="16" hidden="1" x14ac:dyDescent="0.2">
      <c r="A100" s="7" t="s">
        <v>276</v>
      </c>
      <c r="B100" s="4">
        <v>0</v>
      </c>
      <c r="C100" s="4">
        <v>0</v>
      </c>
      <c r="D100" s="4">
        <v>0</v>
      </c>
      <c r="E100" s="4">
        <v>0</v>
      </c>
      <c r="F100" s="4">
        <v>0</v>
      </c>
      <c r="G100" s="4">
        <v>0</v>
      </c>
      <c r="H100" s="4">
        <v>0</v>
      </c>
      <c r="I100" s="4">
        <v>0</v>
      </c>
      <c r="J100" s="4">
        <v>0</v>
      </c>
      <c r="K100" s="4">
        <v>0</v>
      </c>
      <c r="L100" s="4">
        <v>0</v>
      </c>
      <c r="M100" s="4">
        <v>0</v>
      </c>
      <c r="N100" s="4">
        <v>0</v>
      </c>
      <c r="O100" s="4">
        <v>0</v>
      </c>
      <c r="P100" s="4">
        <v>0</v>
      </c>
      <c r="Q100" s="4">
        <v>0</v>
      </c>
      <c r="R100" s="4">
        <v>0</v>
      </c>
      <c r="S100" s="4">
        <v>0</v>
      </c>
      <c r="T100" s="4">
        <v>0</v>
      </c>
      <c r="U100" s="4">
        <v>0</v>
      </c>
    </row>
    <row r="101" spans="1:21" ht="16" x14ac:dyDescent="0.2">
      <c r="A101" s="6" t="s">
        <v>180</v>
      </c>
      <c r="B101" s="4">
        <v>0</v>
      </c>
      <c r="C101" s="4">
        <v>0</v>
      </c>
      <c r="D101" s="4">
        <v>0</v>
      </c>
      <c r="E101" s="4">
        <v>0</v>
      </c>
      <c r="F101" s="4">
        <v>0</v>
      </c>
      <c r="G101" s="4">
        <v>0</v>
      </c>
      <c r="H101" s="4">
        <v>0</v>
      </c>
      <c r="I101" s="4">
        <v>0</v>
      </c>
      <c r="J101" s="4">
        <v>6</v>
      </c>
      <c r="K101" s="4">
        <v>0</v>
      </c>
      <c r="L101" s="4">
        <v>0</v>
      </c>
      <c r="M101" s="4">
        <v>0</v>
      </c>
      <c r="N101" s="4">
        <v>0</v>
      </c>
      <c r="O101" s="4">
        <v>0</v>
      </c>
      <c r="P101" s="4">
        <v>0</v>
      </c>
      <c r="Q101" s="4">
        <v>0</v>
      </c>
      <c r="R101" s="4">
        <v>0</v>
      </c>
      <c r="S101" s="4">
        <v>0</v>
      </c>
      <c r="T101" s="4">
        <v>0</v>
      </c>
      <c r="U101" s="4">
        <v>0</v>
      </c>
    </row>
    <row r="102" spans="1:21" ht="16" hidden="1" x14ac:dyDescent="0.2">
      <c r="A102" s="7" t="s">
        <v>278</v>
      </c>
      <c r="B102" s="4">
        <v>0</v>
      </c>
      <c r="C102" s="4">
        <v>0</v>
      </c>
      <c r="D102" s="4">
        <v>0</v>
      </c>
      <c r="E102" s="4">
        <v>0</v>
      </c>
      <c r="F102" s="4">
        <v>0</v>
      </c>
      <c r="G102" s="4">
        <v>0</v>
      </c>
      <c r="H102" s="4">
        <v>0</v>
      </c>
      <c r="I102" s="4">
        <v>0</v>
      </c>
      <c r="J102" s="4">
        <v>0</v>
      </c>
      <c r="K102" s="4">
        <v>0</v>
      </c>
      <c r="L102" s="4">
        <v>0</v>
      </c>
      <c r="M102" s="4">
        <v>0</v>
      </c>
      <c r="N102" s="4">
        <v>0</v>
      </c>
      <c r="O102" s="4">
        <v>0</v>
      </c>
      <c r="P102" s="4">
        <v>0</v>
      </c>
      <c r="Q102" s="4">
        <v>0</v>
      </c>
      <c r="R102" s="4">
        <v>0</v>
      </c>
      <c r="S102" s="4">
        <v>0</v>
      </c>
      <c r="T102" s="4">
        <v>0</v>
      </c>
      <c r="U102" s="4">
        <v>0</v>
      </c>
    </row>
    <row r="103" spans="1:21" ht="16" x14ac:dyDescent="0.2">
      <c r="A103" s="7" t="s">
        <v>279</v>
      </c>
      <c r="B103" s="4">
        <v>92</v>
      </c>
      <c r="C103" s="4">
        <v>0</v>
      </c>
      <c r="D103" s="4">
        <v>0</v>
      </c>
      <c r="E103" s="4">
        <v>0</v>
      </c>
      <c r="F103" s="4">
        <v>0</v>
      </c>
      <c r="G103" s="4">
        <v>0</v>
      </c>
      <c r="H103" s="4">
        <v>0</v>
      </c>
      <c r="I103" s="4">
        <v>0</v>
      </c>
      <c r="J103" s="4">
        <v>0</v>
      </c>
      <c r="K103" s="4">
        <v>0</v>
      </c>
      <c r="L103" s="4">
        <v>0</v>
      </c>
      <c r="M103" s="4">
        <v>27</v>
      </c>
      <c r="N103" s="4">
        <v>0</v>
      </c>
      <c r="O103" s="4">
        <v>0</v>
      </c>
      <c r="P103" s="4">
        <v>0</v>
      </c>
      <c r="Q103" s="4">
        <v>14</v>
      </c>
      <c r="R103" s="4">
        <v>55</v>
      </c>
      <c r="S103" s="4">
        <v>0</v>
      </c>
      <c r="T103" s="4">
        <v>0</v>
      </c>
      <c r="U103" s="4">
        <v>0</v>
      </c>
    </row>
    <row r="104" spans="1:21" ht="16" x14ac:dyDescent="0.2">
      <c r="A104" s="7" t="s">
        <v>282</v>
      </c>
      <c r="B104" s="4">
        <v>76</v>
      </c>
      <c r="C104" s="4">
        <v>0</v>
      </c>
      <c r="D104" s="4">
        <v>0</v>
      </c>
      <c r="E104" s="4">
        <v>0</v>
      </c>
      <c r="F104" s="4">
        <v>0</v>
      </c>
      <c r="G104" s="4">
        <v>0</v>
      </c>
      <c r="H104" s="4">
        <v>0</v>
      </c>
      <c r="I104" s="4">
        <v>0</v>
      </c>
      <c r="J104" s="4">
        <v>0</v>
      </c>
      <c r="K104" s="4">
        <v>0</v>
      </c>
      <c r="L104" s="4">
        <v>0</v>
      </c>
      <c r="M104" s="4">
        <v>8</v>
      </c>
      <c r="N104" s="4">
        <v>3</v>
      </c>
      <c r="O104" s="4">
        <v>0</v>
      </c>
      <c r="P104" s="4">
        <v>0</v>
      </c>
      <c r="Q104" s="4">
        <v>0</v>
      </c>
      <c r="R104" s="4">
        <v>11</v>
      </c>
      <c r="S104" s="4">
        <v>0</v>
      </c>
      <c r="T104" s="4">
        <v>0</v>
      </c>
      <c r="U104" s="4">
        <v>0</v>
      </c>
    </row>
    <row r="105" spans="1:21" ht="16" x14ac:dyDescent="0.2">
      <c r="A105" s="7" t="s">
        <v>291</v>
      </c>
      <c r="B105" s="4">
        <v>3</v>
      </c>
      <c r="C105" s="4">
        <v>0</v>
      </c>
      <c r="D105" s="4">
        <v>0</v>
      </c>
      <c r="E105" s="4">
        <v>0</v>
      </c>
      <c r="F105" s="4">
        <v>0</v>
      </c>
      <c r="G105" s="4">
        <v>0</v>
      </c>
      <c r="H105" s="4">
        <v>0</v>
      </c>
      <c r="I105" s="4">
        <v>0</v>
      </c>
      <c r="J105" s="4">
        <v>0</v>
      </c>
      <c r="K105" s="4">
        <v>0</v>
      </c>
      <c r="L105" s="4">
        <v>0</v>
      </c>
      <c r="M105" s="4">
        <v>0</v>
      </c>
      <c r="N105" s="4">
        <v>0</v>
      </c>
      <c r="O105" s="4">
        <v>0</v>
      </c>
      <c r="P105" s="4">
        <v>0</v>
      </c>
      <c r="Q105" s="4">
        <v>0</v>
      </c>
      <c r="R105" s="4">
        <v>0</v>
      </c>
      <c r="S105" s="4">
        <v>0</v>
      </c>
      <c r="T105" s="4">
        <v>0</v>
      </c>
      <c r="U105" s="4">
        <v>0</v>
      </c>
    </row>
    <row r="106" spans="1:21" ht="16" x14ac:dyDescent="0.2">
      <c r="A106" s="7" t="s">
        <v>284</v>
      </c>
      <c r="B106" s="4">
        <v>33</v>
      </c>
      <c r="C106" s="4">
        <v>0</v>
      </c>
      <c r="D106" s="4">
        <v>0</v>
      </c>
      <c r="E106" s="4">
        <v>0</v>
      </c>
      <c r="F106" s="4">
        <v>0</v>
      </c>
      <c r="G106" s="4">
        <v>0</v>
      </c>
      <c r="H106" s="4">
        <v>0</v>
      </c>
      <c r="I106" s="4">
        <v>0</v>
      </c>
      <c r="J106" s="4">
        <v>0</v>
      </c>
      <c r="K106" s="4">
        <v>0</v>
      </c>
      <c r="L106" s="4">
        <v>0</v>
      </c>
      <c r="M106" s="4">
        <v>44</v>
      </c>
      <c r="N106" s="4">
        <v>0</v>
      </c>
      <c r="O106" s="4">
        <v>0</v>
      </c>
      <c r="P106" s="4">
        <v>0</v>
      </c>
      <c r="Q106" s="4">
        <v>8</v>
      </c>
      <c r="R106" s="4">
        <v>0</v>
      </c>
      <c r="S106" s="4">
        <v>0</v>
      </c>
      <c r="T106" s="4">
        <v>0</v>
      </c>
      <c r="U106" s="4">
        <v>0</v>
      </c>
    </row>
    <row r="107" spans="1:21" ht="16" x14ac:dyDescent="0.2">
      <c r="A107" s="7" t="s">
        <v>287</v>
      </c>
      <c r="B107" s="4">
        <v>0</v>
      </c>
      <c r="C107" s="4">
        <v>0</v>
      </c>
      <c r="D107" s="4">
        <v>0</v>
      </c>
      <c r="E107" s="4">
        <v>0</v>
      </c>
      <c r="F107" s="4">
        <v>0</v>
      </c>
      <c r="G107" s="4">
        <v>0</v>
      </c>
      <c r="H107" s="4">
        <v>0</v>
      </c>
      <c r="I107" s="4">
        <v>0</v>
      </c>
      <c r="J107" s="4">
        <v>0</v>
      </c>
      <c r="K107" s="4">
        <v>0</v>
      </c>
      <c r="L107" s="4">
        <v>0</v>
      </c>
      <c r="M107" s="4">
        <v>0</v>
      </c>
      <c r="N107" s="4">
        <v>0</v>
      </c>
      <c r="O107" s="4">
        <v>0</v>
      </c>
      <c r="P107" s="4">
        <v>0</v>
      </c>
      <c r="Q107" s="4">
        <v>0</v>
      </c>
      <c r="R107" s="4">
        <v>0</v>
      </c>
      <c r="S107" s="4">
        <v>0</v>
      </c>
      <c r="T107" s="4">
        <v>0</v>
      </c>
      <c r="U107" s="4">
        <v>0</v>
      </c>
    </row>
    <row r="108" spans="1:21" ht="16" x14ac:dyDescent="0.2">
      <c r="A108" s="7" t="s">
        <v>288</v>
      </c>
      <c r="B108" s="4">
        <v>8</v>
      </c>
      <c r="C108" s="4">
        <v>0</v>
      </c>
      <c r="D108" s="4">
        <v>0</v>
      </c>
      <c r="E108" s="4">
        <v>0</v>
      </c>
      <c r="F108" s="4">
        <v>0</v>
      </c>
      <c r="G108" s="4">
        <v>0</v>
      </c>
      <c r="H108" s="4">
        <v>0</v>
      </c>
      <c r="I108" s="4">
        <v>0</v>
      </c>
      <c r="J108" s="4">
        <v>0</v>
      </c>
      <c r="K108" s="4">
        <v>0</v>
      </c>
      <c r="L108" s="4">
        <v>0</v>
      </c>
      <c r="M108" s="4">
        <v>0</v>
      </c>
      <c r="N108" s="4">
        <v>0</v>
      </c>
      <c r="O108" s="4">
        <v>0</v>
      </c>
      <c r="P108" s="4">
        <v>0</v>
      </c>
      <c r="Q108" s="4">
        <v>0</v>
      </c>
      <c r="R108" s="4">
        <v>35</v>
      </c>
      <c r="S108" s="4">
        <v>0</v>
      </c>
      <c r="T108" s="4">
        <v>0</v>
      </c>
      <c r="U108" s="4">
        <v>0</v>
      </c>
    </row>
    <row r="109" spans="1:21" ht="16" hidden="1" x14ac:dyDescent="0.2">
      <c r="A109" s="6" t="s">
        <v>292</v>
      </c>
      <c r="B109" s="4" t="s">
        <v>57</v>
      </c>
      <c r="C109" s="4" t="s">
        <v>57</v>
      </c>
      <c r="D109" s="4" t="s">
        <v>57</v>
      </c>
      <c r="E109" s="4" t="s">
        <v>57</v>
      </c>
      <c r="F109" s="4" t="s">
        <v>293</v>
      </c>
      <c r="G109" s="4" t="s">
        <v>57</v>
      </c>
      <c r="H109" s="4" t="s">
        <v>57</v>
      </c>
      <c r="I109" s="4" t="s">
        <v>57</v>
      </c>
      <c r="J109" s="4" t="s">
        <v>57</v>
      </c>
      <c r="K109" s="4" t="s">
        <v>57</v>
      </c>
      <c r="L109" s="4" t="s">
        <v>57</v>
      </c>
      <c r="M109" s="4" t="s">
        <v>57</v>
      </c>
      <c r="N109" s="4" t="s">
        <v>57</v>
      </c>
      <c r="O109" s="4" t="s">
        <v>57</v>
      </c>
      <c r="P109" s="4" t="s">
        <v>57</v>
      </c>
      <c r="Q109" s="4" t="s">
        <v>57</v>
      </c>
      <c r="R109" s="4" t="s">
        <v>57</v>
      </c>
      <c r="S109" s="4" t="s">
        <v>57</v>
      </c>
      <c r="T109" s="4" t="s">
        <v>57</v>
      </c>
      <c r="U109" s="4" t="s">
        <v>57</v>
      </c>
    </row>
    <row r="110" spans="1:21" ht="16" hidden="1" x14ac:dyDescent="0.2">
      <c r="A110" s="6" t="s">
        <v>294</v>
      </c>
      <c r="B110" s="4" t="s">
        <v>586</v>
      </c>
      <c r="C110" s="4" t="s">
        <v>587</v>
      </c>
      <c r="D110" s="4" t="s">
        <v>242</v>
      </c>
      <c r="E110" s="4" t="s">
        <v>378</v>
      </c>
      <c r="F110" s="4" t="s">
        <v>588</v>
      </c>
      <c r="G110" s="4" t="s">
        <v>378</v>
      </c>
      <c r="H110" s="4" t="s">
        <v>589</v>
      </c>
      <c r="I110" s="4" t="s">
        <v>590</v>
      </c>
      <c r="J110" s="4" t="s">
        <v>591</v>
      </c>
      <c r="K110" s="4" t="s">
        <v>433</v>
      </c>
      <c r="L110" s="4" t="s">
        <v>249</v>
      </c>
      <c r="M110" s="4" t="s">
        <v>592</v>
      </c>
      <c r="N110" s="4" t="s">
        <v>123</v>
      </c>
      <c r="O110" s="4" t="s">
        <v>402</v>
      </c>
      <c r="P110" s="4" t="s">
        <v>593</v>
      </c>
      <c r="Q110" s="4" t="s">
        <v>594</v>
      </c>
      <c r="R110" s="4" t="s">
        <v>595</v>
      </c>
      <c r="S110" s="4" t="s">
        <v>93</v>
      </c>
      <c r="T110" s="4" t="s">
        <v>363</v>
      </c>
      <c r="U110" s="4" t="s">
        <v>418</v>
      </c>
    </row>
    <row r="113" spans="1:8" ht="96" x14ac:dyDescent="0.2">
      <c r="A113" s="13"/>
      <c r="B113" s="12" t="s">
        <v>514</v>
      </c>
      <c r="C113" s="8" t="s">
        <v>522</v>
      </c>
      <c r="D113" s="8" t="s">
        <v>525</v>
      </c>
      <c r="E113" s="8" t="s">
        <v>526</v>
      </c>
      <c r="F113" s="8" t="s">
        <v>529</v>
      </c>
      <c r="G113" s="11" t="s">
        <v>530</v>
      </c>
      <c r="H113" s="14" t="s">
        <v>596</v>
      </c>
    </row>
    <row r="114" spans="1:8" ht="16" x14ac:dyDescent="0.2">
      <c r="A114" s="7" t="s">
        <v>273</v>
      </c>
      <c r="B114" s="4">
        <v>0</v>
      </c>
      <c r="C114" s="4">
        <v>0</v>
      </c>
      <c r="D114" s="4">
        <v>0</v>
      </c>
      <c r="E114" s="4">
        <v>0</v>
      </c>
      <c r="F114" s="4">
        <v>0</v>
      </c>
      <c r="G114" s="4">
        <v>0</v>
      </c>
      <c r="H114" s="4">
        <f xml:space="preserve"> SUM(B114:G114)</f>
        <v>0</v>
      </c>
    </row>
    <row r="115" spans="1:8" ht="16" x14ac:dyDescent="0.2">
      <c r="A115" s="7" t="s">
        <v>274</v>
      </c>
      <c r="B115" s="4">
        <v>0</v>
      </c>
      <c r="C115" s="4">
        <v>0</v>
      </c>
      <c r="D115" s="4">
        <v>0</v>
      </c>
      <c r="E115" s="4">
        <v>0</v>
      </c>
      <c r="F115" s="4">
        <v>5</v>
      </c>
      <c r="G115" s="4">
        <v>0</v>
      </c>
      <c r="H115" s="4">
        <f t="shared" ref="H115:H124" si="0" xml:space="preserve"> SUM(B115:G115)</f>
        <v>5</v>
      </c>
    </row>
    <row r="116" spans="1:8" ht="16" x14ac:dyDescent="0.2">
      <c r="A116" s="7" t="s">
        <v>275</v>
      </c>
      <c r="B116" s="4">
        <v>0</v>
      </c>
      <c r="C116" s="4">
        <v>0</v>
      </c>
      <c r="D116" s="4">
        <v>0</v>
      </c>
      <c r="E116" s="4">
        <v>0</v>
      </c>
      <c r="F116" s="4">
        <v>0</v>
      </c>
      <c r="G116" s="4">
        <v>0</v>
      </c>
      <c r="H116" s="4">
        <f t="shared" si="0"/>
        <v>0</v>
      </c>
    </row>
    <row r="117" spans="1:8" ht="16" x14ac:dyDescent="0.2">
      <c r="A117" s="7" t="s">
        <v>277</v>
      </c>
      <c r="B117" s="4">
        <v>0</v>
      </c>
      <c r="C117" s="4">
        <v>0</v>
      </c>
      <c r="D117" s="4">
        <v>0</v>
      </c>
      <c r="E117" s="4">
        <v>0</v>
      </c>
      <c r="F117" s="4">
        <v>0</v>
      </c>
      <c r="G117" s="4">
        <v>0</v>
      </c>
      <c r="H117" s="4">
        <f t="shared" si="0"/>
        <v>0</v>
      </c>
    </row>
    <row r="118" spans="1:8" ht="16" x14ac:dyDescent="0.2">
      <c r="A118" s="6" t="s">
        <v>180</v>
      </c>
      <c r="B118" s="4">
        <v>0</v>
      </c>
      <c r="C118" s="4">
        <v>6</v>
      </c>
      <c r="D118" s="4">
        <v>0</v>
      </c>
      <c r="E118" s="4">
        <v>0</v>
      </c>
      <c r="F118" s="4">
        <v>0</v>
      </c>
      <c r="G118" s="4">
        <v>0</v>
      </c>
      <c r="H118" s="4">
        <f t="shared" si="0"/>
        <v>6</v>
      </c>
    </row>
    <row r="119" spans="1:8" ht="16" x14ac:dyDescent="0.2">
      <c r="A119" s="7" t="s">
        <v>279</v>
      </c>
      <c r="B119" s="4">
        <v>92</v>
      </c>
      <c r="C119" s="4">
        <v>0</v>
      </c>
      <c r="D119" s="4">
        <v>27</v>
      </c>
      <c r="E119" s="4">
        <v>0</v>
      </c>
      <c r="F119" s="4">
        <v>14</v>
      </c>
      <c r="G119" s="4">
        <v>55</v>
      </c>
      <c r="H119" s="4">
        <f t="shared" si="0"/>
        <v>188</v>
      </c>
    </row>
    <row r="120" spans="1:8" ht="16" x14ac:dyDescent="0.2">
      <c r="A120" s="7" t="s">
        <v>282</v>
      </c>
      <c r="B120" s="4">
        <v>76</v>
      </c>
      <c r="C120" s="4">
        <v>0</v>
      </c>
      <c r="D120" s="4">
        <v>8</v>
      </c>
      <c r="E120" s="4">
        <v>3</v>
      </c>
      <c r="F120" s="4">
        <v>0</v>
      </c>
      <c r="G120" s="4">
        <v>11</v>
      </c>
      <c r="H120" s="4">
        <f t="shared" si="0"/>
        <v>98</v>
      </c>
    </row>
    <row r="121" spans="1:8" ht="16" x14ac:dyDescent="0.2">
      <c r="A121" s="7" t="s">
        <v>291</v>
      </c>
      <c r="B121" s="4">
        <v>3</v>
      </c>
      <c r="C121" s="4">
        <v>0</v>
      </c>
      <c r="D121" s="4">
        <v>0</v>
      </c>
      <c r="E121" s="4">
        <v>0</v>
      </c>
      <c r="F121" s="4">
        <v>0</v>
      </c>
      <c r="G121" s="4">
        <v>0</v>
      </c>
      <c r="H121" s="4">
        <f t="shared" si="0"/>
        <v>3</v>
      </c>
    </row>
    <row r="122" spans="1:8" ht="16" x14ac:dyDescent="0.2">
      <c r="A122" s="7" t="s">
        <v>284</v>
      </c>
      <c r="B122" s="4">
        <v>33</v>
      </c>
      <c r="C122" s="4">
        <v>0</v>
      </c>
      <c r="D122" s="4">
        <v>44</v>
      </c>
      <c r="E122" s="4">
        <v>0</v>
      </c>
      <c r="F122" s="4">
        <v>8</v>
      </c>
      <c r="G122" s="4">
        <v>0</v>
      </c>
      <c r="H122" s="4">
        <f t="shared" si="0"/>
        <v>85</v>
      </c>
    </row>
    <row r="123" spans="1:8" ht="16" x14ac:dyDescent="0.2">
      <c r="A123" s="7" t="s">
        <v>287</v>
      </c>
      <c r="B123" s="4">
        <v>0</v>
      </c>
      <c r="C123" s="4">
        <v>0</v>
      </c>
      <c r="D123" s="4">
        <v>0</v>
      </c>
      <c r="E123" s="4">
        <v>0</v>
      </c>
      <c r="F123" s="4">
        <v>0</v>
      </c>
      <c r="G123" s="4">
        <v>0</v>
      </c>
      <c r="H123" s="4">
        <f t="shared" si="0"/>
        <v>0</v>
      </c>
    </row>
    <row r="124" spans="1:8" ht="16" x14ac:dyDescent="0.2">
      <c r="A124" s="7" t="s">
        <v>288</v>
      </c>
      <c r="B124" s="4">
        <v>8</v>
      </c>
      <c r="C124" s="4">
        <v>0</v>
      </c>
      <c r="D124" s="4">
        <v>0</v>
      </c>
      <c r="E124" s="4">
        <v>0</v>
      </c>
      <c r="F124" s="4">
        <v>0</v>
      </c>
      <c r="G124" s="4">
        <v>35</v>
      </c>
      <c r="H124" s="4">
        <f t="shared" si="0"/>
        <v>43</v>
      </c>
    </row>
    <row r="125" spans="1:8" ht="16" x14ac:dyDescent="0.2">
      <c r="A125" s="4" t="s">
        <v>614</v>
      </c>
      <c r="B125" s="4">
        <f>SUM(B114:B124)</f>
        <v>212</v>
      </c>
      <c r="C125" s="4">
        <f t="shared" ref="C125:G125" si="1">SUM(C114:C124)</f>
        <v>6</v>
      </c>
      <c r="D125" s="4">
        <f t="shared" si="1"/>
        <v>79</v>
      </c>
      <c r="E125" s="4">
        <f t="shared" si="1"/>
        <v>3</v>
      </c>
      <c r="F125" s="4">
        <f t="shared" si="1"/>
        <v>27</v>
      </c>
      <c r="G125" s="4">
        <f t="shared" si="1"/>
        <v>101</v>
      </c>
    </row>
    <row r="126" spans="1:8" ht="96" x14ac:dyDescent="0.2">
      <c r="A126" s="13"/>
      <c r="B126" s="12" t="s">
        <v>514</v>
      </c>
      <c r="C126" s="8" t="s">
        <v>522</v>
      </c>
      <c r="D126" s="8" t="s">
        <v>525</v>
      </c>
      <c r="E126" s="8" t="s">
        <v>526</v>
      </c>
      <c r="F126" s="8" t="s">
        <v>529</v>
      </c>
      <c r="G126" s="11" t="s">
        <v>530</v>
      </c>
    </row>
    <row r="127" spans="1:8" ht="16" x14ac:dyDescent="0.2">
      <c r="A127" s="7" t="s">
        <v>273</v>
      </c>
      <c r="B127" s="22">
        <v>0</v>
      </c>
      <c r="C127" s="22">
        <v>0</v>
      </c>
      <c r="D127" s="22">
        <v>0</v>
      </c>
      <c r="E127" s="22">
        <v>0</v>
      </c>
      <c r="F127" s="22">
        <v>0</v>
      </c>
      <c r="G127" s="22">
        <v>0</v>
      </c>
    </row>
    <row r="128" spans="1:8" ht="16" x14ac:dyDescent="0.2">
      <c r="A128" s="7" t="s">
        <v>274</v>
      </c>
      <c r="B128" s="22">
        <v>0</v>
      </c>
      <c r="C128" s="22">
        <v>0</v>
      </c>
      <c r="D128" s="22">
        <v>0</v>
      </c>
      <c r="E128" s="22">
        <v>0</v>
      </c>
      <c r="F128" s="22">
        <f>5/27</f>
        <v>0.18518518518518517</v>
      </c>
      <c r="G128" s="22">
        <v>0</v>
      </c>
    </row>
    <row r="129" spans="1:7" ht="16" x14ac:dyDescent="0.2">
      <c r="A129" s="7" t="s">
        <v>275</v>
      </c>
      <c r="B129" s="22">
        <v>0</v>
      </c>
      <c r="C129" s="22">
        <v>0</v>
      </c>
      <c r="D129" s="22">
        <v>0</v>
      </c>
      <c r="E129" s="22">
        <v>0</v>
      </c>
      <c r="F129" s="22">
        <v>0</v>
      </c>
      <c r="G129" s="22">
        <v>0</v>
      </c>
    </row>
    <row r="130" spans="1:7" ht="16" x14ac:dyDescent="0.2">
      <c r="A130" s="7" t="s">
        <v>277</v>
      </c>
      <c r="B130" s="22">
        <v>0</v>
      </c>
      <c r="C130" s="22">
        <v>0</v>
      </c>
      <c r="D130" s="22">
        <v>0</v>
      </c>
      <c r="E130" s="22">
        <v>0</v>
      </c>
      <c r="F130" s="22">
        <v>0</v>
      </c>
      <c r="G130" s="22">
        <v>0</v>
      </c>
    </row>
    <row r="131" spans="1:7" ht="16" x14ac:dyDescent="0.2">
      <c r="A131" s="6" t="s">
        <v>180</v>
      </c>
      <c r="B131" s="22">
        <v>0</v>
      </c>
      <c r="C131" s="22">
        <f>6/6</f>
        <v>1</v>
      </c>
      <c r="D131" s="22">
        <v>0</v>
      </c>
      <c r="E131" s="22">
        <v>0</v>
      </c>
      <c r="F131" s="22">
        <v>0</v>
      </c>
      <c r="G131" s="22">
        <v>0</v>
      </c>
    </row>
    <row r="132" spans="1:7" ht="16" x14ac:dyDescent="0.2">
      <c r="A132" s="7" t="s">
        <v>279</v>
      </c>
      <c r="B132" s="22">
        <f>92/212</f>
        <v>0.43396226415094341</v>
      </c>
      <c r="C132" s="22">
        <v>0</v>
      </c>
      <c r="D132" s="22">
        <f>27/79</f>
        <v>0.34177215189873417</v>
      </c>
      <c r="E132" s="22">
        <v>0</v>
      </c>
      <c r="F132" s="22">
        <f>14/27</f>
        <v>0.51851851851851849</v>
      </c>
      <c r="G132" s="22">
        <f>55/101</f>
        <v>0.54455445544554459</v>
      </c>
    </row>
    <row r="133" spans="1:7" ht="16" x14ac:dyDescent="0.2">
      <c r="A133" s="7" t="s">
        <v>282</v>
      </c>
      <c r="B133" s="22">
        <f>76/212</f>
        <v>0.35849056603773582</v>
      </c>
      <c r="C133" s="22">
        <v>0</v>
      </c>
      <c r="D133" s="22">
        <f>8/79</f>
        <v>0.10126582278481013</v>
      </c>
      <c r="E133" s="22">
        <f>3/3</f>
        <v>1</v>
      </c>
      <c r="F133" s="22">
        <v>0</v>
      </c>
      <c r="G133" s="22">
        <f>11/101</f>
        <v>0.10891089108910891</v>
      </c>
    </row>
    <row r="134" spans="1:7" ht="16" x14ac:dyDescent="0.2">
      <c r="A134" s="7" t="s">
        <v>291</v>
      </c>
      <c r="B134" s="22">
        <f>3/212</f>
        <v>1.4150943396226415E-2</v>
      </c>
      <c r="C134" s="22">
        <v>0</v>
      </c>
      <c r="D134" s="22">
        <v>0</v>
      </c>
      <c r="E134" s="22">
        <v>0</v>
      </c>
      <c r="F134" s="22">
        <v>0</v>
      </c>
      <c r="G134" s="22">
        <v>0</v>
      </c>
    </row>
    <row r="135" spans="1:7" ht="16" x14ac:dyDescent="0.2">
      <c r="A135" s="7" t="s">
        <v>284</v>
      </c>
      <c r="B135" s="22">
        <f>33/212</f>
        <v>0.15566037735849056</v>
      </c>
      <c r="C135" s="22">
        <v>0</v>
      </c>
      <c r="D135" s="22">
        <f>44/79</f>
        <v>0.55696202531645567</v>
      </c>
      <c r="E135" s="22">
        <v>0</v>
      </c>
      <c r="F135" s="22">
        <f>8/27</f>
        <v>0.29629629629629628</v>
      </c>
      <c r="G135" s="22">
        <v>0</v>
      </c>
    </row>
    <row r="136" spans="1:7" ht="16" x14ac:dyDescent="0.2">
      <c r="A136" s="7" t="s">
        <v>287</v>
      </c>
      <c r="B136" s="22">
        <v>0</v>
      </c>
      <c r="C136" s="22">
        <v>0</v>
      </c>
      <c r="D136" s="22">
        <v>0</v>
      </c>
      <c r="E136" s="22">
        <v>0</v>
      </c>
      <c r="F136" s="22">
        <v>0</v>
      </c>
      <c r="G136" s="22">
        <v>0</v>
      </c>
    </row>
    <row r="137" spans="1:7" ht="16" x14ac:dyDescent="0.2">
      <c r="A137" s="7" t="s">
        <v>288</v>
      </c>
      <c r="B137" s="22">
        <f>8/212</f>
        <v>3.7735849056603772E-2</v>
      </c>
      <c r="C137" s="22">
        <v>0</v>
      </c>
      <c r="D137" s="22">
        <v>0</v>
      </c>
      <c r="E137" s="22">
        <v>0</v>
      </c>
      <c r="F137" s="22">
        <v>0</v>
      </c>
      <c r="G137" s="22">
        <f>35/101</f>
        <v>0.34653465346534651</v>
      </c>
    </row>
    <row r="138" spans="1:7" ht="16" x14ac:dyDescent="0.2">
      <c r="A138" s="4" t="s">
        <v>614</v>
      </c>
      <c r="B138" s="24">
        <f>SUM(B127:B137)</f>
        <v>1.0000000000000002</v>
      </c>
      <c r="C138" s="24">
        <f t="shared" ref="C138:G138" si="2">SUM(C127:C137)</f>
        <v>1</v>
      </c>
      <c r="D138" s="24">
        <f t="shared" si="2"/>
        <v>1</v>
      </c>
      <c r="E138" s="24">
        <f t="shared" si="2"/>
        <v>1</v>
      </c>
      <c r="F138" s="24">
        <f t="shared" si="2"/>
        <v>1</v>
      </c>
      <c r="G138" s="24">
        <f t="shared" si="2"/>
        <v>1</v>
      </c>
    </row>
    <row r="140" spans="1:7" ht="96" x14ac:dyDescent="0.2">
      <c r="A140" s="13"/>
      <c r="B140" s="12" t="s">
        <v>514</v>
      </c>
      <c r="C140" s="8" t="s">
        <v>522</v>
      </c>
      <c r="D140" s="8" t="s">
        <v>525</v>
      </c>
      <c r="E140" s="8" t="s">
        <v>526</v>
      </c>
      <c r="F140" s="8" t="s">
        <v>529</v>
      </c>
      <c r="G140" s="11" t="s">
        <v>530</v>
      </c>
    </row>
    <row r="141" spans="1:7" ht="16" x14ac:dyDescent="0.2">
      <c r="A141" s="7" t="s">
        <v>273</v>
      </c>
      <c r="B141" s="22"/>
      <c r="C141" s="22"/>
      <c r="D141" s="22"/>
      <c r="E141" s="22"/>
      <c r="F141" s="22"/>
      <c r="G141" s="22"/>
    </row>
    <row r="142" spans="1:7" ht="16" x14ac:dyDescent="0.2">
      <c r="A142" s="7" t="s">
        <v>274</v>
      </c>
      <c r="B142" s="25"/>
      <c r="C142" s="25"/>
      <c r="D142" s="25"/>
      <c r="E142" s="25"/>
      <c r="F142" s="25" t="s">
        <v>645</v>
      </c>
      <c r="G142" s="25"/>
    </row>
    <row r="143" spans="1:7" ht="16" x14ac:dyDescent="0.2">
      <c r="A143" s="7" t="s">
        <v>275</v>
      </c>
      <c r="B143" s="25"/>
      <c r="C143" s="25"/>
      <c r="D143" s="25"/>
      <c r="E143" s="25"/>
      <c r="F143" s="25"/>
      <c r="G143" s="25"/>
    </row>
    <row r="144" spans="1:7" ht="16" x14ac:dyDescent="0.2">
      <c r="A144" s="7" t="s">
        <v>277</v>
      </c>
      <c r="B144" s="25"/>
      <c r="C144" s="25"/>
      <c r="D144" s="25"/>
      <c r="E144" s="25"/>
      <c r="F144" s="25"/>
      <c r="G144" s="25"/>
    </row>
    <row r="145" spans="1:7" ht="16" x14ac:dyDescent="0.2">
      <c r="A145" s="6" t="s">
        <v>180</v>
      </c>
      <c r="B145" s="25"/>
      <c r="C145" s="25" t="s">
        <v>617</v>
      </c>
      <c r="D145" s="25"/>
      <c r="E145" s="25"/>
      <c r="F145" s="25"/>
      <c r="G145" s="25"/>
    </row>
    <row r="146" spans="1:7" ht="16" x14ac:dyDescent="0.2">
      <c r="A146" s="7" t="s">
        <v>279</v>
      </c>
      <c r="B146" s="25" t="s">
        <v>635</v>
      </c>
      <c r="C146" s="25"/>
      <c r="D146" s="25" t="s">
        <v>640</v>
      </c>
      <c r="E146" s="25"/>
      <c r="F146" s="25" t="s">
        <v>643</v>
      </c>
      <c r="G146" s="25" t="s">
        <v>646</v>
      </c>
    </row>
    <row r="147" spans="1:7" ht="16" x14ac:dyDescent="0.2">
      <c r="A147" s="7" t="s">
        <v>282</v>
      </c>
      <c r="B147" s="25" t="s">
        <v>636</v>
      </c>
      <c r="C147" s="25"/>
      <c r="D147" s="25" t="s">
        <v>641</v>
      </c>
      <c r="E147" s="25" t="s">
        <v>639</v>
      </c>
      <c r="F147" s="25"/>
      <c r="G147" s="25" t="s">
        <v>647</v>
      </c>
    </row>
    <row r="148" spans="1:7" ht="16" x14ac:dyDescent="0.2">
      <c r="A148" s="7" t="s">
        <v>291</v>
      </c>
      <c r="B148" s="25" t="s">
        <v>611</v>
      </c>
      <c r="C148" s="25"/>
      <c r="D148" s="25"/>
      <c r="E148" s="25"/>
      <c r="F148" s="25"/>
      <c r="G148" s="25"/>
    </row>
    <row r="149" spans="1:7" ht="16" x14ac:dyDescent="0.2">
      <c r="A149" s="7" t="s">
        <v>284</v>
      </c>
      <c r="B149" s="25" t="s">
        <v>637</v>
      </c>
      <c r="C149" s="25"/>
      <c r="D149" s="25" t="s">
        <v>642</v>
      </c>
      <c r="E149" s="25"/>
      <c r="F149" s="25" t="s">
        <v>644</v>
      </c>
      <c r="G149" s="25"/>
    </row>
    <row r="150" spans="1:7" ht="16" x14ac:dyDescent="0.2">
      <c r="A150" s="7" t="s">
        <v>287</v>
      </c>
      <c r="B150" s="25"/>
      <c r="C150" s="25"/>
      <c r="D150" s="25"/>
      <c r="E150" s="25"/>
      <c r="F150" s="25"/>
      <c r="G150" s="25"/>
    </row>
    <row r="151" spans="1:7" ht="16" x14ac:dyDescent="0.2">
      <c r="A151" s="7" t="s">
        <v>288</v>
      </c>
      <c r="B151" s="25" t="s">
        <v>638</v>
      </c>
      <c r="C151" s="25"/>
      <c r="D151" s="25"/>
      <c r="E151" s="25"/>
      <c r="F151" s="25"/>
      <c r="G151" s="25" t="s">
        <v>648</v>
      </c>
    </row>
  </sheetData>
  <autoFilter ref="A1:A110" xr:uid="{DE6A5FB9-18D8-3344-BCE8-6D6F59A3DEE4}">
    <filterColumn colId="0">
      <filters>
        <filter val="Bahamian"/>
        <filter val="Barbadian"/>
        <filter val="Belizean"/>
        <filter val="British West Indian"/>
        <filter val="Guyanese"/>
        <filter val="Haitian"/>
        <filter val="Jamaican"/>
        <filter val="Other West Indian"/>
        <filter val="Trinidadian and Tobagonian"/>
        <filter val="U.S. Virgin Islander"/>
        <filter val="West Indian"/>
      </filters>
    </filterColumn>
    <sortState xmlns:xlrd2="http://schemas.microsoft.com/office/spreadsheetml/2017/richdata2" ref="A47:U108">
      <sortCondition ref="A1:A110"/>
    </sortState>
  </autoFilter>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Information</vt:lpstr>
      <vt:lpstr>Data</vt:lpstr>
      <vt:lpstr>Berkshire subcounties</vt:lpstr>
      <vt:lpstr>Franklin subcounties</vt:lpstr>
      <vt:lpstr>Hampshire subcounties</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2023-04-25T02:56:59Z</dcterms:created>
  <dcterms:modified xsi:type="dcterms:W3CDTF">2023-04-27T15:42:15Z</dcterms:modified>
</cp:coreProperties>
</file>