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<sst xmlns="http://schemas.openxmlformats.org/spreadsheetml/2006/main" count="79" uniqueCount="31">
  <si>
    <t>Epictetus: Encheiridion</t>
  </si>
  <si>
    <t>(urn:cts:greekLit:tlg0557.tlg002.perseus-grc2)</t>
  </si>
  <si>
    <t>NOTE: cannot differentiate between First/Second Aorist, so only Aorist will be used</t>
  </si>
  <si>
    <t>NOTE: may contain errors from treebank/querying</t>
  </si>
  <si>
    <t>Percentage of Occurrences</t>
  </si>
  <si>
    <t>Number of Occurrences</t>
  </si>
  <si>
    <t>ω-verb Forms</t>
  </si>
  <si>
    <t>Total ω-verb Forms</t>
  </si>
  <si>
    <t>μι-verb Forms</t>
  </si>
  <si>
    <t>Total μι-verb Forms</t>
  </si>
  <si>
    <t>Total All Forms</t>
  </si>
  <si>
    <t>Active</t>
  </si>
  <si>
    <t>Middle-Passive</t>
  </si>
  <si>
    <t>Middle</t>
  </si>
  <si>
    <t>Passive</t>
  </si>
  <si>
    <t>Indicative:</t>
  </si>
  <si>
    <t>Present</t>
  </si>
  <si>
    <t>Imperfect</t>
  </si>
  <si>
    <t>Future</t>
  </si>
  <si>
    <t>Aorist</t>
  </si>
  <si>
    <t>Perfect</t>
  </si>
  <si>
    <t>Pluperfect</t>
  </si>
  <si>
    <t>Future Perfect</t>
  </si>
  <si>
    <t>Totals</t>
  </si>
  <si>
    <t>Subjunctive:</t>
  </si>
  <si>
    <t>Optative:</t>
  </si>
  <si>
    <t>Imperative:</t>
  </si>
  <si>
    <t>Infinitive:</t>
  </si>
  <si>
    <t>Participles:</t>
  </si>
  <si>
    <t>Totals of all moods</t>
  </si>
  <si>
    <t>Summary by tenses: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</si>
</sst>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Inconsolata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">
    <border/>
    <border>
      <right/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3" numFmtId="0" xfId="0" applyBorder="1" applyFont="1"/>
    <xf borderId="7" fillId="0" fontId="3" numFmtId="0" xfId="0" applyBorder="1" applyFont="1"/>
    <xf borderId="3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8" fillId="0" fontId="3" numFmtId="0" xfId="0" applyBorder="1" applyFont="1"/>
    <xf borderId="4" fillId="3" fontId="1" numFmtId="0" xfId="0" applyAlignment="1" applyBorder="1" applyFill="1" applyFont="1">
      <alignment horizontal="center" shrinkToFit="0" vertical="bottom" wrapText="1"/>
    </xf>
    <xf borderId="4" fillId="4" fontId="1" numFmtId="0" xfId="0" applyAlignment="1" applyBorder="1" applyFill="1" applyFont="1">
      <alignment horizontal="center" shrinkToFit="0" vertical="bottom" wrapText="1"/>
    </xf>
    <xf borderId="4" fillId="5" fontId="1" numFmtId="0" xfId="0" applyAlignment="1" applyBorder="1" applyFill="1" applyFont="1">
      <alignment horizontal="center" shrinkToFit="0" vertical="bottom" wrapText="1"/>
    </xf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horizontal="center" shrinkToFit="0" vertical="bottom" wrapText="1"/>
    </xf>
    <xf borderId="4" fillId="0" fontId="4" numFmtId="164" xfId="0" applyBorder="1" applyFont="1" applyNumberFormat="1"/>
    <xf borderId="4" fillId="3" fontId="4" numFmtId="164" xfId="0" applyBorder="1" applyFont="1" applyNumberFormat="1"/>
    <xf borderId="4" fillId="4" fontId="4" numFmtId="164" xfId="0" applyBorder="1" applyFont="1" applyNumberFormat="1"/>
    <xf borderId="4" fillId="5" fontId="4" numFmtId="164" xfId="0" applyBorder="1" applyFont="1" applyNumberFormat="1"/>
    <xf borderId="4" fillId="0" fontId="1" numFmtId="1" xfId="0" applyAlignment="1" applyBorder="1" applyFont="1" applyNumberFormat="1">
      <alignment horizontal="right" readingOrder="0" vertical="bottom"/>
    </xf>
    <xf borderId="4" fillId="3" fontId="1" numFmtId="1" xfId="0" applyAlignment="1" applyBorder="1" applyFont="1" applyNumberFormat="1">
      <alignment horizontal="right" vertical="bottom"/>
    </xf>
    <xf borderId="4" fillId="4" fontId="1" numFmtId="1" xfId="0" applyAlignment="1" applyBorder="1" applyFont="1" applyNumberFormat="1">
      <alignment horizontal="right" vertical="bottom"/>
    </xf>
    <xf borderId="4" fillId="5" fontId="1" numFmtId="1" xfId="0" applyAlignment="1" applyBorder="1" applyFont="1" applyNumberFormat="1">
      <alignment horizontal="right" vertical="bottom"/>
    </xf>
    <xf borderId="0" fillId="0" fontId="4" numFmtId="1" xfId="0" applyFont="1" applyNumberFormat="1"/>
    <xf borderId="9" fillId="0" fontId="4" numFmtId="164" xfId="0" applyBorder="1" applyFont="1" applyNumberFormat="1"/>
    <xf borderId="9" fillId="4" fontId="4" numFmtId="164" xfId="0" applyBorder="1" applyFont="1" applyNumberFormat="1"/>
    <xf borderId="8" fillId="0" fontId="1" numFmtId="1" xfId="0" applyAlignment="1" applyBorder="1" applyFont="1" applyNumberFormat="1">
      <alignment horizontal="right" readingOrder="0" vertical="bottom"/>
    </xf>
    <xf borderId="8" fillId="6" fontId="1" numFmtId="0" xfId="0" applyAlignment="1" applyBorder="1" applyFill="1" applyFont="1">
      <alignment vertical="bottom"/>
    </xf>
    <xf borderId="10" fillId="6" fontId="4" numFmtId="164" xfId="0" applyBorder="1" applyFont="1" applyNumberFormat="1"/>
    <xf borderId="10" fillId="3" fontId="4" numFmtId="164" xfId="0" applyBorder="1" applyFont="1" applyNumberFormat="1"/>
    <xf borderId="10" fillId="4" fontId="4" numFmtId="164" xfId="0" applyBorder="1" applyFont="1" applyNumberFormat="1"/>
    <xf borderId="10" fillId="5" fontId="4" numFmtId="164" xfId="0" applyBorder="1" applyFont="1" applyNumberFormat="1"/>
    <xf borderId="11" fillId="6" fontId="1" numFmtId="1" xfId="0" applyAlignment="1" applyBorder="1" applyFont="1" applyNumberFormat="1">
      <alignment horizontal="right" vertical="bottom"/>
    </xf>
    <xf borderId="8" fillId="6" fontId="1" numFmtId="1" xfId="0" applyAlignment="1" applyBorder="1" applyFont="1" applyNumberFormat="1">
      <alignment horizontal="right" vertical="bottom"/>
    </xf>
    <xf borderId="10" fillId="3" fontId="1" numFmtId="1" xfId="0" applyAlignment="1" applyBorder="1" applyFont="1" applyNumberFormat="1">
      <alignment horizontal="right" vertical="bottom"/>
    </xf>
    <xf borderId="10" fillId="4" fontId="1" numFmtId="1" xfId="0" applyAlignment="1" applyBorder="1" applyFont="1" applyNumberFormat="1">
      <alignment horizontal="right" vertical="bottom"/>
    </xf>
    <xf borderId="10" fillId="5" fontId="1" numFmtId="1" xfId="0" applyAlignment="1" applyBorder="1" applyFont="1" applyNumberFormat="1">
      <alignment horizontal="right" vertical="bottom"/>
    </xf>
    <xf borderId="9" fillId="5" fontId="4" numFmtId="164" xfId="0" applyBorder="1" applyFont="1" applyNumberFormat="1"/>
    <xf borderId="9" fillId="0" fontId="1" numFmtId="1" xfId="0" applyAlignment="1" applyBorder="1" applyFont="1" applyNumberFormat="1">
      <alignment horizontal="right" readingOrder="0" vertical="bottom"/>
    </xf>
    <xf borderId="11" fillId="0" fontId="1" numFmtId="1" xfId="0" applyAlignment="1" applyBorder="1" applyFont="1" applyNumberFormat="1">
      <alignment horizontal="right" readingOrder="0" vertical="bottom"/>
    </xf>
    <xf borderId="12" fillId="6" fontId="4" numFmtId="164" xfId="0" applyBorder="1" applyFont="1" applyNumberFormat="1"/>
    <xf borderId="12" fillId="0" fontId="4" numFmtId="164" xfId="0" applyBorder="1" applyFont="1" applyNumberFormat="1"/>
    <xf borderId="13" fillId="0" fontId="4" numFmtId="164" xfId="0" applyBorder="1" applyFont="1" applyNumberFormat="1"/>
    <xf borderId="14" fillId="0" fontId="4" numFmtId="164" xfId="0" applyBorder="1" applyFont="1" applyNumberFormat="1"/>
    <xf borderId="0" fillId="0" fontId="4" numFmtId="164" xfId="0" applyFont="1" applyNumberFormat="1"/>
    <xf borderId="15" fillId="3" fontId="4" numFmtId="164" xfId="0" applyBorder="1" applyFont="1" applyNumberFormat="1"/>
    <xf borderId="15" fillId="0" fontId="4" numFmtId="164" xfId="0" applyBorder="1" applyFont="1" applyNumberFormat="1"/>
    <xf borderId="11" fillId="0" fontId="4" numFmtId="164" xfId="0" applyBorder="1" applyFont="1" applyNumberFormat="1"/>
    <xf borderId="3" fillId="0" fontId="4" numFmtId="164" xfId="0" applyBorder="1" applyFont="1" applyNumberFormat="1"/>
    <xf borderId="15" fillId="4" fontId="4" numFmtId="164" xfId="0" applyBorder="1" applyFont="1" applyNumberFormat="1"/>
    <xf borderId="15" fillId="5" fontId="4" numFmtId="164" xfId="0" applyBorder="1" applyFont="1" applyNumberFormat="1"/>
    <xf borderId="10" fillId="6" fontId="1" numFmtId="1" xfId="0" applyAlignment="1" applyBorder="1" applyFont="1" applyNumberFormat="1">
      <alignment horizontal="right" vertical="bottom"/>
    </xf>
    <xf borderId="10" fillId="5" fontId="1" numFmtId="1" xfId="0" applyAlignment="1" applyBorder="1" applyFont="1" applyNumberFormat="1">
      <alignment horizontal="right" readingOrder="0" vertical="bottom"/>
    </xf>
    <xf borderId="8" fillId="7" fontId="1" numFmtId="0" xfId="0" applyAlignment="1" applyBorder="1" applyFill="1" applyFont="1">
      <alignment horizontal="center" shrinkToFit="0" vertical="bottom" wrapText="1"/>
    </xf>
    <xf borderId="10" fillId="7" fontId="4" numFmtId="164" xfId="0" applyBorder="1" applyFont="1" applyNumberFormat="1"/>
    <xf borderId="8" fillId="7" fontId="1" numFmtId="1" xfId="0" applyAlignment="1" applyBorder="1" applyFont="1" applyNumberFormat="1">
      <alignment horizontal="right" vertical="bottom"/>
    </xf>
    <xf borderId="3" fillId="0" fontId="1" numFmtId="1" xfId="0" applyAlignment="1" applyBorder="1" applyFont="1" applyNumberForma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4" fillId="0" fontId="1" numFmtId="164" xfId="0" applyAlignment="1" applyBorder="1" applyFont="1" applyNumberFormat="1">
      <alignment horizontal="right" vertical="bottom"/>
    </xf>
    <xf borderId="4" fillId="3" fontId="1" numFmtId="164" xfId="0" applyAlignment="1" applyBorder="1" applyFont="1" applyNumberFormat="1">
      <alignment horizontal="right" vertical="bottom"/>
    </xf>
    <xf borderId="4" fillId="4" fontId="1" numFmtId="164" xfId="0" applyAlignment="1" applyBorder="1" applyFont="1" applyNumberFormat="1">
      <alignment horizontal="right" vertical="bottom"/>
    </xf>
    <xf borderId="4" fillId="5" fontId="1" numFmtId="164" xfId="0" applyAlignment="1" applyBorder="1" applyFont="1" applyNumberForma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8" fillId="0" fontId="1" numFmtId="1" xfId="0" applyAlignment="1" applyBorder="1" applyFont="1" applyNumberFormat="1">
      <alignment horizontal="right" vertical="bottom"/>
    </xf>
    <xf borderId="8" fillId="3" fontId="1" numFmtId="1" xfId="0" applyAlignment="1" applyBorder="1" applyFont="1" applyNumberFormat="1">
      <alignment horizontal="right" vertical="bottom"/>
    </xf>
    <xf borderId="8" fillId="4" fontId="1" numFmtId="1" xfId="0" applyAlignment="1" applyBorder="1" applyFont="1" applyNumberFormat="1">
      <alignment horizontal="right" vertical="bottom"/>
    </xf>
    <xf borderId="8" fillId="5" fontId="1" numFmtId="1" xfId="0" applyAlignment="1" applyBorder="1" applyFont="1" applyNumberFormat="1">
      <alignment horizontal="right" vertical="bottom"/>
    </xf>
    <xf borderId="8" fillId="7" fontId="1" numFmtId="0" xfId="0" applyAlignment="1" applyBorder="1" applyFont="1">
      <alignment vertical="bottom"/>
    </xf>
    <xf borderId="10" fillId="7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1.38"/>
    <col customWidth="1" min="3" max="3" width="5.38"/>
    <col customWidth="1" min="4" max="4" width="6.75"/>
    <col customWidth="1" min="5" max="5" width="5.88"/>
    <col customWidth="1" min="6" max="6" width="6.63"/>
    <col customWidth="1" min="7" max="7" width="6.5"/>
    <col customWidth="1" min="8" max="8" width="5.5"/>
    <col customWidth="1" min="9" max="9" width="6.75"/>
    <col customWidth="1" min="10" max="10" width="5.75"/>
    <col customWidth="1" min="11" max="11" width="7.0"/>
    <col customWidth="1" min="12" max="12" width="6.13"/>
    <col customWidth="1" min="13" max="13" width="5.5"/>
    <col customWidth="1" min="14" max="14" width="5.88"/>
    <col customWidth="1" min="15" max="15" width="7.0"/>
    <col customWidth="1" min="16" max="16" width="6.0"/>
    <col customWidth="1" min="17" max="17" width="6.75"/>
    <col customWidth="1" min="18" max="18" width="6.13"/>
    <col customWidth="1" min="19" max="19" width="6.0"/>
    <col customWidth="1" min="20" max="20" width="7.0"/>
    <col customWidth="1" min="21" max="21" width="6.0"/>
    <col customWidth="1" min="22" max="23" width="7.0"/>
    <col customWidth="1" min="24" max="24" width="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1"/>
      <c r="E2" s="1"/>
      <c r="F2" s="1"/>
      <c r="G2" s="1"/>
      <c r="H2" s="1"/>
      <c r="I2" s="1"/>
      <c r="J2" s="3" t="s">
        <v>1</v>
      </c>
      <c r="Q2" s="1"/>
      <c r="R2" s="1"/>
      <c r="S2" s="1"/>
      <c r="T2" s="1"/>
      <c r="U2" s="1"/>
      <c r="V2" s="1"/>
      <c r="W2" s="1"/>
      <c r="X2" s="1"/>
    </row>
    <row r="3">
      <c r="A3" s="4" t="s">
        <v>2</v>
      </c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4" t="s">
        <v>3</v>
      </c>
      <c r="B4" s="5"/>
      <c r="C4" s="6"/>
      <c r="D4" s="6"/>
      <c r="E4" s="7"/>
      <c r="F4" s="7"/>
      <c r="G4" s="7"/>
      <c r="H4" s="7"/>
      <c r="I4" s="7"/>
      <c r="J4" s="7"/>
      <c r="K4" s="7"/>
      <c r="L4" s="7"/>
      <c r="X4" s="7"/>
    </row>
    <row r="5">
      <c r="A5" s="1"/>
      <c r="B5" s="8"/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1"/>
      <c r="N5" s="9" t="s">
        <v>5</v>
      </c>
      <c r="O5" s="10"/>
      <c r="P5" s="10"/>
      <c r="Q5" s="10"/>
      <c r="R5" s="10"/>
      <c r="S5" s="10"/>
      <c r="T5" s="10"/>
      <c r="U5" s="10"/>
      <c r="V5" s="10"/>
      <c r="W5" s="10"/>
      <c r="X5" s="11"/>
    </row>
    <row r="6">
      <c r="A6" s="1"/>
      <c r="B6" s="8"/>
      <c r="C6" s="12" t="s">
        <v>6</v>
      </c>
      <c r="D6" s="13"/>
      <c r="E6" s="13"/>
      <c r="F6" s="14"/>
      <c r="G6" s="15" t="s">
        <v>7</v>
      </c>
      <c r="H6" s="12" t="s">
        <v>8</v>
      </c>
      <c r="I6" s="13"/>
      <c r="J6" s="13"/>
      <c r="K6" s="14"/>
      <c r="L6" s="16" t="s">
        <v>9</v>
      </c>
      <c r="M6" s="17" t="s">
        <v>10</v>
      </c>
      <c r="N6" s="12" t="s">
        <v>6</v>
      </c>
      <c r="O6" s="13"/>
      <c r="P6" s="13"/>
      <c r="Q6" s="14"/>
      <c r="R6" s="15" t="s">
        <v>7</v>
      </c>
      <c r="S6" s="12" t="s">
        <v>8</v>
      </c>
      <c r="T6" s="13"/>
      <c r="U6" s="13"/>
      <c r="V6" s="14"/>
      <c r="W6" s="16" t="s">
        <v>9</v>
      </c>
      <c r="X6" s="17" t="s">
        <v>10</v>
      </c>
    </row>
    <row r="7">
      <c r="A7" s="1"/>
      <c r="B7" s="18"/>
      <c r="C7" s="19" t="s">
        <v>11</v>
      </c>
      <c r="D7" s="19" t="s">
        <v>12</v>
      </c>
      <c r="E7" s="19" t="s">
        <v>13</v>
      </c>
      <c r="F7" s="19" t="s">
        <v>14</v>
      </c>
      <c r="G7" s="14"/>
      <c r="H7" s="19" t="s">
        <v>11</v>
      </c>
      <c r="I7" s="19" t="s">
        <v>12</v>
      </c>
      <c r="J7" s="19" t="s">
        <v>13</v>
      </c>
      <c r="K7" s="19" t="s">
        <v>14</v>
      </c>
      <c r="L7" s="14"/>
      <c r="M7" s="14"/>
      <c r="N7" s="19" t="s">
        <v>11</v>
      </c>
      <c r="O7" s="19" t="s">
        <v>12</v>
      </c>
      <c r="P7" s="19" t="s">
        <v>13</v>
      </c>
      <c r="Q7" s="19" t="s">
        <v>14</v>
      </c>
      <c r="R7" s="14"/>
      <c r="S7" s="19" t="s">
        <v>11</v>
      </c>
      <c r="T7" s="19" t="s">
        <v>12</v>
      </c>
      <c r="U7" s="19" t="s">
        <v>13</v>
      </c>
      <c r="V7" s="19" t="s">
        <v>14</v>
      </c>
      <c r="W7" s="14"/>
      <c r="X7" s="14"/>
    </row>
    <row r="8">
      <c r="A8" s="8" t="s">
        <v>15</v>
      </c>
      <c r="B8" s="18" t="s">
        <v>16</v>
      </c>
      <c r="C8" s="20">
        <f>(N8/X39)</f>
        <v>0.2188739648</v>
      </c>
      <c r="D8" s="20">
        <f>(O8/X39)</f>
        <v>0.04189574779</v>
      </c>
      <c r="E8" s="20">
        <f>(P8/X39)</f>
        <v>0</v>
      </c>
      <c r="F8" s="20">
        <f>(Q8/X39)</f>
        <v>0</v>
      </c>
      <c r="G8" s="21">
        <f>(R8/X39)</f>
        <v>0.2607697126</v>
      </c>
      <c r="H8" s="20">
        <f>(S8/X39)</f>
        <v>0.006054701093</v>
      </c>
      <c r="I8" s="20">
        <f>(T8/X39)</f>
        <v>0.004384438722</v>
      </c>
      <c r="J8" s="20">
        <f>(U8/X39)</f>
        <v>0</v>
      </c>
      <c r="K8" s="20">
        <f>(V8/X39)</f>
        <v>0</v>
      </c>
      <c r="L8" s="22">
        <f>(W8/X39)</f>
        <v>0.01043913981</v>
      </c>
      <c r="M8" s="23">
        <f>(X8/X39)</f>
        <v>0.2712088524</v>
      </c>
      <c r="N8" s="24">
        <v>3145.0</v>
      </c>
      <c r="O8" s="24">
        <v>602.0</v>
      </c>
      <c r="P8" s="24">
        <v>0.0</v>
      </c>
      <c r="Q8" s="24">
        <v>0.0</v>
      </c>
      <c r="R8" s="25">
        <f t="shared" ref="R8:R38" si="1">sum(N8:Q8)</f>
        <v>3747</v>
      </c>
      <c r="S8" s="24">
        <v>87.0</v>
      </c>
      <c r="T8" s="24">
        <v>63.0</v>
      </c>
      <c r="U8" s="24">
        <v>0.0</v>
      </c>
      <c r="V8" s="24">
        <v>0.0</v>
      </c>
      <c r="W8" s="26">
        <f t="shared" ref="W8:W38" si="2">sum(S8:V8)</f>
        <v>150</v>
      </c>
      <c r="X8" s="27">
        <f t="shared" ref="X8:X32" si="3">sum(R8,W8)</f>
        <v>3897</v>
      </c>
      <c r="Y8" s="28"/>
    </row>
    <row r="9">
      <c r="A9" s="8"/>
      <c r="B9" s="18" t="s">
        <v>17</v>
      </c>
      <c r="C9" s="20">
        <f>(N9/X39)</f>
        <v>0</v>
      </c>
      <c r="D9" s="20">
        <f>(O9/X39)</f>
        <v>0.005010787111</v>
      </c>
      <c r="E9" s="20">
        <f>(P9/X39)</f>
        <v>0</v>
      </c>
      <c r="F9" s="20">
        <f>(Q9/X39)</f>
        <v>0</v>
      </c>
      <c r="G9" s="21">
        <f>(R9/X39)</f>
        <v>0.005010787111</v>
      </c>
      <c r="H9" s="20">
        <f>(S9/X39)</f>
        <v>0.001113508247</v>
      </c>
      <c r="I9" s="20">
        <f>(T9/X39)</f>
        <v>0.0002783770617</v>
      </c>
      <c r="J9" s="20">
        <f>(U9/X39)</f>
        <v>0</v>
      </c>
      <c r="K9" s="20">
        <f>(V9/X39)</f>
        <v>0</v>
      </c>
      <c r="L9" s="22">
        <f>(W9/X39)</f>
        <v>0.001391885309</v>
      </c>
      <c r="M9" s="23">
        <f>(X9/X39)</f>
        <v>0.00640267242</v>
      </c>
      <c r="N9" s="24">
        <v>0.0</v>
      </c>
      <c r="O9" s="24">
        <v>72.0</v>
      </c>
      <c r="P9" s="24">
        <v>0.0</v>
      </c>
      <c r="Q9" s="24">
        <v>0.0</v>
      </c>
      <c r="R9" s="25">
        <f t="shared" si="1"/>
        <v>72</v>
      </c>
      <c r="S9" s="24">
        <v>16.0</v>
      </c>
      <c r="T9" s="24">
        <v>4.0</v>
      </c>
      <c r="U9" s="24">
        <v>0.0</v>
      </c>
      <c r="V9" s="24">
        <v>0.0</v>
      </c>
      <c r="W9" s="26">
        <f t="shared" si="2"/>
        <v>20</v>
      </c>
      <c r="X9" s="27">
        <f t="shared" si="3"/>
        <v>92</v>
      </c>
      <c r="Y9" s="28"/>
    </row>
    <row r="10">
      <c r="A10" s="8"/>
      <c r="B10" s="18" t="s">
        <v>18</v>
      </c>
      <c r="C10" s="20">
        <f>(N10/X39)</f>
        <v>0.03138701371</v>
      </c>
      <c r="D10" s="20">
        <f>(O10/X39)</f>
        <v>0</v>
      </c>
      <c r="E10" s="20">
        <f>(P10/X39)</f>
        <v>0.01357088176</v>
      </c>
      <c r="F10" s="20">
        <f>(Q10/X39)</f>
        <v>0.004454032988</v>
      </c>
      <c r="G10" s="21">
        <f>(R10/X39)</f>
        <v>0.04941192846</v>
      </c>
      <c r="H10" s="20">
        <f>(S10/X39)</f>
        <v>0.002853364883</v>
      </c>
      <c r="I10" s="20">
        <f>(T10/X39)</f>
        <v>0</v>
      </c>
      <c r="J10" s="20">
        <f>(U10/X39)</f>
        <v>0.0007655369198</v>
      </c>
      <c r="K10" s="20">
        <f>(V10/X39)</f>
        <v>0</v>
      </c>
      <c r="L10" s="22">
        <f>(W10/X39)</f>
        <v>0.003618901802</v>
      </c>
      <c r="M10" s="23">
        <f>(X10/X39)</f>
        <v>0.05303083026</v>
      </c>
      <c r="N10" s="24">
        <v>451.0</v>
      </c>
      <c r="O10" s="24">
        <v>0.0</v>
      </c>
      <c r="P10" s="24">
        <v>195.0</v>
      </c>
      <c r="Q10" s="24">
        <v>64.0</v>
      </c>
      <c r="R10" s="25">
        <f t="shared" si="1"/>
        <v>710</v>
      </c>
      <c r="S10" s="24">
        <v>41.0</v>
      </c>
      <c r="T10" s="24">
        <v>0.0</v>
      </c>
      <c r="U10" s="24">
        <v>11.0</v>
      </c>
      <c r="V10" s="24">
        <v>0.0</v>
      </c>
      <c r="W10" s="26">
        <f t="shared" si="2"/>
        <v>52</v>
      </c>
      <c r="X10" s="27">
        <f t="shared" si="3"/>
        <v>762</v>
      </c>
      <c r="Y10" s="28"/>
    </row>
    <row r="11">
      <c r="A11" s="8"/>
      <c r="B11" s="18" t="s">
        <v>19</v>
      </c>
      <c r="C11" s="20">
        <f>(N11/X39)</f>
        <v>0.03417078433</v>
      </c>
      <c r="D11" s="20">
        <f>(O11/X39)</f>
        <v>0</v>
      </c>
      <c r="E11" s="20">
        <f>(P11/X39)</f>
        <v>0.003618901802</v>
      </c>
      <c r="F11" s="20">
        <f>(Q11/X39)</f>
        <v>0.006193889623</v>
      </c>
      <c r="G11" s="21">
        <f>(R11/X39)</f>
        <v>0.04398357575</v>
      </c>
      <c r="H11" s="20">
        <f>(S11/X39)</f>
        <v>0.005149975642</v>
      </c>
      <c r="I11" s="29">
        <f>(T11/X39)</f>
        <v>0</v>
      </c>
      <c r="J11" s="20">
        <f>(U11/X39)</f>
        <v>0.001322291043</v>
      </c>
      <c r="K11" s="20">
        <f>(V11/X39)</f>
        <v>0.0005567541235</v>
      </c>
      <c r="L11" s="22">
        <f>(W11/X39)</f>
        <v>0.007029020809</v>
      </c>
      <c r="M11" s="23">
        <f>(X11/X39)</f>
        <v>0.05101259656</v>
      </c>
      <c r="N11" s="24">
        <v>491.0</v>
      </c>
      <c r="O11" s="24">
        <v>0.0</v>
      </c>
      <c r="P11" s="24">
        <v>52.0</v>
      </c>
      <c r="Q11" s="24">
        <v>89.0</v>
      </c>
      <c r="R11" s="25">
        <f t="shared" si="1"/>
        <v>632</v>
      </c>
      <c r="S11" s="24">
        <v>74.0</v>
      </c>
      <c r="T11" s="24">
        <v>0.0</v>
      </c>
      <c r="U11" s="24">
        <v>19.0</v>
      </c>
      <c r="V11" s="24">
        <v>8.0</v>
      </c>
      <c r="W11" s="26">
        <f t="shared" si="2"/>
        <v>101</v>
      </c>
      <c r="X11" s="27">
        <f t="shared" si="3"/>
        <v>733</v>
      </c>
      <c r="Y11" s="28"/>
    </row>
    <row r="12">
      <c r="A12" s="8"/>
      <c r="B12" s="18" t="s">
        <v>20</v>
      </c>
      <c r="C12" s="20">
        <f>(N12/X39)</f>
        <v>0.01725937783</v>
      </c>
      <c r="D12" s="20">
        <f>(O12/X39)</f>
        <v>0.009116848772</v>
      </c>
      <c r="E12" s="20">
        <f>(P12/X39)</f>
        <v>0</v>
      </c>
      <c r="F12" s="20">
        <f>(Q12/X39)</f>
        <v>0</v>
      </c>
      <c r="G12" s="21">
        <f>(R12/X39)</f>
        <v>0.0263762266</v>
      </c>
      <c r="H12" s="29">
        <f>(S12/X39)</f>
        <v>0.002505393556</v>
      </c>
      <c r="I12" s="29">
        <f>(T12/X39)</f>
        <v>0.001183102512</v>
      </c>
      <c r="J12" s="20">
        <f>(U12/X39)</f>
        <v>0</v>
      </c>
      <c r="K12" s="20">
        <f>(V12/X39)</f>
        <v>0</v>
      </c>
      <c r="L12" s="22">
        <f>(W12/X39)</f>
        <v>0.003688496068</v>
      </c>
      <c r="M12" s="23">
        <f>(X12/X39)</f>
        <v>0.03006472267</v>
      </c>
      <c r="N12" s="24">
        <v>248.0</v>
      </c>
      <c r="O12" s="24">
        <v>131.0</v>
      </c>
      <c r="P12" s="24">
        <v>0.0</v>
      </c>
      <c r="Q12" s="24">
        <v>0.0</v>
      </c>
      <c r="R12" s="25">
        <f t="shared" si="1"/>
        <v>379</v>
      </c>
      <c r="S12" s="24">
        <v>36.0</v>
      </c>
      <c r="T12" s="24">
        <v>17.0</v>
      </c>
      <c r="U12" s="24">
        <v>0.0</v>
      </c>
      <c r="V12" s="24">
        <v>0.0</v>
      </c>
      <c r="W12" s="26">
        <f t="shared" si="2"/>
        <v>53</v>
      </c>
      <c r="X12" s="27">
        <f t="shared" si="3"/>
        <v>432</v>
      </c>
      <c r="Y12" s="28"/>
    </row>
    <row r="13">
      <c r="A13" s="8"/>
      <c r="B13" s="18" t="s">
        <v>21</v>
      </c>
      <c r="C13" s="20">
        <f>(N13/X39)</f>
        <v>0.001600668105</v>
      </c>
      <c r="D13" s="20">
        <f>(O13/X39)</f>
        <v>0</v>
      </c>
      <c r="E13" s="20">
        <f>(P13/X39)</f>
        <v>0.0009743197161</v>
      </c>
      <c r="F13" s="20">
        <f>(Q13/X39)</f>
        <v>0</v>
      </c>
      <c r="G13" s="21">
        <f>(R13/X39)</f>
        <v>0.002574987821</v>
      </c>
      <c r="H13" s="29">
        <f>(S13/X39)</f>
        <v>0.0002087827963</v>
      </c>
      <c r="I13" s="29">
        <f>(T13/X39)</f>
        <v>0</v>
      </c>
      <c r="J13" s="20">
        <f>(U13/X39)</f>
        <v>0</v>
      </c>
      <c r="K13" s="20">
        <f>(V13/X39)</f>
        <v>0</v>
      </c>
      <c r="L13" s="22">
        <f>(W13/X39)</f>
        <v>0.0002087827963</v>
      </c>
      <c r="M13" s="23">
        <f>(X13/X39)</f>
        <v>0.002783770617</v>
      </c>
      <c r="N13" s="24">
        <v>23.0</v>
      </c>
      <c r="O13" s="24">
        <v>0.0</v>
      </c>
      <c r="P13" s="24">
        <v>14.0</v>
      </c>
      <c r="Q13" s="24">
        <v>0.0</v>
      </c>
      <c r="R13" s="25">
        <f t="shared" si="1"/>
        <v>37</v>
      </c>
      <c r="S13" s="24">
        <v>3.0</v>
      </c>
      <c r="T13" s="24">
        <v>0.0</v>
      </c>
      <c r="U13" s="24">
        <v>0.0</v>
      </c>
      <c r="V13" s="24">
        <v>0.0</v>
      </c>
      <c r="W13" s="26">
        <f t="shared" si="2"/>
        <v>3</v>
      </c>
      <c r="X13" s="27">
        <f t="shared" si="3"/>
        <v>40</v>
      </c>
      <c r="Y13" s="28"/>
    </row>
    <row r="14">
      <c r="A14" s="8"/>
      <c r="B14" s="18" t="s">
        <v>22</v>
      </c>
      <c r="C14" s="20">
        <f>(N14/X39)</f>
        <v>0</v>
      </c>
      <c r="D14" s="20">
        <f>(O14/X39)</f>
        <v>0</v>
      </c>
      <c r="E14" s="20">
        <f>(P14/X39)</f>
        <v>0</v>
      </c>
      <c r="F14" s="20">
        <f>(Q14/X39)</f>
        <v>0</v>
      </c>
      <c r="G14" s="21">
        <f>(R14/X39)</f>
        <v>0</v>
      </c>
      <c r="H14" s="29">
        <f>(S14/X39)</f>
        <v>0</v>
      </c>
      <c r="I14" s="29">
        <f>(T14/X39)</f>
        <v>0</v>
      </c>
      <c r="J14" s="29">
        <f>(U14/X39)</f>
        <v>0</v>
      </c>
      <c r="K14" s="20">
        <f>(V14/X39)</f>
        <v>0</v>
      </c>
      <c r="L14" s="30">
        <f>(W14/X39)</f>
        <v>0</v>
      </c>
      <c r="M14" s="23">
        <f>(X14/X39)</f>
        <v>0</v>
      </c>
      <c r="N14" s="31">
        <v>0.0</v>
      </c>
      <c r="O14" s="31">
        <v>0.0</v>
      </c>
      <c r="P14" s="31">
        <v>0.0</v>
      </c>
      <c r="Q14" s="31">
        <v>0.0</v>
      </c>
      <c r="R14" s="25">
        <f t="shared" si="1"/>
        <v>0</v>
      </c>
      <c r="S14" s="31">
        <v>0.0</v>
      </c>
      <c r="T14" s="31">
        <v>0.0</v>
      </c>
      <c r="U14" s="31">
        <v>0.0</v>
      </c>
      <c r="V14" s="31">
        <v>0.0</v>
      </c>
      <c r="W14" s="26">
        <f t="shared" si="2"/>
        <v>0</v>
      </c>
      <c r="X14" s="27">
        <f t="shared" si="3"/>
        <v>0</v>
      </c>
      <c r="Y14" s="28"/>
    </row>
    <row r="15">
      <c r="A15" s="8"/>
      <c r="B15" s="32" t="s">
        <v>23</v>
      </c>
      <c r="C15" s="33">
        <f>(N15/X39)</f>
        <v>0.3032918088</v>
      </c>
      <c r="D15" s="33">
        <f>(O15/X39)</f>
        <v>0.05602338367</v>
      </c>
      <c r="E15" s="33">
        <f>(P15/X39)</f>
        <v>0.01816410328</v>
      </c>
      <c r="F15" s="33">
        <f>(Q15/X39)</f>
        <v>0.01064792261</v>
      </c>
      <c r="G15" s="34">
        <f>(R15/X39)</f>
        <v>0.3881272183</v>
      </c>
      <c r="H15" s="33">
        <f>(S15/X39)</f>
        <v>0.01788572622</v>
      </c>
      <c r="I15" s="33">
        <f>(T15/X39)</f>
        <v>0.005845918296</v>
      </c>
      <c r="J15" s="33">
        <f>(U15/X39)</f>
        <v>0.002087827963</v>
      </c>
      <c r="K15" s="33">
        <f>(V15/X39)</f>
        <v>0.0005567541235</v>
      </c>
      <c r="L15" s="35">
        <f>(W15/X39)</f>
        <v>0.0263762266</v>
      </c>
      <c r="M15" s="36">
        <f>(X15/X39)</f>
        <v>0.4145034449</v>
      </c>
      <c r="N15" s="37">
        <f t="shared" ref="N15:Q15" si="4">sum(N8:N14)</f>
        <v>4358</v>
      </c>
      <c r="O15" s="38">
        <f t="shared" si="4"/>
        <v>805</v>
      </c>
      <c r="P15" s="38">
        <f t="shared" si="4"/>
        <v>261</v>
      </c>
      <c r="Q15" s="38">
        <f t="shared" si="4"/>
        <v>153</v>
      </c>
      <c r="R15" s="39">
        <f t="shared" si="1"/>
        <v>5577</v>
      </c>
      <c r="S15" s="38">
        <f t="shared" ref="S15:V15" si="5">sum(S8:S14)</f>
        <v>257</v>
      </c>
      <c r="T15" s="38">
        <f t="shared" si="5"/>
        <v>84</v>
      </c>
      <c r="U15" s="38">
        <f t="shared" si="5"/>
        <v>30</v>
      </c>
      <c r="V15" s="38">
        <f t="shared" si="5"/>
        <v>8</v>
      </c>
      <c r="W15" s="40">
        <f t="shared" si="2"/>
        <v>379</v>
      </c>
      <c r="X15" s="41">
        <f t="shared" si="3"/>
        <v>5956</v>
      </c>
      <c r="Y15" s="28"/>
    </row>
    <row r="16">
      <c r="A16" s="8" t="s">
        <v>24</v>
      </c>
      <c r="B16" s="18" t="s">
        <v>16</v>
      </c>
      <c r="C16" s="20">
        <f>(N16/X39)</f>
        <v>0.02943837428</v>
      </c>
      <c r="D16" s="20">
        <f>(O16/X39)</f>
        <v>0.004175655926</v>
      </c>
      <c r="E16" s="20">
        <f>(P16/X39)</f>
        <v>0</v>
      </c>
      <c r="F16" s="20">
        <f>(Q16/X39)</f>
        <v>0</v>
      </c>
      <c r="G16" s="21">
        <f>(R16/X39)</f>
        <v>0.0336140302</v>
      </c>
      <c r="H16" s="29">
        <f>(S16/X39)</f>
        <v>0.001461479574</v>
      </c>
      <c r="I16" s="29">
        <f>(T16/X39)</f>
        <v>0.0009047254506</v>
      </c>
      <c r="J16" s="29">
        <f>(U16/X39)</f>
        <v>0</v>
      </c>
      <c r="K16" s="29">
        <f>(V16/X39)</f>
        <v>0</v>
      </c>
      <c r="L16" s="30">
        <f>(W16/X39)</f>
        <v>0.002366205025</v>
      </c>
      <c r="M16" s="42">
        <f>(X16/X39)</f>
        <v>0.03598023523</v>
      </c>
      <c r="N16" s="43">
        <v>423.0</v>
      </c>
      <c r="O16" s="24">
        <v>60.0</v>
      </c>
      <c r="P16" s="24">
        <v>0.0</v>
      </c>
      <c r="Q16" s="24">
        <v>0.0</v>
      </c>
      <c r="R16" s="25">
        <f t="shared" si="1"/>
        <v>483</v>
      </c>
      <c r="S16" s="24">
        <v>21.0</v>
      </c>
      <c r="T16" s="24">
        <v>13.0</v>
      </c>
      <c r="U16" s="24">
        <v>0.0</v>
      </c>
      <c r="V16" s="24">
        <v>0.0</v>
      </c>
      <c r="W16" s="26">
        <f t="shared" si="2"/>
        <v>34</v>
      </c>
      <c r="X16" s="27">
        <f t="shared" si="3"/>
        <v>517</v>
      </c>
      <c r="Y16" s="28"/>
    </row>
    <row r="17">
      <c r="A17" s="8"/>
      <c r="B17" s="18" t="s">
        <v>19</v>
      </c>
      <c r="C17" s="20">
        <f>(N17/X39)</f>
        <v>0.04085183381</v>
      </c>
      <c r="D17" s="20">
        <f>(O17/X39)</f>
        <v>0</v>
      </c>
      <c r="E17" s="20">
        <f>(P17/X39)</f>
        <v>0.003549307537</v>
      </c>
      <c r="F17" s="20">
        <f>(Q17/X39)</f>
        <v>0.006333078154</v>
      </c>
      <c r="G17" s="21">
        <f>(R17/X39)</f>
        <v>0.0507342195</v>
      </c>
      <c r="H17" s="29">
        <f>(S17/X39)</f>
        <v>0.004106061661</v>
      </c>
      <c r="I17" s="29">
        <f>(T17/X39)</f>
        <v>0</v>
      </c>
      <c r="J17" s="29">
        <f>(U17/X39)</f>
        <v>0.0004175655926</v>
      </c>
      <c r="K17" s="29">
        <f>(V17/X39)</f>
        <v>0.0003479713272</v>
      </c>
      <c r="L17" s="30">
        <f>(W17/X39)</f>
        <v>0.00487159858</v>
      </c>
      <c r="M17" s="42">
        <f>(X17/X39)</f>
        <v>0.05560581808</v>
      </c>
      <c r="N17" s="43">
        <v>587.0</v>
      </c>
      <c r="O17" s="24">
        <v>0.0</v>
      </c>
      <c r="P17" s="24">
        <v>51.0</v>
      </c>
      <c r="Q17" s="24">
        <v>91.0</v>
      </c>
      <c r="R17" s="25">
        <f t="shared" si="1"/>
        <v>729</v>
      </c>
      <c r="S17" s="24">
        <v>59.0</v>
      </c>
      <c r="T17" s="24">
        <v>0.0</v>
      </c>
      <c r="U17" s="24">
        <v>6.0</v>
      </c>
      <c r="V17" s="24">
        <v>5.0</v>
      </c>
      <c r="W17" s="26">
        <f t="shared" si="2"/>
        <v>70</v>
      </c>
      <c r="X17" s="27">
        <f t="shared" si="3"/>
        <v>799</v>
      </c>
      <c r="Y17" s="28"/>
    </row>
    <row r="18">
      <c r="A18" s="8"/>
      <c r="B18" s="18" t="s">
        <v>20</v>
      </c>
      <c r="C18" s="20">
        <f>(N18/X39)</f>
        <v>0.00006959426543</v>
      </c>
      <c r="D18" s="20">
        <f>(O18/X39)</f>
        <v>0</v>
      </c>
      <c r="E18" s="20">
        <f>(P18/X39)</f>
        <v>0</v>
      </c>
      <c r="F18" s="20">
        <f>(Q18/X39)</f>
        <v>0</v>
      </c>
      <c r="G18" s="21">
        <f>(R18/X39)</f>
        <v>0.00006959426543</v>
      </c>
      <c r="H18" s="29">
        <f>(S18/X39)</f>
        <v>0</v>
      </c>
      <c r="I18" s="29">
        <f>(T18/X39)</f>
        <v>0</v>
      </c>
      <c r="J18" s="29">
        <f>(U18/X39)</f>
        <v>0</v>
      </c>
      <c r="K18" s="29">
        <f>(V18/X39)</f>
        <v>0</v>
      </c>
      <c r="L18" s="30">
        <f>(W18/X39)</f>
        <v>0</v>
      </c>
      <c r="M18" s="42">
        <f>(X18/X39)</f>
        <v>0.00006959426543</v>
      </c>
      <c r="N18" s="44">
        <v>1.0</v>
      </c>
      <c r="O18" s="31">
        <v>0.0</v>
      </c>
      <c r="P18" s="31">
        <v>0.0</v>
      </c>
      <c r="Q18" s="31">
        <v>0.0</v>
      </c>
      <c r="R18" s="25">
        <f t="shared" si="1"/>
        <v>1</v>
      </c>
      <c r="S18" s="31">
        <v>0.0</v>
      </c>
      <c r="T18" s="31">
        <v>0.0</v>
      </c>
      <c r="U18" s="31">
        <v>0.0</v>
      </c>
      <c r="V18" s="31">
        <v>0.0</v>
      </c>
      <c r="W18" s="26">
        <f t="shared" si="2"/>
        <v>0</v>
      </c>
      <c r="X18" s="27">
        <f t="shared" si="3"/>
        <v>1</v>
      </c>
      <c r="Y18" s="28"/>
    </row>
    <row r="19">
      <c r="A19" s="8"/>
      <c r="B19" s="32" t="s">
        <v>23</v>
      </c>
      <c r="C19" s="45">
        <f>(N19/X39)</f>
        <v>0.07035980235</v>
      </c>
      <c r="D19" s="45">
        <f>(O19/X39)</f>
        <v>0.004175655926</v>
      </c>
      <c r="E19" s="45">
        <f>(P19/X39)</f>
        <v>0.003549307537</v>
      </c>
      <c r="F19" s="45">
        <f>(Q19/X39)</f>
        <v>0.006333078154</v>
      </c>
      <c r="G19" s="34">
        <f>(R19/X39)</f>
        <v>0.08441784397</v>
      </c>
      <c r="H19" s="33">
        <f>(S19/X39)</f>
        <v>0.005567541235</v>
      </c>
      <c r="I19" s="33">
        <f>(T19/X39)</f>
        <v>0.0009047254506</v>
      </c>
      <c r="J19" s="33">
        <f>(U19/X39)</f>
        <v>0.0004175655926</v>
      </c>
      <c r="K19" s="33">
        <f>(V19/X39)</f>
        <v>0.0003479713272</v>
      </c>
      <c r="L19" s="35">
        <f>(W19/X39)</f>
        <v>0.007237803605</v>
      </c>
      <c r="M19" s="36">
        <f>(X19/X39)</f>
        <v>0.09165564757</v>
      </c>
      <c r="N19" s="37">
        <f t="shared" ref="N19:Q19" si="6">sum(N16:N18)</f>
        <v>1011</v>
      </c>
      <c r="O19" s="38">
        <f t="shared" si="6"/>
        <v>60</v>
      </c>
      <c r="P19" s="38">
        <f t="shared" si="6"/>
        <v>51</v>
      </c>
      <c r="Q19" s="38">
        <f t="shared" si="6"/>
        <v>91</v>
      </c>
      <c r="R19" s="39">
        <f t="shared" si="1"/>
        <v>1213</v>
      </c>
      <c r="S19" s="38">
        <f t="shared" ref="S19:V19" si="7">sum(S16:S18)</f>
        <v>80</v>
      </c>
      <c r="T19" s="38">
        <f t="shared" si="7"/>
        <v>13</v>
      </c>
      <c r="U19" s="38">
        <f t="shared" si="7"/>
        <v>6</v>
      </c>
      <c r="V19" s="38">
        <f t="shared" si="7"/>
        <v>5</v>
      </c>
      <c r="W19" s="40">
        <f t="shared" si="2"/>
        <v>104</v>
      </c>
      <c r="X19" s="41">
        <f t="shared" si="3"/>
        <v>1317</v>
      </c>
      <c r="Y19" s="28"/>
    </row>
    <row r="20">
      <c r="A20" s="8" t="s">
        <v>25</v>
      </c>
      <c r="B20" s="7" t="s">
        <v>16</v>
      </c>
      <c r="C20" s="46">
        <f>(N20/X39)</f>
        <v>0.002157422228</v>
      </c>
      <c r="D20" s="47">
        <f>(O20/X39)</f>
        <v>0.0002783770617</v>
      </c>
      <c r="E20" s="46">
        <f>(P20/X39)</f>
        <v>0</v>
      </c>
      <c r="F20" s="48">
        <f>(Q20/X39)</f>
        <v>0</v>
      </c>
      <c r="G20" s="21">
        <f>(R20/X39)</f>
        <v>0.00243579929</v>
      </c>
      <c r="H20" s="29">
        <f>(S20/X39)</f>
        <v>0</v>
      </c>
      <c r="I20" s="29">
        <f>(T20/X39)</f>
        <v>0</v>
      </c>
      <c r="J20" s="29">
        <f>(U20/X39)</f>
        <v>0</v>
      </c>
      <c r="K20" s="29">
        <f>(V20/X39)</f>
        <v>0</v>
      </c>
      <c r="L20" s="30">
        <f>(W20/X39)</f>
        <v>0</v>
      </c>
      <c r="M20" s="42">
        <f>(X20/X39)</f>
        <v>0.00243579929</v>
      </c>
      <c r="N20" s="43">
        <v>31.0</v>
      </c>
      <c r="O20" s="24">
        <v>4.0</v>
      </c>
      <c r="P20" s="24">
        <v>0.0</v>
      </c>
      <c r="Q20" s="24">
        <v>0.0</v>
      </c>
      <c r="R20" s="25">
        <f t="shared" si="1"/>
        <v>35</v>
      </c>
      <c r="S20" s="24">
        <v>0.0</v>
      </c>
      <c r="T20" s="24">
        <v>0.0</v>
      </c>
      <c r="U20" s="24">
        <v>0.0</v>
      </c>
      <c r="V20" s="24">
        <v>0.0</v>
      </c>
      <c r="W20" s="26">
        <f t="shared" si="2"/>
        <v>0</v>
      </c>
      <c r="X20" s="27">
        <f t="shared" si="3"/>
        <v>35</v>
      </c>
    </row>
    <row r="21">
      <c r="A21" s="8"/>
      <c r="B21" s="7" t="s">
        <v>18</v>
      </c>
      <c r="C21" s="29">
        <f>(N21/X39)</f>
        <v>0</v>
      </c>
      <c r="D21" s="49">
        <f>(O21/X39)</f>
        <v>0</v>
      </c>
      <c r="E21" s="29">
        <f>(P21/X39)</f>
        <v>0</v>
      </c>
      <c r="F21" s="49">
        <f>(Q21/X39)</f>
        <v>0</v>
      </c>
      <c r="G21" s="50">
        <f>(R21/X39)</f>
        <v>0</v>
      </c>
      <c r="H21" s="51">
        <f>(S21/X39)</f>
        <v>0</v>
      </c>
      <c r="I21" s="51">
        <f>(T21/X39)</f>
        <v>0</v>
      </c>
      <c r="J21" s="51">
        <f>(U21/X39)</f>
        <v>0</v>
      </c>
      <c r="K21" s="51">
        <f>(V21/X39)</f>
        <v>0</v>
      </c>
      <c r="L21" s="30">
        <f>(W21/X39)</f>
        <v>0</v>
      </c>
      <c r="M21" s="42">
        <f>(X21/X39)</f>
        <v>0</v>
      </c>
      <c r="N21" s="43">
        <v>0.0</v>
      </c>
      <c r="O21" s="24">
        <v>0.0</v>
      </c>
      <c r="P21" s="24">
        <v>0.0</v>
      </c>
      <c r="Q21" s="24">
        <v>0.0</v>
      </c>
      <c r="R21" s="25">
        <f t="shared" si="1"/>
        <v>0</v>
      </c>
      <c r="S21" s="24">
        <v>0.0</v>
      </c>
      <c r="T21" s="24">
        <v>0.0</v>
      </c>
      <c r="U21" s="24">
        <v>0.0</v>
      </c>
      <c r="V21" s="24">
        <v>0.0</v>
      </c>
      <c r="W21" s="26">
        <f t="shared" si="2"/>
        <v>0</v>
      </c>
      <c r="X21" s="27">
        <f t="shared" si="3"/>
        <v>0</v>
      </c>
    </row>
    <row r="22">
      <c r="A22" s="8"/>
      <c r="B22" s="7" t="s">
        <v>19</v>
      </c>
      <c r="C22" s="29">
        <f>(N22/X39)</f>
        <v>0.001879045167</v>
      </c>
      <c r="D22" s="49">
        <f>(O22/X39)</f>
        <v>0</v>
      </c>
      <c r="E22" s="29">
        <f>(P22/X39)</f>
        <v>0.0004175655926</v>
      </c>
      <c r="F22" s="49">
        <f>(Q22/X39)</f>
        <v>0.0003479713272</v>
      </c>
      <c r="G22" s="50">
        <f>(R22/X39)</f>
        <v>0.002644582086</v>
      </c>
      <c r="H22" s="51">
        <f>(S22/X39)</f>
        <v>0.0003479713272</v>
      </c>
      <c r="I22" s="51">
        <f>(T22/X39)</f>
        <v>0</v>
      </c>
      <c r="J22" s="51">
        <f>(U22/X39)</f>
        <v>0</v>
      </c>
      <c r="K22" s="51">
        <f>(V22/X39)</f>
        <v>0.00006959426543</v>
      </c>
      <c r="L22" s="30">
        <f>(W22/X39)</f>
        <v>0.0004175655926</v>
      </c>
      <c r="M22" s="42">
        <f>(X22/X39)</f>
        <v>0.003062147679</v>
      </c>
      <c r="N22" s="43">
        <v>27.0</v>
      </c>
      <c r="O22" s="24">
        <v>0.0</v>
      </c>
      <c r="P22" s="24">
        <v>6.0</v>
      </c>
      <c r="Q22" s="24">
        <v>5.0</v>
      </c>
      <c r="R22" s="25">
        <f t="shared" si="1"/>
        <v>38</v>
      </c>
      <c r="S22" s="24">
        <v>5.0</v>
      </c>
      <c r="T22" s="24">
        <v>0.0</v>
      </c>
      <c r="U22" s="24">
        <v>0.0</v>
      </c>
      <c r="V22" s="24">
        <v>1.0</v>
      </c>
      <c r="W22" s="26">
        <f t="shared" si="2"/>
        <v>6</v>
      </c>
      <c r="X22" s="27">
        <f t="shared" si="3"/>
        <v>44</v>
      </c>
    </row>
    <row r="23">
      <c r="A23" s="8"/>
      <c r="B23" s="7" t="s">
        <v>20</v>
      </c>
      <c r="C23" s="52">
        <f>(N23/X39)</f>
        <v>0</v>
      </c>
      <c r="D23" s="53">
        <f>(O23/X39)</f>
        <v>0</v>
      </c>
      <c r="E23" s="52">
        <f>(P23/X39)</f>
        <v>0</v>
      </c>
      <c r="F23" s="53">
        <f>(Q23/X39)</f>
        <v>0</v>
      </c>
      <c r="G23" s="50">
        <f>(R23/X39)</f>
        <v>0</v>
      </c>
      <c r="H23" s="51">
        <f>(S23/X39)</f>
        <v>0</v>
      </c>
      <c r="I23" s="51">
        <f>(T23/X39)</f>
        <v>0</v>
      </c>
      <c r="J23" s="51">
        <f>(U23/X39)</f>
        <v>0</v>
      </c>
      <c r="K23" s="51">
        <f>(V23/X39)</f>
        <v>0</v>
      </c>
      <c r="L23" s="54">
        <f>(W23/X39)</f>
        <v>0</v>
      </c>
      <c r="M23" s="55">
        <f>(X23/X39)</f>
        <v>0</v>
      </c>
      <c r="N23" s="44">
        <v>0.0</v>
      </c>
      <c r="O23" s="31">
        <v>0.0</v>
      </c>
      <c r="P23" s="31">
        <v>0.0</v>
      </c>
      <c r="Q23" s="31">
        <v>0.0</v>
      </c>
      <c r="R23" s="25">
        <f t="shared" si="1"/>
        <v>0</v>
      </c>
      <c r="S23" s="31">
        <v>0.0</v>
      </c>
      <c r="T23" s="31">
        <v>0.0</v>
      </c>
      <c r="U23" s="31">
        <v>0.0</v>
      </c>
      <c r="V23" s="31">
        <v>0.0</v>
      </c>
      <c r="W23" s="26">
        <f t="shared" si="2"/>
        <v>0</v>
      </c>
      <c r="X23" s="27">
        <f t="shared" si="3"/>
        <v>0</v>
      </c>
    </row>
    <row r="24">
      <c r="A24" s="8"/>
      <c r="B24" s="32" t="s">
        <v>23</v>
      </c>
      <c r="C24" s="33">
        <f>(N24/X39)</f>
        <v>0.004036467395</v>
      </c>
      <c r="D24" s="33">
        <f>(O24/X39)</f>
        <v>0.0002783770617</v>
      </c>
      <c r="E24" s="33">
        <f>(P24/X39)</f>
        <v>0.0004175655926</v>
      </c>
      <c r="F24" s="33">
        <f>(Q24/X39)</f>
        <v>0.0003479713272</v>
      </c>
      <c r="G24" s="34">
        <f>(R24/X39)</f>
        <v>0.005080381377</v>
      </c>
      <c r="H24" s="33">
        <f>(S24/X39)</f>
        <v>0.0003479713272</v>
      </c>
      <c r="I24" s="33">
        <f>(T24/X39)</f>
        <v>0</v>
      </c>
      <c r="J24" s="33">
        <f>(U24/X39)</f>
        <v>0</v>
      </c>
      <c r="K24" s="33">
        <f>(V24/X39)</f>
        <v>0.00006959426543</v>
      </c>
      <c r="L24" s="35">
        <f>(W24/X39)</f>
        <v>0.0004175655926</v>
      </c>
      <c r="M24" s="36">
        <f>(X24/X39)</f>
        <v>0.005497946969</v>
      </c>
      <c r="N24" s="56">
        <f t="shared" ref="N24:Q24" si="8">sum(N20:N23)</f>
        <v>58</v>
      </c>
      <c r="O24" s="38">
        <f t="shared" si="8"/>
        <v>4</v>
      </c>
      <c r="P24" s="38">
        <f t="shared" si="8"/>
        <v>6</v>
      </c>
      <c r="Q24" s="38">
        <f t="shared" si="8"/>
        <v>5</v>
      </c>
      <c r="R24" s="39">
        <f t="shared" si="1"/>
        <v>73</v>
      </c>
      <c r="S24" s="38">
        <f t="shared" ref="S24:V24" si="9">sum(S20:S23)</f>
        <v>5</v>
      </c>
      <c r="T24" s="38">
        <f t="shared" si="9"/>
        <v>0</v>
      </c>
      <c r="U24" s="38">
        <f t="shared" si="9"/>
        <v>0</v>
      </c>
      <c r="V24" s="38">
        <f t="shared" si="9"/>
        <v>1</v>
      </c>
      <c r="W24" s="40">
        <f t="shared" si="2"/>
        <v>6</v>
      </c>
      <c r="X24" s="41">
        <f t="shared" si="3"/>
        <v>79</v>
      </c>
    </row>
    <row r="25">
      <c r="A25" s="8" t="s">
        <v>26</v>
      </c>
      <c r="B25" s="18" t="s">
        <v>16</v>
      </c>
      <c r="C25" s="20">
        <f>(N25/X39)</f>
        <v>0.03375321873</v>
      </c>
      <c r="D25" s="20">
        <f>(O25/X39)</f>
        <v>0.006333078154</v>
      </c>
      <c r="E25" s="20">
        <f>(P25/X39)</f>
        <v>0</v>
      </c>
      <c r="F25" s="20">
        <f>(Q25/X39)</f>
        <v>0</v>
      </c>
      <c r="G25" s="21">
        <f>(R25/X39)</f>
        <v>0.04008629689</v>
      </c>
      <c r="H25" s="29">
        <f>(S25/X39)</f>
        <v>0.001391885309</v>
      </c>
      <c r="I25" s="29">
        <f>(T25/X39)</f>
        <v>0.0002087827963</v>
      </c>
      <c r="J25" s="29">
        <f>(U25/X39)</f>
        <v>0</v>
      </c>
      <c r="K25" s="29">
        <f>(V25/X39)</f>
        <v>0</v>
      </c>
      <c r="L25" s="30">
        <f>(W25/X39)</f>
        <v>0.001600668105</v>
      </c>
      <c r="M25" s="42">
        <f>(X25/X39)</f>
        <v>0.04168696499</v>
      </c>
      <c r="N25" s="43">
        <v>485.0</v>
      </c>
      <c r="O25" s="24">
        <v>91.0</v>
      </c>
      <c r="P25" s="24">
        <v>0.0</v>
      </c>
      <c r="Q25" s="24">
        <v>0.0</v>
      </c>
      <c r="R25" s="25">
        <f t="shared" si="1"/>
        <v>576</v>
      </c>
      <c r="S25" s="24">
        <v>20.0</v>
      </c>
      <c r="T25" s="24">
        <v>3.0</v>
      </c>
      <c r="U25" s="24">
        <v>0.0</v>
      </c>
      <c r="V25" s="24">
        <v>0.0</v>
      </c>
      <c r="W25" s="26">
        <f t="shared" si="2"/>
        <v>23</v>
      </c>
      <c r="X25" s="27">
        <f t="shared" si="3"/>
        <v>599</v>
      </c>
    </row>
    <row r="26">
      <c r="A26" s="8"/>
      <c r="B26" s="18" t="s">
        <v>19</v>
      </c>
      <c r="C26" s="20">
        <f>(N26/X39)</f>
        <v>0.02101746816</v>
      </c>
      <c r="D26" s="20">
        <f>(O26/X39)</f>
        <v>0</v>
      </c>
      <c r="E26" s="20">
        <f>(P26/X39)</f>
        <v>0.00320133621</v>
      </c>
      <c r="F26" s="20">
        <f>(Q26/X39)</f>
        <v>0.0009743197161</v>
      </c>
      <c r="G26" s="21">
        <f>(R26/X39)</f>
        <v>0.02519312409</v>
      </c>
      <c r="H26" s="29">
        <f>(S26/X39)</f>
        <v>0.007446586401</v>
      </c>
      <c r="I26" s="29">
        <f>(T26/X39)</f>
        <v>0</v>
      </c>
      <c r="J26" s="29">
        <f>(U26/X39)</f>
        <v>0.0002783770617</v>
      </c>
      <c r="K26" s="29">
        <f>(V26/X39)</f>
        <v>0</v>
      </c>
      <c r="L26" s="30">
        <f>(W26/X39)</f>
        <v>0.007724963463</v>
      </c>
      <c r="M26" s="42">
        <f>(X26/X39)</f>
        <v>0.03291808755</v>
      </c>
      <c r="N26" s="43">
        <v>302.0</v>
      </c>
      <c r="O26" s="24">
        <v>0.0</v>
      </c>
      <c r="P26" s="24">
        <v>46.0</v>
      </c>
      <c r="Q26" s="24">
        <v>14.0</v>
      </c>
      <c r="R26" s="25">
        <f t="shared" si="1"/>
        <v>362</v>
      </c>
      <c r="S26" s="24">
        <v>107.0</v>
      </c>
      <c r="T26" s="24">
        <v>0.0</v>
      </c>
      <c r="U26" s="24">
        <v>4.0</v>
      </c>
      <c r="V26" s="24">
        <v>0.0</v>
      </c>
      <c r="W26" s="26">
        <f t="shared" si="2"/>
        <v>111</v>
      </c>
      <c r="X26" s="27">
        <f t="shared" si="3"/>
        <v>473</v>
      </c>
    </row>
    <row r="27">
      <c r="A27" s="8"/>
      <c r="B27" s="18" t="s">
        <v>20</v>
      </c>
      <c r="C27" s="20">
        <f>(N27/X39)</f>
        <v>0.0001391885309</v>
      </c>
      <c r="D27" s="20">
        <f>(O27/X39)</f>
        <v>0.002922959148</v>
      </c>
      <c r="E27" s="20">
        <f>(P27/X39)</f>
        <v>0</v>
      </c>
      <c r="F27" s="20">
        <f>(Q27/X39)</f>
        <v>0</v>
      </c>
      <c r="G27" s="21">
        <f>(R27/X39)</f>
        <v>0.003062147679</v>
      </c>
      <c r="H27" s="29">
        <f>(S27/X39)</f>
        <v>0.001391885309</v>
      </c>
      <c r="I27" s="29">
        <f>(T27/X39)</f>
        <v>0.00006959426543</v>
      </c>
      <c r="J27" s="29">
        <f>(U27/X39)</f>
        <v>0</v>
      </c>
      <c r="K27" s="29">
        <f>(V27/X39)</f>
        <v>0</v>
      </c>
      <c r="L27" s="30">
        <f>(W27/X39)</f>
        <v>0.001461479574</v>
      </c>
      <c r="M27" s="42">
        <f>(X27/X39)</f>
        <v>0.004523627253</v>
      </c>
      <c r="N27" s="44">
        <v>2.0</v>
      </c>
      <c r="O27" s="31">
        <v>42.0</v>
      </c>
      <c r="P27" s="31">
        <v>0.0</v>
      </c>
      <c r="Q27" s="31">
        <v>0.0</v>
      </c>
      <c r="R27" s="25">
        <f t="shared" si="1"/>
        <v>44</v>
      </c>
      <c r="S27" s="31">
        <v>20.0</v>
      </c>
      <c r="T27" s="31">
        <v>1.0</v>
      </c>
      <c r="U27" s="31">
        <v>0.0</v>
      </c>
      <c r="V27" s="31">
        <v>0.0</v>
      </c>
      <c r="W27" s="26">
        <f t="shared" si="2"/>
        <v>21</v>
      </c>
      <c r="X27" s="27">
        <f t="shared" si="3"/>
        <v>65</v>
      </c>
    </row>
    <row r="28">
      <c r="A28" s="8"/>
      <c r="B28" s="32" t="s">
        <v>23</v>
      </c>
      <c r="C28" s="33">
        <f>(N28/X39)</f>
        <v>0.05490987543</v>
      </c>
      <c r="D28" s="33">
        <f>(O28/X39)</f>
        <v>0.009256037303</v>
      </c>
      <c r="E28" s="33">
        <f>(P28/X39)</f>
        <v>0.00320133621</v>
      </c>
      <c r="F28" s="33">
        <f>(Q28/X39)</f>
        <v>0.0009743197161</v>
      </c>
      <c r="G28" s="34">
        <f>(R28/X39)</f>
        <v>0.06834156865</v>
      </c>
      <c r="H28" s="33">
        <f>(S28/X39)</f>
        <v>0.01023035702</v>
      </c>
      <c r="I28" s="33">
        <f>(T28/X39)</f>
        <v>0.0002783770617</v>
      </c>
      <c r="J28" s="33">
        <f>(U28/X39)</f>
        <v>0.0002783770617</v>
      </c>
      <c r="K28" s="33">
        <f>(V28/X39)</f>
        <v>0</v>
      </c>
      <c r="L28" s="35">
        <f>(W28/X39)</f>
        <v>0.01078711114</v>
      </c>
      <c r="M28" s="36">
        <f>(X28/X39)</f>
        <v>0.0791286798</v>
      </c>
      <c r="N28" s="56">
        <f t="shared" ref="N28:Q28" si="10">sum(N25:N27)</f>
        <v>789</v>
      </c>
      <c r="O28" s="38">
        <f t="shared" si="10"/>
        <v>133</v>
      </c>
      <c r="P28" s="38">
        <f t="shared" si="10"/>
        <v>46</v>
      </c>
      <c r="Q28" s="38">
        <f t="shared" si="10"/>
        <v>14</v>
      </c>
      <c r="R28" s="39">
        <f t="shared" si="1"/>
        <v>982</v>
      </c>
      <c r="S28" s="38">
        <f t="shared" ref="S28:V28" si="11">sum(S25:S27)</f>
        <v>147</v>
      </c>
      <c r="T28" s="38">
        <f t="shared" si="11"/>
        <v>4</v>
      </c>
      <c r="U28" s="38">
        <f t="shared" si="11"/>
        <v>4</v>
      </c>
      <c r="V28" s="38">
        <f t="shared" si="11"/>
        <v>0</v>
      </c>
      <c r="W28" s="40">
        <f t="shared" si="2"/>
        <v>155</v>
      </c>
      <c r="X28" s="41">
        <f t="shared" si="3"/>
        <v>1137</v>
      </c>
    </row>
    <row r="29">
      <c r="A29" s="8" t="s">
        <v>27</v>
      </c>
      <c r="B29" s="18" t="s">
        <v>16</v>
      </c>
      <c r="C29" s="20">
        <f>(N29/X39)</f>
        <v>0.09172524184</v>
      </c>
      <c r="D29" s="20">
        <f>(O29/X39)</f>
        <v>0.02505393556</v>
      </c>
      <c r="E29" s="20">
        <f>(P29/X39)</f>
        <v>0</v>
      </c>
      <c r="F29" s="20">
        <f>(Q29/X39)</f>
        <v>0</v>
      </c>
      <c r="G29" s="21">
        <f>(R29/X39)</f>
        <v>0.1167791774</v>
      </c>
      <c r="H29" s="29">
        <f>(S29/X39)</f>
        <v>0.003897278864</v>
      </c>
      <c r="I29" s="29">
        <f>(T29/X39)</f>
        <v>0.002574987821</v>
      </c>
      <c r="J29" s="29">
        <f>(U29/X39)</f>
        <v>0</v>
      </c>
      <c r="K29" s="29">
        <f>(V29/X39)</f>
        <v>0</v>
      </c>
      <c r="L29" s="30">
        <f>(W29/X39)</f>
        <v>0.006472266685</v>
      </c>
      <c r="M29" s="42">
        <f>(X29/X39)</f>
        <v>0.1232514441</v>
      </c>
      <c r="N29" s="43">
        <v>1318.0</v>
      </c>
      <c r="O29" s="24">
        <v>360.0</v>
      </c>
      <c r="P29" s="24">
        <v>0.0</v>
      </c>
      <c r="Q29" s="24">
        <v>0.0</v>
      </c>
      <c r="R29" s="25">
        <f t="shared" si="1"/>
        <v>1678</v>
      </c>
      <c r="S29" s="24">
        <v>56.0</v>
      </c>
      <c r="T29" s="24">
        <v>37.0</v>
      </c>
      <c r="U29" s="24">
        <v>0.0</v>
      </c>
      <c r="V29" s="24">
        <v>0.0</v>
      </c>
      <c r="W29" s="26">
        <f t="shared" si="2"/>
        <v>93</v>
      </c>
      <c r="X29" s="27">
        <f t="shared" si="3"/>
        <v>1771</v>
      </c>
    </row>
    <row r="30">
      <c r="A30" s="8"/>
      <c r="B30" s="18" t="s">
        <v>18</v>
      </c>
      <c r="C30" s="20">
        <f>(N30/X39)</f>
        <v>0.001391885309</v>
      </c>
      <c r="D30" s="20">
        <f>(O30/X39)</f>
        <v>0</v>
      </c>
      <c r="E30" s="20">
        <f>(P30/X39)</f>
        <v>0.0002087827963</v>
      </c>
      <c r="F30" s="20">
        <f>(Q30/X39)</f>
        <v>0.0002087827963</v>
      </c>
      <c r="G30" s="21">
        <f>(R30/X39)</f>
        <v>0.001809450901</v>
      </c>
      <c r="H30" s="29">
        <f>(S30/X39)</f>
        <v>0.0001391885309</v>
      </c>
      <c r="I30" s="29">
        <f>(T30/X39)</f>
        <v>0</v>
      </c>
      <c r="J30" s="29">
        <f>(U30/X39)</f>
        <v>0</v>
      </c>
      <c r="K30" s="29">
        <f>(V30/X39)</f>
        <v>0</v>
      </c>
      <c r="L30" s="30">
        <f>(W30/X39)</f>
        <v>0.0001391885309</v>
      </c>
      <c r="M30" s="42">
        <f>(X30/X39)</f>
        <v>0.001948639432</v>
      </c>
      <c r="N30" s="43">
        <v>20.0</v>
      </c>
      <c r="O30" s="24">
        <v>0.0</v>
      </c>
      <c r="P30" s="24">
        <v>3.0</v>
      </c>
      <c r="Q30" s="24">
        <v>3.0</v>
      </c>
      <c r="R30" s="25">
        <f t="shared" si="1"/>
        <v>26</v>
      </c>
      <c r="S30" s="24">
        <v>2.0</v>
      </c>
      <c r="T30" s="24">
        <v>0.0</v>
      </c>
      <c r="U30" s="24">
        <v>0.0</v>
      </c>
      <c r="V30" s="24">
        <v>0.0</v>
      </c>
      <c r="W30" s="26">
        <f t="shared" si="2"/>
        <v>2</v>
      </c>
      <c r="X30" s="27">
        <f t="shared" si="3"/>
        <v>28</v>
      </c>
    </row>
    <row r="31">
      <c r="A31" s="8"/>
      <c r="B31" s="7" t="s">
        <v>19</v>
      </c>
      <c r="C31" s="29">
        <f>(N31/X39)</f>
        <v>0.05289164173</v>
      </c>
      <c r="D31" s="20">
        <f>(O31/X39)</f>
        <v>0</v>
      </c>
      <c r="E31" s="20">
        <f>(P31/X39)</f>
        <v>0.005985106827</v>
      </c>
      <c r="F31" s="20">
        <f>(Q31/X39)</f>
        <v>0.009116848772</v>
      </c>
      <c r="G31" s="21">
        <f>(R31/X39)</f>
        <v>0.06799359733</v>
      </c>
      <c r="H31" s="51">
        <f>(S31/X39)</f>
        <v>0.005219569907</v>
      </c>
      <c r="I31" s="51">
        <f>(T31/X39)</f>
        <v>0</v>
      </c>
      <c r="J31" s="51">
        <f>(U31/X39)</f>
        <v>0.001183102512</v>
      </c>
      <c r="K31" s="51">
        <f>(V31/X39)</f>
        <v>0.0007655369198</v>
      </c>
      <c r="L31" s="54">
        <f>(W31/X39)</f>
        <v>0.00716820934</v>
      </c>
      <c r="M31" s="42">
        <f>(X31/X39)</f>
        <v>0.07516180667</v>
      </c>
      <c r="N31" s="43">
        <v>760.0</v>
      </c>
      <c r="O31" s="24">
        <v>0.0</v>
      </c>
      <c r="P31" s="24">
        <v>86.0</v>
      </c>
      <c r="Q31" s="24">
        <v>131.0</v>
      </c>
      <c r="R31" s="25">
        <f t="shared" si="1"/>
        <v>977</v>
      </c>
      <c r="S31" s="24">
        <v>75.0</v>
      </c>
      <c r="T31" s="24">
        <v>0.0</v>
      </c>
      <c r="U31" s="24">
        <v>17.0</v>
      </c>
      <c r="V31" s="24">
        <v>11.0</v>
      </c>
      <c r="W31" s="26">
        <f t="shared" si="2"/>
        <v>103</v>
      </c>
      <c r="X31" s="27">
        <f t="shared" si="3"/>
        <v>1080</v>
      </c>
    </row>
    <row r="32">
      <c r="A32" s="8"/>
      <c r="B32" s="18" t="s">
        <v>20</v>
      </c>
      <c r="C32" s="20">
        <f>(N32/X39)</f>
        <v>0.002087827963</v>
      </c>
      <c r="D32" s="20">
        <f>(O32/X39)</f>
        <v>0.004106061661</v>
      </c>
      <c r="E32" s="20">
        <f>(P32/X39)</f>
        <v>0</v>
      </c>
      <c r="F32" s="20">
        <f>(Q32/X39)</f>
        <v>0</v>
      </c>
      <c r="G32" s="21">
        <f>(R32/X39)</f>
        <v>0.006193889623</v>
      </c>
      <c r="H32" s="29">
        <f>(S32/X39)</f>
        <v>0.0004175655926</v>
      </c>
      <c r="I32" s="29">
        <f>(T32/X39)</f>
        <v>0</v>
      </c>
      <c r="J32" s="29">
        <f>(U32/X39)</f>
        <v>0</v>
      </c>
      <c r="K32" s="29">
        <f>(V32/X39)</f>
        <v>0</v>
      </c>
      <c r="L32" s="30">
        <f>(W32/X39)</f>
        <v>0.0004175655926</v>
      </c>
      <c r="M32" s="42">
        <f>(X32/X39)</f>
        <v>0.006611455216</v>
      </c>
      <c r="N32" s="44">
        <v>30.0</v>
      </c>
      <c r="O32" s="31">
        <v>59.0</v>
      </c>
      <c r="P32" s="31">
        <v>0.0</v>
      </c>
      <c r="Q32" s="31">
        <v>0.0</v>
      </c>
      <c r="R32" s="25">
        <f t="shared" si="1"/>
        <v>89</v>
      </c>
      <c r="S32" s="31">
        <v>6.0</v>
      </c>
      <c r="T32" s="31">
        <v>0.0</v>
      </c>
      <c r="U32" s="31">
        <v>0.0</v>
      </c>
      <c r="V32" s="31">
        <v>0.0</v>
      </c>
      <c r="W32" s="26">
        <f t="shared" si="2"/>
        <v>6</v>
      </c>
      <c r="X32" s="27">
        <f t="shared" si="3"/>
        <v>95</v>
      </c>
    </row>
    <row r="33">
      <c r="A33" s="8"/>
      <c r="B33" s="32" t="s">
        <v>23</v>
      </c>
      <c r="C33" s="33">
        <f>(N33/X39)</f>
        <v>0.1480965968</v>
      </c>
      <c r="D33" s="33">
        <f>(O33/X39)</f>
        <v>0.02915999722</v>
      </c>
      <c r="E33" s="33">
        <f>(P33/X39)</f>
        <v>0.006193889623</v>
      </c>
      <c r="F33" s="33">
        <f>(Q33/X39)</f>
        <v>0.009325631568</v>
      </c>
      <c r="G33" s="34">
        <f>(R33/X39)</f>
        <v>0.1927761152</v>
      </c>
      <c r="H33" s="33">
        <f>(S33/X39)</f>
        <v>0.009673602895</v>
      </c>
      <c r="I33" s="33">
        <f>(T33/X39)</f>
        <v>0.002574987821</v>
      </c>
      <c r="J33" s="33">
        <f>(U33/X39)</f>
        <v>0.001183102512</v>
      </c>
      <c r="K33" s="33">
        <f>(V33/X39)</f>
        <v>0.0007655369198</v>
      </c>
      <c r="L33" s="35">
        <f>(W33/X39)</f>
        <v>0.01419723015</v>
      </c>
      <c r="M33" s="36">
        <f>(X33/X39)</f>
        <v>0.4118588628</v>
      </c>
      <c r="N33" s="37">
        <f t="shared" ref="N33:Q33" si="12">sum(N29:N32)</f>
        <v>2128</v>
      </c>
      <c r="O33" s="38">
        <f t="shared" si="12"/>
        <v>419</v>
      </c>
      <c r="P33" s="38">
        <f t="shared" si="12"/>
        <v>89</v>
      </c>
      <c r="Q33" s="38">
        <f t="shared" si="12"/>
        <v>134</v>
      </c>
      <c r="R33" s="39">
        <f t="shared" si="1"/>
        <v>2770</v>
      </c>
      <c r="S33" s="38">
        <f t="shared" ref="S33:V33" si="13">sum(S29:S32)</f>
        <v>139</v>
      </c>
      <c r="T33" s="38">
        <f t="shared" si="13"/>
        <v>37</v>
      </c>
      <c r="U33" s="38">
        <f t="shared" si="13"/>
        <v>17</v>
      </c>
      <c r="V33" s="38">
        <f t="shared" si="13"/>
        <v>11</v>
      </c>
      <c r="W33" s="40">
        <f t="shared" si="2"/>
        <v>204</v>
      </c>
      <c r="X33" s="57">
        <v>5918.0</v>
      </c>
    </row>
    <row r="34">
      <c r="A34" s="8" t="s">
        <v>28</v>
      </c>
      <c r="B34" s="18" t="s">
        <v>16</v>
      </c>
      <c r="C34" s="20">
        <f>(N34/X39)</f>
        <v>0.09457860672</v>
      </c>
      <c r="D34" s="20">
        <f>(O34/X39)</f>
        <v>0.02978634561</v>
      </c>
      <c r="E34" s="20">
        <f>(P34/X39)</f>
        <v>0</v>
      </c>
      <c r="F34" s="20">
        <f>(Q34/X39)</f>
        <v>0</v>
      </c>
      <c r="G34" s="21">
        <f>(R34/X39)</f>
        <v>0.1243649523</v>
      </c>
      <c r="H34" s="29">
        <f>(S34/X39)</f>
        <v>0.006750643747</v>
      </c>
      <c r="I34" s="29">
        <f>(T34/X39)</f>
        <v>0.002018233698</v>
      </c>
      <c r="J34" s="29">
        <f>(U34/X39)</f>
        <v>0</v>
      </c>
      <c r="K34" s="29">
        <f>(V34/X39)</f>
        <v>0</v>
      </c>
      <c r="L34" s="30">
        <f>(W34/X39)</f>
        <v>0.008768877444</v>
      </c>
      <c r="M34" s="42">
        <f>(X34/X39)</f>
        <v>0.1331338298</v>
      </c>
      <c r="N34" s="43">
        <v>1359.0</v>
      </c>
      <c r="O34" s="24">
        <v>428.0</v>
      </c>
      <c r="P34" s="24">
        <v>0.0</v>
      </c>
      <c r="Q34" s="24">
        <v>0.0</v>
      </c>
      <c r="R34" s="25">
        <f t="shared" si="1"/>
        <v>1787</v>
      </c>
      <c r="S34" s="24">
        <v>97.0</v>
      </c>
      <c r="T34" s="24">
        <v>29.0</v>
      </c>
      <c r="U34" s="24">
        <v>0.0</v>
      </c>
      <c r="V34" s="24">
        <v>0.0</v>
      </c>
      <c r="W34" s="26">
        <f t="shared" si="2"/>
        <v>126</v>
      </c>
      <c r="X34" s="27">
        <f t="shared" ref="X34:X39" si="14">sum(R34,W34)</f>
        <v>1913</v>
      </c>
    </row>
    <row r="35">
      <c r="A35" s="8"/>
      <c r="B35" s="18" t="s">
        <v>18</v>
      </c>
      <c r="C35" s="20">
        <f>(N35/X39)</f>
        <v>0.003270930475</v>
      </c>
      <c r="D35" s="20">
        <f>(O35/X39)</f>
        <v>0</v>
      </c>
      <c r="E35" s="20">
        <f>(P35/X39)</f>
        <v>0.001461479574</v>
      </c>
      <c r="F35" s="20">
        <f>(Q35/X39)</f>
        <v>0.0007655369198</v>
      </c>
      <c r="G35" s="21">
        <f>(R35/X39)</f>
        <v>0.005497946969</v>
      </c>
      <c r="H35" s="29">
        <f>(S35/X39)</f>
        <v>0.0001391885309</v>
      </c>
      <c r="I35" s="29">
        <f>(T35/X39)</f>
        <v>0</v>
      </c>
      <c r="J35" s="29">
        <f>(U35/X39)</f>
        <v>0.0001391885309</v>
      </c>
      <c r="K35" s="29">
        <f>(V35/X39)</f>
        <v>0.00006959426543</v>
      </c>
      <c r="L35" s="30">
        <f>(W35/X39)</f>
        <v>0.0003479713272</v>
      </c>
      <c r="M35" s="42">
        <f>(X35/X39)</f>
        <v>0.005845918296</v>
      </c>
      <c r="N35" s="43">
        <v>47.0</v>
      </c>
      <c r="O35" s="24">
        <v>0.0</v>
      </c>
      <c r="P35" s="24">
        <v>21.0</v>
      </c>
      <c r="Q35" s="24">
        <v>11.0</v>
      </c>
      <c r="R35" s="25">
        <f t="shared" si="1"/>
        <v>79</v>
      </c>
      <c r="S35" s="24">
        <v>2.0</v>
      </c>
      <c r="T35" s="24">
        <v>0.0</v>
      </c>
      <c r="U35" s="24">
        <v>2.0</v>
      </c>
      <c r="V35" s="24">
        <v>1.0</v>
      </c>
      <c r="W35" s="26">
        <f t="shared" si="2"/>
        <v>5</v>
      </c>
      <c r="X35" s="27">
        <f t="shared" si="14"/>
        <v>84</v>
      </c>
    </row>
    <row r="36">
      <c r="A36" s="8"/>
      <c r="B36" s="18" t="s">
        <v>19</v>
      </c>
      <c r="C36" s="20">
        <f>(N36/X39)</f>
        <v>0.02407961584</v>
      </c>
      <c r="D36" s="20">
        <f>(O36/X39)</f>
        <v>0</v>
      </c>
      <c r="E36" s="20">
        <f>(P36/X39)</f>
        <v>0.002227016494</v>
      </c>
      <c r="F36" s="20">
        <f>(Q36/X39)</f>
        <v>0.006472266685</v>
      </c>
      <c r="G36" s="21">
        <f>(R36/X39)</f>
        <v>0.03277889902</v>
      </c>
      <c r="H36" s="29">
        <f>(S36/X39)</f>
        <v>0.004036467395</v>
      </c>
      <c r="I36" s="29">
        <f>(T36/X39)</f>
        <v>0</v>
      </c>
      <c r="J36" s="29">
        <f>(U36/X39)</f>
        <v>0.0004175655926</v>
      </c>
      <c r="K36" s="20">
        <f>(V36/X39)</f>
        <v>0.0007655369198</v>
      </c>
      <c r="L36" s="30">
        <f>(W36/X39)</f>
        <v>0.005219569907</v>
      </c>
      <c r="M36" s="42">
        <f>(X36/X39)</f>
        <v>0.03799846893</v>
      </c>
      <c r="N36" s="43">
        <v>346.0</v>
      </c>
      <c r="O36" s="24">
        <v>0.0</v>
      </c>
      <c r="P36" s="24">
        <v>32.0</v>
      </c>
      <c r="Q36" s="24">
        <v>93.0</v>
      </c>
      <c r="R36" s="25">
        <f t="shared" si="1"/>
        <v>471</v>
      </c>
      <c r="S36" s="24">
        <v>58.0</v>
      </c>
      <c r="T36" s="24">
        <v>0.0</v>
      </c>
      <c r="U36" s="24">
        <v>6.0</v>
      </c>
      <c r="V36" s="24">
        <v>11.0</v>
      </c>
      <c r="W36" s="26">
        <f t="shared" si="2"/>
        <v>75</v>
      </c>
      <c r="X36" s="27">
        <f t="shared" si="14"/>
        <v>546</v>
      </c>
    </row>
    <row r="37">
      <c r="A37" s="8"/>
      <c r="B37" s="18" t="s">
        <v>20</v>
      </c>
      <c r="C37" s="20">
        <f>(N37/X39)</f>
        <v>0.007376992136</v>
      </c>
      <c r="D37" s="20">
        <f>(O37/X39)</f>
        <v>0.01586749252</v>
      </c>
      <c r="E37" s="20">
        <f>(P37/X39)</f>
        <v>0</v>
      </c>
      <c r="F37" s="20">
        <f>(Q37/X39)</f>
        <v>0</v>
      </c>
      <c r="G37" s="21">
        <f>(R37/X39)</f>
        <v>0.02324448465</v>
      </c>
      <c r="H37" s="20">
        <f>(S37/X39)</f>
        <v>0.0009743197161</v>
      </c>
      <c r="I37" s="20">
        <f>(T37/X39)</f>
        <v>0.001043913981</v>
      </c>
      <c r="J37" s="29">
        <f>(U37/X39)</f>
        <v>0</v>
      </c>
      <c r="K37" s="20">
        <f>(V37/X39)</f>
        <v>0</v>
      </c>
      <c r="L37" s="30">
        <f>(W37/X39)</f>
        <v>0.002018233698</v>
      </c>
      <c r="M37" s="23">
        <f>(X37/X39)</f>
        <v>0.02526271835</v>
      </c>
      <c r="N37" s="31">
        <v>106.0</v>
      </c>
      <c r="O37" s="31">
        <v>228.0</v>
      </c>
      <c r="P37" s="31">
        <v>0.0</v>
      </c>
      <c r="Q37" s="31">
        <v>0.0</v>
      </c>
      <c r="R37" s="25">
        <f t="shared" si="1"/>
        <v>334</v>
      </c>
      <c r="S37" s="31">
        <v>14.0</v>
      </c>
      <c r="T37" s="31">
        <v>15.0</v>
      </c>
      <c r="U37" s="31">
        <v>0.0</v>
      </c>
      <c r="V37" s="31">
        <v>0.0</v>
      </c>
      <c r="W37" s="26">
        <f t="shared" si="2"/>
        <v>29</v>
      </c>
      <c r="X37" s="27">
        <f t="shared" si="14"/>
        <v>363</v>
      </c>
    </row>
    <row r="38">
      <c r="A38" s="8"/>
      <c r="B38" s="32" t="s">
        <v>23</v>
      </c>
      <c r="C38" s="33">
        <f>(N38/X39)</f>
        <v>0.1293061452</v>
      </c>
      <c r="D38" s="33">
        <f>(O38/X39)</f>
        <v>0.04565383812</v>
      </c>
      <c r="E38" s="33">
        <f>(P38/X39)</f>
        <v>0.003688496068</v>
      </c>
      <c r="F38" s="33">
        <f>(Q38/X39)</f>
        <v>0.007237803605</v>
      </c>
      <c r="G38" s="34">
        <f>(R38/X39)</f>
        <v>0.185886283</v>
      </c>
      <c r="H38" s="33">
        <f>(S38/X39)</f>
        <v>0.01190061939</v>
      </c>
      <c r="I38" s="33">
        <f>(T38/X39)</f>
        <v>0.003062147679</v>
      </c>
      <c r="J38" s="33">
        <f>(U38/X39)</f>
        <v>0.0005567541235</v>
      </c>
      <c r="K38" s="33">
        <f>(V38/X39)</f>
        <v>0.0008351311852</v>
      </c>
      <c r="L38" s="35">
        <f>(W38/X39)</f>
        <v>0.01635465238</v>
      </c>
      <c r="M38" s="36">
        <f>(X38/X39)</f>
        <v>0.2022409353</v>
      </c>
      <c r="N38" s="38">
        <f t="shared" ref="N38:Q38" si="15">sum(N34:N37)</f>
        <v>1858</v>
      </c>
      <c r="O38" s="38">
        <f t="shared" si="15"/>
        <v>656</v>
      </c>
      <c r="P38" s="38">
        <f t="shared" si="15"/>
        <v>53</v>
      </c>
      <c r="Q38" s="38">
        <f t="shared" si="15"/>
        <v>104</v>
      </c>
      <c r="R38" s="39">
        <f t="shared" si="1"/>
        <v>2671</v>
      </c>
      <c r="S38" s="38">
        <f t="shared" ref="S38:V38" si="16">sum(S34:S37)</f>
        <v>171</v>
      </c>
      <c r="T38" s="38">
        <f t="shared" si="16"/>
        <v>44</v>
      </c>
      <c r="U38" s="38">
        <f t="shared" si="16"/>
        <v>8</v>
      </c>
      <c r="V38" s="38">
        <f t="shared" si="16"/>
        <v>12</v>
      </c>
      <c r="W38" s="40">
        <f t="shared" si="2"/>
        <v>235</v>
      </c>
      <c r="X38" s="41">
        <f t="shared" si="14"/>
        <v>2906</v>
      </c>
    </row>
    <row r="39">
      <c r="A39" s="8"/>
      <c r="B39" s="58" t="s">
        <v>29</v>
      </c>
      <c r="C39" s="59">
        <f>(N39/X39)</f>
        <v>0.7100006959</v>
      </c>
      <c r="D39" s="59">
        <f>(O39/X39)</f>
        <v>0.1445472893</v>
      </c>
      <c r="E39" s="59">
        <f>(P39/X39)</f>
        <v>0.03521469831</v>
      </c>
      <c r="F39" s="59">
        <f>(Q39/X39)</f>
        <v>0.03486672698</v>
      </c>
      <c r="G39" s="59">
        <f>(R39/X39)</f>
        <v>0.9246294105</v>
      </c>
      <c r="H39" s="59">
        <f>(S39/X39)</f>
        <v>0.05560581808</v>
      </c>
      <c r="I39" s="59">
        <f>(T39/X39)</f>
        <v>0.01266615631</v>
      </c>
      <c r="J39" s="59">
        <f>(U39/X39)</f>
        <v>0.004523627253</v>
      </c>
      <c r="K39" s="59">
        <f>(V39/X39)</f>
        <v>0.002574987821</v>
      </c>
      <c r="L39" s="59">
        <f>(W39/X39)</f>
        <v>0.07537058946</v>
      </c>
      <c r="M39" s="59">
        <f>(X39/X39)</f>
        <v>1</v>
      </c>
      <c r="N39" s="60">
        <f t="shared" ref="N39:Q39" si="17">sum(N15,N19,N24,N28,N33,N38)</f>
        <v>10202</v>
      </c>
      <c r="O39" s="60">
        <f t="shared" si="17"/>
        <v>2077</v>
      </c>
      <c r="P39" s="60">
        <f t="shared" si="17"/>
        <v>506</v>
      </c>
      <c r="Q39" s="60">
        <f t="shared" si="17"/>
        <v>501</v>
      </c>
      <c r="R39" s="60">
        <f>SUM(N39:Q39)</f>
        <v>13286</v>
      </c>
      <c r="S39" s="60">
        <f t="shared" ref="S39:V39" si="18">sum(S15,S19,S24,S28,S33,S38)</f>
        <v>799</v>
      </c>
      <c r="T39" s="60">
        <f t="shared" si="18"/>
        <v>182</v>
      </c>
      <c r="U39" s="60">
        <f t="shared" si="18"/>
        <v>65</v>
      </c>
      <c r="V39" s="60">
        <f t="shared" si="18"/>
        <v>37</v>
      </c>
      <c r="W39" s="60">
        <f>SUM(S39:V39)</f>
        <v>1083</v>
      </c>
      <c r="X39" s="60">
        <f t="shared" si="14"/>
        <v>14369</v>
      </c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</row>
    <row r="41">
      <c r="A41" s="62" t="s">
        <v>30</v>
      </c>
      <c r="B41" s="18" t="s">
        <v>16</v>
      </c>
      <c r="C41" s="63">
        <f>(N41/X48)</f>
        <v>0.4705268286</v>
      </c>
      <c r="D41" s="63">
        <f>(O41/X48)</f>
        <v>0.1075231401</v>
      </c>
      <c r="E41" s="63">
        <f>(P41/X48)</f>
        <v>0</v>
      </c>
      <c r="F41" s="63">
        <f>(Q41/X48)</f>
        <v>0</v>
      </c>
      <c r="G41" s="64">
        <f>(R41/X48)</f>
        <v>0.5780499687</v>
      </c>
      <c r="H41" s="63">
        <f>(S41/X48)</f>
        <v>0.01955598859</v>
      </c>
      <c r="I41" s="63">
        <f>(T41/X48)</f>
        <v>0.01009116849</v>
      </c>
      <c r="J41" s="63">
        <f>(U41/X48)</f>
        <v>0</v>
      </c>
      <c r="K41" s="63">
        <f>(V41/X48)</f>
        <v>0</v>
      </c>
      <c r="L41" s="65">
        <f>(W41/X48)</f>
        <v>0.02964715707</v>
      </c>
      <c r="M41" s="66">
        <f>(X41/X48)</f>
        <v>0.6076971258</v>
      </c>
      <c r="N41" s="67">
        <f t="shared" ref="N41:X41" si="19">sum(N8,N16,N20,N25,N29,N34)</f>
        <v>6761</v>
      </c>
      <c r="O41" s="67">
        <f t="shared" si="19"/>
        <v>1545</v>
      </c>
      <c r="P41" s="67">
        <f t="shared" si="19"/>
        <v>0</v>
      </c>
      <c r="Q41" s="67">
        <f t="shared" si="19"/>
        <v>0</v>
      </c>
      <c r="R41" s="25">
        <f t="shared" si="19"/>
        <v>8306</v>
      </c>
      <c r="S41" s="67">
        <f t="shared" si="19"/>
        <v>281</v>
      </c>
      <c r="T41" s="67">
        <f t="shared" si="19"/>
        <v>145</v>
      </c>
      <c r="U41" s="67">
        <f t="shared" si="19"/>
        <v>0</v>
      </c>
      <c r="V41" s="67">
        <f t="shared" si="19"/>
        <v>0</v>
      </c>
      <c r="W41" s="26">
        <f t="shared" si="19"/>
        <v>426</v>
      </c>
      <c r="X41" s="27">
        <f t="shared" si="19"/>
        <v>8732</v>
      </c>
    </row>
    <row r="42">
      <c r="A42" s="8"/>
      <c r="B42" s="18" t="s">
        <v>17</v>
      </c>
      <c r="C42" s="63">
        <f>(N42/X48)</f>
        <v>0</v>
      </c>
      <c r="D42" s="63">
        <f>(O42/X48)</f>
        <v>0.005010787111</v>
      </c>
      <c r="E42" s="63">
        <f>(P42/X48)</f>
        <v>0</v>
      </c>
      <c r="F42" s="63">
        <f>(Q42/X48)</f>
        <v>0</v>
      </c>
      <c r="G42" s="64">
        <f>(R42/X48)</f>
        <v>0.005010787111</v>
      </c>
      <c r="H42" s="63">
        <f>(S42/X48)</f>
        <v>0.001113508247</v>
      </c>
      <c r="I42" s="63">
        <f>(T42/X48)</f>
        <v>0.0002783770617</v>
      </c>
      <c r="J42" s="63">
        <f>(U42/X48)</f>
        <v>0</v>
      </c>
      <c r="K42" s="63">
        <f>(V42/X48)</f>
        <v>0</v>
      </c>
      <c r="L42" s="65">
        <f>(W42/X48)</f>
        <v>0.001391885309</v>
      </c>
      <c r="M42" s="66">
        <f>(X42/X48)</f>
        <v>0.00640267242</v>
      </c>
      <c r="N42" s="67">
        <f t="shared" ref="N42:X42" si="20">sum(N9)</f>
        <v>0</v>
      </c>
      <c r="O42" s="67">
        <f t="shared" si="20"/>
        <v>72</v>
      </c>
      <c r="P42" s="67">
        <f t="shared" si="20"/>
        <v>0</v>
      </c>
      <c r="Q42" s="67">
        <f t="shared" si="20"/>
        <v>0</v>
      </c>
      <c r="R42" s="25">
        <f t="shared" si="20"/>
        <v>72</v>
      </c>
      <c r="S42" s="67">
        <f t="shared" si="20"/>
        <v>16</v>
      </c>
      <c r="T42" s="67">
        <f t="shared" si="20"/>
        <v>4</v>
      </c>
      <c r="U42" s="67">
        <f t="shared" si="20"/>
        <v>0</v>
      </c>
      <c r="V42" s="67">
        <f t="shared" si="20"/>
        <v>0</v>
      </c>
      <c r="W42" s="26">
        <f t="shared" si="20"/>
        <v>20</v>
      </c>
      <c r="X42" s="27">
        <f t="shared" si="20"/>
        <v>92</v>
      </c>
    </row>
    <row r="43">
      <c r="A43" s="8"/>
      <c r="B43" s="18" t="s">
        <v>18</v>
      </c>
      <c r="C43" s="63">
        <f>(N43/X48)</f>
        <v>0.03604982949</v>
      </c>
      <c r="D43" s="63">
        <f>(O43/X48)</f>
        <v>0</v>
      </c>
      <c r="E43" s="63">
        <f>(P43/X48)</f>
        <v>0.01524114413</v>
      </c>
      <c r="F43" s="63">
        <f>(Q43/X48)</f>
        <v>0.005428352704</v>
      </c>
      <c r="G43" s="64">
        <f>(R43/X48)</f>
        <v>0.05671932633</v>
      </c>
      <c r="H43" s="63">
        <f>(S43/X48)</f>
        <v>0.003131741944</v>
      </c>
      <c r="I43" s="63">
        <f>(T43/X48)</f>
        <v>0</v>
      </c>
      <c r="J43" s="63">
        <f>(U43/X48)</f>
        <v>0.0009047254506</v>
      </c>
      <c r="K43" s="63">
        <f>(V43/X48)</f>
        <v>0.00006959426543</v>
      </c>
      <c r="L43" s="65">
        <f>(W43/X48)</f>
        <v>0.004106061661</v>
      </c>
      <c r="M43" s="66">
        <f>(X43/X48)</f>
        <v>0.06082538799</v>
      </c>
      <c r="N43" s="67">
        <f t="shared" ref="N43:X43" si="21">sum(N10,N21,N30,N35)</f>
        <v>518</v>
      </c>
      <c r="O43" s="67">
        <f t="shared" si="21"/>
        <v>0</v>
      </c>
      <c r="P43" s="67">
        <f t="shared" si="21"/>
        <v>219</v>
      </c>
      <c r="Q43" s="67">
        <f t="shared" si="21"/>
        <v>78</v>
      </c>
      <c r="R43" s="25">
        <f t="shared" si="21"/>
        <v>815</v>
      </c>
      <c r="S43" s="67">
        <f t="shared" si="21"/>
        <v>45</v>
      </c>
      <c r="T43" s="67">
        <f t="shared" si="21"/>
        <v>0</v>
      </c>
      <c r="U43" s="67">
        <f t="shared" si="21"/>
        <v>13</v>
      </c>
      <c r="V43" s="67">
        <f t="shared" si="21"/>
        <v>1</v>
      </c>
      <c r="W43" s="26">
        <f t="shared" si="21"/>
        <v>59</v>
      </c>
      <c r="X43" s="27">
        <f t="shared" si="21"/>
        <v>874</v>
      </c>
    </row>
    <row r="44">
      <c r="A44" s="8"/>
      <c r="B44" s="18" t="s">
        <v>19</v>
      </c>
      <c r="C44" s="63">
        <f>(N44/X48)</f>
        <v>0.174890389</v>
      </c>
      <c r="D44" s="63">
        <f>(O44/X48)</f>
        <v>0</v>
      </c>
      <c r="E44" s="63">
        <f>(P44/X48)</f>
        <v>0.01899923446</v>
      </c>
      <c r="F44" s="63">
        <f>(Q44/X48)</f>
        <v>0.02943837428</v>
      </c>
      <c r="G44" s="64">
        <f>(R44/X48)</f>
        <v>0.2233279978</v>
      </c>
      <c r="H44" s="63">
        <f>(S44/X48)</f>
        <v>0.02630663233</v>
      </c>
      <c r="I44" s="63">
        <f>(T44/X48)</f>
        <v>0</v>
      </c>
      <c r="J44" s="63">
        <f>(U44/X48)</f>
        <v>0.003618901802</v>
      </c>
      <c r="K44" s="63">
        <f>(V44/X48)</f>
        <v>0.002505393556</v>
      </c>
      <c r="L44" s="65">
        <f>(W44/X48)</f>
        <v>0.03243092769</v>
      </c>
      <c r="M44" s="66">
        <f>(X44/X48)</f>
        <v>0.2557589255</v>
      </c>
      <c r="N44" s="67">
        <f t="shared" ref="N44:X44" si="22">sum(N11,N17,N22,N26,N31,N36)</f>
        <v>2513</v>
      </c>
      <c r="O44" s="67">
        <f t="shared" si="22"/>
        <v>0</v>
      </c>
      <c r="P44" s="67">
        <f t="shared" si="22"/>
        <v>273</v>
      </c>
      <c r="Q44" s="67">
        <f t="shared" si="22"/>
        <v>423</v>
      </c>
      <c r="R44" s="25">
        <f t="shared" si="22"/>
        <v>3209</v>
      </c>
      <c r="S44" s="67">
        <f t="shared" si="22"/>
        <v>378</v>
      </c>
      <c r="T44" s="67">
        <f t="shared" si="22"/>
        <v>0</v>
      </c>
      <c r="U44" s="67">
        <f t="shared" si="22"/>
        <v>52</v>
      </c>
      <c r="V44" s="67">
        <f t="shared" si="22"/>
        <v>36</v>
      </c>
      <c r="W44" s="26">
        <f t="shared" si="22"/>
        <v>466</v>
      </c>
      <c r="X44" s="27">
        <f t="shared" si="22"/>
        <v>3675</v>
      </c>
    </row>
    <row r="45">
      <c r="A45" s="8"/>
      <c r="B45" s="18" t="s">
        <v>20</v>
      </c>
      <c r="C45" s="63">
        <f>(N45/X48)</f>
        <v>0.02693298072</v>
      </c>
      <c r="D45" s="63">
        <f>(O45/X48)</f>
        <v>0.0320133621</v>
      </c>
      <c r="E45" s="63">
        <f>(P45/X48)</f>
        <v>0</v>
      </c>
      <c r="F45" s="63">
        <f>(Q45/X48)</f>
        <v>0</v>
      </c>
      <c r="G45" s="64">
        <f>(R45/X48)</f>
        <v>0.05894634282</v>
      </c>
      <c r="H45" s="63">
        <f>(S45/X48)</f>
        <v>0.005289164173</v>
      </c>
      <c r="I45" s="63">
        <f>(T45/X48)</f>
        <v>0.002296610759</v>
      </c>
      <c r="J45" s="63">
        <f>(U45/X48)</f>
        <v>0</v>
      </c>
      <c r="K45" s="63">
        <f>(V45/X48)</f>
        <v>0</v>
      </c>
      <c r="L45" s="65">
        <f>(W45/X48)</f>
        <v>0.007585774932</v>
      </c>
      <c r="M45" s="66">
        <f>(X45/X48)</f>
        <v>0.06653211775</v>
      </c>
      <c r="N45" s="67">
        <f t="shared" ref="N45:X45" si="23">sum(N12,N18,N23,N27,N32,N37)</f>
        <v>387</v>
      </c>
      <c r="O45" s="67">
        <f t="shared" si="23"/>
        <v>460</v>
      </c>
      <c r="P45" s="67">
        <f t="shared" si="23"/>
        <v>0</v>
      </c>
      <c r="Q45" s="67">
        <f t="shared" si="23"/>
        <v>0</v>
      </c>
      <c r="R45" s="25">
        <f t="shared" si="23"/>
        <v>847</v>
      </c>
      <c r="S45" s="67">
        <f t="shared" si="23"/>
        <v>76</v>
      </c>
      <c r="T45" s="67">
        <f t="shared" si="23"/>
        <v>33</v>
      </c>
      <c r="U45" s="67">
        <f t="shared" si="23"/>
        <v>0</v>
      </c>
      <c r="V45" s="67">
        <f t="shared" si="23"/>
        <v>0</v>
      </c>
      <c r="W45" s="26">
        <f t="shared" si="23"/>
        <v>109</v>
      </c>
      <c r="X45" s="27">
        <f t="shared" si="23"/>
        <v>956</v>
      </c>
    </row>
    <row r="46">
      <c r="A46" s="8"/>
      <c r="B46" s="18" t="s">
        <v>21</v>
      </c>
      <c r="C46" s="63">
        <f>(N46/X48)</f>
        <v>0.001600668105</v>
      </c>
      <c r="D46" s="63">
        <f>(O46/X48)</f>
        <v>0</v>
      </c>
      <c r="E46" s="63">
        <f>(P46/X48)</f>
        <v>0.0009743197161</v>
      </c>
      <c r="F46" s="63">
        <f>(Q46/X48)</f>
        <v>0</v>
      </c>
      <c r="G46" s="64">
        <f>(R46/X48)</f>
        <v>0.002574987821</v>
      </c>
      <c r="H46" s="63">
        <f>(S46/X48)</f>
        <v>0.0002087827963</v>
      </c>
      <c r="I46" s="63">
        <f>(T46/X48)</f>
        <v>0</v>
      </c>
      <c r="J46" s="63">
        <f>(U46/X48)</f>
        <v>0</v>
      </c>
      <c r="K46" s="63">
        <f>(V46/X48)</f>
        <v>0</v>
      </c>
      <c r="L46" s="65">
        <f>(W46/X48)</f>
        <v>0.0002087827963</v>
      </c>
      <c r="M46" s="66">
        <f>(X46/X48)</f>
        <v>0.002783770617</v>
      </c>
      <c r="N46" s="67">
        <f t="shared" ref="N46:X46" si="24">sum(N13)</f>
        <v>23</v>
      </c>
      <c r="O46" s="67">
        <f t="shared" si="24"/>
        <v>0</v>
      </c>
      <c r="P46" s="67">
        <f t="shared" si="24"/>
        <v>14</v>
      </c>
      <c r="Q46" s="67">
        <f t="shared" si="24"/>
        <v>0</v>
      </c>
      <c r="R46" s="25">
        <f t="shared" si="24"/>
        <v>37</v>
      </c>
      <c r="S46" s="67">
        <f t="shared" si="24"/>
        <v>3</v>
      </c>
      <c r="T46" s="67">
        <f t="shared" si="24"/>
        <v>0</v>
      </c>
      <c r="U46" s="67">
        <f t="shared" si="24"/>
        <v>0</v>
      </c>
      <c r="V46" s="67">
        <f t="shared" si="24"/>
        <v>0</v>
      </c>
      <c r="W46" s="26">
        <f t="shared" si="24"/>
        <v>3</v>
      </c>
      <c r="X46" s="27">
        <f t="shared" si="24"/>
        <v>40</v>
      </c>
    </row>
    <row r="47">
      <c r="A47" s="8"/>
      <c r="B47" s="18" t="s">
        <v>22</v>
      </c>
      <c r="C47" s="63">
        <f>(N47/X48)</f>
        <v>0</v>
      </c>
      <c r="D47" s="63">
        <f>(O47/X48)</f>
        <v>0</v>
      </c>
      <c r="E47" s="63">
        <f>(P47/X48)</f>
        <v>0</v>
      </c>
      <c r="F47" s="63">
        <f>(Q47/X48)</f>
        <v>0</v>
      </c>
      <c r="G47" s="64">
        <f>(R47/X48)</f>
        <v>0</v>
      </c>
      <c r="H47" s="63">
        <f>(S47/X48)</f>
        <v>0</v>
      </c>
      <c r="I47" s="63">
        <f>(T47/X48)</f>
        <v>0</v>
      </c>
      <c r="J47" s="63">
        <f>(U47/X48)</f>
        <v>0</v>
      </c>
      <c r="K47" s="63">
        <f>(V47/X48)</f>
        <v>0</v>
      </c>
      <c r="L47" s="65">
        <f>(W47/X48)</f>
        <v>0</v>
      </c>
      <c r="M47" s="66">
        <f>(X47/X48)</f>
        <v>0</v>
      </c>
      <c r="N47" s="68">
        <f t="shared" ref="N47:X47" si="25">sum(N14)</f>
        <v>0</v>
      </c>
      <c r="O47" s="68">
        <f t="shared" si="25"/>
        <v>0</v>
      </c>
      <c r="P47" s="68">
        <f t="shared" si="25"/>
        <v>0</v>
      </c>
      <c r="Q47" s="68">
        <f t="shared" si="25"/>
        <v>0</v>
      </c>
      <c r="R47" s="69">
        <f t="shared" si="25"/>
        <v>0</v>
      </c>
      <c r="S47" s="68">
        <f t="shared" si="25"/>
        <v>0</v>
      </c>
      <c r="T47" s="68">
        <f t="shared" si="25"/>
        <v>0</v>
      </c>
      <c r="U47" s="68">
        <f t="shared" si="25"/>
        <v>0</v>
      </c>
      <c r="V47" s="68">
        <f t="shared" si="25"/>
        <v>0</v>
      </c>
      <c r="W47" s="70">
        <f t="shared" si="25"/>
        <v>0</v>
      </c>
      <c r="X47" s="71">
        <f t="shared" si="25"/>
        <v>0</v>
      </c>
    </row>
    <row r="48">
      <c r="A48" s="8"/>
      <c r="B48" s="72" t="s">
        <v>23</v>
      </c>
      <c r="C48" s="73">
        <f>(N48/X48)</f>
        <v>0.7100006959</v>
      </c>
      <c r="D48" s="73">
        <f>(O48/X48)</f>
        <v>0.1445472893</v>
      </c>
      <c r="E48" s="73">
        <f>(P48/X48)</f>
        <v>0.03521469831</v>
      </c>
      <c r="F48" s="73">
        <f>(Q48/X48)</f>
        <v>0.03486672698</v>
      </c>
      <c r="G48" s="73">
        <f>(R48/X48)</f>
        <v>0.9246294105</v>
      </c>
      <c r="H48" s="73">
        <f>(S48/X48)</f>
        <v>0.05560581808</v>
      </c>
      <c r="I48" s="73">
        <f>(T48/X48)</f>
        <v>0.01266615631</v>
      </c>
      <c r="J48" s="73">
        <f>(U48/X48)</f>
        <v>0.004523627253</v>
      </c>
      <c r="K48" s="73">
        <f>(V48/X48)</f>
        <v>0.002574987821</v>
      </c>
      <c r="L48" s="73">
        <f>(W48/X48)</f>
        <v>0.07537058946</v>
      </c>
      <c r="M48" s="73">
        <f>(X48/X48)</f>
        <v>1</v>
      </c>
      <c r="N48" s="60">
        <f t="shared" ref="N48:X48" si="26">sum(N41:N47)</f>
        <v>10202</v>
      </c>
      <c r="O48" s="60">
        <f t="shared" si="26"/>
        <v>2077</v>
      </c>
      <c r="P48" s="60">
        <f t="shared" si="26"/>
        <v>506</v>
      </c>
      <c r="Q48" s="60">
        <f t="shared" si="26"/>
        <v>501</v>
      </c>
      <c r="R48" s="60">
        <f t="shared" si="26"/>
        <v>13286</v>
      </c>
      <c r="S48" s="60">
        <f t="shared" si="26"/>
        <v>799</v>
      </c>
      <c r="T48" s="60">
        <f t="shared" si="26"/>
        <v>182</v>
      </c>
      <c r="U48" s="60">
        <f t="shared" si="26"/>
        <v>65</v>
      </c>
      <c r="V48" s="60">
        <f t="shared" si="26"/>
        <v>37</v>
      </c>
      <c r="W48" s="60">
        <f t="shared" si="26"/>
        <v>1083</v>
      </c>
      <c r="X48" s="60">
        <f t="shared" si="26"/>
        <v>14369</v>
      </c>
    </row>
  </sheetData>
  <mergeCells count="14">
    <mergeCell ref="L6:L7"/>
    <mergeCell ref="M6:M7"/>
    <mergeCell ref="N6:Q6"/>
    <mergeCell ref="R6:R7"/>
    <mergeCell ref="S6:V6"/>
    <mergeCell ref="W6:W7"/>
    <mergeCell ref="K1:O1"/>
    <mergeCell ref="J2:P2"/>
    <mergeCell ref="C5:M5"/>
    <mergeCell ref="N5:X5"/>
    <mergeCell ref="C6:F6"/>
    <mergeCell ref="G6:G7"/>
    <mergeCell ref="H6:K6"/>
    <mergeCell ref="X6:X7"/>
  </mergeCells>
  <drawing r:id="rId1"/>
</worksheet>
</file>