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 - Homer" sheetId="1" r:id="rId3"/>
    <sheet state="visible" name="Cumulative verb forms in Homer " sheetId="2" r:id="rId4"/>
    <sheet state="visible" name="Table 2" sheetId="3" r:id="rId5"/>
    <sheet state="visible" name="Table 1 - The Iliad" sheetId="4" r:id="rId6"/>
    <sheet state="visible" name="Table 1 - The Odyssey" sheetId="5" r:id="rId7"/>
    <sheet state="visible" name="Table 1 - Pharr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2">
      <text>
        <t xml:space="preserve">I am missing something but the total is close enough for now
	-Gregory Crane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Pharr: Future perfect, placed here for convenience</t>
      </text>
    </comment>
    <comment authorId="0" ref="Q22">
      <text>
        <t xml:space="preserve">again, Pharr lists "0.3" but doesn't have a value for future optative μι verbs
	-Bella Hwang</t>
      </text>
    </comment>
    <comment authorId="0" ref="Q13">
      <text>
        <t xml:space="preserve">pharr lists this as "2.6" but it might be a mistake - he leaves perfect indicative of all μι verbs blank in number of occurrences
	-Bella Hwang</t>
      </text>
    </comment>
    <comment authorId="0" ref="K29">
      <text>
        <t xml:space="preserve">? pharr says it's 0.28 but the math works out this way
	-Bella Hwang</t>
      </text>
    </comment>
  </commentList>
</comments>
</file>

<file path=xl/sharedStrings.xml><?xml version="1.0" encoding="utf-8"?>
<sst xmlns="http://schemas.openxmlformats.org/spreadsheetml/2006/main" count="736" uniqueCount="124">
  <si>
    <t>Homer: The Iliad and The Odyssey</t>
  </si>
  <si>
    <t>Based off of 'Table 1 - The Iliad' and 'Table 1 - The Odyssey'</t>
  </si>
  <si>
    <t>NOTE: we do not at this point differentiate between First/Second Aorist, so only Aorist will be used</t>
  </si>
  <si>
    <t>NOTE: may contain errors from treebank/querying</t>
  </si>
  <si>
    <t>Number of Occurrences</t>
  </si>
  <si>
    <t>Percentage of Occurrences</t>
  </si>
  <si>
    <t>ω-verb Forms</t>
  </si>
  <si>
    <t>Total ω-verb Forms</t>
  </si>
  <si>
    <t>μι-verb Forms</t>
  </si>
  <si>
    <t>Total μι-verb Forms</t>
  </si>
  <si>
    <t>Total All Forms</t>
  </si>
  <si>
    <t>Active</t>
  </si>
  <si>
    <t>Middle-Passive</t>
  </si>
  <si>
    <t>Middle</t>
  </si>
  <si>
    <t>Passive</t>
  </si>
  <si>
    <t>Indicative:</t>
  </si>
  <si>
    <t>Present</t>
  </si>
  <si>
    <t>Imperfect</t>
  </si>
  <si>
    <t>Future</t>
  </si>
  <si>
    <t>Aorist</t>
  </si>
  <si>
    <t>Perfect</t>
  </si>
  <si>
    <t>Pluperfect</t>
  </si>
  <si>
    <t>Future Perfect</t>
  </si>
  <si>
    <t>Totals</t>
  </si>
  <si>
    <t>Subjunctive:</t>
  </si>
  <si>
    <t>Optative:</t>
  </si>
  <si>
    <t>Imperative:</t>
  </si>
  <si>
    <t>Infinitive:</t>
  </si>
  <si>
    <t>Participles:</t>
  </si>
  <si>
    <t>Totals of all moods</t>
  </si>
  <si>
    <t>Summary by tenses:</t>
  </si>
  <si>
    <t>Coverage</t>
  </si>
  <si>
    <t>Pharr 5</t>
  </si>
  <si>
    <t>present</t>
  </si>
  <si>
    <t>indicative</t>
  </si>
  <si>
    <t>active</t>
  </si>
  <si>
    <t>Pharr 9</t>
  </si>
  <si>
    <t>imperfect</t>
  </si>
  <si>
    <t>Pharr 10</t>
  </si>
  <si>
    <t>future</t>
  </si>
  <si>
    <t>Pharr 11</t>
  </si>
  <si>
    <t>aorist*</t>
  </si>
  <si>
    <t>Pharr 16</t>
  </si>
  <si>
    <t>middle-passive</t>
  </si>
  <si>
    <t>middle-passive indicative</t>
  </si>
  <si>
    <t>Pharr 17</t>
  </si>
  <si>
    <t>aorist</t>
  </si>
  <si>
    <t>middle</t>
  </si>
  <si>
    <t>Pharr 18</t>
  </si>
  <si>
    <t>perfect</t>
  </si>
  <si>
    <t>pluperfect</t>
  </si>
  <si>
    <t>Pharr 19</t>
  </si>
  <si>
    <t>infinitive</t>
  </si>
  <si>
    <t>Pharr 20</t>
  </si>
  <si>
    <t>participle</t>
  </si>
  <si>
    <t>Pharr 21</t>
  </si>
  <si>
    <t>Pharr 22</t>
  </si>
  <si>
    <t>future-perfect</t>
  </si>
  <si>
    <t>Pharr 23</t>
  </si>
  <si>
    <t>subjunctive</t>
  </si>
  <si>
    <t>Pharr 24</t>
  </si>
  <si>
    <t>imperative</t>
  </si>
  <si>
    <t>Pharr 25</t>
  </si>
  <si>
    <t>Pharr 26</t>
  </si>
  <si>
    <t>optative</t>
  </si>
  <si>
    <t>Pharr 27</t>
  </si>
  <si>
    <t>passive</t>
  </si>
  <si>
    <t>24 Commonest Verb Forms</t>
  </si>
  <si>
    <t>(taken from 'Table 1 - Homer')</t>
  </si>
  <si>
    <t>Rank and Form</t>
  </si>
  <si>
    <t>Percentage of Occurrence</t>
  </si>
  <si>
    <t>Thematic aorist indicative active</t>
  </si>
  <si>
    <t>Thematic present participle middle-passive</t>
  </si>
  <si>
    <t>Thematic imperfect indicative active</t>
  </si>
  <si>
    <t>Thematic future indicative active</t>
  </si>
  <si>
    <t>Thematic present participle active</t>
  </si>
  <si>
    <t>Thematic present imperative active</t>
  </si>
  <si>
    <t>Thematic present indicative active</t>
  </si>
  <si>
    <t>Thematic aorist optative active</t>
  </si>
  <si>
    <t>Thematic aorist participle active</t>
  </si>
  <si>
    <t>Thematic aorist indicative passive</t>
  </si>
  <si>
    <t>Athematic aorist indicative active</t>
  </si>
  <si>
    <t>Thematic present indicative middle-passive</t>
  </si>
  <si>
    <t>Thematic imperfect indicative middle-passive</t>
  </si>
  <si>
    <t>Thematic aorist subjunctive active</t>
  </si>
  <si>
    <t>Thematic present infinitive active</t>
  </si>
  <si>
    <t>Thematic aorist imperative active</t>
  </si>
  <si>
    <t>Thematic aorist indicative middle</t>
  </si>
  <si>
    <t>Athematic present participle active</t>
  </si>
  <si>
    <t>Thematic aorist participle middle</t>
  </si>
  <si>
    <t>Thematic aorist infinitive active</t>
  </si>
  <si>
    <t>Thematic perfect participle middle-passive</t>
  </si>
  <si>
    <t>Athematic imperfect indicative active</t>
  </si>
  <si>
    <t>Thematic perfect participle active</t>
  </si>
  <si>
    <t>Total</t>
  </si>
  <si>
    <t>(taken directly from Pharr)</t>
  </si>
  <si>
    <t>Thematic present infinitive middle</t>
  </si>
  <si>
    <t>Athematic present infinitive active</t>
  </si>
  <si>
    <t>Perfect indicative active</t>
  </si>
  <si>
    <t>Thematic 2nd aorist participle active</t>
  </si>
  <si>
    <t>Future indicative active</t>
  </si>
  <si>
    <t>1st aorist indicative active</t>
  </si>
  <si>
    <t>Perfect participle middle</t>
  </si>
  <si>
    <t>Thematic present indicative middle</t>
  </si>
  <si>
    <t>Thematic 2nd aorist infinitive active</t>
  </si>
  <si>
    <t>Thematic present participle middle</t>
  </si>
  <si>
    <t>Future indicative middle</t>
  </si>
  <si>
    <t>Athematic present indicative active</t>
  </si>
  <si>
    <t>Thematic present optative active</t>
  </si>
  <si>
    <t>Thematic imperfect indicative middle</t>
  </si>
  <si>
    <t>Thematic 2nd aorist indicative middle</t>
  </si>
  <si>
    <t>Thematic present subjunctive active</t>
  </si>
  <si>
    <t>1st aorist participle active</t>
  </si>
  <si>
    <t>1st aorist indicative passive</t>
  </si>
  <si>
    <t>Homer: The Iliad</t>
  </si>
  <si>
    <t>(urn:cts:greekLit:tlg0012.tlg001.perseus-grc1)</t>
  </si>
  <si>
    <t>NOTE: cannot differentiate between First/Second Aorist, so only Aorist will be used</t>
  </si>
  <si>
    <t>Homer: The Odyssey</t>
  </si>
  <si>
    <t>(urn:cts:greekLit:tlg0012.tlg002.perseus-grc1)</t>
  </si>
  <si>
    <t xml:space="preserve">This data table's values are taken directly from Pharr. </t>
  </si>
  <si>
    <t>NOTE: Pharr's sample size was 10 pgs each of Homer, Euripides, Herodotus, Demosthenes, and Plato / 20 pgs of Xenophon (10 each from Anabasis and Memorabilia)</t>
  </si>
  <si>
    <t>......</t>
  </si>
  <si>
    <t>First Aorist</t>
  </si>
  <si>
    <t>Second Aorist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</si>
</sst>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7">
    <font>
      <sz val="10.0"/>
      <color rgb="FF000000"/>
      <name val="Arial"/>
    </font>
    <font>
      <sz val="10.0"/>
    </font>
    <font/>
    <font>
      <sz val="11.0"/>
      <color rgb="FF000000"/>
      <name val="Arial"/>
    </font>
    <font>
      <sz val="11.0"/>
      <color rgb="FF000000"/>
      <name val="Inconsolata"/>
    </font>
    <font>
      <b/>
      <sz val="12.0"/>
    </font>
    <font>
      <sz val="10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0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8" fillId="3" fontId="2" numFmtId="0" xfId="0" applyBorder="1" applyFont="1"/>
    <xf borderId="9" fillId="0" fontId="2" numFmtId="0" xfId="0" applyAlignment="1" applyBorder="1" applyFont="1">
      <alignment readingOrder="0"/>
    </xf>
    <xf borderId="10" fillId="4" fontId="2" numFmtId="0" xfId="0" applyBorder="1" applyFont="1"/>
    <xf borderId="4" fillId="5" fontId="2" numFmtId="0" xfId="0" applyBorder="1" applyFont="1"/>
    <xf borderId="4" fillId="0" fontId="2" numFmtId="164" xfId="0" applyBorder="1" applyFont="1" applyNumberFormat="1"/>
    <xf borderId="0" fillId="0" fontId="2" numFmtId="164" xfId="0" applyFont="1" applyNumberFormat="1"/>
    <xf borderId="4" fillId="3" fontId="2" numFmtId="164" xfId="0" applyBorder="1" applyFont="1" applyNumberFormat="1"/>
    <xf borderId="4" fillId="4" fontId="2" numFmtId="164" xfId="0" applyBorder="1" applyFont="1" applyNumberFormat="1"/>
    <xf borderId="4" fillId="5" fontId="2" numFmtId="164" xfId="0" applyBorder="1" applyFont="1" applyNumberFormat="1"/>
    <xf borderId="1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3" fontId="2" numFmtId="0" xfId="0" applyFont="1"/>
    <xf borderId="12" fillId="0" fontId="2" numFmtId="0" xfId="0" applyAlignment="1" applyBorder="1" applyFont="1">
      <alignment readingOrder="0"/>
    </xf>
    <xf borderId="7" fillId="4" fontId="2" numFmtId="0" xfId="0" applyBorder="1" applyFont="1"/>
    <xf borderId="11" fillId="5" fontId="2" numFmtId="0" xfId="0" applyBorder="1" applyFont="1"/>
    <xf borderId="11" fillId="0" fontId="2" numFmtId="164" xfId="0" applyBorder="1" applyFont="1" applyNumberFormat="1"/>
    <xf borderId="11" fillId="3" fontId="2" numFmtId="164" xfId="0" applyBorder="1" applyFont="1" applyNumberFormat="1"/>
    <xf borderId="11" fillId="4" fontId="2" numFmtId="164" xfId="0" applyBorder="1" applyFont="1" applyNumberFormat="1"/>
    <xf borderId="11" fillId="5" fontId="2" numFmtId="164" xfId="0" applyBorder="1" applyFont="1" applyNumberFormat="1"/>
    <xf borderId="5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5" fillId="0" fontId="2" numFmtId="164" xfId="0" applyBorder="1" applyFont="1" applyNumberFormat="1"/>
    <xf borderId="5" fillId="3" fontId="2" numFmtId="164" xfId="0" applyBorder="1" applyFont="1" applyNumberFormat="1"/>
    <xf borderId="5" fillId="4" fontId="2" numFmtId="164" xfId="0" applyBorder="1" applyFont="1" applyNumberFormat="1"/>
    <xf borderId="5" fillId="5" fontId="2" numFmtId="164" xfId="0" applyBorder="1" applyFont="1" applyNumberFormat="1"/>
    <xf borderId="6" fillId="6" fontId="2" numFmtId="0" xfId="0" applyAlignment="1" applyBorder="1" applyFill="1" applyFont="1">
      <alignment readingOrder="0"/>
    </xf>
    <xf borderId="5" fillId="6" fontId="2" numFmtId="0" xfId="0" applyBorder="1" applyFont="1"/>
    <xf borderId="6" fillId="3" fontId="2" numFmtId="0" xfId="0" applyBorder="1" applyFont="1"/>
    <xf borderId="6" fillId="4" fontId="2" numFmtId="0" xfId="0" applyBorder="1" applyFont="1"/>
    <xf borderId="6" fillId="6" fontId="2" numFmtId="164" xfId="0" applyBorder="1" applyFont="1" applyNumberFormat="1"/>
    <xf borderId="6" fillId="3" fontId="2" numFmtId="164" xfId="0" applyBorder="1" applyFont="1" applyNumberFormat="1"/>
    <xf borderId="6" fillId="4" fontId="2" numFmtId="164" xfId="0" applyBorder="1" applyFont="1" applyNumberFormat="1"/>
    <xf borderId="6" fillId="5" fontId="2" numFmtId="164" xfId="0" applyBorder="1" applyFont="1" applyNumberFormat="1"/>
    <xf borderId="3" fillId="0" fontId="2" numFmtId="0" xfId="0" applyAlignment="1" applyBorder="1" applyFont="1">
      <alignment readingOrder="0"/>
    </xf>
    <xf borderId="4" fillId="3" fontId="2" numFmtId="0" xfId="0" applyBorder="1" applyFont="1"/>
    <xf borderId="8" fillId="4" fontId="2" numFmtId="0" xfId="0" applyBorder="1" applyFont="1"/>
    <xf borderId="0" fillId="3" fontId="2" numFmtId="164" xfId="0" applyFont="1" applyNumberFormat="1"/>
    <xf borderId="6" fillId="0" fontId="2" numFmtId="0" xfId="0" applyAlignment="1" applyBorder="1" applyFont="1">
      <alignment readingOrder="0"/>
    </xf>
    <xf borderId="11" fillId="3" fontId="2" numFmtId="0" xfId="0" applyBorder="1" applyFont="1"/>
    <xf borderId="0" fillId="4" fontId="2" numFmtId="0" xfId="0" applyFont="1"/>
    <xf borderId="5" fillId="3" fontId="2" numFmtId="0" xfId="0" applyBorder="1" applyFont="1"/>
    <xf borderId="5" fillId="5" fontId="2" numFmtId="0" xfId="0" applyBorder="1" applyFont="1"/>
    <xf borderId="6" fillId="6" fontId="2" numFmtId="0" xfId="0" applyBorder="1" applyFont="1"/>
    <xf borderId="0" fillId="4" fontId="2" numFmtId="164" xfId="0" applyFont="1" applyNumberFormat="1"/>
    <xf borderId="14" fillId="4" fontId="2" numFmtId="0" xfId="0" applyBorder="1" applyFont="1"/>
    <xf borderId="4" fillId="4" fontId="2" numFmtId="0" xfId="0" applyBorder="1" applyFont="1"/>
    <xf borderId="9" fillId="4" fontId="2" numFmtId="0" xfId="0" applyBorder="1" applyFont="1"/>
    <xf borderId="12" fillId="4" fontId="2" numFmtId="0" xfId="0" applyBorder="1" applyFont="1"/>
    <xf borderId="1" fillId="6" fontId="2" numFmtId="0" xfId="0" applyAlignment="1" applyBorder="1" applyFont="1">
      <alignment readingOrder="0"/>
    </xf>
    <xf borderId="7" fillId="3" fontId="2" numFmtId="0" xfId="0" applyBorder="1" applyFont="1"/>
    <xf borderId="10" fillId="5" fontId="2" numFmtId="0" xfId="0" applyBorder="1" applyFont="1"/>
    <xf borderId="11" fillId="4" fontId="2" numFmtId="0" xfId="0" applyBorder="1" applyFont="1"/>
    <xf borderId="7" fillId="5" fontId="2" numFmtId="0" xfId="0" applyBorder="1" applyFont="1"/>
    <xf borderId="5" fillId="4" fontId="2" numFmtId="0" xfId="0" applyBorder="1" applyFont="1"/>
    <xf borderId="14" fillId="5" fontId="2" numFmtId="0" xfId="0" applyBorder="1" applyFont="1"/>
    <xf borderId="13" fillId="4" fontId="2" numFmtId="0" xfId="0" applyBorder="1" applyFont="1"/>
    <xf borderId="6" fillId="7" fontId="2" numFmtId="0" xfId="0" applyAlignment="1" applyBorder="1" applyFill="1" applyFont="1">
      <alignment horizontal="center" readingOrder="0" shrinkToFit="0" vertical="center" wrapText="1"/>
    </xf>
    <xf borderId="6" fillId="7" fontId="2" numFmtId="0" xfId="0" applyBorder="1" applyFont="1"/>
    <xf borderId="6" fillId="7" fontId="2" numFmtId="164" xfId="0" applyBorder="1" applyFont="1" applyNumberFormat="1"/>
    <xf borderId="7" fillId="0" fontId="2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4" fillId="0" fontId="2" numFmtId="0" xfId="0" applyBorder="1" applyFont="1"/>
    <xf borderId="9" fillId="0" fontId="2" numFmtId="164" xfId="0" applyBorder="1" applyFont="1" applyNumberFormat="1"/>
    <xf borderId="8" fillId="0" fontId="2" numFmtId="164" xfId="0" applyBorder="1" applyFont="1" applyNumberFormat="1"/>
    <xf borderId="8" fillId="3" fontId="2" numFmtId="164" xfId="0" applyBorder="1" applyFont="1" applyNumberFormat="1"/>
    <xf borderId="10" fillId="5" fontId="2" numFmtId="164" xfId="0" applyBorder="1" applyFont="1" applyNumberFormat="1"/>
    <xf borderId="12" fillId="0" fontId="2" numFmtId="0" xfId="0" applyBorder="1" applyFont="1"/>
    <xf borderId="11" fillId="0" fontId="2" numFmtId="0" xfId="0" applyBorder="1" applyFont="1"/>
    <xf borderId="12" fillId="0" fontId="2" numFmtId="164" xfId="0" applyBorder="1" applyFont="1" applyNumberFormat="1"/>
    <xf borderId="7" fillId="5" fontId="2" numFmtId="164" xfId="0" applyBorder="1" applyFont="1" applyNumberFormat="1"/>
    <xf borderId="13" fillId="0" fontId="2" numFmtId="164" xfId="0" applyBorder="1" applyFont="1" applyNumberFormat="1"/>
    <xf borderId="15" fillId="0" fontId="2" numFmtId="164" xfId="0" applyBorder="1" applyFont="1" applyNumberFormat="1"/>
    <xf borderId="15" fillId="3" fontId="2" numFmtId="164" xfId="0" applyBorder="1" applyFont="1" applyNumberFormat="1"/>
    <xf borderId="14" fillId="5" fontId="2" numFmtId="164" xfId="0" applyBorder="1" applyFont="1" applyNumberFormat="1"/>
    <xf borderId="6" fillId="7" fontId="2" numFmtId="0" xfId="0" applyAlignment="1" applyBorder="1" applyFont="1">
      <alignment readingOrder="0"/>
    </xf>
    <xf borderId="5" fillId="7" fontId="2" numFmtId="0" xfId="0" applyBorder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0" fillId="3" fontId="2" numFmtId="1" xfId="0" applyAlignment="1" applyFont="1" applyNumberFormat="1">
      <alignment readingOrder="0"/>
    </xf>
    <xf borderId="6" fillId="0" fontId="2" numFmtId="0" xfId="0" applyBorder="1" applyFont="1"/>
    <xf borderId="6" fillId="8" fontId="2" numFmtId="0" xfId="0" applyAlignment="1" applyBorder="1" applyFill="1" applyFont="1">
      <alignment readingOrder="0"/>
    </xf>
    <xf borderId="0" fillId="8" fontId="2" numFmtId="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2" fontId="6" numFmtId="0" xfId="0" applyAlignment="1" applyFont="1">
      <alignment horizontal="center" readingOrder="0" vertical="center"/>
    </xf>
    <xf borderId="10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4" fillId="6" fontId="2" numFmtId="0" xfId="0" applyBorder="1" applyFont="1"/>
    <xf borderId="10" fillId="3" fontId="2" numFmtId="0" xfId="0" applyBorder="1" applyFont="1"/>
    <xf borderId="14" fillId="3" fontId="2" numFmtId="0" xfId="0" applyBorder="1" applyFont="1"/>
    <xf borderId="11" fillId="0" fontId="2" numFmtId="0" xfId="0" applyAlignment="1" applyBorder="1" applyFont="1">
      <alignment horizontal="center" readingOrder="0" vertical="center"/>
    </xf>
    <xf borderId="4" fillId="0" fontId="2" numFmtId="2" xfId="0" applyBorder="1" applyFont="1" applyNumberFormat="1"/>
    <xf borderId="0" fillId="0" fontId="2" numFmtId="2" xfId="0" applyFont="1" applyNumberFormat="1"/>
    <xf borderId="4" fillId="0" fontId="2" numFmtId="0" xfId="0" applyAlignment="1" applyBorder="1" applyFont="1">
      <alignment horizontal="center" readingOrder="0" vertical="center"/>
    </xf>
    <xf borderId="10" fillId="3" fontId="2" numFmtId="165" xfId="0" applyBorder="1" applyFont="1" applyNumberFormat="1"/>
    <xf borderId="4" fillId="4" fontId="2" numFmtId="2" xfId="0" applyBorder="1" applyFont="1" applyNumberFormat="1"/>
    <xf borderId="4" fillId="5" fontId="2" numFmtId="165" xfId="0" applyBorder="1" applyFont="1" applyNumberFormat="1"/>
    <xf borderId="11" fillId="0" fontId="2" numFmtId="2" xfId="0" applyBorder="1" applyFont="1" applyNumberFormat="1"/>
    <xf borderId="7" fillId="3" fontId="2" numFmtId="2" xfId="0" applyBorder="1" applyFont="1" applyNumberFormat="1"/>
    <xf borderId="11" fillId="4" fontId="2" numFmtId="165" xfId="0" applyBorder="1" applyFont="1" applyNumberFormat="1"/>
    <xf borderId="11" fillId="5" fontId="2" numFmtId="165" xfId="0" applyBorder="1" applyFont="1" applyNumberFormat="1"/>
    <xf borderId="7" fillId="0" fontId="2" numFmtId="0" xfId="0" applyAlignment="1" applyBorder="1" applyFont="1">
      <alignment horizontal="right" readingOrder="0"/>
    </xf>
    <xf borderId="11" fillId="4" fontId="2" numFmtId="0" xfId="0" applyAlignment="1" applyBorder="1" applyFont="1">
      <alignment horizontal="center" readingOrder="0" vertical="center"/>
    </xf>
    <xf borderId="7" fillId="3" fontId="2" numFmtId="165" xfId="0" applyBorder="1" applyFont="1" applyNumberFormat="1"/>
    <xf borderId="11" fillId="4" fontId="2" numFmtId="2" xfId="0" applyBorder="1" applyFont="1" applyNumberFormat="1"/>
    <xf borderId="5" fillId="0" fontId="2" numFmtId="2" xfId="0" applyBorder="1" applyFont="1" applyNumberFormat="1"/>
    <xf borderId="6" fillId="6" fontId="2" numFmtId="165" xfId="0" applyBorder="1" applyFont="1" applyNumberFormat="1"/>
    <xf borderId="4" fillId="6" fontId="2" numFmtId="165" xfId="0" applyBorder="1" applyFont="1" applyNumberFormat="1"/>
    <xf borderId="11" fillId="6" fontId="2" numFmtId="165" xfId="0" applyBorder="1" applyFont="1" applyNumberFormat="1"/>
    <xf borderId="6" fillId="3" fontId="2" numFmtId="165" xfId="0" applyBorder="1" applyFont="1" applyNumberFormat="1"/>
    <xf borderId="4" fillId="4" fontId="2" numFmtId="165" xfId="0" applyBorder="1" applyFont="1" applyNumberFormat="1"/>
    <xf borderId="0" fillId="0" fontId="2" numFmtId="165" xfId="0" applyFont="1" applyNumberFormat="1"/>
    <xf borderId="9" fillId="0" fontId="2" numFmtId="2" xfId="0" applyBorder="1" applyFont="1" applyNumberFormat="1"/>
    <xf borderId="0" fillId="3" fontId="2" numFmtId="2" xfId="0" applyFont="1" applyNumberFormat="1"/>
    <xf borderId="9" fillId="4" fontId="2" numFmtId="2" xfId="0" applyBorder="1" applyFont="1" applyNumberFormat="1"/>
    <xf borderId="12" fillId="4" fontId="2" numFmtId="0" xfId="0" applyAlignment="1" applyBorder="1" applyFont="1">
      <alignment horizontal="center" readingOrder="0" vertical="center"/>
    </xf>
    <xf borderId="12" fillId="0" fontId="2" numFmtId="2" xfId="0" applyBorder="1" applyFont="1" applyNumberFormat="1"/>
    <xf borderId="0" fillId="3" fontId="2" numFmtId="165" xfId="0" applyFont="1" applyNumberFormat="1"/>
    <xf borderId="12" fillId="0" fontId="2" numFmtId="0" xfId="0" applyAlignment="1" applyBorder="1" applyFont="1">
      <alignment horizontal="center" readingOrder="0" vertical="center"/>
    </xf>
    <xf borderId="11" fillId="0" fontId="2" numFmtId="1" xfId="0" applyBorder="1" applyFont="1" applyNumberFormat="1"/>
    <xf borderId="0" fillId="0" fontId="2" numFmtId="1" xfId="0" applyFont="1" applyNumberFormat="1"/>
    <xf borderId="12" fillId="4" fontId="2" numFmtId="2" xfId="0" applyBorder="1" applyFont="1" applyNumberFormat="1"/>
    <xf borderId="11" fillId="5" fontId="2" numFmtId="2" xfId="0" applyBorder="1" applyFont="1" applyNumberFormat="1"/>
    <xf borderId="13" fillId="0" fontId="2" numFmtId="2" xfId="0" applyBorder="1" applyFont="1" applyNumberFormat="1"/>
    <xf borderId="5" fillId="0" fontId="2" numFmtId="0" xfId="0" applyAlignment="1" applyBorder="1" applyFont="1">
      <alignment horizontal="center" readingOrder="0" vertical="center"/>
    </xf>
    <xf borderId="5" fillId="5" fontId="2" numFmtId="2" xfId="0" applyBorder="1" applyFont="1" applyNumberFormat="1"/>
    <xf borderId="5" fillId="6" fontId="2" numFmtId="165" xfId="0" applyBorder="1" applyFont="1" applyNumberFormat="1"/>
    <xf borderId="5" fillId="6" fontId="2" numFmtId="2" xfId="0" applyBorder="1" applyFont="1" applyNumberFormat="1"/>
    <xf borderId="6" fillId="4" fontId="2" numFmtId="165" xfId="0" applyBorder="1" applyFont="1" applyNumberFormat="1"/>
    <xf borderId="5" fillId="5" fontId="2" numFmtId="165" xfId="0" applyBorder="1" applyFont="1" applyNumberFormat="1"/>
    <xf borderId="4" fillId="3" fontId="2" numFmtId="2" xfId="0" applyBorder="1" applyFont="1" applyNumberFormat="1"/>
    <xf borderId="0" fillId="4" fontId="2" numFmtId="2" xfId="0" applyFont="1" applyNumberFormat="1"/>
    <xf borderId="4" fillId="5" fontId="2" numFmtId="2" xfId="0" applyBorder="1" applyFont="1" applyNumberFormat="1"/>
    <xf borderId="11" fillId="3" fontId="2" numFmtId="2" xfId="0" applyBorder="1" applyFont="1" applyNumberFormat="1"/>
    <xf borderId="11" fillId="3" fontId="2" numFmtId="165" xfId="0" applyBorder="1" applyFont="1" applyNumberFormat="1"/>
    <xf borderId="5" fillId="0" fontId="2" numFmtId="1" xfId="0" applyBorder="1" applyFont="1" applyNumberFormat="1"/>
    <xf borderId="5" fillId="3" fontId="2" numFmtId="1" xfId="0" applyBorder="1" applyFont="1" applyNumberFormat="1"/>
    <xf borderId="5" fillId="5" fontId="2" numFmtId="1" xfId="0" applyBorder="1" applyFont="1" applyNumberFormat="1"/>
    <xf borderId="13" fillId="0" fontId="2" numFmtId="1" xfId="0" applyBorder="1" applyFont="1" applyNumberFormat="1"/>
    <xf borderId="5" fillId="6" fontId="2" numFmtId="1" xfId="0" applyBorder="1" applyFont="1" applyNumberFormat="1"/>
    <xf borderId="6" fillId="6" fontId="2" numFmtId="2" xfId="0" applyBorder="1" applyFont="1" applyNumberFormat="1"/>
    <xf borderId="6" fillId="5" fontId="2" numFmtId="165" xfId="0" applyBorder="1" applyFont="1" applyNumberFormat="1"/>
    <xf borderId="6" fillId="7" fontId="2" numFmtId="165" xfId="0" applyBorder="1" applyFont="1" applyNumberFormat="1"/>
    <xf borderId="6" fillId="7" fontId="2" numFmtId="2" xfId="0" applyBorder="1" applyFont="1" applyNumberFormat="1"/>
    <xf borderId="6" fillId="7" fontId="2" numFmtId="1" xfId="0" applyBorder="1" applyFont="1" applyNumberFormat="1"/>
    <xf borderId="9" fillId="0" fontId="2" numFmtId="165" xfId="0" applyBorder="1" applyFont="1" applyNumberFormat="1"/>
    <xf borderId="4" fillId="0" fontId="2" numFmtId="165" xfId="0" applyBorder="1" applyFont="1" applyNumberFormat="1"/>
    <xf borderId="8" fillId="3" fontId="2" numFmtId="165" xfId="0" applyBorder="1" applyFont="1" applyNumberFormat="1"/>
    <xf borderId="8" fillId="0" fontId="2" numFmtId="165" xfId="0" applyBorder="1" applyFont="1" applyNumberFormat="1"/>
    <xf borderId="10" fillId="5" fontId="2" numFmtId="165" xfId="0" applyBorder="1" applyFont="1" applyNumberFormat="1"/>
    <xf borderId="12" fillId="0" fontId="2" numFmtId="165" xfId="0" applyBorder="1" applyFont="1" applyNumberFormat="1"/>
    <xf borderId="11" fillId="0" fontId="2" numFmtId="165" xfId="0" applyBorder="1" applyFont="1" applyNumberFormat="1"/>
    <xf borderId="7" fillId="5" fontId="2" numFmtId="165" xfId="0" applyBorder="1" applyFont="1" applyNumberFormat="1"/>
    <xf borderId="7" fillId="5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The Iliad + The Odyssey (Tense occurrences)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'Table 1 - Homer'!$B$41:$B$47</c:f>
            </c:strRef>
          </c:cat>
          <c:val>
            <c:numRef>
              <c:f>'Table 1 - The Iliad'!$M$41:$M$47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The Iliad (Tense occurrences)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'Table 1 - The Iliad'!$B$41:$B$47</c:f>
            </c:strRef>
          </c:cat>
          <c:val>
            <c:numRef>
              <c:f>'Table 1 - The Iliad'!$M$41:$M$47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The Odyssey (Tense occurrences)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'Table 1 - The Odyssey'!$B$41:$B$47</c:f>
            </c:strRef>
          </c:cat>
          <c:val>
            <c:numRef>
              <c:f>'Table 1 - The Odyssey'!$M$41:$M$47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49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50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50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K1" s="1" t="s">
        <v>0</v>
      </c>
    </row>
    <row r="2">
      <c r="J2" s="2" t="s">
        <v>1</v>
      </c>
    </row>
    <row r="3">
      <c r="A3" s="3" t="s">
        <v>2</v>
      </c>
    </row>
    <row r="4">
      <c r="A4" s="3" t="s">
        <v>3</v>
      </c>
    </row>
    <row r="5">
      <c r="C5" s="4" t="s">
        <v>4</v>
      </c>
      <c r="D5" s="5"/>
      <c r="E5" s="5"/>
      <c r="F5" s="5"/>
      <c r="G5" s="5"/>
      <c r="H5" s="5"/>
      <c r="I5" s="5"/>
      <c r="J5" s="5"/>
      <c r="K5" s="5"/>
      <c r="L5" s="5"/>
      <c r="M5" s="6"/>
      <c r="N5" s="4" t="s">
        <v>5</v>
      </c>
      <c r="O5" s="5"/>
      <c r="P5" s="5"/>
      <c r="Q5" s="5"/>
      <c r="R5" s="5"/>
      <c r="S5" s="5"/>
      <c r="T5" s="5"/>
      <c r="U5" s="5"/>
      <c r="V5" s="5"/>
      <c r="W5" s="5"/>
      <c r="X5" s="6"/>
    </row>
    <row r="6">
      <c r="C6" s="7" t="s">
        <v>6</v>
      </c>
      <c r="D6" s="5"/>
      <c r="E6" s="5"/>
      <c r="F6" s="6"/>
      <c r="G6" s="8" t="s">
        <v>7</v>
      </c>
      <c r="H6" s="7" t="s">
        <v>8</v>
      </c>
      <c r="I6" s="5"/>
      <c r="J6" s="5"/>
      <c r="K6" s="6"/>
      <c r="L6" s="9" t="s">
        <v>9</v>
      </c>
      <c r="M6" s="10" t="s">
        <v>10</v>
      </c>
      <c r="N6" s="7" t="s">
        <v>6</v>
      </c>
      <c r="O6" s="5"/>
      <c r="P6" s="5"/>
      <c r="Q6" s="6"/>
      <c r="R6" s="8" t="s">
        <v>7</v>
      </c>
      <c r="S6" s="7" t="s">
        <v>8</v>
      </c>
      <c r="T6" s="5"/>
      <c r="U6" s="5"/>
      <c r="V6" s="6"/>
      <c r="W6" s="9" t="s">
        <v>9</v>
      </c>
      <c r="X6" s="10" t="s">
        <v>10</v>
      </c>
    </row>
    <row r="7">
      <c r="C7" s="11" t="s">
        <v>11</v>
      </c>
      <c r="D7" s="11" t="s">
        <v>12</v>
      </c>
      <c r="E7" s="11" t="s">
        <v>13</v>
      </c>
      <c r="F7" s="11" t="s">
        <v>14</v>
      </c>
      <c r="G7" s="12"/>
      <c r="H7" s="11" t="s">
        <v>11</v>
      </c>
      <c r="I7" s="11" t="s">
        <v>12</v>
      </c>
      <c r="J7" s="11" t="s">
        <v>13</v>
      </c>
      <c r="K7" s="11" t="s">
        <v>14</v>
      </c>
      <c r="L7" s="12"/>
      <c r="M7" s="12"/>
      <c r="N7" s="13" t="s">
        <v>11</v>
      </c>
      <c r="O7" s="13" t="s">
        <v>12</v>
      </c>
      <c r="P7" s="13" t="s">
        <v>13</v>
      </c>
      <c r="Q7" s="13" t="s">
        <v>14</v>
      </c>
      <c r="R7" s="12"/>
      <c r="S7" s="13" t="s">
        <v>11</v>
      </c>
      <c r="T7" s="13" t="s">
        <v>12</v>
      </c>
      <c r="U7" s="13" t="s">
        <v>13</v>
      </c>
      <c r="V7" s="13" t="s">
        <v>14</v>
      </c>
      <c r="W7" s="12"/>
      <c r="X7" s="12"/>
    </row>
    <row r="8">
      <c r="A8" s="14" t="s">
        <v>15</v>
      </c>
      <c r="B8" s="15" t="s">
        <v>16</v>
      </c>
      <c r="C8" s="16">
        <f>sum('Table 1 - The Iliad'!C8, 'Table 1 - The Odyssey'!C8)</f>
        <v>1744</v>
      </c>
      <c r="D8" s="16">
        <f>sum('Table 1 - The Iliad'!D8, 'Table 1 - The Odyssey'!D8)</f>
        <v>378</v>
      </c>
      <c r="E8" s="16">
        <f>sum('Table 1 - The Iliad'!E8, 'Table 1 - The Odyssey'!E8)</f>
        <v>0</v>
      </c>
      <c r="F8" s="16">
        <f>sum('Table 1 - The Iliad'!F8, 'Table 1 - The Odyssey'!F8)</f>
        <v>15</v>
      </c>
      <c r="G8" s="17">
        <f t="shared" ref="G8:G38" si="1">sum(C8:F8)</f>
        <v>2137</v>
      </c>
      <c r="H8" s="18">
        <f>sum('Table 1 - The Iliad'!H8, 'Table 1 - The Odyssey'!H8)</f>
        <v>184</v>
      </c>
      <c r="I8" s="18">
        <f>sum('Table 1 - The Iliad'!I8, 'Table 1 - The Odyssey'!I8)</f>
        <v>47</v>
      </c>
      <c r="J8" s="18">
        <f>sum('Table 1 - The Iliad'!J8, 'Table 1 - The Odyssey'!J8)</f>
        <v>0</v>
      </c>
      <c r="K8" s="16">
        <f>sum('Table 1 - The Iliad'!K8, 'Table 1 - The Odyssey'!K8)</f>
        <v>0</v>
      </c>
      <c r="L8" s="19">
        <f t="shared" ref="L8:L38" si="2">sum(H8:K8)</f>
        <v>231</v>
      </c>
      <c r="M8" s="20">
        <f t="shared" ref="M8:M38" si="3">sum(G8,L8)</f>
        <v>2368</v>
      </c>
      <c r="N8" s="21">
        <f>((C8/M48)*100)</f>
        <v>6.052613313</v>
      </c>
      <c r="O8" s="22">
        <f>((D8/M48)*100)</f>
        <v>1.311862289</v>
      </c>
      <c r="P8" s="21">
        <f>((E8/M48)*100)</f>
        <v>0</v>
      </c>
      <c r="Q8" s="22">
        <f>((F8/M48)*100)</f>
        <v>0.05205802735</v>
      </c>
      <c r="R8" s="23">
        <f>((G8/M48)*100)</f>
        <v>7.416533629</v>
      </c>
      <c r="S8" s="21">
        <f>((H8/M48)*100)</f>
        <v>0.6385784688</v>
      </c>
      <c r="T8" s="22">
        <f>((I8/M48)*100)</f>
        <v>0.1631151524</v>
      </c>
      <c r="U8" s="21">
        <f>((J8/M48)*100)</f>
        <v>0</v>
      </c>
      <c r="V8" s="22">
        <f>((K8/M48)*100)</f>
        <v>0</v>
      </c>
      <c r="W8" s="24">
        <f>((L8/M48)*100)</f>
        <v>0.8016936212</v>
      </c>
      <c r="X8" s="25">
        <f>((M8/M48)*100)</f>
        <v>8.218227251</v>
      </c>
    </row>
    <row r="9">
      <c r="A9" s="3"/>
      <c r="B9" s="26" t="s">
        <v>17</v>
      </c>
      <c r="C9" s="27">
        <f>sum('Table 1 - The Iliad'!C9, 'Table 1 - The Odyssey'!C9)</f>
        <v>3709</v>
      </c>
      <c r="D9" s="27">
        <f>sum('Table 1 - The Iliad'!D9, 'Table 1 - The Odyssey'!D9)</f>
        <v>787</v>
      </c>
      <c r="E9" s="27">
        <f>sum('Table 1 - The Iliad'!E9, 'Table 1 - The Odyssey'!E9)</f>
        <v>0</v>
      </c>
      <c r="F9" s="27">
        <f>sum('Table 1 - The Iliad'!F9, 'Table 1 - The Odyssey'!F9)</f>
        <v>4</v>
      </c>
      <c r="G9" s="28">
        <f t="shared" si="1"/>
        <v>4500</v>
      </c>
      <c r="H9" s="29">
        <f>sum('Table 1 - The Iliad'!H9, 'Table 1 - The Odyssey'!H9)</f>
        <v>546</v>
      </c>
      <c r="I9" s="29">
        <f>sum('Table 1 - The Iliad'!I9, 'Table 1 - The Odyssey'!I9)</f>
        <v>160</v>
      </c>
      <c r="J9" s="29">
        <f>sum('Table 1 - The Iliad'!J9, 'Table 1 - The Odyssey'!J9)</f>
        <v>0</v>
      </c>
      <c r="K9" s="27">
        <f>sum('Table 1 - The Iliad'!K9, 'Table 1 - The Odyssey'!K9)</f>
        <v>0</v>
      </c>
      <c r="L9" s="30">
        <f t="shared" si="2"/>
        <v>706</v>
      </c>
      <c r="M9" s="31">
        <f t="shared" si="3"/>
        <v>5206</v>
      </c>
      <c r="N9" s="32">
        <f>((C9/M48)*100)</f>
        <v>12.8722149</v>
      </c>
      <c r="O9" s="22">
        <f>((D9/M48)*100)</f>
        <v>2.731311168</v>
      </c>
      <c r="P9" s="32">
        <f>((E9/M48)*100)</f>
        <v>0</v>
      </c>
      <c r="Q9" s="22">
        <f>((F9/M48)*100)</f>
        <v>0.01388214063</v>
      </c>
      <c r="R9" s="33">
        <f>((G9/M48)*100)</f>
        <v>15.6174082</v>
      </c>
      <c r="S9" s="32">
        <f>((H9/M48)*100)</f>
        <v>1.894912195</v>
      </c>
      <c r="T9" s="22">
        <f>((I9/M48)*100)</f>
        <v>0.555285625</v>
      </c>
      <c r="U9" s="32">
        <f>((J9/M48)*100)</f>
        <v>0</v>
      </c>
      <c r="V9" s="22">
        <f>((K9/M48)*100)</f>
        <v>0</v>
      </c>
      <c r="W9" s="34">
        <f>((L9/M48)*100)</f>
        <v>2.450197821</v>
      </c>
      <c r="X9" s="35">
        <f>((M9/M48)*100)</f>
        <v>18.06760602</v>
      </c>
    </row>
    <row r="10">
      <c r="A10" s="3"/>
      <c r="B10" s="26" t="s">
        <v>18</v>
      </c>
      <c r="C10" s="27">
        <f>sum('Table 1 - The Iliad'!C10, 'Table 1 - The Odyssey'!C10)</f>
        <v>479</v>
      </c>
      <c r="D10" s="27">
        <f>sum('Table 1 - The Iliad'!D10, 'Table 1 - The Odyssey'!D10)</f>
        <v>0</v>
      </c>
      <c r="E10" s="27">
        <f>sum('Table 1 - The Iliad'!E10, 'Table 1 - The Odyssey'!E10)</f>
        <v>184</v>
      </c>
      <c r="F10" s="27">
        <f>sum('Table 1 - The Iliad'!F10, 'Table 1 - The Odyssey'!F10)</f>
        <v>0</v>
      </c>
      <c r="G10" s="28">
        <f t="shared" si="1"/>
        <v>663</v>
      </c>
      <c r="H10" s="29">
        <f>sum('Table 1 - The Iliad'!H10, 'Table 1 - The Odyssey'!H10)</f>
        <v>136</v>
      </c>
      <c r="I10" s="29">
        <f>sum('Table 1 - The Iliad'!I10, 'Table 1 - The Odyssey'!I10)</f>
        <v>0</v>
      </c>
      <c r="J10" s="29">
        <f>sum('Table 1 - The Iliad'!J10, 'Table 1 - The Odyssey'!J10)</f>
        <v>45</v>
      </c>
      <c r="K10" s="27">
        <f>sum('Table 1 - The Iliad'!K10, 'Table 1 - The Odyssey'!K10)</f>
        <v>0</v>
      </c>
      <c r="L10" s="30">
        <f t="shared" si="2"/>
        <v>181</v>
      </c>
      <c r="M10" s="31">
        <f t="shared" si="3"/>
        <v>844</v>
      </c>
      <c r="N10" s="32">
        <f>((C10/M48)*100)</f>
        <v>1.66238634</v>
      </c>
      <c r="O10" s="22">
        <f>((D10/M48)*100)</f>
        <v>0</v>
      </c>
      <c r="P10" s="32">
        <f>((E10/M48)*100)</f>
        <v>0.6385784688</v>
      </c>
      <c r="Q10" s="22">
        <f>((F10/M48)*100)</f>
        <v>0</v>
      </c>
      <c r="R10" s="33">
        <f>((G10/M48)*100)</f>
        <v>2.300964809</v>
      </c>
      <c r="S10" s="32">
        <f>((H10/M48)*100)</f>
        <v>0.4719927813</v>
      </c>
      <c r="T10" s="22">
        <f>((I10/M48)*100)</f>
        <v>0</v>
      </c>
      <c r="U10" s="32">
        <f>((J10/M48)*100)</f>
        <v>0.156174082</v>
      </c>
      <c r="V10" s="22">
        <f>((K10/M48)*100)</f>
        <v>0</v>
      </c>
      <c r="W10" s="34">
        <f>((L10/M48)*100)</f>
        <v>0.6281668633</v>
      </c>
      <c r="X10" s="35">
        <f>((M10/M48)*100)</f>
        <v>2.929131672</v>
      </c>
    </row>
    <row r="11">
      <c r="A11" s="3"/>
      <c r="B11" s="26" t="s">
        <v>19</v>
      </c>
      <c r="C11" s="27">
        <f>sum('Table 1 - The Iliad'!C11, 'Table 1 - The Odyssey'!C11)</f>
        <v>4678</v>
      </c>
      <c r="D11" s="27">
        <f>sum('Table 1 - The Iliad'!D11, 'Table 1 - The Odyssey'!D11)</f>
        <v>7</v>
      </c>
      <c r="E11" s="27">
        <f>sum('Table 1 - The Iliad'!E11, 'Table 1 - The Odyssey'!E11)</f>
        <v>702</v>
      </c>
      <c r="F11" s="27">
        <f>sum('Table 1 - The Iliad'!F11, 'Table 1 - The Odyssey'!F11)</f>
        <v>399</v>
      </c>
      <c r="G11" s="28">
        <f t="shared" si="1"/>
        <v>5786</v>
      </c>
      <c r="H11" s="29">
        <f>sum('Table 1 - The Iliad'!H11, 'Table 1 - The Odyssey'!H11)</f>
        <v>1124</v>
      </c>
      <c r="I11" s="29">
        <f>sum('Table 1 - The Iliad'!I11, 'Table 1 - The Odyssey'!I11)</f>
        <v>0</v>
      </c>
      <c r="J11" s="29">
        <f>sum('Table 1 - The Iliad'!J11, 'Table 1 - The Odyssey'!J11)</f>
        <v>175</v>
      </c>
      <c r="K11" s="27">
        <f>sum('Table 1 - The Iliad'!K11, 'Table 1 - The Odyssey'!K11)</f>
        <v>59</v>
      </c>
      <c r="L11" s="30">
        <f t="shared" si="2"/>
        <v>1358</v>
      </c>
      <c r="M11" s="31">
        <f t="shared" si="3"/>
        <v>7144</v>
      </c>
      <c r="N11" s="32">
        <f>((C11/M48)*100)</f>
        <v>16.23516346</v>
      </c>
      <c r="O11" s="22">
        <f>((D11/M48)*100)</f>
        <v>0.0242937461</v>
      </c>
      <c r="P11" s="32">
        <f>((E11/M48)*100)</f>
        <v>2.43631568</v>
      </c>
      <c r="Q11" s="22">
        <f>((F11/M48)*100)</f>
        <v>1.384743527</v>
      </c>
      <c r="R11" s="33">
        <f>((G11/M48)*100)</f>
        <v>20.08051642</v>
      </c>
      <c r="S11" s="32">
        <f>((H11/M48)*100)</f>
        <v>3.900881516</v>
      </c>
      <c r="T11" s="22">
        <f>((I11/M48)*100)</f>
        <v>0</v>
      </c>
      <c r="U11" s="32">
        <f>((J11/M48)*100)</f>
        <v>0.6073436524</v>
      </c>
      <c r="V11" s="22">
        <f>((K11/M48)*100)</f>
        <v>0.2047615742</v>
      </c>
      <c r="W11" s="34">
        <f>((L11/M48)*100)</f>
        <v>4.712986743</v>
      </c>
      <c r="X11" s="35">
        <f>((M11/M48)*100)</f>
        <v>24.79350316</v>
      </c>
    </row>
    <row r="12">
      <c r="A12" s="3"/>
      <c r="B12" s="26" t="s">
        <v>20</v>
      </c>
      <c r="C12" s="27">
        <f>sum('Table 1 - The Iliad'!C12, 'Table 1 - The Odyssey'!C12)</f>
        <v>179</v>
      </c>
      <c r="D12" s="27">
        <f>sum('Table 1 - The Iliad'!D12, 'Table 1 - The Odyssey'!D12)</f>
        <v>163</v>
      </c>
      <c r="E12" s="27">
        <f>sum('Table 1 - The Iliad'!E12, 'Table 1 - The Odyssey'!E12)</f>
        <v>0</v>
      </c>
      <c r="F12" s="27">
        <f>sum('Table 1 - The Iliad'!F12, 'Table 1 - The Odyssey'!F12)</f>
        <v>3</v>
      </c>
      <c r="G12" s="28">
        <f t="shared" si="1"/>
        <v>345</v>
      </c>
      <c r="H12" s="29">
        <f>sum('Table 1 - The Iliad'!H12, 'Table 1 - The Odyssey'!H12)</f>
        <v>46</v>
      </c>
      <c r="I12" s="29">
        <f>sum('Table 1 - The Iliad'!I12, 'Table 1 - The Odyssey'!I12)</f>
        <v>8</v>
      </c>
      <c r="J12" s="29">
        <f>sum('Table 1 - The Iliad'!J12, 'Table 1 - The Odyssey'!J12)</f>
        <v>0</v>
      </c>
      <c r="K12" s="27">
        <f>sum('Table 1 - The Iliad'!K12, 'Table 1 - The Odyssey'!K12)</f>
        <v>4</v>
      </c>
      <c r="L12" s="30">
        <f t="shared" si="2"/>
        <v>58</v>
      </c>
      <c r="M12" s="31">
        <f t="shared" si="3"/>
        <v>403</v>
      </c>
      <c r="N12" s="32">
        <f>((C12/M48)*100)</f>
        <v>0.621225793</v>
      </c>
      <c r="O12" s="22">
        <f>((D12/M48)*100)</f>
        <v>0.5656972305</v>
      </c>
      <c r="P12" s="32">
        <f>((E12/M48)*100)</f>
        <v>0</v>
      </c>
      <c r="Q12" s="22">
        <f>((F12/M48)*100)</f>
        <v>0.01041160547</v>
      </c>
      <c r="R12" s="33">
        <f>((G12/M48)*100)</f>
        <v>1.197334629</v>
      </c>
      <c r="S12" s="32">
        <f>((H12/M48)*100)</f>
        <v>0.1596446172</v>
      </c>
      <c r="T12" s="22">
        <f>((I12/M48)*100)</f>
        <v>0.02776428125</v>
      </c>
      <c r="U12" s="32">
        <f>((J12/M48)*100)</f>
        <v>0</v>
      </c>
      <c r="V12" s="22">
        <f>((K12/M48)*100)</f>
        <v>0.01388214063</v>
      </c>
      <c r="W12" s="34">
        <f>((L12/M48)*100)</f>
        <v>0.2012910391</v>
      </c>
      <c r="X12" s="35">
        <f>((M12/M48)*100)</f>
        <v>1.398625668</v>
      </c>
    </row>
    <row r="13">
      <c r="A13" s="3"/>
      <c r="B13" s="26" t="s">
        <v>21</v>
      </c>
      <c r="C13" s="27">
        <f>sum('Table 1 - The Iliad'!C13, 'Table 1 - The Odyssey'!C13)</f>
        <v>111</v>
      </c>
      <c r="D13" s="27">
        <f>sum('Table 1 - The Iliad'!D13, 'Table 1 - The Odyssey'!D13)</f>
        <v>161</v>
      </c>
      <c r="E13" s="27">
        <f>sum('Table 1 - The Iliad'!E13, 'Table 1 - The Odyssey'!E13)</f>
        <v>0</v>
      </c>
      <c r="F13" s="27">
        <f>sum('Table 1 - The Iliad'!F13, 'Table 1 - The Odyssey'!F13)</f>
        <v>6</v>
      </c>
      <c r="G13" s="28">
        <f t="shared" si="1"/>
        <v>278</v>
      </c>
      <c r="H13" s="29">
        <f>sum('Table 1 - The Iliad'!H13, 'Table 1 - The Odyssey'!H13)</f>
        <v>89</v>
      </c>
      <c r="I13" s="29">
        <f>sum('Table 1 - The Iliad'!I13, 'Table 1 - The Odyssey'!I13)</f>
        <v>7</v>
      </c>
      <c r="J13" s="29">
        <f>sum('Table 1 - The Iliad'!J13, 'Table 1 - The Odyssey'!J13)</f>
        <v>2</v>
      </c>
      <c r="K13" s="27">
        <f>sum('Table 1 - The Iliad'!K13, 'Table 1 - The Odyssey'!K13)</f>
        <v>13</v>
      </c>
      <c r="L13" s="30">
        <f t="shared" si="2"/>
        <v>111</v>
      </c>
      <c r="M13" s="31">
        <f t="shared" si="3"/>
        <v>389</v>
      </c>
      <c r="N13" s="32">
        <f>((C13/M48)*100)</f>
        <v>0.3852294024</v>
      </c>
      <c r="O13" s="22">
        <f>((D13/M48)*100)</f>
        <v>0.5587561602</v>
      </c>
      <c r="P13" s="32">
        <f>((E13/M48)*100)</f>
        <v>0</v>
      </c>
      <c r="Q13" s="22">
        <f>((F13/M48)*100)</f>
        <v>0.02082321094</v>
      </c>
      <c r="R13" s="33">
        <f>((G13/M48)*100)</f>
        <v>0.9648087735</v>
      </c>
      <c r="S13" s="32">
        <f>((H13/M48)*100)</f>
        <v>0.3088776289</v>
      </c>
      <c r="T13" s="22">
        <f>((I13/M48)*100)</f>
        <v>0.0242937461</v>
      </c>
      <c r="U13" s="32">
        <f>((J13/M48)*100)</f>
        <v>0.006941070313</v>
      </c>
      <c r="V13" s="22">
        <f>((K13/M48)*100)</f>
        <v>0.04511695703</v>
      </c>
      <c r="W13" s="34">
        <f>((L13/M48)*100)</f>
        <v>0.3852294024</v>
      </c>
      <c r="X13" s="35">
        <f>((M13/M48)*100)</f>
        <v>1.350038176</v>
      </c>
    </row>
    <row r="14">
      <c r="A14" s="3"/>
      <c r="B14" s="26" t="s">
        <v>22</v>
      </c>
      <c r="C14" s="36">
        <f>sum('Table 1 - The Iliad'!C14, 'Table 1 - The Odyssey'!C14)</f>
        <v>0</v>
      </c>
      <c r="D14" s="36">
        <f>sum('Table 1 - The Iliad'!D14, 'Table 1 - The Odyssey'!D14)</f>
        <v>17</v>
      </c>
      <c r="E14" s="36">
        <f>sum('Table 1 - The Iliad'!E14, 'Table 1 - The Odyssey'!E14)</f>
        <v>2</v>
      </c>
      <c r="F14" s="36">
        <f>sum('Table 1 - The Iliad'!F14, 'Table 1 - The Odyssey'!F14)</f>
        <v>2</v>
      </c>
      <c r="G14" s="28">
        <f t="shared" si="1"/>
        <v>21</v>
      </c>
      <c r="H14" s="37">
        <f>sum('Table 1 - The Iliad'!H14, 'Table 1 - The Odyssey'!H14)</f>
        <v>0</v>
      </c>
      <c r="I14" s="37">
        <f>sum('Table 1 - The Iliad'!I14, 'Table 1 - The Odyssey'!I14)</f>
        <v>0</v>
      </c>
      <c r="J14" s="37">
        <f>sum('Table 1 - The Iliad'!J14, 'Table 1 - The Odyssey'!J14)</f>
        <v>0</v>
      </c>
      <c r="K14" s="36">
        <f>sum('Table 1 - The Iliad'!K14, 'Table 1 - The Odyssey'!K14)</f>
        <v>0</v>
      </c>
      <c r="L14" s="30">
        <f t="shared" si="2"/>
        <v>0</v>
      </c>
      <c r="M14" s="31">
        <f t="shared" si="3"/>
        <v>21</v>
      </c>
      <c r="N14" s="38">
        <f>((C14/M48)*100)</f>
        <v>0</v>
      </c>
      <c r="O14" s="22">
        <f>((D14/M48)*100)</f>
        <v>0.05899909766</v>
      </c>
      <c r="P14" s="38">
        <f>((E14/M48)*100)</f>
        <v>0.006941070313</v>
      </c>
      <c r="Q14" s="22">
        <f>((F14/M48)*100)</f>
        <v>0.006941070313</v>
      </c>
      <c r="R14" s="39">
        <f>((G14/M48)*100)</f>
        <v>0.07288123829</v>
      </c>
      <c r="S14" s="38">
        <f>((H14/M48)*100)</f>
        <v>0</v>
      </c>
      <c r="T14" s="22">
        <f>((I14/M48)*100)</f>
        <v>0</v>
      </c>
      <c r="U14" s="38">
        <f>((J14/M48)*100)</f>
        <v>0</v>
      </c>
      <c r="V14" s="22">
        <f>((K14/M48)*100)</f>
        <v>0</v>
      </c>
      <c r="W14" s="40">
        <f>((L14/M48)*100)</f>
        <v>0</v>
      </c>
      <c r="X14" s="41">
        <f>((M14/M48)*100)</f>
        <v>0.07288123829</v>
      </c>
    </row>
    <row r="15">
      <c r="A15" s="3"/>
      <c r="B15" s="42" t="s">
        <v>23</v>
      </c>
      <c r="C15" s="43">
        <f t="shared" ref="C15:F15" si="4">sum(C8:C14)</f>
        <v>10900</v>
      </c>
      <c r="D15" s="43">
        <f t="shared" si="4"/>
        <v>1513</v>
      </c>
      <c r="E15" s="43">
        <f t="shared" si="4"/>
        <v>888</v>
      </c>
      <c r="F15" s="43">
        <f t="shared" si="4"/>
        <v>429</v>
      </c>
      <c r="G15" s="44">
        <f t="shared" si="1"/>
        <v>13730</v>
      </c>
      <c r="H15" s="43">
        <f t="shared" ref="H15:K15" si="5">sum(H8:H14)</f>
        <v>2125</v>
      </c>
      <c r="I15" s="43">
        <f t="shared" si="5"/>
        <v>222</v>
      </c>
      <c r="J15" s="43">
        <f t="shared" si="5"/>
        <v>222</v>
      </c>
      <c r="K15" s="43">
        <f t="shared" si="5"/>
        <v>76</v>
      </c>
      <c r="L15" s="45">
        <f t="shared" si="2"/>
        <v>2645</v>
      </c>
      <c r="M15" s="20">
        <f t="shared" si="3"/>
        <v>16375</v>
      </c>
      <c r="N15" s="46">
        <f>((C15/M48)*100)</f>
        <v>37.82883321</v>
      </c>
      <c r="O15" s="46">
        <f>((D15/M48)*100)</f>
        <v>5.250919692</v>
      </c>
      <c r="P15" s="46">
        <f>((E15/M48)*100)</f>
        <v>3.081835219</v>
      </c>
      <c r="Q15" s="46">
        <f>((F15/M48)*100)</f>
        <v>1.488859582</v>
      </c>
      <c r="R15" s="47">
        <f>((G15/M48)*100)</f>
        <v>47.6504477</v>
      </c>
      <c r="S15" s="46">
        <f>((H15/M48)*100)</f>
        <v>7.374887208</v>
      </c>
      <c r="T15" s="46">
        <f>((I15/M48)*100)</f>
        <v>0.7704588047</v>
      </c>
      <c r="U15" s="46">
        <f>((J15/M48)*100)</f>
        <v>0.7704588047</v>
      </c>
      <c r="V15" s="46">
        <f>((K15/M48)*100)</f>
        <v>0.2637606719</v>
      </c>
      <c r="W15" s="48">
        <f>((L15/M48)*100)</f>
        <v>9.179565489</v>
      </c>
      <c r="X15" s="49">
        <f>((M15/M48)*100)</f>
        <v>56.83001319</v>
      </c>
    </row>
    <row r="16">
      <c r="A16" s="14" t="s">
        <v>24</v>
      </c>
      <c r="B16" s="50" t="s">
        <v>16</v>
      </c>
      <c r="C16" s="27">
        <f>sum('Table 1 - The Iliad'!C16, 'Table 1 - The Odyssey'!C16)</f>
        <v>374</v>
      </c>
      <c r="D16" s="27">
        <f>sum('Table 1 - The Iliad'!D16, 'Table 1 - The Odyssey'!D16)</f>
        <v>98</v>
      </c>
      <c r="E16" s="27">
        <f>sum('Table 1 - The Iliad'!E16, 'Table 1 - The Odyssey'!E16)</f>
        <v>0</v>
      </c>
      <c r="F16" s="27">
        <f>sum('Table 1 - The Iliad'!F16, 'Table 1 - The Odyssey'!F16)</f>
        <v>0</v>
      </c>
      <c r="G16" s="51">
        <f t="shared" si="1"/>
        <v>472</v>
      </c>
      <c r="H16" s="27">
        <f>sum('Table 1 - The Iliad'!H16, 'Table 1 - The Odyssey'!H16)</f>
        <v>46</v>
      </c>
      <c r="I16" s="27">
        <f>sum('Table 1 - The Iliad'!I16, 'Table 1 - The Odyssey'!I16)</f>
        <v>5</v>
      </c>
      <c r="J16" s="27">
        <f>sum('Table 1 - The Iliad'!J16, 'Table 1 - The Odyssey'!J16)</f>
        <v>0</v>
      </c>
      <c r="K16" s="27">
        <f>sum('Table 1 - The Iliad'!K16, 'Table 1 - The Odyssey'!K16)</f>
        <v>1</v>
      </c>
      <c r="L16" s="52">
        <f t="shared" si="2"/>
        <v>52</v>
      </c>
      <c r="M16" s="20">
        <f t="shared" si="3"/>
        <v>524</v>
      </c>
      <c r="N16" s="22">
        <f>((C16/M48)*100)</f>
        <v>1.297980149</v>
      </c>
      <c r="O16" s="21">
        <f>((D16/M48)*100)</f>
        <v>0.3401124453</v>
      </c>
      <c r="P16" s="22">
        <f>((E16/M48)*100)</f>
        <v>0</v>
      </c>
      <c r="Q16" s="21">
        <f>((F16/M48)*100)</f>
        <v>0</v>
      </c>
      <c r="R16" s="53">
        <f>((G16/M48)*100)</f>
        <v>1.638092594</v>
      </c>
      <c r="S16" s="21">
        <f>((H16/M48)*100)</f>
        <v>0.1596446172</v>
      </c>
      <c r="T16" s="22">
        <f>((I16/M48)*100)</f>
        <v>0.01735267578</v>
      </c>
      <c r="U16" s="21">
        <f>((J16/M48)*100)</f>
        <v>0</v>
      </c>
      <c r="V16" s="22">
        <f>((K16/M48)*100)</f>
        <v>0.003470535157</v>
      </c>
      <c r="W16" s="24">
        <f>((L16/M48)*100)</f>
        <v>0.1804678281</v>
      </c>
      <c r="X16" s="25">
        <f>((M16/M48)*100)</f>
        <v>1.818560422</v>
      </c>
    </row>
    <row r="17">
      <c r="A17" s="3"/>
      <c r="B17" s="54" t="s">
        <v>19</v>
      </c>
      <c r="C17" s="27">
        <f>sum('Table 1 - The Iliad'!C17, 'Table 1 - The Odyssey'!C17)</f>
        <v>665</v>
      </c>
      <c r="D17" s="27">
        <f>sum('Table 1 - The Iliad'!D17, 'Table 1 - The Odyssey'!D17)</f>
        <v>36</v>
      </c>
      <c r="E17" s="27">
        <f>sum('Table 1 - The Iliad'!E17, 'Table 1 - The Odyssey'!E17)</f>
        <v>107</v>
      </c>
      <c r="F17" s="27">
        <f>sum('Table 1 - The Iliad'!F17, 'Table 1 - The Odyssey'!F17)</f>
        <v>27</v>
      </c>
      <c r="G17" s="55">
        <f t="shared" si="1"/>
        <v>835</v>
      </c>
      <c r="H17" s="27">
        <f>sum('Table 1 - The Iliad'!H17, 'Table 1 - The Odyssey'!H17)</f>
        <v>95</v>
      </c>
      <c r="I17" s="27">
        <f>sum('Table 1 - The Iliad'!I17, 'Table 1 - The Odyssey'!I17)</f>
        <v>1</v>
      </c>
      <c r="J17" s="27">
        <f>sum('Table 1 - The Iliad'!J17, 'Table 1 - The Odyssey'!J17)</f>
        <v>27</v>
      </c>
      <c r="K17" s="27">
        <f>sum('Table 1 - The Iliad'!K17, 'Table 1 - The Odyssey'!K17)</f>
        <v>3</v>
      </c>
      <c r="L17" s="56">
        <f t="shared" si="2"/>
        <v>126</v>
      </c>
      <c r="M17" s="31">
        <f t="shared" si="3"/>
        <v>961</v>
      </c>
      <c r="N17" s="22">
        <f>((C17/M48)*100)</f>
        <v>2.307905879</v>
      </c>
      <c r="O17" s="32">
        <f>((D17/M48)*100)</f>
        <v>0.1249392656</v>
      </c>
      <c r="P17" s="22">
        <f>((E17/M48)*100)</f>
        <v>0.3713472617</v>
      </c>
      <c r="Q17" s="32">
        <f>((F17/M48)*100)</f>
        <v>0.09370444923</v>
      </c>
      <c r="R17" s="53">
        <f>((G17/M48)*100)</f>
        <v>2.897896856</v>
      </c>
      <c r="S17" s="32">
        <f>((H17/M48)*100)</f>
        <v>0.3297008399</v>
      </c>
      <c r="T17" s="22">
        <f>((I17/M48)*100)</f>
        <v>0.003470535157</v>
      </c>
      <c r="U17" s="32">
        <f>((J17/M48)*100)</f>
        <v>0.09370444923</v>
      </c>
      <c r="V17" s="22">
        <f>((K17/M48)*100)</f>
        <v>0.01041160547</v>
      </c>
      <c r="W17" s="34">
        <f>((L17/M48)*100)</f>
        <v>0.4372874297</v>
      </c>
      <c r="X17" s="35">
        <f>((M17/M48)*100)</f>
        <v>3.335184285</v>
      </c>
    </row>
    <row r="18">
      <c r="A18" s="3"/>
      <c r="B18" s="54" t="s">
        <v>20</v>
      </c>
      <c r="C18" s="27">
        <f>sum('Table 1 - The Iliad'!C18, 'Table 1 - The Odyssey'!C18)</f>
        <v>14</v>
      </c>
      <c r="D18" s="27">
        <f>sum('Table 1 - The Iliad'!D18, 'Table 1 - The Odyssey'!D18)</f>
        <v>1</v>
      </c>
      <c r="E18" s="27">
        <f>sum('Table 1 - The Iliad'!E18, 'Table 1 - The Odyssey'!E18)</f>
        <v>0</v>
      </c>
      <c r="F18" s="27">
        <f>sum('Table 1 - The Iliad'!F18, 'Table 1 - The Odyssey'!F18)</f>
        <v>0</v>
      </c>
      <c r="G18" s="57">
        <f t="shared" si="1"/>
        <v>15</v>
      </c>
      <c r="H18" s="27">
        <f>sum('Table 1 - The Iliad'!H18, 'Table 1 - The Odyssey'!H18)</f>
        <v>9</v>
      </c>
      <c r="I18" s="27">
        <f>sum('Table 1 - The Iliad'!I18, 'Table 1 - The Odyssey'!I18)</f>
        <v>0</v>
      </c>
      <c r="J18" s="27">
        <f>sum('Table 1 - The Iliad'!J18, 'Table 1 - The Odyssey'!J18)</f>
        <v>0</v>
      </c>
      <c r="K18" s="27">
        <f>sum('Table 1 - The Iliad'!K18, 'Table 1 - The Odyssey'!K18)</f>
        <v>0</v>
      </c>
      <c r="L18" s="56">
        <f t="shared" si="2"/>
        <v>9</v>
      </c>
      <c r="M18" s="58">
        <f t="shared" si="3"/>
        <v>24</v>
      </c>
      <c r="N18" s="22">
        <f>((C18/M48)*100)</f>
        <v>0.04858749219</v>
      </c>
      <c r="O18" s="38">
        <f>((D18/M48)*100)</f>
        <v>0.003470535157</v>
      </c>
      <c r="P18" s="22">
        <f>((E18/M48)*100)</f>
        <v>0</v>
      </c>
      <c r="Q18" s="38">
        <f>((F18/M48)*100)</f>
        <v>0</v>
      </c>
      <c r="R18" s="53">
        <f>((G18/M48)*100)</f>
        <v>0.05205802735</v>
      </c>
      <c r="S18" s="38">
        <f>((H18/M48)*100)</f>
        <v>0.03123481641</v>
      </c>
      <c r="T18" s="22">
        <f>((I18/M48)*100)</f>
        <v>0</v>
      </c>
      <c r="U18" s="38">
        <f>((J18/M48)*100)</f>
        <v>0</v>
      </c>
      <c r="V18" s="22">
        <f>((K18/M48)*100)</f>
        <v>0</v>
      </c>
      <c r="W18" s="40">
        <f>((L18/M48)*100)</f>
        <v>0.03123481641</v>
      </c>
      <c r="X18" s="41">
        <f>((M18/M48)*100)</f>
        <v>0.08329284376</v>
      </c>
    </row>
    <row r="19">
      <c r="A19" s="3"/>
      <c r="B19" s="42" t="s">
        <v>23</v>
      </c>
      <c r="C19" s="59">
        <f t="shared" ref="C19:F19" si="6">sum(C16:C18)</f>
        <v>1053</v>
      </c>
      <c r="D19" s="59">
        <f t="shared" si="6"/>
        <v>135</v>
      </c>
      <c r="E19" s="59">
        <f t="shared" si="6"/>
        <v>107</v>
      </c>
      <c r="F19" s="59">
        <f t="shared" si="6"/>
        <v>27</v>
      </c>
      <c r="G19" s="51">
        <f t="shared" si="1"/>
        <v>1322</v>
      </c>
      <c r="H19" s="59">
        <f t="shared" ref="H19:K19" si="7">sum(H16:H18)</f>
        <v>150</v>
      </c>
      <c r="I19" s="59">
        <f t="shared" si="7"/>
        <v>6</v>
      </c>
      <c r="J19" s="59">
        <f t="shared" si="7"/>
        <v>27</v>
      </c>
      <c r="K19" s="59">
        <f t="shared" si="7"/>
        <v>4</v>
      </c>
      <c r="L19" s="45">
        <f t="shared" si="2"/>
        <v>187</v>
      </c>
      <c r="M19" s="31">
        <f t="shared" si="3"/>
        <v>1509</v>
      </c>
      <c r="N19" s="46">
        <f>((C19/M48)*100)</f>
        <v>3.65447352</v>
      </c>
      <c r="O19" s="46">
        <f>((D19/M48)*100)</f>
        <v>0.4685222461</v>
      </c>
      <c r="P19" s="46">
        <f>((E19/M48)*100)</f>
        <v>0.3713472617</v>
      </c>
      <c r="Q19" s="46">
        <f>((F19/M48)*100)</f>
        <v>0.09370444923</v>
      </c>
      <c r="R19" s="47">
        <f>((G19/M48)*100)</f>
        <v>4.588047477</v>
      </c>
      <c r="S19" s="46">
        <f>((H19/M48)*100)</f>
        <v>0.5205802735</v>
      </c>
      <c r="T19" s="46">
        <f>((I19/M48)*100)</f>
        <v>0.02082321094</v>
      </c>
      <c r="U19" s="46">
        <f>((J19/M48)*100)</f>
        <v>0.09370444923</v>
      </c>
      <c r="V19" s="46">
        <f>((K19/M48)*100)</f>
        <v>0.01388214063</v>
      </c>
      <c r="W19" s="48">
        <f>((L19/M48)*100)</f>
        <v>0.6489900743</v>
      </c>
      <c r="X19" s="49">
        <f>((M19/M48)*100)</f>
        <v>5.237037551</v>
      </c>
    </row>
    <row r="20">
      <c r="A20" s="14" t="s">
        <v>25</v>
      </c>
      <c r="B20" s="50" t="s">
        <v>16</v>
      </c>
      <c r="C20" s="27">
        <f>sum('Table 1 - The Iliad'!C20, 'Table 1 - The Odyssey'!C20)</f>
        <v>219</v>
      </c>
      <c r="D20" s="27">
        <f>sum('Table 1 - The Iliad'!D20, 'Table 1 - The Odyssey'!D20)</f>
        <v>61</v>
      </c>
      <c r="E20" s="27">
        <f>sum('Table 1 - The Iliad'!E20, 'Table 1 - The Odyssey'!E20)</f>
        <v>0</v>
      </c>
      <c r="F20" s="27">
        <f>sum('Table 1 - The Iliad'!F20, 'Table 1 - The Odyssey'!F20)</f>
        <v>0</v>
      </c>
      <c r="G20" s="51">
        <f t="shared" si="1"/>
        <v>280</v>
      </c>
      <c r="H20" s="27">
        <f>sum('Table 1 - The Iliad'!H20, 'Table 1 - The Odyssey'!H20)</f>
        <v>17</v>
      </c>
      <c r="I20" s="27">
        <f>sum('Table 1 - The Iliad'!I20, 'Table 1 - The Odyssey'!I20)</f>
        <v>2</v>
      </c>
      <c r="J20" s="27">
        <f>sum('Table 1 - The Iliad'!J20, 'Table 1 - The Odyssey'!J20)</f>
        <v>0</v>
      </c>
      <c r="K20" s="27">
        <f>sum('Table 1 - The Iliad'!K20, 'Table 1 - The Odyssey'!K20)</f>
        <v>0</v>
      </c>
      <c r="L20" s="19">
        <f t="shared" si="2"/>
        <v>19</v>
      </c>
      <c r="M20" s="20">
        <f t="shared" si="3"/>
        <v>299</v>
      </c>
      <c r="N20" s="21">
        <f>((C20/M48)*100)</f>
        <v>0.7600471993</v>
      </c>
      <c r="O20" s="22">
        <f>((D20/M48)*100)</f>
        <v>0.2117026445</v>
      </c>
      <c r="P20" s="21">
        <f>((E20/M48)*100)</f>
        <v>0</v>
      </c>
      <c r="Q20" s="22">
        <f>((F20/M48)*100)</f>
        <v>0</v>
      </c>
      <c r="R20" s="23">
        <f>((G20/M48)*100)</f>
        <v>0.9717498438</v>
      </c>
      <c r="S20" s="22">
        <f>((H20/M48)*100)</f>
        <v>0.05899909766</v>
      </c>
      <c r="T20" s="21">
        <f>((I20/M48)*100)</f>
        <v>0.006941070313</v>
      </c>
      <c r="U20" s="22">
        <f>((J20/M48)*100)</f>
        <v>0</v>
      </c>
      <c r="V20" s="21">
        <f>((K20/M48)*100)</f>
        <v>0</v>
      </c>
      <c r="W20" s="60">
        <f>((L20/M48)*100)</f>
        <v>0.06594016797</v>
      </c>
      <c r="X20" s="25">
        <f>((M20/M48)*100)</f>
        <v>1.037690012</v>
      </c>
    </row>
    <row r="21">
      <c r="B21" s="54" t="s">
        <v>18</v>
      </c>
      <c r="C21" s="27">
        <f>sum('Table 1 - The Iliad'!C21, 'Table 1 - The Odyssey'!C21)</f>
        <v>1</v>
      </c>
      <c r="D21" s="27">
        <f>sum('Table 1 - The Iliad'!D21, 'Table 1 - The Odyssey'!D21)</f>
        <v>0</v>
      </c>
      <c r="E21" s="27">
        <f>sum('Table 1 - The Iliad'!E21, 'Table 1 - The Odyssey'!E21)</f>
        <v>1</v>
      </c>
      <c r="F21" s="27">
        <f>sum('Table 1 - The Iliad'!F21, 'Table 1 - The Odyssey'!F21)</f>
        <v>0</v>
      </c>
      <c r="G21" s="55">
        <f t="shared" si="1"/>
        <v>2</v>
      </c>
      <c r="H21" s="27">
        <f>sum('Table 1 - The Iliad'!H21, 'Table 1 - The Odyssey'!H21)</f>
        <v>0</v>
      </c>
      <c r="I21" s="27">
        <f>sum('Table 1 - The Iliad'!I21, 'Table 1 - The Odyssey'!I21)</f>
        <v>0</v>
      </c>
      <c r="J21" s="27">
        <f>sum('Table 1 - The Iliad'!J21, 'Table 1 - The Odyssey'!J21)</f>
        <v>1</v>
      </c>
      <c r="K21" s="27">
        <f>sum('Table 1 - The Iliad'!K21, 'Table 1 - The Odyssey'!K21)</f>
        <v>0</v>
      </c>
      <c r="L21" s="30">
        <f t="shared" si="2"/>
        <v>1</v>
      </c>
      <c r="M21" s="31">
        <f t="shared" si="3"/>
        <v>3</v>
      </c>
      <c r="N21" s="32">
        <f>((C21/M48)*100)</f>
        <v>0.003470535157</v>
      </c>
      <c r="O21" s="22">
        <f>((D21/M48)*100)</f>
        <v>0</v>
      </c>
      <c r="P21" s="32">
        <f>((E21/M48)*100)</f>
        <v>0.003470535157</v>
      </c>
      <c r="Q21" s="22">
        <f>((F21/M48)*100)</f>
        <v>0</v>
      </c>
      <c r="R21" s="33">
        <f>((G21/M48)*100)</f>
        <v>0.006941070313</v>
      </c>
      <c r="S21" s="22">
        <f>((H21/M48)*100)</f>
        <v>0</v>
      </c>
      <c r="T21" s="32">
        <f>((I21/M48)*100)</f>
        <v>0</v>
      </c>
      <c r="U21" s="22">
        <f>((J21/M48)*100)</f>
        <v>0.003470535157</v>
      </c>
      <c r="V21" s="32">
        <f>((K21/M48)*100)</f>
        <v>0</v>
      </c>
      <c r="W21" s="60">
        <f>((L21/M48)*100)</f>
        <v>0.003470535157</v>
      </c>
      <c r="X21" s="35">
        <f>((M21/M48)*100)</f>
        <v>0.01041160547</v>
      </c>
    </row>
    <row r="22">
      <c r="A22" s="3"/>
      <c r="B22" s="54" t="s">
        <v>19</v>
      </c>
      <c r="C22" s="27">
        <f>sum('Table 1 - The Iliad'!C22, 'Table 1 - The Odyssey'!C22)</f>
        <v>402</v>
      </c>
      <c r="D22" s="27">
        <f>sum('Table 1 - The Iliad'!D22, 'Table 1 - The Odyssey'!D22)</f>
        <v>0</v>
      </c>
      <c r="E22" s="27">
        <f>sum('Table 1 - The Iliad'!E22, 'Table 1 - The Odyssey'!E22)</f>
        <v>119</v>
      </c>
      <c r="F22" s="27">
        <f>sum('Table 1 - The Iliad'!F22, 'Table 1 - The Odyssey'!F22)</f>
        <v>20</v>
      </c>
      <c r="G22" s="55">
        <f t="shared" si="1"/>
        <v>541</v>
      </c>
      <c r="H22" s="27">
        <f>sum('Table 1 - The Iliad'!H22, 'Table 1 - The Odyssey'!H22)</f>
        <v>77</v>
      </c>
      <c r="I22" s="27">
        <f>sum('Table 1 - The Iliad'!I22, 'Table 1 - The Odyssey'!I22)</f>
        <v>0</v>
      </c>
      <c r="J22" s="27">
        <f>sum('Table 1 - The Iliad'!J22, 'Table 1 - The Odyssey'!J22)</f>
        <v>15</v>
      </c>
      <c r="K22" s="27">
        <f>sum('Table 1 - The Iliad'!K22, 'Table 1 - The Odyssey'!K22)</f>
        <v>5</v>
      </c>
      <c r="L22" s="30">
        <f t="shared" si="2"/>
        <v>97</v>
      </c>
      <c r="M22" s="31">
        <f t="shared" si="3"/>
        <v>638</v>
      </c>
      <c r="N22" s="32">
        <f>((C22/M48)*100)</f>
        <v>1.395155133</v>
      </c>
      <c r="O22" s="22">
        <f>((D22/M48)*100)</f>
        <v>0</v>
      </c>
      <c r="P22" s="32">
        <f>((E22/M48)*100)</f>
        <v>0.4129936836</v>
      </c>
      <c r="Q22" s="22">
        <f>((F22/M48)*100)</f>
        <v>0.06941070313</v>
      </c>
      <c r="R22" s="33">
        <f>((G22/M48)*100)</f>
        <v>1.87755952</v>
      </c>
      <c r="S22" s="22">
        <f>((H22/M48)*100)</f>
        <v>0.2672312071</v>
      </c>
      <c r="T22" s="32">
        <f>((I22/M48)*100)</f>
        <v>0</v>
      </c>
      <c r="U22" s="22">
        <f>((J22/M48)*100)</f>
        <v>0.05205802735</v>
      </c>
      <c r="V22" s="32">
        <f>((K22/M48)*100)</f>
        <v>0.01735267578</v>
      </c>
      <c r="W22" s="60">
        <f>((L22/M48)*100)</f>
        <v>0.3366419102</v>
      </c>
      <c r="X22" s="35">
        <f>((M22/M48)*100)</f>
        <v>2.21420143</v>
      </c>
    </row>
    <row r="23">
      <c r="A23" s="3"/>
      <c r="B23" s="54" t="s">
        <v>20</v>
      </c>
      <c r="C23" s="27">
        <f>sum('Table 1 - The Iliad'!C23, 'Table 1 - The Odyssey'!C23)</f>
        <v>8</v>
      </c>
      <c r="D23" s="27">
        <f>sum('Table 1 - The Iliad'!D23, 'Table 1 - The Odyssey'!D23)</f>
        <v>2</v>
      </c>
      <c r="E23" s="27">
        <f>sum('Table 1 - The Iliad'!E23, 'Table 1 - The Odyssey'!E23)</f>
        <v>0</v>
      </c>
      <c r="F23" s="27">
        <f>sum('Table 1 - The Iliad'!F23, 'Table 1 - The Odyssey'!F23)</f>
        <v>0</v>
      </c>
      <c r="G23" s="57">
        <f t="shared" si="1"/>
        <v>10</v>
      </c>
      <c r="H23" s="27">
        <f>sum('Table 1 - The Iliad'!H23, 'Table 1 - The Odyssey'!H23)</f>
        <v>2</v>
      </c>
      <c r="I23" s="27">
        <f>sum('Table 1 - The Iliad'!I23, 'Table 1 - The Odyssey'!I23)</f>
        <v>0</v>
      </c>
      <c r="J23" s="27">
        <f>sum('Table 1 - The Iliad'!J23, 'Table 1 - The Odyssey'!J23)</f>
        <v>0</v>
      </c>
      <c r="K23" s="27">
        <f>sum('Table 1 - The Iliad'!K23, 'Table 1 - The Odyssey'!K23)</f>
        <v>0</v>
      </c>
      <c r="L23" s="61">
        <f t="shared" si="2"/>
        <v>2</v>
      </c>
      <c r="M23" s="58">
        <f t="shared" si="3"/>
        <v>12</v>
      </c>
      <c r="N23" s="38">
        <f>((C23/M48)*100)</f>
        <v>0.02776428125</v>
      </c>
      <c r="O23" s="22">
        <f>((D23/M48)*100)</f>
        <v>0.006941070313</v>
      </c>
      <c r="P23" s="38">
        <f>((E23/M48)*100)</f>
        <v>0</v>
      </c>
      <c r="Q23" s="22">
        <f>((F23/M48)*100)</f>
        <v>0</v>
      </c>
      <c r="R23" s="39">
        <f>((G23/M48)*100)</f>
        <v>0.03470535157</v>
      </c>
      <c r="S23" s="22">
        <f>((H23/M48)*100)</f>
        <v>0.006941070313</v>
      </c>
      <c r="T23" s="38">
        <f>((I23/M48)*100)</f>
        <v>0</v>
      </c>
      <c r="U23" s="22">
        <f>((J23/M48)*100)</f>
        <v>0</v>
      </c>
      <c r="V23" s="38">
        <f>((K23/M48)*100)</f>
        <v>0</v>
      </c>
      <c r="W23" s="60">
        <f>((L23/M48)*100)</f>
        <v>0.006941070313</v>
      </c>
      <c r="X23" s="41">
        <f>((M23/M48)*100)</f>
        <v>0.04164642188</v>
      </c>
    </row>
    <row r="24">
      <c r="A24" s="3"/>
      <c r="B24" s="42" t="s">
        <v>23</v>
      </c>
      <c r="C24" s="59">
        <f t="shared" ref="C24:F24" si="8">sum(C20:C23)</f>
        <v>630</v>
      </c>
      <c r="D24" s="59">
        <f t="shared" si="8"/>
        <v>63</v>
      </c>
      <c r="E24" s="59">
        <f t="shared" si="8"/>
        <v>120</v>
      </c>
      <c r="F24" s="59">
        <f t="shared" si="8"/>
        <v>20</v>
      </c>
      <c r="G24" s="55">
        <f t="shared" si="1"/>
        <v>833</v>
      </c>
      <c r="H24" s="59">
        <f t="shared" ref="H24:K24" si="9">sum(H20:H23)</f>
        <v>96</v>
      </c>
      <c r="I24" s="59">
        <f t="shared" si="9"/>
        <v>2</v>
      </c>
      <c r="J24" s="59">
        <f t="shared" si="9"/>
        <v>16</v>
      </c>
      <c r="K24" s="59">
        <f t="shared" si="9"/>
        <v>5</v>
      </c>
      <c r="L24" s="62">
        <f t="shared" si="2"/>
        <v>119</v>
      </c>
      <c r="M24" s="31">
        <f t="shared" si="3"/>
        <v>952</v>
      </c>
      <c r="N24" s="46">
        <f>((C24/M48)*100)</f>
        <v>2.186437149</v>
      </c>
      <c r="O24" s="46">
        <f>((D24/M48)*100)</f>
        <v>0.2186437149</v>
      </c>
      <c r="P24" s="46">
        <f>((E24/M48)*100)</f>
        <v>0.4164642188</v>
      </c>
      <c r="Q24" s="46">
        <f>((F24/M48)*100)</f>
        <v>0.06941070313</v>
      </c>
      <c r="R24" s="47">
        <f>((G24/M48)*100)</f>
        <v>2.890955785</v>
      </c>
      <c r="S24" s="46">
        <f>((H24/M48)*100)</f>
        <v>0.333171375</v>
      </c>
      <c r="T24" s="46">
        <f>((I24/M48)*100)</f>
        <v>0.006941070313</v>
      </c>
      <c r="U24" s="46">
        <f>((J24/M48)*100)</f>
        <v>0.0555285625</v>
      </c>
      <c r="V24" s="46">
        <f>((K24/M48)*100)</f>
        <v>0.01735267578</v>
      </c>
      <c r="W24" s="48">
        <f>((L24/M48)*100)</f>
        <v>0.4129936836</v>
      </c>
      <c r="X24" s="49">
        <f>((M24/M48)*100)</f>
        <v>3.303949469</v>
      </c>
    </row>
    <row r="25">
      <c r="A25" s="14" t="s">
        <v>26</v>
      </c>
      <c r="B25" s="50" t="s">
        <v>16</v>
      </c>
      <c r="C25" s="27">
        <f>sum('Table 1 - The Iliad'!C25, 'Table 1 - The Odyssey'!C25)</f>
        <v>435</v>
      </c>
      <c r="D25" s="27">
        <f>sum('Table 1 - The Iliad'!D25, 'Table 1 - The Odyssey'!D25)</f>
        <v>119</v>
      </c>
      <c r="E25" s="27">
        <f>sum('Table 1 - The Iliad'!E25, 'Table 1 - The Odyssey'!E25)</f>
        <v>0</v>
      </c>
      <c r="F25" s="27">
        <f>sum('Table 1 - The Iliad'!F25, 'Table 1 - The Odyssey'!F25)</f>
        <v>0</v>
      </c>
      <c r="G25" s="51">
        <f t="shared" si="1"/>
        <v>554</v>
      </c>
      <c r="H25" s="27">
        <f>sum('Table 1 - The Iliad'!H25, 'Table 1 - The Odyssey'!H25)</f>
        <v>69</v>
      </c>
      <c r="I25" s="27">
        <f>sum('Table 1 - The Iliad'!I25, 'Table 1 - The Odyssey'!I25)</f>
        <v>25</v>
      </c>
      <c r="J25" s="27">
        <f>sum('Table 1 - The Iliad'!J25, 'Table 1 - The Odyssey'!J25)</f>
        <v>0</v>
      </c>
      <c r="K25" s="27">
        <f>sum('Table 1 - The Iliad'!K25, 'Table 1 - The Odyssey'!K25)</f>
        <v>0</v>
      </c>
      <c r="L25" s="63">
        <f t="shared" si="2"/>
        <v>94</v>
      </c>
      <c r="M25" s="20">
        <f t="shared" si="3"/>
        <v>648</v>
      </c>
      <c r="N25" s="22">
        <f>((C25/M48)*100)</f>
        <v>1.509682793</v>
      </c>
      <c r="O25" s="21">
        <f>((D25/M48)*100)</f>
        <v>0.4129936836</v>
      </c>
      <c r="P25" s="22">
        <f>((E25/M48)*100)</f>
        <v>0</v>
      </c>
      <c r="Q25" s="21">
        <f>((F25/M48)*100)</f>
        <v>0</v>
      </c>
      <c r="R25" s="53">
        <f>((G25/M48)*100)</f>
        <v>1.922676477</v>
      </c>
      <c r="S25" s="21">
        <f>((H25/M48)*100)</f>
        <v>0.2394669258</v>
      </c>
      <c r="T25" s="22">
        <f>((I25/M48)*100)</f>
        <v>0.08676337891</v>
      </c>
      <c r="U25" s="21">
        <f>((J25/M48)*100)</f>
        <v>0</v>
      </c>
      <c r="V25" s="22">
        <f>((K25/M48)*100)</f>
        <v>0</v>
      </c>
      <c r="W25" s="24">
        <f>((L25/M48)*100)</f>
        <v>0.3262303047</v>
      </c>
      <c r="X25" s="25">
        <f>((M25/M48)*100)</f>
        <v>2.248906781</v>
      </c>
    </row>
    <row r="26">
      <c r="A26" s="3"/>
      <c r="B26" s="54" t="s">
        <v>19</v>
      </c>
      <c r="C26" s="27">
        <f>sum('Table 1 - The Iliad'!C26, 'Table 1 - The Odyssey'!C26)</f>
        <v>291</v>
      </c>
      <c r="D26" s="27">
        <f>sum('Table 1 - The Iliad'!D26, 'Table 1 - The Odyssey'!D26)</f>
        <v>4</v>
      </c>
      <c r="E26" s="27">
        <f>sum('Table 1 - The Iliad'!E26, 'Table 1 - The Odyssey'!E26)</f>
        <v>88</v>
      </c>
      <c r="F26" s="27">
        <f>sum('Table 1 - The Iliad'!F26, 'Table 1 - The Odyssey'!F26)</f>
        <v>13</v>
      </c>
      <c r="G26" s="55">
        <f t="shared" si="1"/>
        <v>396</v>
      </c>
      <c r="H26" s="27">
        <f>sum('Table 1 - The Iliad'!H26, 'Table 1 - The Odyssey'!H26)</f>
        <v>85</v>
      </c>
      <c r="I26" s="27">
        <f>sum('Table 1 - The Iliad'!I26, 'Table 1 - The Odyssey'!I26)</f>
        <v>0</v>
      </c>
      <c r="J26" s="27">
        <f>sum('Table 1 - The Iliad'!J26, 'Table 1 - The Odyssey'!J26)</f>
        <v>34</v>
      </c>
      <c r="K26" s="27">
        <f>sum('Table 1 - The Iliad'!K26, 'Table 1 - The Odyssey'!K26)</f>
        <v>0</v>
      </c>
      <c r="L26" s="64">
        <f t="shared" si="2"/>
        <v>119</v>
      </c>
      <c r="M26" s="31">
        <f t="shared" si="3"/>
        <v>515</v>
      </c>
      <c r="N26" s="22">
        <f>((C26/M48)*100)</f>
        <v>1.009925731</v>
      </c>
      <c r="O26" s="32">
        <f>((D26/M48)*100)</f>
        <v>0.01388214063</v>
      </c>
      <c r="P26" s="22">
        <f>((E26/M48)*100)</f>
        <v>0.3054070938</v>
      </c>
      <c r="Q26" s="32">
        <f>((F26/M48)*100)</f>
        <v>0.04511695703</v>
      </c>
      <c r="R26" s="53">
        <f>((G26/M48)*100)</f>
        <v>1.374331922</v>
      </c>
      <c r="S26" s="32">
        <f>((H26/M48)*100)</f>
        <v>0.2949954883</v>
      </c>
      <c r="T26" s="22">
        <f>((I26/M48)*100)</f>
        <v>0</v>
      </c>
      <c r="U26" s="32">
        <f>((J26/M48)*100)</f>
        <v>0.1179981953</v>
      </c>
      <c r="V26" s="22">
        <f>((K26/M48)*100)</f>
        <v>0</v>
      </c>
      <c r="W26" s="34">
        <f>((L26/M48)*100)</f>
        <v>0.4129936836</v>
      </c>
      <c r="X26" s="35">
        <f>((M26/M48)*100)</f>
        <v>1.787325606</v>
      </c>
    </row>
    <row r="27">
      <c r="A27" s="3"/>
      <c r="B27" s="54" t="s">
        <v>20</v>
      </c>
      <c r="C27" s="27">
        <f>sum('Table 1 - The Iliad'!C27, 'Table 1 - The Odyssey'!C27)</f>
        <v>13</v>
      </c>
      <c r="D27" s="27">
        <f>sum('Table 1 - The Iliad'!D27, 'Table 1 - The Odyssey'!D27)</f>
        <v>6</v>
      </c>
      <c r="E27" s="27">
        <f>sum('Table 1 - The Iliad'!E27, 'Table 1 - The Odyssey'!E27)</f>
        <v>0</v>
      </c>
      <c r="F27" s="27">
        <f>sum('Table 1 - The Iliad'!F27, 'Table 1 - The Odyssey'!F27)</f>
        <v>2</v>
      </c>
      <c r="G27" s="57">
        <f t="shared" si="1"/>
        <v>21</v>
      </c>
      <c r="H27" s="27">
        <f>sum('Table 1 - The Iliad'!H27, 'Table 1 - The Odyssey'!H27)</f>
        <v>3</v>
      </c>
      <c r="I27" s="27">
        <f>sum('Table 1 - The Iliad'!I27, 'Table 1 - The Odyssey'!I27)</f>
        <v>0</v>
      </c>
      <c r="J27" s="27">
        <f>sum('Table 1 - The Iliad'!J27, 'Table 1 - The Odyssey'!J27)</f>
        <v>0</v>
      </c>
      <c r="K27" s="27">
        <f>sum('Table 1 - The Iliad'!K27, 'Table 1 - The Odyssey'!K27)</f>
        <v>0</v>
      </c>
      <c r="L27" s="64">
        <f t="shared" si="2"/>
        <v>3</v>
      </c>
      <c r="M27" s="58">
        <f t="shared" si="3"/>
        <v>24</v>
      </c>
      <c r="N27" s="22">
        <f>((C27/M48)*100)</f>
        <v>0.04511695703</v>
      </c>
      <c r="O27" s="38">
        <f>((D27/M48)*100)</f>
        <v>0.02082321094</v>
      </c>
      <c r="P27" s="22">
        <f>((E27/M48)*100)</f>
        <v>0</v>
      </c>
      <c r="Q27" s="38">
        <f>((F27/M48)*100)</f>
        <v>0.006941070313</v>
      </c>
      <c r="R27" s="53">
        <f>((G27/M48)*100)</f>
        <v>0.07288123829</v>
      </c>
      <c r="S27" s="38">
        <f>((H27/M48)*100)</f>
        <v>0.01041160547</v>
      </c>
      <c r="T27" s="22">
        <f>((I27/M48)*100)</f>
        <v>0</v>
      </c>
      <c r="U27" s="38">
        <f>((J27/M48)*100)</f>
        <v>0</v>
      </c>
      <c r="V27" s="22">
        <f>((K27/M48)*100)</f>
        <v>0</v>
      </c>
      <c r="W27" s="40">
        <f>((L27/M48)*100)</f>
        <v>0.01041160547</v>
      </c>
      <c r="X27" s="41">
        <f>((M27/M48)*100)</f>
        <v>0.08329284376</v>
      </c>
    </row>
    <row r="28">
      <c r="A28" s="3"/>
      <c r="B28" s="65" t="s">
        <v>23</v>
      </c>
      <c r="C28" s="59">
        <f t="shared" ref="C28:F28" si="10">sum(C25:C27)</f>
        <v>739</v>
      </c>
      <c r="D28" s="59">
        <f t="shared" si="10"/>
        <v>129</v>
      </c>
      <c r="E28" s="59">
        <f t="shared" si="10"/>
        <v>88</v>
      </c>
      <c r="F28" s="59">
        <f t="shared" si="10"/>
        <v>15</v>
      </c>
      <c r="G28" s="66">
        <f t="shared" si="1"/>
        <v>971</v>
      </c>
      <c r="H28" s="59">
        <f t="shared" ref="H28:K28" si="11">sum(H25:H27)</f>
        <v>157</v>
      </c>
      <c r="I28" s="59">
        <f t="shared" si="11"/>
        <v>25</v>
      </c>
      <c r="J28" s="59">
        <f t="shared" si="11"/>
        <v>34</v>
      </c>
      <c r="K28" s="59">
        <f t="shared" si="11"/>
        <v>0</v>
      </c>
      <c r="L28" s="62">
        <f t="shared" si="2"/>
        <v>216</v>
      </c>
      <c r="M28" s="31">
        <f t="shared" si="3"/>
        <v>1187</v>
      </c>
      <c r="N28" s="46">
        <f>((C28/M48)*100)</f>
        <v>2.564725481</v>
      </c>
      <c r="O28" s="46">
        <f>((D28/M48)*100)</f>
        <v>0.4476990352</v>
      </c>
      <c r="P28" s="46">
        <f>((E28/M48)*100)</f>
        <v>0.3054070938</v>
      </c>
      <c r="Q28" s="46">
        <f>((F28/M48)*100)</f>
        <v>0.05205802735</v>
      </c>
      <c r="R28" s="47">
        <f>((G28/M48)*100)</f>
        <v>3.369889637</v>
      </c>
      <c r="S28" s="46">
        <f>((H28/M48)*100)</f>
        <v>0.5448740196</v>
      </c>
      <c r="T28" s="46">
        <f>((I28/M48)*100)</f>
        <v>0.08676337891</v>
      </c>
      <c r="U28" s="46">
        <f>((J28/M48)*100)</f>
        <v>0.1179981953</v>
      </c>
      <c r="V28" s="46">
        <f>((K28/M48)*100)</f>
        <v>0</v>
      </c>
      <c r="W28" s="48">
        <f>((L28/M48)*100)</f>
        <v>0.7496355938</v>
      </c>
      <c r="X28" s="49">
        <f>((M28/M48)*100)</f>
        <v>4.119525231</v>
      </c>
    </row>
    <row r="29">
      <c r="A29" s="14" t="s">
        <v>27</v>
      </c>
      <c r="B29" s="50" t="s">
        <v>16</v>
      </c>
      <c r="C29" s="27">
        <f>sum('Table 1 - The Iliad'!C29, 'Table 1 - The Odyssey'!C29)</f>
        <v>703</v>
      </c>
      <c r="D29" s="27">
        <f>sum('Table 1 - The Iliad'!D29, 'Table 1 - The Odyssey'!D29)</f>
        <v>150</v>
      </c>
      <c r="E29" s="27">
        <f>sum('Table 1 - The Iliad'!E29, 'Table 1 - The Odyssey'!E29)</f>
        <v>0</v>
      </c>
      <c r="F29" s="27">
        <f>sum('Table 1 - The Iliad'!F29, 'Table 1 - The Odyssey'!F29)</f>
        <v>2</v>
      </c>
      <c r="G29" s="51">
        <f t="shared" si="1"/>
        <v>855</v>
      </c>
      <c r="H29" s="27">
        <f>sum('Table 1 - The Iliad'!H29, 'Table 1 - The Odyssey'!H29)</f>
        <v>156</v>
      </c>
      <c r="I29" s="27">
        <f>sum('Table 1 - The Iliad'!I29, 'Table 1 - The Odyssey'!I29)</f>
        <v>13</v>
      </c>
      <c r="J29" s="27">
        <f>sum('Table 1 - The Iliad'!J29, 'Table 1 - The Odyssey'!J29)</f>
        <v>0</v>
      </c>
      <c r="K29" s="27">
        <f>sum('Table 1 - The Iliad'!K29, 'Table 1 - The Odyssey'!K29)</f>
        <v>0</v>
      </c>
      <c r="L29" s="62">
        <f t="shared" si="2"/>
        <v>169</v>
      </c>
      <c r="M29" s="67">
        <f t="shared" si="3"/>
        <v>1024</v>
      </c>
      <c r="N29" s="22">
        <f>((C29/M48)*100)</f>
        <v>2.439786215</v>
      </c>
      <c r="O29" s="21">
        <f>((D29/M48)*100)</f>
        <v>0.5205802735</v>
      </c>
      <c r="P29" s="22">
        <f>((E29/M48)*100)</f>
        <v>0</v>
      </c>
      <c r="Q29" s="21">
        <f>((F29/M48)*100)</f>
        <v>0.006941070313</v>
      </c>
      <c r="R29" s="53">
        <f>((G29/M48)*100)</f>
        <v>2.967307559</v>
      </c>
      <c r="S29" s="21">
        <f>((H29/M48)*100)</f>
        <v>0.5414034844</v>
      </c>
      <c r="T29" s="22">
        <f>((I29/M48)*100)</f>
        <v>0.04511695703</v>
      </c>
      <c r="U29" s="21">
        <f>((J29/M48)*100)</f>
        <v>0</v>
      </c>
      <c r="V29" s="22">
        <f>((K29/M48)*100)</f>
        <v>0</v>
      </c>
      <c r="W29" s="24">
        <f>((L29/M48)*100)</f>
        <v>0.5865204415</v>
      </c>
      <c r="X29" s="25">
        <f>((M29/M48)*100)</f>
        <v>3.553828</v>
      </c>
    </row>
    <row r="30">
      <c r="A30" s="3"/>
      <c r="B30" s="54" t="s">
        <v>18</v>
      </c>
      <c r="C30" s="27">
        <f>sum('Table 1 - The Iliad'!C30, 'Table 1 - The Odyssey'!C30)</f>
        <v>158</v>
      </c>
      <c r="D30" s="27">
        <f>sum('Table 1 - The Iliad'!D30, 'Table 1 - The Odyssey'!D30)</f>
        <v>0</v>
      </c>
      <c r="E30" s="27">
        <f>sum('Table 1 - The Iliad'!E30, 'Table 1 - The Odyssey'!E30)</f>
        <v>98</v>
      </c>
      <c r="F30" s="27">
        <f>sum('Table 1 - The Iliad'!F30, 'Table 1 - The Odyssey'!F30)</f>
        <v>0</v>
      </c>
      <c r="G30" s="55">
        <f t="shared" si="1"/>
        <v>256</v>
      </c>
      <c r="H30" s="27">
        <f>sum('Table 1 - The Iliad'!H30, 'Table 1 - The Odyssey'!H30)</f>
        <v>36</v>
      </c>
      <c r="I30" s="27">
        <f>sum('Table 1 - The Iliad'!I30, 'Table 1 - The Odyssey'!I30)</f>
        <v>0</v>
      </c>
      <c r="J30" s="27">
        <f>sum('Table 1 - The Iliad'!J30, 'Table 1 - The Odyssey'!J30)</f>
        <v>15</v>
      </c>
      <c r="K30" s="27">
        <f>sum('Table 1 - The Iliad'!K30, 'Table 1 - The Odyssey'!K30)</f>
        <v>1</v>
      </c>
      <c r="L30" s="68">
        <f t="shared" si="2"/>
        <v>52</v>
      </c>
      <c r="M30" s="69">
        <f t="shared" si="3"/>
        <v>308</v>
      </c>
      <c r="N30" s="22">
        <f>((C30/M48)*100)</f>
        <v>0.5483445547</v>
      </c>
      <c r="O30" s="32">
        <f>((D30/M48)*100)</f>
        <v>0</v>
      </c>
      <c r="P30" s="22">
        <f>((E30/M48)*100)</f>
        <v>0.3401124453</v>
      </c>
      <c r="Q30" s="32">
        <f>((F30/M48)*100)</f>
        <v>0</v>
      </c>
      <c r="R30" s="53">
        <f>((G30/M48)*100)</f>
        <v>0.8884570001</v>
      </c>
      <c r="S30" s="32">
        <f>((H30/M48)*100)</f>
        <v>0.1249392656</v>
      </c>
      <c r="T30" s="22">
        <f>((I30/M48)*100)</f>
        <v>0</v>
      </c>
      <c r="U30" s="32">
        <f>((J30/M48)*100)</f>
        <v>0.05205802735</v>
      </c>
      <c r="V30" s="22">
        <f>((K30/M48)*100)</f>
        <v>0.003470535157</v>
      </c>
      <c r="W30" s="34">
        <f>((L30/M48)*100)</f>
        <v>0.1804678281</v>
      </c>
      <c r="X30" s="35">
        <f>((M30/M48)*100)</f>
        <v>1.068924828</v>
      </c>
    </row>
    <row r="31">
      <c r="A31" s="3"/>
      <c r="B31" s="54" t="s">
        <v>19</v>
      </c>
      <c r="C31" s="27">
        <f>sum('Table 1 - The Iliad'!C31, 'Table 1 - The Odyssey'!C31)</f>
        <v>627</v>
      </c>
      <c r="D31" s="27">
        <f>sum('Table 1 - The Iliad'!D31, 'Table 1 - The Odyssey'!D31)</f>
        <v>2</v>
      </c>
      <c r="E31" s="27">
        <f>sum('Table 1 - The Iliad'!E31, 'Table 1 - The Odyssey'!E31)</f>
        <v>167</v>
      </c>
      <c r="F31" s="27">
        <f>sum('Table 1 - The Iliad'!F31, 'Table 1 - The Odyssey'!F31)</f>
        <v>82</v>
      </c>
      <c r="G31" s="55">
        <f t="shared" si="1"/>
        <v>878</v>
      </c>
      <c r="H31" s="27">
        <f>sum('Table 1 - The Iliad'!H31, 'Table 1 - The Odyssey'!H31)</f>
        <v>118</v>
      </c>
      <c r="I31" s="27">
        <f>sum('Table 1 - The Iliad'!I31, 'Table 1 - The Odyssey'!I31)</f>
        <v>8</v>
      </c>
      <c r="J31" s="27">
        <f>sum('Table 1 - The Iliad'!J31, 'Table 1 - The Odyssey'!J31)</f>
        <v>31</v>
      </c>
      <c r="K31" s="27">
        <f>sum('Table 1 - The Iliad'!K31, 'Table 1 - The Odyssey'!K31)</f>
        <v>15</v>
      </c>
      <c r="L31" s="68">
        <f t="shared" si="2"/>
        <v>172</v>
      </c>
      <c r="M31" s="69">
        <f t="shared" si="3"/>
        <v>1050</v>
      </c>
      <c r="N31" s="22">
        <f>((C31/M48)*100)</f>
        <v>2.176025543</v>
      </c>
      <c r="O31" s="32">
        <f>((D31/M48)*100)</f>
        <v>0.006941070313</v>
      </c>
      <c r="P31" s="22">
        <f>((E31/M48)*100)</f>
        <v>0.5795793711</v>
      </c>
      <c r="Q31" s="32">
        <f>((F31/M48)*100)</f>
        <v>0.2845838828</v>
      </c>
      <c r="R31" s="53">
        <f>((G31/M48)*100)</f>
        <v>3.047129867</v>
      </c>
      <c r="S31" s="32">
        <f>((H31/M48)*100)</f>
        <v>0.4095231485</v>
      </c>
      <c r="T31" s="22">
        <f>((I31/M48)*100)</f>
        <v>0.02776428125</v>
      </c>
      <c r="U31" s="32">
        <f>((J31/M48)*100)</f>
        <v>0.1075865899</v>
      </c>
      <c r="V31" s="22">
        <f>((K31/M48)*100)</f>
        <v>0.05205802735</v>
      </c>
      <c r="W31" s="34">
        <f>((L31/M48)*100)</f>
        <v>0.5969320469</v>
      </c>
      <c r="X31" s="35">
        <f>((M31/M48)*100)</f>
        <v>3.644061914</v>
      </c>
    </row>
    <row r="32">
      <c r="A32" s="3"/>
      <c r="B32" s="54" t="s">
        <v>20</v>
      </c>
      <c r="C32" s="27">
        <f>sum('Table 1 - The Iliad'!C32, 'Table 1 - The Odyssey'!C32)</f>
        <v>15</v>
      </c>
      <c r="D32" s="27">
        <f>sum('Table 1 - The Iliad'!D32, 'Table 1 - The Odyssey'!D32)</f>
        <v>30</v>
      </c>
      <c r="E32" s="27">
        <f>sum('Table 1 - The Iliad'!E32, 'Table 1 - The Odyssey'!E32)</f>
        <v>0</v>
      </c>
      <c r="F32" s="27">
        <f>sum('Table 1 - The Iliad'!F32, 'Table 1 - The Odyssey'!F32)</f>
        <v>1</v>
      </c>
      <c r="G32" s="57">
        <f t="shared" si="1"/>
        <v>46</v>
      </c>
      <c r="H32" s="27">
        <f>sum('Table 1 - The Iliad'!H32, 'Table 1 - The Odyssey'!H32)</f>
        <v>19</v>
      </c>
      <c r="I32" s="27">
        <f>sum('Table 1 - The Iliad'!I32, 'Table 1 - The Odyssey'!I32)</f>
        <v>0</v>
      </c>
      <c r="J32" s="27">
        <f>sum('Table 1 - The Iliad'!J32, 'Table 1 - The Odyssey'!J32)</f>
        <v>0</v>
      </c>
      <c r="K32" s="27">
        <f>sum('Table 1 - The Iliad'!K32, 'Table 1 - The Odyssey'!K32)</f>
        <v>0</v>
      </c>
      <c r="L32" s="70">
        <f t="shared" si="2"/>
        <v>19</v>
      </c>
      <c r="M32" s="71">
        <f t="shared" si="3"/>
        <v>65</v>
      </c>
      <c r="N32" s="22">
        <f>((C32/M48)*100)</f>
        <v>0.05205802735</v>
      </c>
      <c r="O32" s="38">
        <f>((D32/M48)*100)</f>
        <v>0.1041160547</v>
      </c>
      <c r="P32" s="22">
        <f>((E32/M48)*100)</f>
        <v>0</v>
      </c>
      <c r="Q32" s="38">
        <f>((F32/M48)*100)</f>
        <v>0.003470535157</v>
      </c>
      <c r="R32" s="53">
        <f>((G32/M48)*100)</f>
        <v>0.1596446172</v>
      </c>
      <c r="S32" s="38">
        <f>((H32/M48)*100)</f>
        <v>0.06594016797</v>
      </c>
      <c r="T32" s="22">
        <f>((I32/M48)*100)</f>
        <v>0</v>
      </c>
      <c r="U32" s="38">
        <f>((J32/M48)*100)</f>
        <v>0</v>
      </c>
      <c r="V32" s="22">
        <f>((K32/M48)*100)</f>
        <v>0</v>
      </c>
      <c r="W32" s="40">
        <f>((L32/M48)*100)</f>
        <v>0.06594016797</v>
      </c>
      <c r="X32" s="41">
        <f>((M32/M48)*100)</f>
        <v>0.2255847852</v>
      </c>
    </row>
    <row r="33">
      <c r="A33" s="3"/>
      <c r="B33" s="42" t="s">
        <v>23</v>
      </c>
      <c r="C33" s="59">
        <f t="shared" ref="C33:F33" si="12">sum(C29:C32)</f>
        <v>1503</v>
      </c>
      <c r="D33" s="59">
        <f t="shared" si="12"/>
        <v>182</v>
      </c>
      <c r="E33" s="59">
        <f t="shared" si="12"/>
        <v>265</v>
      </c>
      <c r="F33" s="59">
        <f t="shared" si="12"/>
        <v>85</v>
      </c>
      <c r="G33" s="51">
        <f t="shared" si="1"/>
        <v>2035</v>
      </c>
      <c r="H33" s="59">
        <f t="shared" ref="H33:K33" si="13">sum(H29:H32)</f>
        <v>329</v>
      </c>
      <c r="I33" s="59">
        <f t="shared" si="13"/>
        <v>21</v>
      </c>
      <c r="J33" s="59">
        <f t="shared" si="13"/>
        <v>46</v>
      </c>
      <c r="K33" s="59">
        <f t="shared" si="13"/>
        <v>16</v>
      </c>
      <c r="L33" s="68">
        <f t="shared" si="2"/>
        <v>412</v>
      </c>
      <c r="M33" s="31">
        <f t="shared" si="3"/>
        <v>2447</v>
      </c>
      <c r="N33" s="46">
        <f>((C33/M48)*100)</f>
        <v>5.21621434</v>
      </c>
      <c r="O33" s="46">
        <f>((D33/M48)*100)</f>
        <v>0.6316373985</v>
      </c>
      <c r="P33" s="46">
        <f>((E33/M48)*100)</f>
        <v>0.9196918165</v>
      </c>
      <c r="Q33" s="46">
        <f>((F33/M48)*100)</f>
        <v>0.2949954883</v>
      </c>
      <c r="R33" s="47">
        <f>((G33/M48)*100)</f>
        <v>7.062539044</v>
      </c>
      <c r="S33" s="46">
        <f>((H33/M48)*100)</f>
        <v>1.141806066</v>
      </c>
      <c r="T33" s="46">
        <f>((I33/M48)*100)</f>
        <v>0.07288123829</v>
      </c>
      <c r="U33" s="46">
        <f>((J33/M48)*100)</f>
        <v>0.1596446172</v>
      </c>
      <c r="V33" s="46">
        <f>((K33/M48)*100)</f>
        <v>0.0555285625</v>
      </c>
      <c r="W33" s="48">
        <f>((L33/M48)*100)</f>
        <v>1.429860484</v>
      </c>
      <c r="X33" s="49">
        <f>((M33/M48)*100)</f>
        <v>8.492399528</v>
      </c>
    </row>
    <row r="34">
      <c r="A34" s="14" t="s">
        <v>28</v>
      </c>
      <c r="B34" s="50" t="s">
        <v>16</v>
      </c>
      <c r="C34" s="27">
        <f>sum('Table 1 - The Iliad'!C34, 'Table 1 - The Odyssey'!C34)</f>
        <v>2229</v>
      </c>
      <c r="D34" s="27">
        <f>sum('Table 1 - The Iliad'!D34, 'Table 1 - The Odyssey'!D34)</f>
        <v>528</v>
      </c>
      <c r="E34" s="27">
        <f>sum('Table 1 - The Iliad'!E34, 'Table 1 - The Odyssey'!E34)</f>
        <v>0</v>
      </c>
      <c r="F34" s="27">
        <f>sum('Table 1 - The Iliad'!F34, 'Table 1 - The Odyssey'!F34)</f>
        <v>56</v>
      </c>
      <c r="G34" s="51">
        <f t="shared" si="1"/>
        <v>2813</v>
      </c>
      <c r="H34" s="27">
        <f>sum('Table 1 - The Iliad'!H34, 'Table 1 - The Odyssey'!H34)</f>
        <v>277</v>
      </c>
      <c r="I34" s="27">
        <f>sum('Table 1 - The Iliad'!I34, 'Table 1 - The Odyssey'!I34)</f>
        <v>141</v>
      </c>
      <c r="J34" s="27">
        <f>sum('Table 1 - The Iliad'!J34, 'Table 1 - The Odyssey'!J34)</f>
        <v>0</v>
      </c>
      <c r="K34" s="27">
        <f>sum('Table 1 - The Iliad'!K34, 'Table 1 - The Odyssey'!K34)</f>
        <v>0</v>
      </c>
      <c r="L34" s="63">
        <f t="shared" si="2"/>
        <v>418</v>
      </c>
      <c r="M34" s="20">
        <f t="shared" si="3"/>
        <v>3231</v>
      </c>
      <c r="N34" s="22">
        <f>((C34/M48)*100)</f>
        <v>7.735822864</v>
      </c>
      <c r="O34" s="21">
        <f>((D34/M48)*100)</f>
        <v>1.832442563</v>
      </c>
      <c r="P34" s="22">
        <f>((E34/M48)*100)</f>
        <v>0</v>
      </c>
      <c r="Q34" s="21">
        <f>((F34/M48)*100)</f>
        <v>0.1943499688</v>
      </c>
      <c r="R34" s="53">
        <f>((G34/M48)*100)</f>
        <v>9.762615395</v>
      </c>
      <c r="S34" s="21">
        <f>((H34/M48)*100)</f>
        <v>0.9613382384</v>
      </c>
      <c r="T34" s="22">
        <f>((I34/M48)*100)</f>
        <v>0.4893454571</v>
      </c>
      <c r="U34" s="21">
        <f>((J34/M48)*100)</f>
        <v>0</v>
      </c>
      <c r="V34" s="22">
        <f>((K34/M48)*100)</f>
        <v>0</v>
      </c>
      <c r="W34" s="24">
        <f>((L34/M48)*100)</f>
        <v>1.450683695</v>
      </c>
      <c r="X34" s="25">
        <f>((M34/M48)*100)</f>
        <v>11.21329909</v>
      </c>
    </row>
    <row r="35">
      <c r="A35" s="3"/>
      <c r="B35" s="54" t="s">
        <v>18</v>
      </c>
      <c r="C35" s="27">
        <f>sum('Table 1 - The Iliad'!C35, 'Table 1 - The Odyssey'!C35)</f>
        <v>81</v>
      </c>
      <c r="D35" s="27">
        <f>sum('Table 1 - The Iliad'!D35, 'Table 1 - The Odyssey'!D35)</f>
        <v>0</v>
      </c>
      <c r="E35" s="27">
        <f>sum('Table 1 - The Iliad'!E35, 'Table 1 - The Odyssey'!E35)</f>
        <v>29</v>
      </c>
      <c r="F35" s="27">
        <f>sum('Table 1 - The Iliad'!F35, 'Table 1 - The Odyssey'!F35)</f>
        <v>0</v>
      </c>
      <c r="G35" s="55">
        <f t="shared" si="1"/>
        <v>110</v>
      </c>
      <c r="H35" s="27">
        <f>sum('Table 1 - The Iliad'!H35, 'Table 1 - The Odyssey'!H35)</f>
        <v>2</v>
      </c>
      <c r="I35" s="27">
        <f>sum('Table 1 - The Iliad'!I35, 'Table 1 - The Odyssey'!I35)</f>
        <v>0</v>
      </c>
      <c r="J35" s="27">
        <f>sum('Table 1 - The Iliad'!J35, 'Table 1 - The Odyssey'!J35)</f>
        <v>0</v>
      </c>
      <c r="K35" s="27">
        <f>sum('Table 1 - The Iliad'!K35, 'Table 1 - The Odyssey'!K35)</f>
        <v>0</v>
      </c>
      <c r="L35" s="64">
        <f t="shared" si="2"/>
        <v>2</v>
      </c>
      <c r="M35" s="31">
        <f t="shared" si="3"/>
        <v>112</v>
      </c>
      <c r="N35" s="22">
        <f>((C35/M48)*100)</f>
        <v>0.2811133477</v>
      </c>
      <c r="O35" s="32">
        <f>((D35/M48)*100)</f>
        <v>0</v>
      </c>
      <c r="P35" s="22">
        <f>((E35/M48)*100)</f>
        <v>0.1006455195</v>
      </c>
      <c r="Q35" s="32">
        <f>((F35/M48)*100)</f>
        <v>0</v>
      </c>
      <c r="R35" s="53">
        <f>((G35/M48)*100)</f>
        <v>0.3817588672</v>
      </c>
      <c r="S35" s="32">
        <f>((H35/M48)*100)</f>
        <v>0.006941070313</v>
      </c>
      <c r="T35" s="22">
        <f>((I35/M48)*100)</f>
        <v>0</v>
      </c>
      <c r="U35" s="32">
        <f>((J35/M48)*100)</f>
        <v>0</v>
      </c>
      <c r="V35" s="22">
        <f>((K35/M48)*100)</f>
        <v>0</v>
      </c>
      <c r="W35" s="34">
        <f>((L35/M48)*100)</f>
        <v>0.006941070313</v>
      </c>
      <c r="X35" s="35">
        <f>((M35/M48)*100)</f>
        <v>0.3886999375</v>
      </c>
    </row>
    <row r="36">
      <c r="A36" s="3"/>
      <c r="B36" s="54" t="s">
        <v>19</v>
      </c>
      <c r="C36" s="27">
        <f>sum('Table 1 - The Iliad'!C36, 'Table 1 - The Odyssey'!C36)</f>
        <v>1673</v>
      </c>
      <c r="D36" s="27">
        <f>sum('Table 1 - The Iliad'!D36, 'Table 1 - The Odyssey'!D36)</f>
        <v>0</v>
      </c>
      <c r="E36" s="27">
        <f>sum('Table 1 - The Iliad'!E36, 'Table 1 - The Odyssey'!E36)</f>
        <v>275</v>
      </c>
      <c r="F36" s="27">
        <f>sum('Table 1 - The Iliad'!F36, 'Table 1 - The Odyssey'!F36)</f>
        <v>233</v>
      </c>
      <c r="G36" s="55">
        <f t="shared" si="1"/>
        <v>2181</v>
      </c>
      <c r="H36" s="27">
        <f>sum('Table 1 - The Iliad'!H36, 'Table 1 - The Odyssey'!H36)</f>
        <v>194</v>
      </c>
      <c r="I36" s="27">
        <f>sum('Table 1 - The Iliad'!I36, 'Table 1 - The Odyssey'!I36)</f>
        <v>0</v>
      </c>
      <c r="J36" s="27">
        <f>sum('Table 1 - The Iliad'!J36, 'Table 1 - The Odyssey'!J36)</f>
        <v>47</v>
      </c>
      <c r="K36" s="27">
        <f>sum('Table 1 - The Iliad'!K36, 'Table 1 - The Odyssey'!K36)</f>
        <v>14</v>
      </c>
      <c r="L36" s="64">
        <f t="shared" si="2"/>
        <v>255</v>
      </c>
      <c r="M36" s="31">
        <f t="shared" si="3"/>
        <v>2436</v>
      </c>
      <c r="N36" s="22">
        <f>((C36/M48)*100)</f>
        <v>5.806205317</v>
      </c>
      <c r="O36" s="32">
        <f>((D36/M48)*100)</f>
        <v>0</v>
      </c>
      <c r="P36" s="22">
        <f>((E36/M48)*100)</f>
        <v>0.954397168</v>
      </c>
      <c r="Q36" s="32">
        <f>((F36/M48)*100)</f>
        <v>0.8086346915</v>
      </c>
      <c r="R36" s="53">
        <f>((G36/M48)*100)</f>
        <v>7.569237176</v>
      </c>
      <c r="S36" s="32">
        <f>((H36/M48)*100)</f>
        <v>0.6732838204</v>
      </c>
      <c r="T36" s="22">
        <f>((I36/M48)*100)</f>
        <v>0</v>
      </c>
      <c r="U36" s="32">
        <f>((J36/M48)*100)</f>
        <v>0.1631151524</v>
      </c>
      <c r="V36" s="22">
        <f>((K36/M48)*100)</f>
        <v>0.04858749219</v>
      </c>
      <c r="W36" s="34">
        <f>((L36/M48)*100)</f>
        <v>0.8849864649</v>
      </c>
      <c r="X36" s="35">
        <f>((M36/M48)*100)</f>
        <v>8.454223641</v>
      </c>
    </row>
    <row r="37">
      <c r="B37" s="54" t="s">
        <v>20</v>
      </c>
      <c r="C37" s="27">
        <f>sum('Table 1 - The Iliad'!C37, 'Table 1 - The Odyssey'!C37)</f>
        <v>244</v>
      </c>
      <c r="D37" s="27">
        <f>sum('Table 1 - The Iliad'!D37, 'Table 1 - The Odyssey'!D37)</f>
        <v>246</v>
      </c>
      <c r="E37" s="27">
        <f>sum('Table 1 - The Iliad'!E37, 'Table 1 - The Odyssey'!E37)</f>
        <v>0</v>
      </c>
      <c r="F37" s="27">
        <f>sum('Table 1 - The Iliad'!F37, 'Table 1 - The Odyssey'!F37)</f>
        <v>10</v>
      </c>
      <c r="G37" s="57">
        <f t="shared" si="1"/>
        <v>500</v>
      </c>
      <c r="H37" s="27">
        <f>sum('Table 1 - The Iliad'!H37, 'Table 1 - The Odyssey'!H37)</f>
        <v>39</v>
      </c>
      <c r="I37" s="27">
        <f>sum('Table 1 - The Iliad'!I37, 'Table 1 - The Odyssey'!I37)</f>
        <v>11</v>
      </c>
      <c r="J37" s="27">
        <f>sum('Table 1 - The Iliad'!J37, 'Table 1 - The Odyssey'!J37)</f>
        <v>0</v>
      </c>
      <c r="K37" s="27">
        <f>sum('Table 1 - The Iliad'!K37, 'Table 1 - The Odyssey'!K37)</f>
        <v>15</v>
      </c>
      <c r="L37" s="72">
        <f t="shared" si="2"/>
        <v>65</v>
      </c>
      <c r="M37" s="58">
        <f t="shared" si="3"/>
        <v>565</v>
      </c>
      <c r="N37" s="22">
        <f>((C37/M48)*100)</f>
        <v>0.8468105782</v>
      </c>
      <c r="O37" s="38">
        <f>((D37/M48)*100)</f>
        <v>0.8537516485</v>
      </c>
      <c r="P37" s="22">
        <f>((E37/M48)*100)</f>
        <v>0</v>
      </c>
      <c r="Q37" s="38">
        <f>((F37/M48)*100)</f>
        <v>0.03470535157</v>
      </c>
      <c r="R37" s="53">
        <f>((G37/M48)*100)</f>
        <v>1.735267578</v>
      </c>
      <c r="S37" s="38">
        <f>((H37/M48)*100)</f>
        <v>0.1353508711</v>
      </c>
      <c r="T37" s="22">
        <f>((I37/M48)*100)</f>
        <v>0.03817588672</v>
      </c>
      <c r="U37" s="38">
        <f>((J37/M48)*100)</f>
        <v>0</v>
      </c>
      <c r="V37" s="22">
        <f>((K37/M48)*100)</f>
        <v>0.05205802735</v>
      </c>
      <c r="W37" s="40">
        <f>((L37/M48)*100)</f>
        <v>0.2255847852</v>
      </c>
      <c r="X37" s="41">
        <f>((M37/M48)*100)</f>
        <v>1.960852363</v>
      </c>
    </row>
    <row r="38">
      <c r="A38" s="3"/>
      <c r="B38" s="42" t="s">
        <v>23</v>
      </c>
      <c r="C38" s="59">
        <f t="shared" ref="C38:F38" si="14">sum(C34:C37)</f>
        <v>4227</v>
      </c>
      <c r="D38" s="59">
        <f t="shared" si="14"/>
        <v>774</v>
      </c>
      <c r="E38" s="59">
        <f t="shared" si="14"/>
        <v>304</v>
      </c>
      <c r="F38" s="59">
        <f t="shared" si="14"/>
        <v>299</v>
      </c>
      <c r="G38" s="57">
        <f t="shared" si="1"/>
        <v>5604</v>
      </c>
      <c r="H38" s="59">
        <f t="shared" ref="H38:K38" si="15">sum(H34:H37)</f>
        <v>512</v>
      </c>
      <c r="I38" s="59">
        <f t="shared" si="15"/>
        <v>152</v>
      </c>
      <c r="J38" s="59">
        <f t="shared" si="15"/>
        <v>47</v>
      </c>
      <c r="K38" s="59">
        <f t="shared" si="15"/>
        <v>29</v>
      </c>
      <c r="L38" s="70">
        <f t="shared" si="2"/>
        <v>740</v>
      </c>
      <c r="M38" s="58">
        <f t="shared" si="3"/>
        <v>6344</v>
      </c>
      <c r="N38" s="46">
        <f>((C38/M48)*100)</f>
        <v>14.66995211</v>
      </c>
      <c r="O38" s="46">
        <f>((D38/M48)*100)</f>
        <v>2.686194211</v>
      </c>
      <c r="P38" s="46">
        <f>((E38/M48)*100)</f>
        <v>1.055042688</v>
      </c>
      <c r="Q38" s="46">
        <f>((F38/M48)*100)</f>
        <v>1.037690012</v>
      </c>
      <c r="R38" s="47">
        <f>((G38/M48)*100)</f>
        <v>19.44887902</v>
      </c>
      <c r="S38" s="46">
        <f>((H38/M48)*100)</f>
        <v>1.776914</v>
      </c>
      <c r="T38" s="46">
        <f>((I38/M48)*100)</f>
        <v>0.5275213438</v>
      </c>
      <c r="U38" s="46">
        <f>((J38/M48)*100)</f>
        <v>0.1631151524</v>
      </c>
      <c r="V38" s="46">
        <f>((K38/M48)*100)</f>
        <v>0.1006455195</v>
      </c>
      <c r="W38" s="48">
        <f>((L38/M48)*100)</f>
        <v>2.568196016</v>
      </c>
      <c r="X38" s="49">
        <f>((M38/M48)*100)</f>
        <v>22.01707503</v>
      </c>
    </row>
    <row r="39">
      <c r="A39" s="3"/>
      <c r="B39" s="73" t="s">
        <v>29</v>
      </c>
      <c r="C39" s="74">
        <f t="shared" ref="C39:M39" si="16">sum(C15,C19,C24,C28,C33,C38)</f>
        <v>19052</v>
      </c>
      <c r="D39" s="74">
        <f t="shared" si="16"/>
        <v>2796</v>
      </c>
      <c r="E39" s="74">
        <f t="shared" si="16"/>
        <v>1772</v>
      </c>
      <c r="F39" s="74">
        <f t="shared" si="16"/>
        <v>875</v>
      </c>
      <c r="G39" s="74">
        <f t="shared" si="16"/>
        <v>24495</v>
      </c>
      <c r="H39" s="74">
        <f t="shared" si="16"/>
        <v>3369</v>
      </c>
      <c r="I39" s="74">
        <f t="shared" si="16"/>
        <v>428</v>
      </c>
      <c r="J39" s="74">
        <f t="shared" si="16"/>
        <v>392</v>
      </c>
      <c r="K39" s="74">
        <f t="shared" si="16"/>
        <v>130</v>
      </c>
      <c r="L39" s="74">
        <f t="shared" si="16"/>
        <v>4319</v>
      </c>
      <c r="M39" s="74">
        <f t="shared" si="16"/>
        <v>28814</v>
      </c>
      <c r="N39" s="75">
        <f>((C39/M48)*100)</f>
        <v>66.1206358</v>
      </c>
      <c r="O39" s="75">
        <f>((D39/M48)*100)</f>
        <v>9.703616298</v>
      </c>
      <c r="P39" s="75">
        <f>((E39/M48)*100)</f>
        <v>6.149788297</v>
      </c>
      <c r="Q39" s="75">
        <f>((F39/M48)*100)</f>
        <v>3.036718262</v>
      </c>
      <c r="R39" s="75">
        <f>((G39/M48)*100)</f>
        <v>85.01075866</v>
      </c>
      <c r="S39" s="75">
        <f>((H39/M48)*100)</f>
        <v>11.69223294</v>
      </c>
      <c r="T39" s="75">
        <f>((I39/M48)*100)</f>
        <v>1.485389047</v>
      </c>
      <c r="U39" s="75">
        <f>((J39/M48)*100)</f>
        <v>1.360449781</v>
      </c>
      <c r="V39" s="75">
        <f>((K39/M48)*100)</f>
        <v>0.4511695703</v>
      </c>
      <c r="W39" s="75">
        <f>((L39/M48)*100)</f>
        <v>14.98924134</v>
      </c>
      <c r="X39" s="75">
        <f>((M39/M48)*100)</f>
        <v>100</v>
      </c>
    </row>
    <row r="41">
      <c r="A41" s="76" t="s">
        <v>30</v>
      </c>
      <c r="B41" s="50" t="s">
        <v>16</v>
      </c>
      <c r="C41" s="77">
        <f t="shared" ref="C41:M41" si="17">sum(C8,C16,C20,C25,C29,C34)</f>
        <v>5704</v>
      </c>
      <c r="D41" s="78">
        <f t="shared" si="17"/>
        <v>1334</v>
      </c>
      <c r="E41" s="78">
        <f t="shared" si="17"/>
        <v>0</v>
      </c>
      <c r="F41" s="78">
        <f t="shared" si="17"/>
        <v>73</v>
      </c>
      <c r="G41" s="51">
        <f t="shared" si="17"/>
        <v>7111</v>
      </c>
      <c r="H41" s="78">
        <f t="shared" si="17"/>
        <v>749</v>
      </c>
      <c r="I41" s="78">
        <f t="shared" si="17"/>
        <v>233</v>
      </c>
      <c r="J41" s="78">
        <f t="shared" si="17"/>
        <v>0</v>
      </c>
      <c r="K41" s="78">
        <f t="shared" si="17"/>
        <v>1</v>
      </c>
      <c r="L41" s="62">
        <f t="shared" si="17"/>
        <v>983</v>
      </c>
      <c r="M41" s="20">
        <f t="shared" si="17"/>
        <v>8094</v>
      </c>
      <c r="N41" s="79">
        <f>((C41/M48)*100)</f>
        <v>19.79593253</v>
      </c>
      <c r="O41" s="21">
        <f>((D41/M48)*100)</f>
        <v>4.629693899</v>
      </c>
      <c r="P41" s="80">
        <f>((E41/M48)*100)</f>
        <v>0</v>
      </c>
      <c r="Q41" s="21">
        <f>((F41/M48)*100)</f>
        <v>0.2533490664</v>
      </c>
      <c r="R41" s="81">
        <f>((G41/M48)*100)</f>
        <v>24.6789755</v>
      </c>
      <c r="S41" s="21">
        <f>((H41/M48)*100)</f>
        <v>2.599430832</v>
      </c>
      <c r="T41" s="80">
        <f>((I41/M48)*100)</f>
        <v>0.8086346915</v>
      </c>
      <c r="U41" s="21">
        <f>((J41/M48)*100)</f>
        <v>0</v>
      </c>
      <c r="V41" s="80">
        <f>((K41/M48)*100)</f>
        <v>0.003470535157</v>
      </c>
      <c r="W41" s="24">
        <f>((L41/M48)*100)</f>
        <v>3.411536059</v>
      </c>
      <c r="X41" s="82">
        <f>((M41/M48)*100)</f>
        <v>28.09051156</v>
      </c>
    </row>
    <row r="42">
      <c r="A42" s="3"/>
      <c r="B42" s="54" t="s">
        <v>17</v>
      </c>
      <c r="C42" s="83">
        <f t="shared" ref="C42:M42" si="18">sum(C9)</f>
        <v>3709</v>
      </c>
      <c r="D42" s="84">
        <f t="shared" si="18"/>
        <v>787</v>
      </c>
      <c r="E42" s="84">
        <f t="shared" si="18"/>
        <v>0</v>
      </c>
      <c r="F42" s="84">
        <f t="shared" si="18"/>
        <v>4</v>
      </c>
      <c r="G42" s="55">
        <f t="shared" si="18"/>
        <v>4500</v>
      </c>
      <c r="H42" s="84">
        <f t="shared" si="18"/>
        <v>546</v>
      </c>
      <c r="I42" s="84">
        <f t="shared" si="18"/>
        <v>160</v>
      </c>
      <c r="J42" s="84">
        <f t="shared" si="18"/>
        <v>0</v>
      </c>
      <c r="K42" s="84">
        <f t="shared" si="18"/>
        <v>0</v>
      </c>
      <c r="L42" s="68">
        <f t="shared" si="18"/>
        <v>706</v>
      </c>
      <c r="M42" s="31">
        <f t="shared" si="18"/>
        <v>5206</v>
      </c>
      <c r="N42" s="85">
        <f>((C42/M48)*100)</f>
        <v>12.8722149</v>
      </c>
      <c r="O42" s="32">
        <f>((D42/M48)*100)</f>
        <v>2.731311168</v>
      </c>
      <c r="P42" s="22">
        <f>((E42/M48)*100)</f>
        <v>0</v>
      </c>
      <c r="Q42" s="32">
        <f>((F42/M48)*100)</f>
        <v>0.01388214063</v>
      </c>
      <c r="R42" s="53">
        <f>((G42/M48)*100)</f>
        <v>15.6174082</v>
      </c>
      <c r="S42" s="32">
        <f>((H42/M48)*100)</f>
        <v>1.894912195</v>
      </c>
      <c r="T42" s="22">
        <f>((I42/M48)*100)</f>
        <v>0.555285625</v>
      </c>
      <c r="U42" s="32">
        <f>((J42/M48)*100)</f>
        <v>0</v>
      </c>
      <c r="V42" s="22">
        <f>((K42/M48)*100)</f>
        <v>0</v>
      </c>
      <c r="W42" s="34">
        <f>((L42/M48)*100)</f>
        <v>2.450197821</v>
      </c>
      <c r="X42" s="86">
        <f>((M42/M48)*100)</f>
        <v>18.06760602</v>
      </c>
    </row>
    <row r="43">
      <c r="A43" s="3"/>
      <c r="B43" s="54" t="s">
        <v>18</v>
      </c>
      <c r="C43" s="83">
        <f t="shared" ref="C43:M43" si="19">sum(C10,C21,C30,C35)</f>
        <v>719</v>
      </c>
      <c r="D43" s="84">
        <f t="shared" si="19"/>
        <v>0</v>
      </c>
      <c r="E43" s="84">
        <f t="shared" si="19"/>
        <v>312</v>
      </c>
      <c r="F43" s="84">
        <f t="shared" si="19"/>
        <v>0</v>
      </c>
      <c r="G43" s="55">
        <f t="shared" si="19"/>
        <v>1031</v>
      </c>
      <c r="H43" s="84">
        <f t="shared" si="19"/>
        <v>174</v>
      </c>
      <c r="I43" s="84">
        <f t="shared" si="19"/>
        <v>0</v>
      </c>
      <c r="J43" s="84">
        <f t="shared" si="19"/>
        <v>61</v>
      </c>
      <c r="K43" s="84">
        <f t="shared" si="19"/>
        <v>1</v>
      </c>
      <c r="L43" s="68">
        <f t="shared" si="19"/>
        <v>236</v>
      </c>
      <c r="M43" s="31">
        <f t="shared" si="19"/>
        <v>1267</v>
      </c>
      <c r="N43" s="85">
        <f>((C43/M48)*100)</f>
        <v>2.495314778</v>
      </c>
      <c r="O43" s="32">
        <f>((D43/M48)*100)</f>
        <v>0</v>
      </c>
      <c r="P43" s="22">
        <f>((E43/M48)*100)</f>
        <v>1.082806969</v>
      </c>
      <c r="Q43" s="32">
        <f>((F43/M48)*100)</f>
        <v>0</v>
      </c>
      <c r="R43" s="53">
        <f>((G43/M48)*100)</f>
        <v>3.578121746</v>
      </c>
      <c r="S43" s="32">
        <f>((H43/M48)*100)</f>
        <v>0.6038731172</v>
      </c>
      <c r="T43" s="22">
        <f>((I43/M48)*100)</f>
        <v>0</v>
      </c>
      <c r="U43" s="32">
        <f>((J43/M48)*100)</f>
        <v>0.2117026445</v>
      </c>
      <c r="V43" s="22">
        <f>((K43/M48)*100)</f>
        <v>0.003470535157</v>
      </c>
      <c r="W43" s="34">
        <f>((L43/M48)*100)</f>
        <v>0.8190462969</v>
      </c>
      <c r="X43" s="86">
        <f>((M43/M48)*100)</f>
        <v>4.397168043</v>
      </c>
    </row>
    <row r="44">
      <c r="B44" s="54" t="s">
        <v>19</v>
      </c>
      <c r="C44" s="83">
        <f t="shared" ref="C44:M44" si="20">sum(C11,C17,C22,C26,C31,C36)</f>
        <v>8336</v>
      </c>
      <c r="D44" s="84">
        <f t="shared" si="20"/>
        <v>49</v>
      </c>
      <c r="E44" s="84">
        <f t="shared" si="20"/>
        <v>1458</v>
      </c>
      <c r="F44" s="84">
        <f t="shared" si="20"/>
        <v>774</v>
      </c>
      <c r="G44" s="55">
        <f t="shared" si="20"/>
        <v>10617</v>
      </c>
      <c r="H44" s="84">
        <f t="shared" si="20"/>
        <v>1693</v>
      </c>
      <c r="I44" s="84">
        <f t="shared" si="20"/>
        <v>9</v>
      </c>
      <c r="J44" s="84">
        <f t="shared" si="20"/>
        <v>329</v>
      </c>
      <c r="K44" s="84">
        <f t="shared" si="20"/>
        <v>96</v>
      </c>
      <c r="L44" s="68">
        <f t="shared" si="20"/>
        <v>2127</v>
      </c>
      <c r="M44" s="31">
        <f t="shared" si="20"/>
        <v>12744</v>
      </c>
      <c r="N44" s="85">
        <f>((C44/M48)*100)</f>
        <v>28.93038106</v>
      </c>
      <c r="O44" s="32">
        <f>((D44/M48)*100)</f>
        <v>0.1700562227</v>
      </c>
      <c r="P44" s="22">
        <f>((E44/M48)*100)</f>
        <v>5.060040258</v>
      </c>
      <c r="Q44" s="32">
        <f>((F44/M48)*100)</f>
        <v>2.686194211</v>
      </c>
      <c r="R44" s="53">
        <f>((G44/M48)*100)</f>
        <v>36.84667176</v>
      </c>
      <c r="S44" s="32">
        <f>((H44/M48)*100)</f>
        <v>5.87561602</v>
      </c>
      <c r="T44" s="22">
        <f>((I44/M48)*100)</f>
        <v>0.03123481641</v>
      </c>
      <c r="U44" s="32">
        <f>((J44/M48)*100)</f>
        <v>1.141806066</v>
      </c>
      <c r="V44" s="22">
        <f>((K44/M48)*100)</f>
        <v>0.333171375</v>
      </c>
      <c r="W44" s="34">
        <f>((L44/M48)*100)</f>
        <v>7.381828278</v>
      </c>
      <c r="X44" s="86">
        <f>((M44/M48)*100)</f>
        <v>44.22850003</v>
      </c>
    </row>
    <row r="45">
      <c r="B45" s="54" t="s">
        <v>20</v>
      </c>
      <c r="C45" s="83">
        <f t="shared" ref="C45:M45" si="21">sum(C12,C18,C23,C27,C32,C37)</f>
        <v>473</v>
      </c>
      <c r="D45" s="84">
        <f t="shared" si="21"/>
        <v>448</v>
      </c>
      <c r="E45" s="84">
        <f t="shared" si="21"/>
        <v>0</v>
      </c>
      <c r="F45" s="84">
        <f t="shared" si="21"/>
        <v>16</v>
      </c>
      <c r="G45" s="55">
        <f t="shared" si="21"/>
        <v>937</v>
      </c>
      <c r="H45" s="84">
        <f t="shared" si="21"/>
        <v>118</v>
      </c>
      <c r="I45" s="84">
        <f t="shared" si="21"/>
        <v>19</v>
      </c>
      <c r="J45" s="84">
        <f t="shared" si="21"/>
        <v>0</v>
      </c>
      <c r="K45" s="84">
        <f t="shared" si="21"/>
        <v>19</v>
      </c>
      <c r="L45" s="68">
        <f t="shared" si="21"/>
        <v>156</v>
      </c>
      <c r="M45" s="31">
        <f t="shared" si="21"/>
        <v>1093</v>
      </c>
      <c r="N45" s="85">
        <f>((C45/M48)*100)</f>
        <v>1.641563129</v>
      </c>
      <c r="O45" s="32">
        <f>((D45/M48)*100)</f>
        <v>1.55479975</v>
      </c>
      <c r="P45" s="22">
        <f>((E45/M48)*100)</f>
        <v>0</v>
      </c>
      <c r="Q45" s="32">
        <f>((F45/M48)*100)</f>
        <v>0.0555285625</v>
      </c>
      <c r="R45" s="53">
        <f>((G45/M48)*100)</f>
        <v>3.251891442</v>
      </c>
      <c r="S45" s="32">
        <f>((H45/M48)*100)</f>
        <v>0.4095231485</v>
      </c>
      <c r="T45" s="22">
        <f>((I45/M48)*100)</f>
        <v>0.06594016797</v>
      </c>
      <c r="U45" s="32">
        <f>((J45/M48)*100)</f>
        <v>0</v>
      </c>
      <c r="V45" s="22">
        <f>((K45/M48)*100)</f>
        <v>0.06594016797</v>
      </c>
      <c r="W45" s="34">
        <f>((L45/M48)*100)</f>
        <v>0.5414034844</v>
      </c>
      <c r="X45" s="86">
        <f>((M45/M48)*100)</f>
        <v>3.793294926</v>
      </c>
    </row>
    <row r="46">
      <c r="B46" s="54" t="s">
        <v>21</v>
      </c>
      <c r="C46" s="83">
        <f t="shared" ref="C46:M46" si="22">sum(C13)</f>
        <v>111</v>
      </c>
      <c r="D46" s="84">
        <f t="shared" si="22"/>
        <v>161</v>
      </c>
      <c r="E46" s="84">
        <f t="shared" si="22"/>
        <v>0</v>
      </c>
      <c r="F46" s="84">
        <f t="shared" si="22"/>
        <v>6</v>
      </c>
      <c r="G46" s="55">
        <f t="shared" si="22"/>
        <v>278</v>
      </c>
      <c r="H46" s="84">
        <f t="shared" si="22"/>
        <v>89</v>
      </c>
      <c r="I46" s="84">
        <f t="shared" si="22"/>
        <v>7</v>
      </c>
      <c r="J46" s="84">
        <f t="shared" si="22"/>
        <v>2</v>
      </c>
      <c r="K46" s="84">
        <f t="shared" si="22"/>
        <v>13</v>
      </c>
      <c r="L46" s="68">
        <f t="shared" si="22"/>
        <v>111</v>
      </c>
      <c r="M46" s="31">
        <f t="shared" si="22"/>
        <v>389</v>
      </c>
      <c r="N46" s="85">
        <f>((C46/M48)*100)</f>
        <v>0.3852294024</v>
      </c>
      <c r="O46" s="32">
        <f>((D46/M48)*100)</f>
        <v>0.5587561602</v>
      </c>
      <c r="P46" s="22">
        <f>((E46/M48)*100)</f>
        <v>0</v>
      </c>
      <c r="Q46" s="32">
        <f>((F46/M48)*100)</f>
        <v>0.02082321094</v>
      </c>
      <c r="R46" s="53">
        <f>((G46/M48)*100)</f>
        <v>0.9648087735</v>
      </c>
      <c r="S46" s="32">
        <f>((H46/M48)*100)</f>
        <v>0.3088776289</v>
      </c>
      <c r="T46" s="22">
        <f>((I46/M48)*100)</f>
        <v>0.0242937461</v>
      </c>
      <c r="U46" s="32">
        <f>((J46/M48)*100)</f>
        <v>0.006941070313</v>
      </c>
      <c r="V46" s="22">
        <f>((K46/M48)*100)</f>
        <v>0.04511695703</v>
      </c>
      <c r="W46" s="34">
        <f>((L46/M48)*100)</f>
        <v>0.3852294024</v>
      </c>
      <c r="X46" s="86">
        <f>((M46/M48)*100)</f>
        <v>1.350038176</v>
      </c>
    </row>
    <row r="47">
      <c r="B47" s="26" t="s">
        <v>22</v>
      </c>
      <c r="C47" s="37">
        <v>0.0</v>
      </c>
      <c r="D47" s="12">
        <f t="shared" ref="D47:M47" si="23">sum(D14)</f>
        <v>17</v>
      </c>
      <c r="E47" s="12">
        <f t="shared" si="23"/>
        <v>2</v>
      </c>
      <c r="F47" s="12">
        <f t="shared" si="23"/>
        <v>2</v>
      </c>
      <c r="G47" s="57">
        <f t="shared" si="23"/>
        <v>21</v>
      </c>
      <c r="H47" s="12">
        <f t="shared" si="23"/>
        <v>0</v>
      </c>
      <c r="I47" s="12">
        <f t="shared" si="23"/>
        <v>0</v>
      </c>
      <c r="J47" s="12">
        <f t="shared" si="23"/>
        <v>0</v>
      </c>
      <c r="K47" s="12">
        <f t="shared" si="23"/>
        <v>0</v>
      </c>
      <c r="L47" s="70">
        <f t="shared" si="23"/>
        <v>0</v>
      </c>
      <c r="M47" s="58">
        <f t="shared" si="23"/>
        <v>21</v>
      </c>
      <c r="N47" s="87">
        <f>((C47/M48)*100)</f>
        <v>0</v>
      </c>
      <c r="O47" s="38">
        <f>((D47/M48)*100)</f>
        <v>0.05899909766</v>
      </c>
      <c r="P47" s="88">
        <f>((E47/M48)*100)</f>
        <v>0.006941070313</v>
      </c>
      <c r="Q47" s="38">
        <f>((F47/M48)*100)</f>
        <v>0.006941070313</v>
      </c>
      <c r="R47" s="89">
        <f>((G47/M48)*100)</f>
        <v>0.07288123829</v>
      </c>
      <c r="S47" s="38">
        <f>((H47/M48)*100)</f>
        <v>0</v>
      </c>
      <c r="T47" s="88">
        <f>((I47/M48)*100)</f>
        <v>0</v>
      </c>
      <c r="U47" s="38">
        <f>((J47/M48)*100)</f>
        <v>0</v>
      </c>
      <c r="V47" s="88">
        <f>((K47/M48)*100)</f>
        <v>0</v>
      </c>
      <c r="W47" s="40">
        <f>((L47/M48)*100)</f>
        <v>0</v>
      </c>
      <c r="X47" s="90">
        <f>((M47/M48)*100)</f>
        <v>0.07288123829</v>
      </c>
    </row>
    <row r="48">
      <c r="B48" s="91" t="s">
        <v>23</v>
      </c>
      <c r="C48" s="92">
        <f t="shared" ref="C48:M48" si="24">sum(C41:C47)</f>
        <v>19052</v>
      </c>
      <c r="D48" s="92">
        <f t="shared" si="24"/>
        <v>2796</v>
      </c>
      <c r="E48" s="92">
        <f t="shared" si="24"/>
        <v>1772</v>
      </c>
      <c r="F48" s="92">
        <f t="shared" si="24"/>
        <v>875</v>
      </c>
      <c r="G48" s="92">
        <f t="shared" si="24"/>
        <v>24495</v>
      </c>
      <c r="H48" s="92">
        <f t="shared" si="24"/>
        <v>3369</v>
      </c>
      <c r="I48" s="92">
        <f t="shared" si="24"/>
        <v>428</v>
      </c>
      <c r="J48" s="92">
        <f t="shared" si="24"/>
        <v>392</v>
      </c>
      <c r="K48" s="92">
        <f t="shared" si="24"/>
        <v>130</v>
      </c>
      <c r="L48" s="92">
        <f t="shared" si="24"/>
        <v>4319</v>
      </c>
      <c r="M48" s="92">
        <f t="shared" si="24"/>
        <v>28814</v>
      </c>
      <c r="N48" s="75">
        <f>((C48/M48)*100)</f>
        <v>66.1206358</v>
      </c>
      <c r="O48" s="75">
        <f>((D48/M48)*100)</f>
        <v>9.703616298</v>
      </c>
      <c r="P48" s="75">
        <f>((E48/M48)*100)</f>
        <v>6.149788297</v>
      </c>
      <c r="Q48" s="75">
        <f>((F48/M48)*100)</f>
        <v>3.036718262</v>
      </c>
      <c r="R48" s="75">
        <f>((G48/M48)*100)</f>
        <v>85.01075866</v>
      </c>
      <c r="S48" s="75">
        <f>((H48/M48)*100)</f>
        <v>11.69223294</v>
      </c>
      <c r="T48" s="75">
        <f>((I48/M48)*100)</f>
        <v>1.485389047</v>
      </c>
      <c r="U48" s="75">
        <f>((J48/M48)*100)</f>
        <v>1.360449781</v>
      </c>
      <c r="V48" s="75">
        <f>((K48/M48)*100)</f>
        <v>0.4511695703</v>
      </c>
      <c r="W48" s="75">
        <f>((L48/M48)*100)</f>
        <v>14.98924134</v>
      </c>
      <c r="X48" s="75">
        <f>((M48/M48)*100)</f>
        <v>100</v>
      </c>
    </row>
  </sheetData>
  <mergeCells count="14">
    <mergeCell ref="W6:W7"/>
    <mergeCell ref="X6:X7"/>
    <mergeCell ref="H6:K6"/>
    <mergeCell ref="L6:L7"/>
    <mergeCell ref="G6:G7"/>
    <mergeCell ref="C6:F6"/>
    <mergeCell ref="K1:O1"/>
    <mergeCell ref="J2:P2"/>
    <mergeCell ref="N5:X5"/>
    <mergeCell ref="C5:M5"/>
    <mergeCell ref="R6:R7"/>
    <mergeCell ref="S6:V6"/>
    <mergeCell ref="M6:M7"/>
    <mergeCell ref="N6:Q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31</v>
      </c>
    </row>
    <row r="2">
      <c r="A2" s="3" t="s">
        <v>32</v>
      </c>
      <c r="B2" s="3" t="s">
        <v>33</v>
      </c>
      <c r="C2" s="93" t="s">
        <v>34</v>
      </c>
      <c r="D2" s="94" t="s">
        <v>35</v>
      </c>
      <c r="E2">
        <f>'Table 1 - Homer'!C8</f>
        <v>1744</v>
      </c>
      <c r="F2">
        <f t="shared" ref="F2:F52" si="1">E2+F1</f>
        <v>1744</v>
      </c>
      <c r="G2" s="22">
        <f>'Table 1 - Homer'!N8</f>
        <v>6.052613313</v>
      </c>
      <c r="H2" s="22">
        <f t="shared" ref="H2:H52" si="2">G2+H1</f>
        <v>6.052613313</v>
      </c>
    </row>
    <row r="3">
      <c r="A3" s="3" t="s">
        <v>36</v>
      </c>
      <c r="B3" s="3" t="s">
        <v>37</v>
      </c>
      <c r="C3" s="93" t="s">
        <v>34</v>
      </c>
      <c r="D3" s="94" t="s">
        <v>35</v>
      </c>
      <c r="E3">
        <f>'Table 1 - Homer'!C9</f>
        <v>3709</v>
      </c>
      <c r="F3">
        <f t="shared" si="1"/>
        <v>5453</v>
      </c>
      <c r="G3" s="22">
        <f>'Table 1 - Homer'!N9</f>
        <v>12.8722149</v>
      </c>
      <c r="H3" s="22">
        <f t="shared" si="2"/>
        <v>18.92482821</v>
      </c>
    </row>
    <row r="4">
      <c r="A4" s="3" t="s">
        <v>38</v>
      </c>
      <c r="B4" s="3" t="s">
        <v>39</v>
      </c>
      <c r="C4" s="93" t="s">
        <v>34</v>
      </c>
      <c r="D4" s="94" t="s">
        <v>35</v>
      </c>
      <c r="E4">
        <f>'Table 1 - Homer'!C10</f>
        <v>479</v>
      </c>
      <c r="F4">
        <f t="shared" si="1"/>
        <v>5932</v>
      </c>
      <c r="G4" s="22">
        <f>'Table 1 - Homer'!N10</f>
        <v>1.66238634</v>
      </c>
      <c r="H4" s="22">
        <f t="shared" si="2"/>
        <v>20.58721455</v>
      </c>
    </row>
    <row r="5">
      <c r="A5" s="3" t="s">
        <v>40</v>
      </c>
      <c r="B5" s="3" t="s">
        <v>41</v>
      </c>
      <c r="C5" s="93" t="s">
        <v>34</v>
      </c>
      <c r="D5" s="94" t="s">
        <v>35</v>
      </c>
      <c r="E5">
        <f>'Table 1 - Homer'!C11</f>
        <v>4678</v>
      </c>
      <c r="F5">
        <f t="shared" si="1"/>
        <v>10610</v>
      </c>
      <c r="G5" s="22">
        <f>'Table 1 - Homer'!N11</f>
        <v>16.23516346</v>
      </c>
      <c r="H5" s="22">
        <f t="shared" si="2"/>
        <v>36.82237801</v>
      </c>
    </row>
    <row r="6">
      <c r="A6" s="3" t="s">
        <v>42</v>
      </c>
      <c r="B6" s="3" t="s">
        <v>33</v>
      </c>
      <c r="C6" s="93" t="s">
        <v>34</v>
      </c>
      <c r="D6" s="93" t="s">
        <v>43</v>
      </c>
      <c r="E6">
        <f>'Table 1 - Homer'!D8</f>
        <v>378</v>
      </c>
      <c r="F6">
        <f t="shared" si="1"/>
        <v>10988</v>
      </c>
      <c r="G6" s="22">
        <f>'Table 1 - Homer'!O8</f>
        <v>1.311862289</v>
      </c>
      <c r="H6" s="22">
        <f t="shared" si="2"/>
        <v>38.1342403</v>
      </c>
    </row>
    <row r="7">
      <c r="A7" s="3" t="s">
        <v>42</v>
      </c>
      <c r="B7" s="3" t="s">
        <v>39</v>
      </c>
      <c r="C7" s="94" t="s">
        <v>34</v>
      </c>
      <c r="D7" s="93" t="s">
        <v>44</v>
      </c>
      <c r="E7">
        <f>'Table 1 - Homer'!E10</f>
        <v>184</v>
      </c>
      <c r="F7">
        <f t="shared" si="1"/>
        <v>11172</v>
      </c>
      <c r="G7" s="22">
        <f>'Table 1 - Homer'!P10</f>
        <v>0.6385784688</v>
      </c>
      <c r="H7" s="22">
        <f t="shared" si="2"/>
        <v>38.77281877</v>
      </c>
    </row>
    <row r="8">
      <c r="A8" s="3" t="s">
        <v>45</v>
      </c>
      <c r="B8" s="3" t="s">
        <v>37</v>
      </c>
      <c r="C8" s="94" t="s">
        <v>34</v>
      </c>
      <c r="D8" s="93" t="s">
        <v>43</v>
      </c>
      <c r="E8">
        <f>'Table 1 - Homer'!D9</f>
        <v>787</v>
      </c>
      <c r="F8">
        <f t="shared" si="1"/>
        <v>11959</v>
      </c>
      <c r="G8" s="22">
        <f>'Table 1 - Homer'!O9</f>
        <v>2.731311168</v>
      </c>
      <c r="H8" s="22">
        <f t="shared" si="2"/>
        <v>41.50412994</v>
      </c>
    </row>
    <row r="9">
      <c r="A9" s="3" t="s">
        <v>45</v>
      </c>
      <c r="B9" s="3" t="s">
        <v>46</v>
      </c>
      <c r="C9" s="93" t="s">
        <v>34</v>
      </c>
      <c r="D9" s="93" t="s">
        <v>47</v>
      </c>
      <c r="E9">
        <f>'Table 1 - Homer'!E11</f>
        <v>702</v>
      </c>
      <c r="F9">
        <f t="shared" si="1"/>
        <v>12661</v>
      </c>
      <c r="G9" s="22">
        <f>'Table 1 - Homer'!P11</f>
        <v>2.43631568</v>
      </c>
      <c r="H9" s="22">
        <f t="shared" si="2"/>
        <v>43.94044562</v>
      </c>
    </row>
    <row r="10">
      <c r="A10" s="3" t="s">
        <v>48</v>
      </c>
      <c r="B10" s="3" t="s">
        <v>49</v>
      </c>
      <c r="C10" s="93" t="s">
        <v>34</v>
      </c>
      <c r="D10" s="93" t="s">
        <v>35</v>
      </c>
      <c r="E10">
        <f>'Table 1 - Homer'!C12</f>
        <v>179</v>
      </c>
      <c r="F10">
        <f t="shared" si="1"/>
        <v>12840</v>
      </c>
      <c r="G10" s="22">
        <f>'Table 1 - Homer'!N12</f>
        <v>0.621225793</v>
      </c>
      <c r="H10" s="22">
        <f t="shared" si="2"/>
        <v>44.56167141</v>
      </c>
    </row>
    <row r="11">
      <c r="A11" s="3" t="s">
        <v>48</v>
      </c>
      <c r="B11" s="3" t="s">
        <v>50</v>
      </c>
      <c r="C11" s="93" t="s">
        <v>34</v>
      </c>
      <c r="D11" s="93" t="s">
        <v>35</v>
      </c>
      <c r="E11">
        <f>'Table 1 - Homer'!C13</f>
        <v>111</v>
      </c>
      <c r="F11">
        <f t="shared" si="1"/>
        <v>12951</v>
      </c>
      <c r="G11" s="22">
        <f>'Table 1 - Homer'!N13</f>
        <v>0.3852294024</v>
      </c>
      <c r="H11" s="22">
        <f t="shared" si="2"/>
        <v>44.94690081</v>
      </c>
    </row>
    <row r="12">
      <c r="A12" s="3" t="s">
        <v>51</v>
      </c>
      <c r="B12" s="3" t="s">
        <v>33</v>
      </c>
      <c r="C12" s="93" t="s">
        <v>52</v>
      </c>
      <c r="D12" s="94" t="s">
        <v>35</v>
      </c>
      <c r="E12">
        <f>'Table 1 - Homer'!C29</f>
        <v>703</v>
      </c>
      <c r="F12">
        <f t="shared" si="1"/>
        <v>13654</v>
      </c>
      <c r="G12" s="22">
        <f>'Table 1 - Homer'!N29</f>
        <v>2.439786215</v>
      </c>
      <c r="H12" s="22">
        <f t="shared" si="2"/>
        <v>47.38668703</v>
      </c>
    </row>
    <row r="13">
      <c r="A13" s="3" t="s">
        <v>51</v>
      </c>
      <c r="B13" s="3" t="s">
        <v>39</v>
      </c>
      <c r="C13" s="93" t="s">
        <v>52</v>
      </c>
      <c r="D13" s="94" t="s">
        <v>35</v>
      </c>
      <c r="E13">
        <f>'Table 1 - Homer'!C30</f>
        <v>158</v>
      </c>
      <c r="F13">
        <f t="shared" si="1"/>
        <v>13812</v>
      </c>
      <c r="G13" s="22">
        <f>'Table 1 - Homer'!N30</f>
        <v>0.5483445547</v>
      </c>
      <c r="H13" s="22">
        <f t="shared" si="2"/>
        <v>47.93503158</v>
      </c>
    </row>
    <row r="14">
      <c r="A14" s="3" t="s">
        <v>51</v>
      </c>
      <c r="B14" s="3" t="s">
        <v>46</v>
      </c>
      <c r="C14" s="93" t="s">
        <v>52</v>
      </c>
      <c r="D14" s="93" t="s">
        <v>35</v>
      </c>
      <c r="E14">
        <f>'Table 1 - Homer'!C31</f>
        <v>627</v>
      </c>
      <c r="F14">
        <f t="shared" si="1"/>
        <v>14439</v>
      </c>
      <c r="G14" s="22">
        <f>'Table 1 - Homer'!N31</f>
        <v>2.176025543</v>
      </c>
      <c r="H14" s="22">
        <f t="shared" si="2"/>
        <v>50.11105713</v>
      </c>
    </row>
    <row r="15">
      <c r="A15" s="3" t="s">
        <v>51</v>
      </c>
      <c r="B15" s="3" t="s">
        <v>49</v>
      </c>
      <c r="C15" s="93" t="s">
        <v>52</v>
      </c>
      <c r="D15" s="94" t="s">
        <v>35</v>
      </c>
      <c r="E15">
        <f>'Table 1 - Homer'!C32</f>
        <v>15</v>
      </c>
      <c r="F15">
        <f t="shared" si="1"/>
        <v>14454</v>
      </c>
      <c r="G15" s="22">
        <f>'Table 1 - Homer'!N32</f>
        <v>0.05205802735</v>
      </c>
      <c r="H15" s="22">
        <f t="shared" si="2"/>
        <v>50.16311515</v>
      </c>
    </row>
    <row r="16">
      <c r="A16" s="3" t="s">
        <v>53</v>
      </c>
      <c r="B16" s="3" t="s">
        <v>33</v>
      </c>
      <c r="C16" s="93" t="s">
        <v>54</v>
      </c>
      <c r="D16" s="94" t="s">
        <v>35</v>
      </c>
      <c r="E16">
        <f>'Table 1 - Homer'!C34</f>
        <v>2229</v>
      </c>
      <c r="F16">
        <f t="shared" si="1"/>
        <v>16683</v>
      </c>
      <c r="G16" s="22">
        <f>'Table 1 - Homer'!N34</f>
        <v>7.735822864</v>
      </c>
      <c r="H16" s="22">
        <f t="shared" si="2"/>
        <v>57.89893802</v>
      </c>
    </row>
    <row r="17">
      <c r="A17" s="3" t="s">
        <v>53</v>
      </c>
      <c r="B17" s="3" t="s">
        <v>39</v>
      </c>
      <c r="C17" s="93" t="s">
        <v>54</v>
      </c>
      <c r="D17" s="94" t="s">
        <v>35</v>
      </c>
      <c r="E17">
        <f>'Table 1 - Homer'!C35</f>
        <v>81</v>
      </c>
      <c r="F17">
        <f t="shared" si="1"/>
        <v>16764</v>
      </c>
      <c r="G17" s="22">
        <f>'Table 1 - Homer'!N35</f>
        <v>0.2811133477</v>
      </c>
      <c r="H17" s="22">
        <f t="shared" si="2"/>
        <v>58.18005136</v>
      </c>
    </row>
    <row r="18">
      <c r="A18" s="3" t="s">
        <v>53</v>
      </c>
      <c r="B18" s="3" t="s">
        <v>46</v>
      </c>
      <c r="C18" s="93" t="s">
        <v>54</v>
      </c>
      <c r="D18" s="93" t="s">
        <v>35</v>
      </c>
      <c r="E18">
        <f>'Table 1 - Homer'!C36</f>
        <v>1673</v>
      </c>
      <c r="F18">
        <f t="shared" si="1"/>
        <v>18437</v>
      </c>
      <c r="G18" s="22">
        <f>'Table 1 - Homer'!N36</f>
        <v>5.806205317</v>
      </c>
      <c r="H18" s="22">
        <f t="shared" si="2"/>
        <v>63.98625668</v>
      </c>
    </row>
    <row r="19">
      <c r="A19" s="3" t="s">
        <v>53</v>
      </c>
      <c r="B19" s="3" t="s">
        <v>49</v>
      </c>
      <c r="C19" s="93" t="s">
        <v>54</v>
      </c>
      <c r="D19" s="94" t="s">
        <v>35</v>
      </c>
      <c r="E19">
        <f>'Table 1 - Homer'!C37</f>
        <v>244</v>
      </c>
      <c r="F19">
        <f t="shared" si="1"/>
        <v>18681</v>
      </c>
      <c r="G19" s="22">
        <f>'Table 1 - Homer'!N37</f>
        <v>0.8468105782</v>
      </c>
      <c r="H19" s="22">
        <f t="shared" si="2"/>
        <v>64.83306726</v>
      </c>
    </row>
    <row r="20">
      <c r="A20" s="3" t="s">
        <v>55</v>
      </c>
      <c r="B20" s="3" t="s">
        <v>33</v>
      </c>
      <c r="C20" s="93" t="s">
        <v>54</v>
      </c>
      <c r="D20" s="94" t="s">
        <v>43</v>
      </c>
      <c r="E20">
        <f>'Table 1 - Homer'!D34</f>
        <v>528</v>
      </c>
      <c r="F20">
        <f t="shared" si="1"/>
        <v>19209</v>
      </c>
      <c r="G20" s="22">
        <f>'Table 1 - Homer'!O34</f>
        <v>1.832442563</v>
      </c>
      <c r="H20" s="22">
        <f t="shared" si="2"/>
        <v>66.66550982</v>
      </c>
    </row>
    <row r="21">
      <c r="A21" s="3" t="s">
        <v>55</v>
      </c>
      <c r="B21" s="3" t="s">
        <v>39</v>
      </c>
      <c r="C21" s="93" t="s">
        <v>54</v>
      </c>
      <c r="D21" s="93" t="s">
        <v>47</v>
      </c>
      <c r="E21">
        <f>'Table 1 - Homer'!D35+'Table 1 - Homer'!E35</f>
        <v>29</v>
      </c>
      <c r="F21">
        <f t="shared" si="1"/>
        <v>19238</v>
      </c>
      <c r="G21" s="22">
        <f>'Table 1 - Homer'!O35+'Table 1 - Homer'!P35</f>
        <v>0.1006455195</v>
      </c>
      <c r="H21" s="22">
        <f t="shared" si="2"/>
        <v>66.76615534</v>
      </c>
    </row>
    <row r="22">
      <c r="A22" s="3" t="s">
        <v>55</v>
      </c>
      <c r="B22" s="3" t="s">
        <v>46</v>
      </c>
      <c r="C22" s="93" t="s">
        <v>54</v>
      </c>
      <c r="D22" s="93" t="s">
        <v>47</v>
      </c>
      <c r="E22">
        <f>'Table 1 - Homer'!D36+'Table 1 - Homer'!E36</f>
        <v>275</v>
      </c>
      <c r="F22">
        <f t="shared" si="1"/>
        <v>19513</v>
      </c>
      <c r="G22" s="22">
        <f>'Table 1 - Homer'!O36+'Table 1 - Homer'!P36</f>
        <v>0.954397168</v>
      </c>
      <c r="H22" s="22">
        <f t="shared" si="2"/>
        <v>67.72055251</v>
      </c>
    </row>
    <row r="23">
      <c r="A23" s="3" t="s">
        <v>55</v>
      </c>
      <c r="B23" s="3" t="s">
        <v>49</v>
      </c>
      <c r="C23" s="93" t="s">
        <v>54</v>
      </c>
      <c r="D23" s="94" t="s">
        <v>43</v>
      </c>
      <c r="E23">
        <f>'Table 1 - Homer'!D37</f>
        <v>246</v>
      </c>
      <c r="F23">
        <f t="shared" si="1"/>
        <v>19759</v>
      </c>
      <c r="G23" s="22">
        <f>'Table 1 - Homer'!O37</f>
        <v>0.8537516485</v>
      </c>
      <c r="H23" s="22">
        <f t="shared" si="2"/>
        <v>68.57430416</v>
      </c>
    </row>
    <row r="24">
      <c r="A24" s="3" t="s">
        <v>56</v>
      </c>
      <c r="B24" s="3" t="s">
        <v>49</v>
      </c>
      <c r="C24" s="93" t="s">
        <v>34</v>
      </c>
      <c r="D24" s="94" t="s">
        <v>43</v>
      </c>
      <c r="E24">
        <f>'Table 1 - Homer'!D12</f>
        <v>163</v>
      </c>
      <c r="F24">
        <f t="shared" si="1"/>
        <v>19922</v>
      </c>
      <c r="G24" s="22">
        <f>'Table 1 - Homer'!O12</f>
        <v>0.5656972305</v>
      </c>
      <c r="H24" s="22">
        <f t="shared" si="2"/>
        <v>69.14000139</v>
      </c>
    </row>
    <row r="25">
      <c r="A25" s="3" t="s">
        <v>56</v>
      </c>
      <c r="B25" s="3" t="s">
        <v>50</v>
      </c>
      <c r="C25" s="93" t="s">
        <v>34</v>
      </c>
      <c r="D25" s="94" t="s">
        <v>43</v>
      </c>
      <c r="E25">
        <f>'Table 1 - Homer'!D13</f>
        <v>161</v>
      </c>
      <c r="F25">
        <f t="shared" si="1"/>
        <v>20083</v>
      </c>
      <c r="G25" s="22">
        <f>'Table 1 - Homer'!O13</f>
        <v>0.5587561602</v>
      </c>
      <c r="H25" s="22">
        <f t="shared" si="2"/>
        <v>69.69875755</v>
      </c>
    </row>
    <row r="26">
      <c r="A26" s="3" t="s">
        <v>56</v>
      </c>
      <c r="B26" s="3" t="s">
        <v>57</v>
      </c>
      <c r="C26" s="93" t="s">
        <v>34</v>
      </c>
      <c r="D26" s="94" t="s">
        <v>43</v>
      </c>
      <c r="E26">
        <f>'Table 1 - Homer'!D14+'Table 1 - Homer'!E14</f>
        <v>19</v>
      </c>
      <c r="F26">
        <f t="shared" si="1"/>
        <v>20102</v>
      </c>
      <c r="G26" s="22">
        <f>'Table 1 - Homer'!O14+'Table 1 - Homer'!P14</f>
        <v>0.06594016797</v>
      </c>
      <c r="H26" s="22">
        <f t="shared" si="2"/>
        <v>69.76469772</v>
      </c>
    </row>
    <row r="27">
      <c r="A27" s="3" t="s">
        <v>58</v>
      </c>
      <c r="B27" s="3" t="s">
        <v>33</v>
      </c>
      <c r="C27" s="93" t="s">
        <v>59</v>
      </c>
      <c r="D27" s="94" t="s">
        <v>35</v>
      </c>
      <c r="E27">
        <f>'Table 1 - Homer'!C16</f>
        <v>374</v>
      </c>
      <c r="F27">
        <f t="shared" si="1"/>
        <v>20476</v>
      </c>
      <c r="G27" s="22">
        <f>'Table 1 - Homer'!N16</f>
        <v>1.297980149</v>
      </c>
      <c r="H27" s="22">
        <f t="shared" si="2"/>
        <v>71.06267786</v>
      </c>
    </row>
    <row r="28">
      <c r="A28" s="3" t="s">
        <v>58</v>
      </c>
      <c r="B28" s="3" t="s">
        <v>46</v>
      </c>
      <c r="C28" s="93" t="s">
        <v>59</v>
      </c>
      <c r="D28" s="94" t="s">
        <v>35</v>
      </c>
      <c r="E28">
        <f>'Table 1 - Homer'!C17</f>
        <v>665</v>
      </c>
      <c r="F28">
        <f t="shared" si="1"/>
        <v>21141</v>
      </c>
      <c r="G28" s="22">
        <f>'Table 1 - Homer'!N17</f>
        <v>2.307905879</v>
      </c>
      <c r="H28" s="22">
        <f t="shared" si="2"/>
        <v>73.37058374</v>
      </c>
    </row>
    <row r="29">
      <c r="A29" s="3" t="s">
        <v>58</v>
      </c>
      <c r="B29" s="3" t="s">
        <v>49</v>
      </c>
      <c r="C29" s="93" t="s">
        <v>59</v>
      </c>
      <c r="D29" s="94" t="s">
        <v>35</v>
      </c>
      <c r="E29">
        <f>'Table 1 - Homer'!C18</f>
        <v>14</v>
      </c>
      <c r="F29">
        <f t="shared" si="1"/>
        <v>21155</v>
      </c>
      <c r="G29" s="22">
        <f>'Table 1 - Homer'!N18</f>
        <v>0.04858749219</v>
      </c>
      <c r="H29" s="22">
        <f t="shared" si="2"/>
        <v>73.41917124</v>
      </c>
    </row>
    <row r="30">
      <c r="A30" s="3" t="s">
        <v>58</v>
      </c>
      <c r="B30" s="94" t="s">
        <v>33</v>
      </c>
      <c r="C30" s="93" t="s">
        <v>59</v>
      </c>
      <c r="D30" s="94" t="s">
        <v>35</v>
      </c>
      <c r="E30">
        <f>'Table 1 - Homer'!D16</f>
        <v>98</v>
      </c>
      <c r="F30">
        <f t="shared" si="1"/>
        <v>21253</v>
      </c>
      <c r="G30" s="22">
        <f>'Table 1 - Homer'!O16</f>
        <v>0.3401124453</v>
      </c>
      <c r="H30" s="22">
        <f t="shared" si="2"/>
        <v>73.75928368</v>
      </c>
    </row>
    <row r="31">
      <c r="A31" s="3" t="s">
        <v>58</v>
      </c>
      <c r="B31" s="94" t="s">
        <v>46</v>
      </c>
      <c r="C31" s="93" t="s">
        <v>59</v>
      </c>
      <c r="D31" s="94" t="s">
        <v>35</v>
      </c>
      <c r="E31">
        <f>'Table 1 - Homer'!D17+'Table 1 - Homer'!E17</f>
        <v>143</v>
      </c>
      <c r="F31">
        <f t="shared" si="1"/>
        <v>21396</v>
      </c>
      <c r="G31" s="22">
        <f>'Table 1 - Homer'!O17+'Table 1 - Homer'!P17</f>
        <v>0.4962865274</v>
      </c>
      <c r="H31" s="22">
        <f t="shared" si="2"/>
        <v>74.25557021</v>
      </c>
    </row>
    <row r="32">
      <c r="A32" s="3" t="s">
        <v>58</v>
      </c>
      <c r="B32" s="3" t="s">
        <v>49</v>
      </c>
      <c r="C32" s="93" t="s">
        <v>59</v>
      </c>
      <c r="D32" s="94" t="s">
        <v>35</v>
      </c>
      <c r="E32">
        <f>'Table 1 - Homer'!D21</f>
        <v>0</v>
      </c>
      <c r="F32">
        <f t="shared" si="1"/>
        <v>21396</v>
      </c>
      <c r="G32">
        <f>'Table 1 - Homer'!I21</f>
        <v>0</v>
      </c>
      <c r="H32" s="22">
        <f t="shared" si="2"/>
        <v>74.25557021</v>
      </c>
    </row>
    <row r="33">
      <c r="A33" s="3" t="s">
        <v>60</v>
      </c>
      <c r="B33" s="94" t="s">
        <v>33</v>
      </c>
      <c r="C33" s="94" t="s">
        <v>61</v>
      </c>
      <c r="D33" s="94" t="s">
        <v>35</v>
      </c>
      <c r="E33">
        <f>'Table 1 - Homer'!C25</f>
        <v>435</v>
      </c>
      <c r="F33">
        <f t="shared" si="1"/>
        <v>21831</v>
      </c>
      <c r="G33" s="22">
        <f>'Table 1 - Homer'!N25</f>
        <v>1.509682793</v>
      </c>
      <c r="H33" s="22">
        <f t="shared" si="2"/>
        <v>75.765253</v>
      </c>
    </row>
    <row r="34">
      <c r="A34" s="3" t="s">
        <v>60</v>
      </c>
      <c r="B34" s="94" t="s">
        <v>46</v>
      </c>
      <c r="C34" s="94" t="s">
        <v>61</v>
      </c>
      <c r="D34" s="94" t="s">
        <v>35</v>
      </c>
      <c r="E34">
        <f>'Table 1 - Homer'!C26</f>
        <v>291</v>
      </c>
      <c r="F34">
        <f t="shared" si="1"/>
        <v>22122</v>
      </c>
      <c r="G34" s="22">
        <f>'Table 1 - Homer'!N26</f>
        <v>1.009925731</v>
      </c>
      <c r="H34" s="22">
        <f t="shared" si="2"/>
        <v>76.77517873</v>
      </c>
    </row>
    <row r="35">
      <c r="A35" s="3" t="s">
        <v>60</v>
      </c>
      <c r="B35" s="3" t="s">
        <v>49</v>
      </c>
      <c r="C35" s="94" t="s">
        <v>61</v>
      </c>
      <c r="D35" s="94" t="s">
        <v>35</v>
      </c>
      <c r="E35">
        <f>'Table 1 - Homer'!C27</f>
        <v>13</v>
      </c>
      <c r="F35">
        <f t="shared" si="1"/>
        <v>22135</v>
      </c>
      <c r="G35" s="22">
        <f>'Table 1 - Homer'!N27</f>
        <v>0.04511695703</v>
      </c>
      <c r="H35" s="22">
        <f t="shared" si="2"/>
        <v>76.82029569</v>
      </c>
    </row>
    <row r="36">
      <c r="A36" s="3" t="s">
        <v>62</v>
      </c>
      <c r="B36" s="3" t="s">
        <v>49</v>
      </c>
      <c r="C36" s="94" t="s">
        <v>61</v>
      </c>
      <c r="D36" s="94" t="s">
        <v>43</v>
      </c>
      <c r="E36">
        <f>'Table 1 - Homer'!D25</f>
        <v>119</v>
      </c>
      <c r="F36">
        <f t="shared" si="1"/>
        <v>22254</v>
      </c>
      <c r="G36" s="22">
        <f>'Table 1 - Homer'!O25</f>
        <v>0.4129936836</v>
      </c>
      <c r="H36" s="22">
        <f t="shared" si="2"/>
        <v>77.23328937</v>
      </c>
    </row>
    <row r="37">
      <c r="A37" s="3" t="s">
        <v>62</v>
      </c>
      <c r="B37" s="94" t="s">
        <v>46</v>
      </c>
      <c r="C37" s="94" t="s">
        <v>61</v>
      </c>
      <c r="D37" s="3" t="s">
        <v>47</v>
      </c>
      <c r="E37">
        <f>'Table 1 - Homer'!D26+'Table 1 - Homer'!E26</f>
        <v>92</v>
      </c>
      <c r="F37">
        <f t="shared" si="1"/>
        <v>22346</v>
      </c>
      <c r="G37" s="22">
        <f>'Table 1 - Homer'!O26+'Table 1 - Homer'!P26</f>
        <v>0.3192892344</v>
      </c>
      <c r="H37" s="22">
        <f t="shared" si="2"/>
        <v>77.55257861</v>
      </c>
    </row>
    <row r="38">
      <c r="A38" s="3" t="s">
        <v>62</v>
      </c>
      <c r="B38" s="3" t="s">
        <v>49</v>
      </c>
      <c r="C38" s="94" t="s">
        <v>61</v>
      </c>
      <c r="D38" s="94" t="s">
        <v>43</v>
      </c>
      <c r="E38">
        <f>'Table 1 - Homer'!D27</f>
        <v>6</v>
      </c>
      <c r="F38">
        <f t="shared" si="1"/>
        <v>22352</v>
      </c>
      <c r="G38" s="22">
        <f>'Table 1 - Homer'!O27</f>
        <v>0.02082321094</v>
      </c>
      <c r="H38" s="22">
        <f t="shared" si="2"/>
        <v>77.57340182</v>
      </c>
    </row>
    <row r="39">
      <c r="A39" s="3" t="s">
        <v>63</v>
      </c>
      <c r="B39" s="3" t="s">
        <v>33</v>
      </c>
      <c r="C39" s="94" t="s">
        <v>64</v>
      </c>
      <c r="D39" s="94" t="s">
        <v>35</v>
      </c>
      <c r="E39">
        <f>'Table 1 - Homer'!C20</f>
        <v>219</v>
      </c>
      <c r="F39">
        <f t="shared" si="1"/>
        <v>22571</v>
      </c>
      <c r="G39" s="22">
        <f>'Table 1 - Homer'!N20</f>
        <v>0.7600471993</v>
      </c>
      <c r="H39" s="22">
        <f t="shared" si="2"/>
        <v>78.33344902</v>
      </c>
    </row>
    <row r="40">
      <c r="A40" s="3" t="s">
        <v>63</v>
      </c>
      <c r="B40" s="3" t="s">
        <v>39</v>
      </c>
      <c r="C40" s="94" t="s">
        <v>64</v>
      </c>
      <c r="D40" s="94" t="s">
        <v>35</v>
      </c>
      <c r="E40">
        <f>'Table 1 - Homer'!C21</f>
        <v>1</v>
      </c>
      <c r="F40">
        <f t="shared" si="1"/>
        <v>22572</v>
      </c>
      <c r="G40" s="22">
        <f>'Table 1 - Homer'!N21</f>
        <v>0.003470535157</v>
      </c>
      <c r="H40" s="22">
        <f t="shared" si="2"/>
        <v>78.33691955</v>
      </c>
    </row>
    <row r="41">
      <c r="A41" s="3" t="s">
        <v>63</v>
      </c>
      <c r="B41" s="94" t="s">
        <v>46</v>
      </c>
      <c r="C41" s="94" t="s">
        <v>64</v>
      </c>
      <c r="D41" s="94" t="s">
        <v>35</v>
      </c>
      <c r="E41">
        <f>'Table 1 - Homer'!C22</f>
        <v>402</v>
      </c>
      <c r="F41">
        <f t="shared" si="1"/>
        <v>22974</v>
      </c>
      <c r="G41" s="22">
        <f>'Table 1 - Homer'!N22</f>
        <v>1.395155133</v>
      </c>
      <c r="H41" s="22">
        <f t="shared" si="2"/>
        <v>79.73207469</v>
      </c>
    </row>
    <row r="42">
      <c r="A42" s="3" t="s">
        <v>63</v>
      </c>
      <c r="B42" s="3" t="s">
        <v>49</v>
      </c>
      <c r="C42" s="94" t="s">
        <v>64</v>
      </c>
      <c r="D42" s="94" t="s">
        <v>35</v>
      </c>
      <c r="E42">
        <f>'Table 1 - Homer'!C23</f>
        <v>8</v>
      </c>
      <c r="F42">
        <f t="shared" si="1"/>
        <v>22982</v>
      </c>
      <c r="G42" s="22">
        <f>'Table 1 - Homer'!N23</f>
        <v>0.02776428125</v>
      </c>
      <c r="H42" s="22">
        <f t="shared" si="2"/>
        <v>79.75983897</v>
      </c>
    </row>
    <row r="43">
      <c r="A43" s="3" t="s">
        <v>63</v>
      </c>
      <c r="B43" s="94" t="s">
        <v>33</v>
      </c>
      <c r="C43" s="94" t="s">
        <v>64</v>
      </c>
      <c r="D43" s="94" t="s">
        <v>43</v>
      </c>
      <c r="E43">
        <f>'Table 1 - Homer'!D20</f>
        <v>61</v>
      </c>
      <c r="F43">
        <f t="shared" si="1"/>
        <v>23043</v>
      </c>
      <c r="G43" s="22">
        <f>'Table 1 - Homer'!O25+'Table 1 - Homer'!P25</f>
        <v>0.4129936836</v>
      </c>
      <c r="H43" s="22">
        <f t="shared" si="2"/>
        <v>80.17283265</v>
      </c>
    </row>
    <row r="44">
      <c r="A44" s="3" t="s">
        <v>63</v>
      </c>
      <c r="B44" s="3" t="s">
        <v>39</v>
      </c>
      <c r="C44" s="94" t="s">
        <v>64</v>
      </c>
      <c r="D44" s="94" t="s">
        <v>35</v>
      </c>
      <c r="E44">
        <f>'Table 1 - Homer'!D21+'Table 1 - Homer'!E21</f>
        <v>1</v>
      </c>
      <c r="F44">
        <f t="shared" si="1"/>
        <v>23044</v>
      </c>
      <c r="G44" s="22">
        <f>'Table 1 - Homer'!O26+'Table 1 - Homer'!P26</f>
        <v>0.3192892344</v>
      </c>
      <c r="H44" s="22">
        <f t="shared" si="2"/>
        <v>80.49212189</v>
      </c>
    </row>
    <row r="45">
      <c r="A45" s="3" t="s">
        <v>63</v>
      </c>
      <c r="B45" s="94" t="s">
        <v>46</v>
      </c>
      <c r="C45" s="94" t="s">
        <v>64</v>
      </c>
      <c r="D45" s="94" t="s">
        <v>35</v>
      </c>
      <c r="E45">
        <f>'Table 1 - Homer'!D22+'Table 1 - Homer'!E22</f>
        <v>119</v>
      </c>
      <c r="F45">
        <f t="shared" si="1"/>
        <v>23163</v>
      </c>
      <c r="G45" s="22">
        <f>'Table 1 - Homer'!O27+'Table 1 - Homer'!P27</f>
        <v>0.02082321094</v>
      </c>
      <c r="H45" s="22">
        <f t="shared" si="2"/>
        <v>80.5129451</v>
      </c>
    </row>
    <row r="46">
      <c r="A46" s="3" t="s">
        <v>63</v>
      </c>
      <c r="B46" s="3" t="s">
        <v>49</v>
      </c>
      <c r="C46" s="94" t="s">
        <v>64</v>
      </c>
      <c r="D46" s="94" t="s">
        <v>43</v>
      </c>
      <c r="E46">
        <f>'Table 1 - Homer'!D23</f>
        <v>2</v>
      </c>
      <c r="F46">
        <f t="shared" si="1"/>
        <v>23165</v>
      </c>
      <c r="G46" s="22">
        <f>'Table 1 - Homer'!O28+'Table 1 - Homer'!P28</f>
        <v>0.753106129</v>
      </c>
      <c r="H46" s="22">
        <f t="shared" si="2"/>
        <v>81.26605123</v>
      </c>
    </row>
    <row r="47">
      <c r="A47" s="3" t="s">
        <v>65</v>
      </c>
      <c r="B47" s="94" t="s">
        <v>46</v>
      </c>
      <c r="C47" s="3" t="s">
        <v>34</v>
      </c>
      <c r="D47" s="94" t="s">
        <v>66</v>
      </c>
      <c r="E47">
        <f>'Table 1 - Homer'!F11</f>
        <v>399</v>
      </c>
      <c r="F47">
        <f t="shared" si="1"/>
        <v>23564</v>
      </c>
      <c r="G47" s="22">
        <f>'Table 1 - Homer'!Q11</f>
        <v>1.384743527</v>
      </c>
      <c r="H47" s="22">
        <f t="shared" si="2"/>
        <v>82.65079475</v>
      </c>
    </row>
    <row r="48">
      <c r="A48" s="3" t="s">
        <v>65</v>
      </c>
      <c r="B48" s="94" t="s">
        <v>46</v>
      </c>
      <c r="C48" s="3" t="s">
        <v>64</v>
      </c>
      <c r="D48" s="94" t="s">
        <v>66</v>
      </c>
      <c r="E48">
        <f>'Table 1 - Homer'!F22</f>
        <v>20</v>
      </c>
      <c r="F48">
        <f t="shared" si="1"/>
        <v>23584</v>
      </c>
      <c r="G48" s="22">
        <f>'Table 1 - Homer'!Q22</f>
        <v>0.06941070313</v>
      </c>
      <c r="H48" s="22">
        <f t="shared" si="2"/>
        <v>82.72020546</v>
      </c>
    </row>
    <row r="49">
      <c r="A49" s="3" t="s">
        <v>65</v>
      </c>
      <c r="B49" s="94" t="s">
        <v>46</v>
      </c>
      <c r="C49" s="3" t="s">
        <v>59</v>
      </c>
      <c r="D49" s="94" t="s">
        <v>66</v>
      </c>
      <c r="E49">
        <f>'Table 1 - Homer'!F17</f>
        <v>27</v>
      </c>
      <c r="F49">
        <f t="shared" si="1"/>
        <v>23611</v>
      </c>
      <c r="G49" s="22">
        <f>'Table 1 - Homer'!Q17</f>
        <v>0.09370444923</v>
      </c>
      <c r="H49" s="22">
        <f t="shared" si="2"/>
        <v>82.8139099</v>
      </c>
    </row>
    <row r="50">
      <c r="A50" s="3" t="s">
        <v>65</v>
      </c>
      <c r="B50" s="94" t="s">
        <v>46</v>
      </c>
      <c r="C50" s="3" t="s">
        <v>61</v>
      </c>
      <c r="D50" s="94" t="s">
        <v>66</v>
      </c>
      <c r="E50">
        <f>'Table 1 - Homer'!F26</f>
        <v>13</v>
      </c>
      <c r="F50">
        <f t="shared" si="1"/>
        <v>23624</v>
      </c>
      <c r="G50" s="22">
        <f>'Table 1 - Homer'!Q26</f>
        <v>0.04511695703</v>
      </c>
      <c r="H50" s="22">
        <f t="shared" si="2"/>
        <v>82.85902686</v>
      </c>
    </row>
    <row r="51">
      <c r="A51" s="3" t="s">
        <v>65</v>
      </c>
      <c r="B51" s="94" t="s">
        <v>46</v>
      </c>
      <c r="C51" s="3" t="s">
        <v>52</v>
      </c>
      <c r="D51" s="94" t="s">
        <v>66</v>
      </c>
      <c r="E51">
        <f>'Table 1 - Homer'!F31</f>
        <v>82</v>
      </c>
      <c r="F51">
        <f t="shared" si="1"/>
        <v>23706</v>
      </c>
      <c r="G51" s="22">
        <f>'Table 1 - Homer'!Q31</f>
        <v>0.2845838828</v>
      </c>
      <c r="H51" s="22">
        <f t="shared" si="2"/>
        <v>83.14361074</v>
      </c>
    </row>
    <row r="52">
      <c r="A52" s="3" t="s">
        <v>65</v>
      </c>
      <c r="B52" s="94" t="s">
        <v>46</v>
      </c>
      <c r="C52" s="3" t="s">
        <v>54</v>
      </c>
      <c r="D52" s="94" t="s">
        <v>66</v>
      </c>
      <c r="E52">
        <f>'Table 1 - Homer'!F36</f>
        <v>233</v>
      </c>
      <c r="F52">
        <f t="shared" si="1"/>
        <v>23939</v>
      </c>
      <c r="G52" s="22">
        <f>'Table 1 - Homer'!Q36</f>
        <v>0.8086346915</v>
      </c>
      <c r="H52" s="22">
        <f t="shared" si="2"/>
        <v>83.95224544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4.13"/>
    <col customWidth="1" min="3" max="3" width="20.0"/>
    <col customWidth="1" min="4" max="4" width="4.0"/>
    <col customWidth="1" min="5" max="5" width="32.0"/>
    <col customWidth="1" min="6" max="6" width="20.0"/>
    <col customWidth="1" min="8" max="8" width="28.13"/>
  </cols>
  <sheetData>
    <row r="2">
      <c r="B2" s="95" t="s">
        <v>67</v>
      </c>
    </row>
    <row r="3">
      <c r="B3" s="3" t="s">
        <v>68</v>
      </c>
    </row>
    <row r="4">
      <c r="B4" s="96" t="s">
        <v>69</v>
      </c>
      <c r="C4" s="96" t="s">
        <v>70</v>
      </c>
      <c r="E4" s="96" t="s">
        <v>69</v>
      </c>
      <c r="F4" s="96" t="s">
        <v>70</v>
      </c>
    </row>
    <row r="5">
      <c r="A5" s="97">
        <v>1.0</v>
      </c>
      <c r="B5" s="54" t="s">
        <v>71</v>
      </c>
      <c r="C5" s="54">
        <v>16.235</v>
      </c>
      <c r="D5" s="97">
        <v>13.0</v>
      </c>
      <c r="E5" s="54" t="s">
        <v>72</v>
      </c>
      <c r="F5" s="54">
        <v>1.832</v>
      </c>
    </row>
    <row r="6">
      <c r="A6" s="97">
        <v>2.0</v>
      </c>
      <c r="B6" s="54" t="s">
        <v>73</v>
      </c>
      <c r="C6" s="54">
        <v>12.872</v>
      </c>
      <c r="D6" s="97">
        <v>14.0</v>
      </c>
      <c r="E6" s="54" t="s">
        <v>74</v>
      </c>
      <c r="F6" s="54">
        <v>1.662</v>
      </c>
    </row>
    <row r="7">
      <c r="A7" s="97">
        <v>3.0</v>
      </c>
      <c r="B7" s="54" t="s">
        <v>75</v>
      </c>
      <c r="C7" s="54">
        <v>7.736</v>
      </c>
      <c r="D7" s="97">
        <v>15.0</v>
      </c>
      <c r="E7" s="54" t="s">
        <v>76</v>
      </c>
      <c r="F7" s="54">
        <v>1.51</v>
      </c>
    </row>
    <row r="8">
      <c r="A8" s="97">
        <v>4.0</v>
      </c>
      <c r="B8" s="54" t="s">
        <v>77</v>
      </c>
      <c r="C8" s="54">
        <v>6.053</v>
      </c>
      <c r="D8" s="97">
        <v>16.0</v>
      </c>
      <c r="E8" s="54" t="s">
        <v>78</v>
      </c>
      <c r="F8" s="54">
        <v>1.395</v>
      </c>
    </row>
    <row r="9">
      <c r="A9" s="97">
        <v>5.0</v>
      </c>
      <c r="B9" s="54" t="s">
        <v>79</v>
      </c>
      <c r="C9" s="54">
        <v>5.806</v>
      </c>
      <c r="D9" s="97">
        <v>17.0</v>
      </c>
      <c r="E9" s="54" t="s">
        <v>80</v>
      </c>
      <c r="F9" s="54">
        <v>1.385</v>
      </c>
    </row>
    <row r="10">
      <c r="A10" s="97">
        <v>6.0</v>
      </c>
      <c r="B10" s="54" t="s">
        <v>81</v>
      </c>
      <c r="C10" s="54">
        <v>3.901</v>
      </c>
      <c r="D10" s="97">
        <v>18.0</v>
      </c>
      <c r="E10" s="54" t="s">
        <v>82</v>
      </c>
      <c r="F10" s="54">
        <v>1.312</v>
      </c>
    </row>
    <row r="11">
      <c r="A11" s="97">
        <v>7.0</v>
      </c>
      <c r="B11" s="54" t="s">
        <v>83</v>
      </c>
      <c r="C11" s="54">
        <v>2.731</v>
      </c>
      <c r="D11" s="97">
        <v>19.0</v>
      </c>
      <c r="E11" s="54" t="s">
        <v>84</v>
      </c>
      <c r="F11" s="54">
        <v>1.298</v>
      </c>
    </row>
    <row r="12">
      <c r="A12" s="97">
        <v>8.0</v>
      </c>
      <c r="B12" s="54" t="s">
        <v>85</v>
      </c>
      <c r="C12" s="54">
        <v>2.44</v>
      </c>
      <c r="D12" s="97">
        <v>20.0</v>
      </c>
      <c r="E12" s="54" t="s">
        <v>86</v>
      </c>
      <c r="F12" s="54">
        <v>1.01</v>
      </c>
    </row>
    <row r="13">
      <c r="A13" s="97">
        <v>9.0</v>
      </c>
      <c r="B13" s="54" t="s">
        <v>87</v>
      </c>
      <c r="C13" s="54">
        <v>2.436</v>
      </c>
      <c r="D13" s="97">
        <v>21.0</v>
      </c>
      <c r="E13" s="54" t="s">
        <v>88</v>
      </c>
      <c r="F13" s="54">
        <v>0.961</v>
      </c>
    </row>
    <row r="14">
      <c r="A14" s="97">
        <v>10.0</v>
      </c>
      <c r="B14" s="54" t="s">
        <v>84</v>
      </c>
      <c r="C14" s="54">
        <v>2.308</v>
      </c>
      <c r="D14" s="97">
        <v>22.0</v>
      </c>
      <c r="E14" s="54" t="s">
        <v>89</v>
      </c>
      <c r="F14" s="54">
        <v>0.954</v>
      </c>
    </row>
    <row r="15">
      <c r="A15" s="97">
        <v>11.0</v>
      </c>
      <c r="B15" s="54" t="s">
        <v>90</v>
      </c>
      <c r="C15" s="54">
        <v>2.176</v>
      </c>
      <c r="D15" s="97">
        <v>23.0</v>
      </c>
      <c r="E15" s="54" t="s">
        <v>91</v>
      </c>
      <c r="F15" s="54">
        <v>0.854</v>
      </c>
    </row>
    <row r="16">
      <c r="A16" s="97">
        <v>12.0</v>
      </c>
      <c r="B16" s="54" t="s">
        <v>92</v>
      </c>
      <c r="C16" s="54">
        <v>1.895</v>
      </c>
      <c r="D16" s="97">
        <v>24.0</v>
      </c>
      <c r="E16" s="54" t="s">
        <v>93</v>
      </c>
      <c r="F16" s="54">
        <v>0.847</v>
      </c>
    </row>
    <row r="17">
      <c r="E17" s="54" t="s">
        <v>94</v>
      </c>
      <c r="F17" s="98">
        <f>sum(C5:C16,F5:F16)</f>
        <v>81.609</v>
      </c>
    </row>
    <row r="19">
      <c r="B19" s="3" t="s">
        <v>95</v>
      </c>
    </row>
    <row r="20">
      <c r="B20" s="99" t="s">
        <v>69</v>
      </c>
      <c r="C20" s="99" t="s">
        <v>70</v>
      </c>
      <c r="E20" s="99" t="s">
        <v>69</v>
      </c>
      <c r="F20" s="99" t="s">
        <v>70</v>
      </c>
    </row>
    <row r="21">
      <c r="A21" s="100">
        <v>1.0</v>
      </c>
      <c r="B21" s="54" t="s">
        <v>75</v>
      </c>
      <c r="C21" s="54">
        <v>10.35</v>
      </c>
      <c r="D21" s="100">
        <v>13.0</v>
      </c>
      <c r="E21" s="54" t="s">
        <v>96</v>
      </c>
      <c r="F21" s="54">
        <v>2.03</v>
      </c>
    </row>
    <row r="22">
      <c r="A22" s="100">
        <v>2.0</v>
      </c>
      <c r="B22" s="54" t="s">
        <v>77</v>
      </c>
      <c r="C22" s="54">
        <v>8.18</v>
      </c>
      <c r="D22" s="100">
        <v>14.0</v>
      </c>
      <c r="E22" s="54" t="s">
        <v>97</v>
      </c>
      <c r="F22" s="54">
        <v>2.0</v>
      </c>
    </row>
    <row r="23">
      <c r="A23" s="100">
        <v>3.0</v>
      </c>
      <c r="B23" s="54" t="s">
        <v>85</v>
      </c>
      <c r="C23" s="54">
        <v>6.26</v>
      </c>
      <c r="D23" s="100">
        <v>15.0</v>
      </c>
      <c r="E23" s="54" t="s">
        <v>98</v>
      </c>
      <c r="F23" s="54">
        <v>1.94</v>
      </c>
    </row>
    <row r="24">
      <c r="A24" s="100">
        <v>4.0</v>
      </c>
      <c r="B24" s="54" t="s">
        <v>73</v>
      </c>
      <c r="C24" s="54">
        <v>4.35</v>
      </c>
      <c r="D24" s="100">
        <v>16.0</v>
      </c>
      <c r="E24" s="54" t="s">
        <v>99</v>
      </c>
      <c r="F24" s="54">
        <v>1.77</v>
      </c>
    </row>
    <row r="25">
      <c r="A25" s="100">
        <v>5.0</v>
      </c>
      <c r="B25" s="54" t="s">
        <v>92</v>
      </c>
      <c r="C25" s="54">
        <v>4.23</v>
      </c>
      <c r="D25" s="100">
        <v>17.0</v>
      </c>
      <c r="E25" s="54" t="s">
        <v>100</v>
      </c>
      <c r="F25" s="54">
        <v>1.68</v>
      </c>
    </row>
    <row r="26">
      <c r="A26" s="100">
        <v>6.0</v>
      </c>
      <c r="B26" s="54" t="s">
        <v>101</v>
      </c>
      <c r="C26" s="54">
        <v>4.03</v>
      </c>
      <c r="D26" s="100">
        <v>18.0</v>
      </c>
      <c r="E26" s="54" t="s">
        <v>102</v>
      </c>
      <c r="F26" s="54">
        <v>1.53</v>
      </c>
    </row>
    <row r="27">
      <c r="A27" s="100">
        <v>7.0</v>
      </c>
      <c r="B27" s="54" t="s">
        <v>103</v>
      </c>
      <c r="C27" s="54">
        <v>3.94</v>
      </c>
      <c r="D27" s="100">
        <v>19.0</v>
      </c>
      <c r="E27" s="54" t="s">
        <v>104</v>
      </c>
      <c r="F27" s="54">
        <v>1.51</v>
      </c>
    </row>
    <row r="28">
      <c r="A28" s="100">
        <v>8.0</v>
      </c>
      <c r="B28" s="54" t="s">
        <v>105</v>
      </c>
      <c r="C28" s="54">
        <v>3.86</v>
      </c>
      <c r="D28" s="100">
        <v>20.0</v>
      </c>
      <c r="E28" s="54" t="s">
        <v>106</v>
      </c>
      <c r="F28" s="54">
        <v>1.42</v>
      </c>
    </row>
    <row r="29">
      <c r="A29" s="100">
        <v>9.0</v>
      </c>
      <c r="B29" s="54" t="s">
        <v>107</v>
      </c>
      <c r="C29" s="54">
        <v>3.54</v>
      </c>
      <c r="D29" s="100">
        <v>21.0</v>
      </c>
      <c r="E29" s="54" t="s">
        <v>108</v>
      </c>
      <c r="F29" s="54">
        <v>1.24</v>
      </c>
    </row>
    <row r="30">
      <c r="A30" s="100">
        <v>10.0</v>
      </c>
      <c r="B30" s="54" t="s">
        <v>109</v>
      </c>
      <c r="C30" s="54">
        <v>2.64</v>
      </c>
      <c r="D30" s="100">
        <v>22.0</v>
      </c>
      <c r="E30" s="54" t="s">
        <v>76</v>
      </c>
      <c r="F30" s="54">
        <v>1.13</v>
      </c>
    </row>
    <row r="31">
      <c r="A31" s="100">
        <v>11.0</v>
      </c>
      <c r="B31" s="54" t="s">
        <v>110</v>
      </c>
      <c r="C31" s="54">
        <v>2.55</v>
      </c>
      <c r="D31" s="100">
        <v>23.0</v>
      </c>
      <c r="E31" s="54" t="s">
        <v>111</v>
      </c>
      <c r="F31" s="54">
        <v>1.1</v>
      </c>
    </row>
    <row r="32">
      <c r="A32" s="100">
        <v>12.0</v>
      </c>
      <c r="B32" s="54" t="s">
        <v>112</v>
      </c>
      <c r="C32" s="54">
        <v>2.43</v>
      </c>
      <c r="D32" s="100">
        <v>24.0</v>
      </c>
      <c r="E32" s="54" t="s">
        <v>113</v>
      </c>
      <c r="F32" s="54">
        <v>1.07</v>
      </c>
    </row>
    <row r="33">
      <c r="E33" s="54" t="s">
        <v>94</v>
      </c>
      <c r="F33" s="98">
        <f>sum(C21:C32,F21:F32)</f>
        <v>74.78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C1" s="101"/>
      <c r="D1" s="101"/>
      <c r="E1" s="101"/>
      <c r="F1" s="101"/>
      <c r="G1" s="101"/>
      <c r="H1" s="101"/>
      <c r="I1" s="101"/>
      <c r="J1" s="101"/>
      <c r="K1" s="1" t="s">
        <v>114</v>
      </c>
    </row>
    <row r="2">
      <c r="A2" s="3"/>
      <c r="I2" s="101"/>
      <c r="J2" s="102" t="s">
        <v>115</v>
      </c>
    </row>
    <row r="3">
      <c r="A3" s="3" t="s">
        <v>116</v>
      </c>
      <c r="G3" s="101"/>
      <c r="H3" s="101"/>
      <c r="I3" s="101"/>
      <c r="J3" s="101"/>
    </row>
    <row r="4">
      <c r="A4" s="3" t="s">
        <v>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>
      <c r="C5" s="4" t="s">
        <v>4</v>
      </c>
      <c r="D5" s="5"/>
      <c r="E5" s="5"/>
      <c r="F5" s="5"/>
      <c r="G5" s="5"/>
      <c r="H5" s="5"/>
      <c r="I5" s="5"/>
      <c r="J5" s="5"/>
      <c r="K5" s="5"/>
      <c r="L5" s="5"/>
      <c r="M5" s="6"/>
      <c r="N5" s="4" t="s">
        <v>5</v>
      </c>
      <c r="O5" s="5"/>
      <c r="P5" s="5"/>
      <c r="Q5" s="5"/>
      <c r="R5" s="5"/>
      <c r="S5" s="5"/>
      <c r="T5" s="5"/>
      <c r="U5" s="5"/>
      <c r="V5" s="5"/>
      <c r="W5" s="5"/>
      <c r="X5" s="6"/>
    </row>
    <row r="6">
      <c r="C6" s="7" t="s">
        <v>6</v>
      </c>
      <c r="D6" s="5"/>
      <c r="E6" s="5"/>
      <c r="F6" s="6"/>
      <c r="G6" s="8" t="s">
        <v>7</v>
      </c>
      <c r="H6" s="7" t="s">
        <v>8</v>
      </c>
      <c r="I6" s="5"/>
      <c r="J6" s="5"/>
      <c r="K6" s="6"/>
      <c r="L6" s="9" t="s">
        <v>9</v>
      </c>
      <c r="M6" s="10" t="s">
        <v>10</v>
      </c>
      <c r="N6" s="7" t="s">
        <v>6</v>
      </c>
      <c r="O6" s="5"/>
      <c r="P6" s="5"/>
      <c r="Q6" s="6"/>
      <c r="R6" s="8" t="s">
        <v>7</v>
      </c>
      <c r="S6" s="7" t="s">
        <v>8</v>
      </c>
      <c r="T6" s="5"/>
      <c r="U6" s="5"/>
      <c r="V6" s="6"/>
      <c r="W6" s="9" t="s">
        <v>9</v>
      </c>
      <c r="X6" s="10" t="s">
        <v>10</v>
      </c>
    </row>
    <row r="7">
      <c r="C7" s="13" t="s">
        <v>11</v>
      </c>
      <c r="D7" s="13" t="s">
        <v>12</v>
      </c>
      <c r="E7" s="13" t="s">
        <v>13</v>
      </c>
      <c r="F7" s="13" t="s">
        <v>14</v>
      </c>
      <c r="G7" s="12"/>
      <c r="H7" s="13" t="s">
        <v>11</v>
      </c>
      <c r="I7" s="13" t="s">
        <v>12</v>
      </c>
      <c r="J7" s="13" t="s">
        <v>13</v>
      </c>
      <c r="K7" s="13" t="s">
        <v>14</v>
      </c>
      <c r="L7" s="12"/>
      <c r="M7" s="12"/>
      <c r="N7" s="13" t="s">
        <v>11</v>
      </c>
      <c r="O7" s="13" t="s">
        <v>12</v>
      </c>
      <c r="P7" s="13" t="s">
        <v>13</v>
      </c>
      <c r="Q7" s="13" t="s">
        <v>14</v>
      </c>
      <c r="R7" s="12"/>
      <c r="S7" s="13" t="s">
        <v>11</v>
      </c>
      <c r="T7" s="13" t="s">
        <v>12</v>
      </c>
      <c r="U7" s="13" t="s">
        <v>13</v>
      </c>
      <c r="V7" s="13" t="s">
        <v>14</v>
      </c>
      <c r="W7" s="12"/>
      <c r="X7" s="12"/>
    </row>
    <row r="8">
      <c r="A8" s="14" t="s">
        <v>15</v>
      </c>
      <c r="B8" s="50" t="s">
        <v>16</v>
      </c>
      <c r="C8" s="103">
        <v>854.0</v>
      </c>
      <c r="D8" s="16">
        <v>209.0</v>
      </c>
      <c r="E8" s="16">
        <v>0.0</v>
      </c>
      <c r="F8" s="16">
        <v>6.0</v>
      </c>
      <c r="G8" s="51">
        <f t="shared" ref="G8:G38" si="1">sum(C8:F8)</f>
        <v>1069</v>
      </c>
      <c r="H8" s="16">
        <v>123.0</v>
      </c>
      <c r="I8" s="16">
        <v>26.0</v>
      </c>
      <c r="J8" s="16">
        <v>0.0</v>
      </c>
      <c r="K8" s="16">
        <v>0.0</v>
      </c>
      <c r="L8" s="62">
        <f t="shared" ref="L8:L38" si="2">sum(H8:K8)</f>
        <v>149</v>
      </c>
      <c r="M8" s="20">
        <f t="shared" ref="M8:M38" si="3">sum(G8,L8)</f>
        <v>1218</v>
      </c>
      <c r="N8" s="21">
        <f>((C8/M48)*100)</f>
        <v>5.16511431</v>
      </c>
      <c r="O8" s="22">
        <f>((D8/M48)*100)</f>
        <v>1.264061933</v>
      </c>
      <c r="P8" s="21">
        <f>((E8/M48)*100)</f>
        <v>0</v>
      </c>
      <c r="Q8" s="22">
        <f>((F8/M48)*100)</f>
        <v>0.03628885932</v>
      </c>
      <c r="R8" s="23">
        <f>((G8/M48)*100)</f>
        <v>6.465465102</v>
      </c>
      <c r="S8" s="21">
        <f>((H8/M48)*100)</f>
        <v>0.7439216161</v>
      </c>
      <c r="T8" s="22">
        <f>((I8/M48)*100)</f>
        <v>0.1572517237</v>
      </c>
      <c r="U8" s="21">
        <f>((J8/M48)*100)</f>
        <v>0</v>
      </c>
      <c r="V8" s="22">
        <f>((K8/M48)*100)</f>
        <v>0</v>
      </c>
      <c r="W8" s="24">
        <f>((L8/M48)*100)</f>
        <v>0.9011733398</v>
      </c>
      <c r="X8" s="25">
        <f>((M8/M48)*100)</f>
        <v>7.366638442</v>
      </c>
    </row>
    <row r="9">
      <c r="A9" s="3"/>
      <c r="B9" s="54" t="s">
        <v>17</v>
      </c>
      <c r="C9" s="14">
        <v>2030.0</v>
      </c>
      <c r="D9" s="27">
        <v>491.0</v>
      </c>
      <c r="E9" s="27">
        <v>0.0</v>
      </c>
      <c r="F9" s="27">
        <v>4.0</v>
      </c>
      <c r="G9" s="55">
        <f t="shared" si="1"/>
        <v>2525</v>
      </c>
      <c r="H9" s="27">
        <v>290.0</v>
      </c>
      <c r="I9" s="27">
        <v>104.0</v>
      </c>
      <c r="J9" s="27">
        <v>0.0</v>
      </c>
      <c r="K9" s="27">
        <v>0.0</v>
      </c>
      <c r="L9" s="68">
        <f t="shared" si="2"/>
        <v>394</v>
      </c>
      <c r="M9" s="31">
        <f t="shared" si="3"/>
        <v>2919</v>
      </c>
      <c r="N9" s="32">
        <f>((C9/M48)*100)</f>
        <v>12.27773074</v>
      </c>
      <c r="O9" s="22">
        <f>((D9/M48)*100)</f>
        <v>2.969638321</v>
      </c>
      <c r="P9" s="32">
        <f>((E9/M48)*100)</f>
        <v>0</v>
      </c>
      <c r="Q9" s="22">
        <f>((F9/M48)*100)</f>
        <v>0.02419257288</v>
      </c>
      <c r="R9" s="33">
        <f>((G9/M48)*100)</f>
        <v>15.27156163</v>
      </c>
      <c r="S9" s="32">
        <f>((H9/M48)*100)</f>
        <v>1.753961534</v>
      </c>
      <c r="T9" s="22">
        <f>((I9/M48)*100)</f>
        <v>0.6290068949</v>
      </c>
      <c r="U9" s="32">
        <f>((J9/M48)*100)</f>
        <v>0</v>
      </c>
      <c r="V9" s="22">
        <f>((K9/M48)*100)</f>
        <v>0</v>
      </c>
      <c r="W9" s="34">
        <f>((L9/M48)*100)</f>
        <v>2.382968429</v>
      </c>
      <c r="X9" s="35">
        <f>((M9/M48)*100)</f>
        <v>17.65453006</v>
      </c>
    </row>
    <row r="10">
      <c r="A10" s="3"/>
      <c r="B10" s="54" t="s">
        <v>18</v>
      </c>
      <c r="C10" s="14">
        <v>266.0</v>
      </c>
      <c r="D10" s="27">
        <v>0.0</v>
      </c>
      <c r="E10" s="27">
        <v>114.0</v>
      </c>
      <c r="F10" s="27">
        <v>0.0</v>
      </c>
      <c r="G10" s="55">
        <f t="shared" si="1"/>
        <v>380</v>
      </c>
      <c r="H10" s="27">
        <v>68.0</v>
      </c>
      <c r="I10" s="27">
        <v>0.0</v>
      </c>
      <c r="J10" s="27">
        <v>31.0</v>
      </c>
      <c r="K10" s="27">
        <v>0.0</v>
      </c>
      <c r="L10" s="68">
        <f t="shared" si="2"/>
        <v>99</v>
      </c>
      <c r="M10" s="31">
        <f t="shared" si="3"/>
        <v>479</v>
      </c>
      <c r="N10" s="32">
        <f>((C10/M48)*100)</f>
        <v>1.608806097</v>
      </c>
      <c r="O10" s="22">
        <f>((D10/M48)*100)</f>
        <v>0</v>
      </c>
      <c r="P10" s="32">
        <f>((E10/M48)*100)</f>
        <v>0.6894883271</v>
      </c>
      <c r="Q10" s="22">
        <f>((F10/M48)*100)</f>
        <v>0</v>
      </c>
      <c r="R10" s="33">
        <f>((G10/M48)*100)</f>
        <v>2.298294424</v>
      </c>
      <c r="S10" s="32">
        <f>((H10/M48)*100)</f>
        <v>0.411273739</v>
      </c>
      <c r="T10" s="22">
        <f>((I10/M48)*100)</f>
        <v>0</v>
      </c>
      <c r="U10" s="32">
        <f>((J10/M48)*100)</f>
        <v>0.1874924398</v>
      </c>
      <c r="V10" s="22">
        <f>((K10/M48)*100)</f>
        <v>0</v>
      </c>
      <c r="W10" s="34">
        <f>((L10/M48)*100)</f>
        <v>0.5987661788</v>
      </c>
      <c r="X10" s="35">
        <f>((M10/M48)*100)</f>
        <v>2.897060602</v>
      </c>
    </row>
    <row r="11">
      <c r="A11" s="3"/>
      <c r="B11" s="54" t="s">
        <v>19</v>
      </c>
      <c r="C11" s="14">
        <v>2822.0</v>
      </c>
      <c r="D11" s="27">
        <v>3.0</v>
      </c>
      <c r="E11" s="27">
        <v>433.0</v>
      </c>
      <c r="F11" s="27">
        <v>252.0</v>
      </c>
      <c r="G11" s="55">
        <f t="shared" si="1"/>
        <v>3510</v>
      </c>
      <c r="H11" s="27">
        <v>643.0</v>
      </c>
      <c r="I11" s="27">
        <v>0.0</v>
      </c>
      <c r="J11" s="27">
        <v>108.0</v>
      </c>
      <c r="K11" s="27">
        <v>42.0</v>
      </c>
      <c r="L11" s="68">
        <f t="shared" si="2"/>
        <v>793</v>
      </c>
      <c r="M11" s="31">
        <f t="shared" si="3"/>
        <v>4303</v>
      </c>
      <c r="N11" s="32">
        <f>((C11/M48)*100)</f>
        <v>17.06786017</v>
      </c>
      <c r="O11" s="22">
        <f>((D11/M48)*100)</f>
        <v>0.01814442966</v>
      </c>
      <c r="P11" s="32">
        <f>((E11/M48)*100)</f>
        <v>2.618846014</v>
      </c>
      <c r="Q11" s="22">
        <f>((F11/M48)*100)</f>
        <v>1.524132091</v>
      </c>
      <c r="R11" s="33">
        <f>((G11/M48)*100)</f>
        <v>21.2289827</v>
      </c>
      <c r="S11" s="32">
        <f>((H11/M48)*100)</f>
        <v>3.88895609</v>
      </c>
      <c r="T11" s="22">
        <f>((I11/M48)*100)</f>
        <v>0</v>
      </c>
      <c r="U11" s="32">
        <f>((J11/M48)*100)</f>
        <v>0.6531994678</v>
      </c>
      <c r="V11" s="22">
        <f>((K11/M48)*100)</f>
        <v>0.2540220152</v>
      </c>
      <c r="W11" s="34">
        <f>((L11/M48)*100)</f>
        <v>4.796177573</v>
      </c>
      <c r="X11" s="35">
        <f>((M11/M48)*100)</f>
        <v>26.02516028</v>
      </c>
    </row>
    <row r="12">
      <c r="A12" s="3"/>
      <c r="B12" s="54" t="s">
        <v>20</v>
      </c>
      <c r="C12" s="14">
        <v>104.0</v>
      </c>
      <c r="D12" s="27">
        <v>101.0</v>
      </c>
      <c r="E12" s="27">
        <v>0.0</v>
      </c>
      <c r="F12" s="27">
        <v>3.0</v>
      </c>
      <c r="G12" s="55">
        <f t="shared" si="1"/>
        <v>208</v>
      </c>
      <c r="H12" s="27">
        <v>35.0</v>
      </c>
      <c r="I12" s="27">
        <v>4.0</v>
      </c>
      <c r="J12" s="27">
        <v>0.0</v>
      </c>
      <c r="K12" s="27">
        <v>0.0</v>
      </c>
      <c r="L12" s="68">
        <f t="shared" si="2"/>
        <v>39</v>
      </c>
      <c r="M12" s="31">
        <f t="shared" si="3"/>
        <v>247</v>
      </c>
      <c r="N12" s="32">
        <f>((C12/M48)*100)</f>
        <v>0.6290068949</v>
      </c>
      <c r="O12" s="22">
        <f>((D12/M48)*100)</f>
        <v>0.6108624652</v>
      </c>
      <c r="P12" s="32">
        <f>((E12/M48)*100)</f>
        <v>0</v>
      </c>
      <c r="Q12" s="22">
        <f>((F12/M48)*100)</f>
        <v>0.01814442966</v>
      </c>
      <c r="R12" s="33">
        <f>((G12/M48)*100)</f>
        <v>1.25801379</v>
      </c>
      <c r="S12" s="32">
        <f>((H12/M48)*100)</f>
        <v>0.2116850127</v>
      </c>
      <c r="T12" s="22">
        <f>((I12/M48)*100)</f>
        <v>0.02419257288</v>
      </c>
      <c r="U12" s="32">
        <f>((J12/M48)*100)</f>
        <v>0</v>
      </c>
      <c r="V12" s="22">
        <f>((K12/M48)*100)</f>
        <v>0</v>
      </c>
      <c r="W12" s="34">
        <f>((L12/M48)*100)</f>
        <v>0.2358775856</v>
      </c>
      <c r="X12" s="35">
        <f>((M12/M48)*100)</f>
        <v>1.493891375</v>
      </c>
    </row>
    <row r="13">
      <c r="A13" s="3"/>
      <c r="B13" s="54" t="s">
        <v>21</v>
      </c>
      <c r="C13" s="14">
        <v>66.0</v>
      </c>
      <c r="D13" s="27">
        <v>101.0</v>
      </c>
      <c r="E13" s="27">
        <v>0.0</v>
      </c>
      <c r="F13" s="27">
        <v>4.0</v>
      </c>
      <c r="G13" s="55">
        <f t="shared" si="1"/>
        <v>171</v>
      </c>
      <c r="H13" s="27">
        <v>65.0</v>
      </c>
      <c r="I13" s="27">
        <v>4.0</v>
      </c>
      <c r="J13" s="27">
        <v>1.0</v>
      </c>
      <c r="K13" s="27">
        <v>5.0</v>
      </c>
      <c r="L13" s="68">
        <f t="shared" si="2"/>
        <v>75</v>
      </c>
      <c r="M13" s="31">
        <f t="shared" si="3"/>
        <v>246</v>
      </c>
      <c r="N13" s="32">
        <f>((C13/M48)*100)</f>
        <v>0.3991774525</v>
      </c>
      <c r="O13" s="22">
        <f>((D13/M48)*100)</f>
        <v>0.6108624652</v>
      </c>
      <c r="P13" s="32">
        <f>((E13/M48)*100)</f>
        <v>0</v>
      </c>
      <c r="Q13" s="22">
        <f>((F13/M48)*100)</f>
        <v>0.02419257288</v>
      </c>
      <c r="R13" s="33">
        <f>((G13/M48)*100)</f>
        <v>1.034232491</v>
      </c>
      <c r="S13" s="32">
        <f>((H13/M48)*100)</f>
        <v>0.3931293093</v>
      </c>
      <c r="T13" s="22">
        <f>((I13/M48)*100)</f>
        <v>0.02419257288</v>
      </c>
      <c r="U13" s="32">
        <f>((J13/M48)*100)</f>
        <v>0.00604814322</v>
      </c>
      <c r="V13" s="22">
        <f>((K13/M48)*100)</f>
        <v>0.0302407161</v>
      </c>
      <c r="W13" s="34">
        <f>((L13/M48)*100)</f>
        <v>0.4536107415</v>
      </c>
      <c r="X13" s="35">
        <f>((M13/M48)*100)</f>
        <v>1.487843232</v>
      </c>
    </row>
    <row r="14">
      <c r="A14" s="3"/>
      <c r="B14" s="54" t="s">
        <v>22</v>
      </c>
      <c r="C14" s="14">
        <v>0.0</v>
      </c>
      <c r="D14" s="27">
        <v>13.0</v>
      </c>
      <c r="E14" s="27">
        <v>1.0</v>
      </c>
      <c r="F14" s="27">
        <v>2.0</v>
      </c>
      <c r="G14" s="55">
        <f t="shared" si="1"/>
        <v>16</v>
      </c>
      <c r="H14" s="27">
        <v>0.0</v>
      </c>
      <c r="I14" s="27">
        <v>0.0</v>
      </c>
      <c r="J14" s="27">
        <v>0.0</v>
      </c>
      <c r="K14" s="27">
        <v>0.0</v>
      </c>
      <c r="L14" s="68">
        <f t="shared" si="2"/>
        <v>0</v>
      </c>
      <c r="M14" s="31">
        <f t="shared" si="3"/>
        <v>16</v>
      </c>
      <c r="N14" s="38">
        <f>((C14/M48)*100)</f>
        <v>0</v>
      </c>
      <c r="O14" s="22">
        <f>((D14/M48)*100)</f>
        <v>0.07862586186</v>
      </c>
      <c r="P14" s="38">
        <f>((E14/M48)*100)</f>
        <v>0.00604814322</v>
      </c>
      <c r="Q14" s="22">
        <f>((F14/M48)*100)</f>
        <v>0.01209628644</v>
      </c>
      <c r="R14" s="39">
        <f>((G14/M48)*100)</f>
        <v>0.09677029152</v>
      </c>
      <c r="S14" s="38">
        <f>((H14/M48)*100)</f>
        <v>0</v>
      </c>
      <c r="T14" s="22">
        <f>((I14/M48)*100)</f>
        <v>0</v>
      </c>
      <c r="U14" s="38">
        <f>((J14/M48)*100)</f>
        <v>0</v>
      </c>
      <c r="V14" s="22">
        <f>((K14/M48)*100)</f>
        <v>0</v>
      </c>
      <c r="W14" s="40">
        <f>((L14/M48)*100)</f>
        <v>0</v>
      </c>
      <c r="X14" s="41">
        <f>((M14/M48)*100)</f>
        <v>0.09677029152</v>
      </c>
    </row>
    <row r="15">
      <c r="A15" s="3"/>
      <c r="B15" s="42" t="s">
        <v>23</v>
      </c>
      <c r="C15" s="59">
        <f t="shared" ref="C15:F15" si="4">sum(C8:C14)</f>
        <v>6142</v>
      </c>
      <c r="D15" s="59">
        <f t="shared" si="4"/>
        <v>918</v>
      </c>
      <c r="E15" s="59">
        <f t="shared" si="4"/>
        <v>548</v>
      </c>
      <c r="F15" s="59">
        <f t="shared" si="4"/>
        <v>271</v>
      </c>
      <c r="G15" s="44">
        <f t="shared" si="1"/>
        <v>7879</v>
      </c>
      <c r="H15" s="59">
        <f t="shared" ref="H15:K15" si="5">sum(H8:H14)</f>
        <v>1224</v>
      </c>
      <c r="I15" s="59">
        <f t="shared" si="5"/>
        <v>138</v>
      </c>
      <c r="J15" s="59">
        <f t="shared" si="5"/>
        <v>140</v>
      </c>
      <c r="K15" s="59">
        <f t="shared" si="5"/>
        <v>47</v>
      </c>
      <c r="L15" s="45">
        <f t="shared" si="2"/>
        <v>1549</v>
      </c>
      <c r="M15" s="20">
        <f t="shared" si="3"/>
        <v>9428</v>
      </c>
      <c r="N15" s="46">
        <f>((C15/M48)*100)</f>
        <v>37.14769566</v>
      </c>
      <c r="O15" s="46">
        <f>((D15/M48)*100)</f>
        <v>5.552195476</v>
      </c>
      <c r="P15" s="46">
        <f>((E15/M48)*100)</f>
        <v>3.314382485</v>
      </c>
      <c r="Q15" s="46">
        <f>((F15/M48)*100)</f>
        <v>1.639046813</v>
      </c>
      <c r="R15" s="47">
        <f>((G15/M48)*100)</f>
        <v>47.65332043</v>
      </c>
      <c r="S15" s="46">
        <f>((H15/M48)*100)</f>
        <v>7.402927301</v>
      </c>
      <c r="T15" s="46">
        <f>((I15/M48)*100)</f>
        <v>0.8346437644</v>
      </c>
      <c r="U15" s="46">
        <f>((J15/M48)*100)</f>
        <v>0.8467400508</v>
      </c>
      <c r="V15" s="46">
        <f>((K15/M48)*100)</f>
        <v>0.2842627313</v>
      </c>
      <c r="W15" s="48">
        <f>((L15/M48)*100)</f>
        <v>9.368573848</v>
      </c>
      <c r="X15" s="49">
        <f>((M15/M48)*100)</f>
        <v>57.02189428</v>
      </c>
    </row>
    <row r="16">
      <c r="A16" s="14" t="s">
        <v>24</v>
      </c>
      <c r="B16" s="50" t="s">
        <v>16</v>
      </c>
      <c r="C16" s="16">
        <v>189.0</v>
      </c>
      <c r="D16" s="16">
        <v>59.0</v>
      </c>
      <c r="E16" s="16">
        <v>0.0</v>
      </c>
      <c r="F16" s="16">
        <v>0.0</v>
      </c>
      <c r="G16" s="51">
        <f t="shared" si="1"/>
        <v>248</v>
      </c>
      <c r="H16" s="18">
        <v>25.0</v>
      </c>
      <c r="I16" s="16">
        <v>2.0</v>
      </c>
      <c r="J16" s="104">
        <v>0.0</v>
      </c>
      <c r="K16" s="16">
        <v>0.0</v>
      </c>
      <c r="L16" s="52">
        <f t="shared" si="2"/>
        <v>27</v>
      </c>
      <c r="M16" s="20">
        <f t="shared" si="3"/>
        <v>275</v>
      </c>
      <c r="N16" s="22">
        <f>((C16/M48)*100)</f>
        <v>1.143099069</v>
      </c>
      <c r="O16" s="21">
        <f>((D16/M48)*100)</f>
        <v>0.35684045</v>
      </c>
      <c r="P16" s="22">
        <f>((E16/M48)*100)</f>
        <v>0</v>
      </c>
      <c r="Q16" s="21">
        <f>((F16/M48)*100)</f>
        <v>0</v>
      </c>
      <c r="R16" s="53">
        <f>((G16/M48)*100)</f>
        <v>1.499939519</v>
      </c>
      <c r="S16" s="21">
        <f>((H16/M48)*100)</f>
        <v>0.1512035805</v>
      </c>
      <c r="T16" s="22">
        <f>((I16/M48)*100)</f>
        <v>0.01209628644</v>
      </c>
      <c r="U16" s="21">
        <f>((J16/M48)*100)</f>
        <v>0</v>
      </c>
      <c r="V16" s="22">
        <f>((K16/M48)*100)</f>
        <v>0</v>
      </c>
      <c r="W16" s="24">
        <f>((L16/M48)*100)</f>
        <v>0.1632998669</v>
      </c>
      <c r="X16" s="25">
        <f>((M16/M48)*100)</f>
        <v>1.663239386</v>
      </c>
    </row>
    <row r="17">
      <c r="A17" s="3"/>
      <c r="B17" s="54" t="s">
        <v>19</v>
      </c>
      <c r="C17" s="27">
        <v>405.0</v>
      </c>
      <c r="D17" s="27">
        <v>26.0</v>
      </c>
      <c r="E17" s="27">
        <v>63.0</v>
      </c>
      <c r="F17" s="27">
        <v>17.0</v>
      </c>
      <c r="G17" s="55">
        <f t="shared" si="1"/>
        <v>511</v>
      </c>
      <c r="H17" s="29">
        <v>66.0</v>
      </c>
      <c r="I17" s="27">
        <v>0.0</v>
      </c>
      <c r="J17" s="3">
        <v>19.0</v>
      </c>
      <c r="K17" s="27">
        <v>2.0</v>
      </c>
      <c r="L17" s="56">
        <f t="shared" si="2"/>
        <v>87</v>
      </c>
      <c r="M17" s="31">
        <f t="shared" si="3"/>
        <v>598</v>
      </c>
      <c r="N17" s="22">
        <f>((C17/M48)*100)</f>
        <v>2.449498004</v>
      </c>
      <c r="O17" s="32">
        <f>((D17/M48)*100)</f>
        <v>0.1572517237</v>
      </c>
      <c r="P17" s="22">
        <f>((E17/M48)*100)</f>
        <v>0.3810330229</v>
      </c>
      <c r="Q17" s="32">
        <f>((F17/M48)*100)</f>
        <v>0.1028184347</v>
      </c>
      <c r="R17" s="53">
        <f>((G17/M48)*100)</f>
        <v>3.090601185</v>
      </c>
      <c r="S17" s="32">
        <f>((H17/M48)*100)</f>
        <v>0.3991774525</v>
      </c>
      <c r="T17" s="22">
        <f>((I17/M48)*100)</f>
        <v>0</v>
      </c>
      <c r="U17" s="32">
        <f>((J17/M48)*100)</f>
        <v>0.1149147212</v>
      </c>
      <c r="V17" s="22">
        <f>((K17/M48)*100)</f>
        <v>0.01209628644</v>
      </c>
      <c r="W17" s="34">
        <f>((L17/M48)*100)</f>
        <v>0.5261884601</v>
      </c>
      <c r="X17" s="35">
        <f>((M17/M48)*100)</f>
        <v>3.616789646</v>
      </c>
    </row>
    <row r="18">
      <c r="A18" s="3"/>
      <c r="B18" s="54" t="s">
        <v>20</v>
      </c>
      <c r="C18" s="36">
        <v>10.0</v>
      </c>
      <c r="D18" s="36">
        <v>0.0</v>
      </c>
      <c r="E18" s="36">
        <v>0.0</v>
      </c>
      <c r="F18" s="36">
        <v>0.0</v>
      </c>
      <c r="G18" s="57">
        <f t="shared" si="1"/>
        <v>10</v>
      </c>
      <c r="H18" s="29">
        <v>7.0</v>
      </c>
      <c r="I18" s="36">
        <v>0.0</v>
      </c>
      <c r="J18" s="3">
        <v>0.0</v>
      </c>
      <c r="K18" s="36">
        <v>0.0</v>
      </c>
      <c r="L18" s="56">
        <f t="shared" si="2"/>
        <v>7</v>
      </c>
      <c r="M18" s="58">
        <f t="shared" si="3"/>
        <v>17</v>
      </c>
      <c r="N18" s="22">
        <f>((C18/M48)*100)</f>
        <v>0.0604814322</v>
      </c>
      <c r="O18" s="38">
        <f>((D18/M48)*100)</f>
        <v>0</v>
      </c>
      <c r="P18" s="22">
        <f>((E18/M48)*100)</f>
        <v>0</v>
      </c>
      <c r="Q18" s="38">
        <f>((F18/M48)*100)</f>
        <v>0</v>
      </c>
      <c r="R18" s="53">
        <f>((G18/M48)*100)</f>
        <v>0.0604814322</v>
      </c>
      <c r="S18" s="38">
        <f>((H18/M48)*100)</f>
        <v>0.04233700254</v>
      </c>
      <c r="T18" s="22">
        <f>((I18/M48)*100)</f>
        <v>0</v>
      </c>
      <c r="U18" s="38">
        <f>((J18/M48)*100)</f>
        <v>0</v>
      </c>
      <c r="V18" s="22">
        <f>((K18/M48)*100)</f>
        <v>0</v>
      </c>
      <c r="W18" s="40">
        <f>((L18/M48)*100)</f>
        <v>0.04233700254</v>
      </c>
      <c r="X18" s="41">
        <f>((M18/M48)*100)</f>
        <v>0.1028184347</v>
      </c>
    </row>
    <row r="19">
      <c r="A19" s="3"/>
      <c r="B19" s="42" t="s">
        <v>23</v>
      </c>
      <c r="C19" s="59">
        <f t="shared" ref="C19:F19" si="6">sum(C16:C18)</f>
        <v>604</v>
      </c>
      <c r="D19" s="59">
        <f t="shared" si="6"/>
        <v>85</v>
      </c>
      <c r="E19" s="59">
        <f t="shared" si="6"/>
        <v>63</v>
      </c>
      <c r="F19" s="59">
        <f t="shared" si="6"/>
        <v>17</v>
      </c>
      <c r="G19" s="51">
        <f t="shared" si="1"/>
        <v>769</v>
      </c>
      <c r="H19" s="59">
        <f t="shared" ref="H19:K19" si="7">sum(H16:H18)</f>
        <v>98</v>
      </c>
      <c r="I19" s="59">
        <f t="shared" si="7"/>
        <v>2</v>
      </c>
      <c r="J19" s="59">
        <f t="shared" si="7"/>
        <v>19</v>
      </c>
      <c r="K19" s="59">
        <f t="shared" si="7"/>
        <v>2</v>
      </c>
      <c r="L19" s="45">
        <f t="shared" si="2"/>
        <v>121</v>
      </c>
      <c r="M19" s="31">
        <f t="shared" si="3"/>
        <v>890</v>
      </c>
      <c r="N19" s="46">
        <f>((C19/M48)*100)</f>
        <v>3.653078505</v>
      </c>
      <c r="O19" s="46">
        <f>((D19/M48)*100)</f>
        <v>0.5140921737</v>
      </c>
      <c r="P19" s="46">
        <f>((E19/M48)*100)</f>
        <v>0.3810330229</v>
      </c>
      <c r="Q19" s="46">
        <f>((F19/M48)*100)</f>
        <v>0.1028184347</v>
      </c>
      <c r="R19" s="47">
        <f>((G19/M48)*100)</f>
        <v>4.651022136</v>
      </c>
      <c r="S19" s="46">
        <f>((H19/M48)*100)</f>
        <v>0.5927180356</v>
      </c>
      <c r="T19" s="46">
        <f>((I19/M48)*100)</f>
        <v>0.01209628644</v>
      </c>
      <c r="U19" s="46">
        <f>((J19/M48)*100)</f>
        <v>0.1149147212</v>
      </c>
      <c r="V19" s="46">
        <f>((K19/M48)*100)</f>
        <v>0.01209628644</v>
      </c>
      <c r="W19" s="48">
        <f>((L19/M48)*100)</f>
        <v>0.7318253296</v>
      </c>
      <c r="X19" s="49">
        <f>((M19/M48)*100)</f>
        <v>5.382847466</v>
      </c>
    </row>
    <row r="20">
      <c r="A20" s="14" t="s">
        <v>25</v>
      </c>
      <c r="B20" s="50" t="s">
        <v>16</v>
      </c>
      <c r="C20" s="3">
        <v>95.0</v>
      </c>
      <c r="D20" s="16">
        <v>42.0</v>
      </c>
      <c r="E20" s="3">
        <v>0.0</v>
      </c>
      <c r="F20" s="16">
        <v>0.0</v>
      </c>
      <c r="G20" s="51">
        <f t="shared" si="1"/>
        <v>137</v>
      </c>
      <c r="H20" s="18">
        <v>8.0</v>
      </c>
      <c r="I20" s="16">
        <v>1.0</v>
      </c>
      <c r="J20" s="104">
        <v>0.0</v>
      </c>
      <c r="K20" s="16">
        <v>0.0</v>
      </c>
      <c r="L20" s="19">
        <f t="shared" si="2"/>
        <v>9</v>
      </c>
      <c r="M20" s="20">
        <f t="shared" si="3"/>
        <v>146</v>
      </c>
      <c r="N20" s="21">
        <f>((C20/M48)*100)</f>
        <v>0.5745736059</v>
      </c>
      <c r="O20" s="22">
        <f>((D20/M48)*100)</f>
        <v>0.2540220152</v>
      </c>
      <c r="P20" s="21">
        <f>((E20/M48)*100)</f>
        <v>0</v>
      </c>
      <c r="Q20" s="22">
        <f>((F20/M48)*100)</f>
        <v>0</v>
      </c>
      <c r="R20" s="23">
        <f>((G20/M48)*100)</f>
        <v>0.8285956211</v>
      </c>
      <c r="S20" s="22">
        <f>((H20/M48)*100)</f>
        <v>0.04838514576</v>
      </c>
      <c r="T20" s="21">
        <f>((I20/M48)*100)</f>
        <v>0.00604814322</v>
      </c>
      <c r="U20" s="22">
        <f>((J20/M48)*100)</f>
        <v>0</v>
      </c>
      <c r="V20" s="21">
        <f>((K20/M48)*100)</f>
        <v>0</v>
      </c>
      <c r="W20" s="60">
        <f>((L20/M48)*100)</f>
        <v>0.05443328898</v>
      </c>
      <c r="X20" s="25">
        <f>((M20/M48)*100)</f>
        <v>0.8830289101</v>
      </c>
    </row>
    <row r="21">
      <c r="B21" s="54" t="s">
        <v>18</v>
      </c>
      <c r="C21" s="3">
        <v>0.0</v>
      </c>
      <c r="D21" s="27">
        <v>0.0</v>
      </c>
      <c r="E21" s="3">
        <v>1.0</v>
      </c>
      <c r="F21" s="27">
        <v>0.0</v>
      </c>
      <c r="G21" s="55">
        <f t="shared" si="1"/>
        <v>1</v>
      </c>
      <c r="H21" s="29">
        <v>0.0</v>
      </c>
      <c r="I21" s="27">
        <v>0.0</v>
      </c>
      <c r="J21" s="3">
        <v>0.0</v>
      </c>
      <c r="K21" s="27">
        <v>0.0</v>
      </c>
      <c r="L21" s="30">
        <f t="shared" si="2"/>
        <v>0</v>
      </c>
      <c r="M21" s="31">
        <f t="shared" si="3"/>
        <v>1</v>
      </c>
      <c r="N21" s="32">
        <f>((C21/M48)*100)</f>
        <v>0</v>
      </c>
      <c r="O21" s="22">
        <f>((D21/M48)*100)</f>
        <v>0</v>
      </c>
      <c r="P21" s="32">
        <f>((E21/M48)*100)</f>
        <v>0.00604814322</v>
      </c>
      <c r="Q21" s="22">
        <f>((F21/M48)*100)</f>
        <v>0</v>
      </c>
      <c r="R21" s="33">
        <f>((G21/M48)*100)</f>
        <v>0.00604814322</v>
      </c>
      <c r="S21" s="22">
        <f>((H21/M48)*100)</f>
        <v>0</v>
      </c>
      <c r="T21" s="32">
        <f>((I21/M48)*100)</f>
        <v>0</v>
      </c>
      <c r="U21" s="22">
        <f>((J21/M48)*100)</f>
        <v>0</v>
      </c>
      <c r="V21" s="32">
        <f>((K21/M48)*100)</f>
        <v>0</v>
      </c>
      <c r="W21" s="60">
        <f>((L21/M48)*100)</f>
        <v>0</v>
      </c>
      <c r="X21" s="35">
        <f>((M21/M48)*100)</f>
        <v>0.00604814322</v>
      </c>
    </row>
    <row r="22">
      <c r="A22" s="3"/>
      <c r="B22" s="54" t="s">
        <v>19</v>
      </c>
      <c r="C22" s="3">
        <v>203.0</v>
      </c>
      <c r="D22" s="27">
        <v>0.0</v>
      </c>
      <c r="E22" s="3">
        <v>70.0</v>
      </c>
      <c r="F22" s="27">
        <v>13.0</v>
      </c>
      <c r="G22" s="55">
        <f t="shared" si="1"/>
        <v>286</v>
      </c>
      <c r="H22" s="29">
        <v>34.0</v>
      </c>
      <c r="I22" s="27">
        <v>0.0</v>
      </c>
      <c r="J22" s="3">
        <v>7.0</v>
      </c>
      <c r="K22" s="27">
        <v>1.0</v>
      </c>
      <c r="L22" s="30">
        <f t="shared" si="2"/>
        <v>42</v>
      </c>
      <c r="M22" s="31">
        <f t="shared" si="3"/>
        <v>328</v>
      </c>
      <c r="N22" s="32">
        <f>((C22/M48)*100)</f>
        <v>1.227773074</v>
      </c>
      <c r="O22" s="22">
        <f>((D22/M48)*100)</f>
        <v>0</v>
      </c>
      <c r="P22" s="32">
        <f>((E22/M48)*100)</f>
        <v>0.4233700254</v>
      </c>
      <c r="Q22" s="22">
        <f>((F22/M48)*100)</f>
        <v>0.07862586186</v>
      </c>
      <c r="R22" s="33">
        <f>((G22/M48)*100)</f>
        <v>1.729768961</v>
      </c>
      <c r="S22" s="22">
        <f>((H22/M48)*100)</f>
        <v>0.2056368695</v>
      </c>
      <c r="T22" s="32">
        <f>((I22/M48)*100)</f>
        <v>0</v>
      </c>
      <c r="U22" s="22">
        <f>((J22/M48)*100)</f>
        <v>0.04233700254</v>
      </c>
      <c r="V22" s="32">
        <f>((K22/M48)*100)</f>
        <v>0.00604814322</v>
      </c>
      <c r="W22" s="60">
        <f>((L22/M48)*100)</f>
        <v>0.2540220152</v>
      </c>
      <c r="X22" s="35">
        <f>((M22/M48)*100)</f>
        <v>1.983790976</v>
      </c>
    </row>
    <row r="23">
      <c r="A23" s="3"/>
      <c r="B23" s="54" t="s">
        <v>20</v>
      </c>
      <c r="C23" s="3">
        <v>7.0</v>
      </c>
      <c r="D23" s="36">
        <v>2.0</v>
      </c>
      <c r="E23" s="3">
        <v>0.0</v>
      </c>
      <c r="F23" s="36">
        <v>0.0</v>
      </c>
      <c r="G23" s="57">
        <f t="shared" si="1"/>
        <v>9</v>
      </c>
      <c r="H23" s="37">
        <v>0.0</v>
      </c>
      <c r="I23" s="36">
        <v>0.0</v>
      </c>
      <c r="J23" s="105">
        <v>0.0</v>
      </c>
      <c r="K23" s="36">
        <v>0.0</v>
      </c>
      <c r="L23" s="61">
        <f t="shared" si="2"/>
        <v>0</v>
      </c>
      <c r="M23" s="58">
        <f t="shared" si="3"/>
        <v>9</v>
      </c>
      <c r="N23" s="38">
        <f>((C23/M48)*100)</f>
        <v>0.04233700254</v>
      </c>
      <c r="O23" s="22">
        <f>((D23/M48)*100)</f>
        <v>0.01209628644</v>
      </c>
      <c r="P23" s="38">
        <f>((E23/M48)*100)</f>
        <v>0</v>
      </c>
      <c r="Q23" s="22">
        <f>((F23/M48)*100)</f>
        <v>0</v>
      </c>
      <c r="R23" s="39">
        <f>((G23/M48)*100)</f>
        <v>0.05443328898</v>
      </c>
      <c r="S23" s="22">
        <f>((H23/M48)*100)</f>
        <v>0</v>
      </c>
      <c r="T23" s="38">
        <f>((I23/M48)*100)</f>
        <v>0</v>
      </c>
      <c r="U23" s="22">
        <f>((J23/M48)*100)</f>
        <v>0</v>
      </c>
      <c r="V23" s="38">
        <f>((K23/M48)*100)</f>
        <v>0</v>
      </c>
      <c r="W23" s="60">
        <f>((L23/M48)*100)</f>
        <v>0</v>
      </c>
      <c r="X23" s="41">
        <f>((M23/M48)*100)</f>
        <v>0.05443328898</v>
      </c>
    </row>
    <row r="24">
      <c r="A24" s="3"/>
      <c r="B24" s="42" t="s">
        <v>23</v>
      </c>
      <c r="C24" s="59">
        <f t="shared" ref="C24:F24" si="8">sum(C20:C23)</f>
        <v>305</v>
      </c>
      <c r="D24" s="59">
        <f t="shared" si="8"/>
        <v>44</v>
      </c>
      <c r="E24" s="59">
        <f t="shared" si="8"/>
        <v>71</v>
      </c>
      <c r="F24" s="59">
        <f t="shared" si="8"/>
        <v>13</v>
      </c>
      <c r="G24" s="55">
        <f t="shared" si="1"/>
        <v>433</v>
      </c>
      <c r="H24" s="59">
        <f t="shared" ref="H24:K24" si="9">sum(H20:H23)</f>
        <v>42</v>
      </c>
      <c r="I24" s="59">
        <f t="shared" si="9"/>
        <v>1</v>
      </c>
      <c r="J24" s="59">
        <f t="shared" si="9"/>
        <v>7</v>
      </c>
      <c r="K24" s="59">
        <f t="shared" si="9"/>
        <v>1</v>
      </c>
      <c r="L24" s="62">
        <f t="shared" si="2"/>
        <v>51</v>
      </c>
      <c r="M24" s="31">
        <f t="shared" si="3"/>
        <v>484</v>
      </c>
      <c r="N24" s="46">
        <f>((C24/M48)*100)</f>
        <v>1.844683682</v>
      </c>
      <c r="O24" s="46">
        <f>((D24/M48)*100)</f>
        <v>0.2661183017</v>
      </c>
      <c r="P24" s="46">
        <f>((E24/M48)*100)</f>
        <v>0.4294181686</v>
      </c>
      <c r="Q24" s="46">
        <f>((F24/M48)*100)</f>
        <v>0.07862586186</v>
      </c>
      <c r="R24" s="47">
        <f>((G24/M48)*100)</f>
        <v>2.618846014</v>
      </c>
      <c r="S24" s="46">
        <f>((H24/M48)*100)</f>
        <v>0.2540220152</v>
      </c>
      <c r="T24" s="46">
        <f>((I24/M48)*100)</f>
        <v>0.00604814322</v>
      </c>
      <c r="U24" s="46">
        <f>((J24/M48)*100)</f>
        <v>0.04233700254</v>
      </c>
      <c r="V24" s="46">
        <f>((K24/M48)*100)</f>
        <v>0.00604814322</v>
      </c>
      <c r="W24" s="48">
        <f>((L24/M48)*100)</f>
        <v>0.3084553042</v>
      </c>
      <c r="X24" s="49">
        <f>((M24/M48)*100)</f>
        <v>2.927301318</v>
      </c>
    </row>
    <row r="25">
      <c r="A25" s="14" t="s">
        <v>26</v>
      </c>
      <c r="B25" s="50" t="s">
        <v>16</v>
      </c>
      <c r="C25" s="3">
        <v>251.0</v>
      </c>
      <c r="D25" s="16">
        <v>78.0</v>
      </c>
      <c r="E25" s="16">
        <v>0.0</v>
      </c>
      <c r="F25" s="3">
        <v>0.0</v>
      </c>
      <c r="G25" s="51">
        <f t="shared" si="1"/>
        <v>329</v>
      </c>
      <c r="H25" s="3">
        <v>46.0</v>
      </c>
      <c r="I25" s="16">
        <v>18.0</v>
      </c>
      <c r="J25" s="3">
        <v>0.0</v>
      </c>
      <c r="K25" s="16">
        <v>0.0</v>
      </c>
      <c r="L25" s="63">
        <f t="shared" si="2"/>
        <v>64</v>
      </c>
      <c r="M25" s="20">
        <f t="shared" si="3"/>
        <v>393</v>
      </c>
      <c r="N25" s="22">
        <f>((C25/M48)*100)</f>
        <v>1.518083948</v>
      </c>
      <c r="O25" s="21">
        <f>((D25/M48)*100)</f>
        <v>0.4717551712</v>
      </c>
      <c r="P25" s="22">
        <f>((E25/M48)*100)</f>
        <v>0</v>
      </c>
      <c r="Q25" s="21">
        <f>((F25/M48)*100)</f>
        <v>0</v>
      </c>
      <c r="R25" s="53">
        <f>((G25/M48)*100)</f>
        <v>1.989839119</v>
      </c>
      <c r="S25" s="21">
        <f>((H25/M48)*100)</f>
        <v>0.2782145881</v>
      </c>
      <c r="T25" s="22">
        <f>((I25/M48)*100)</f>
        <v>0.108866578</v>
      </c>
      <c r="U25" s="21">
        <f>((J25/M48)*100)</f>
        <v>0</v>
      </c>
      <c r="V25" s="22">
        <f>((K25/M48)*100)</f>
        <v>0</v>
      </c>
      <c r="W25" s="24">
        <f>((L25/M48)*100)</f>
        <v>0.3870811661</v>
      </c>
      <c r="X25" s="25">
        <f>((M25/M48)*100)</f>
        <v>2.376920285</v>
      </c>
    </row>
    <row r="26">
      <c r="A26" s="3"/>
      <c r="B26" s="54" t="s">
        <v>19</v>
      </c>
      <c r="C26" s="3">
        <v>132.0</v>
      </c>
      <c r="D26" s="27">
        <v>3.0</v>
      </c>
      <c r="E26" s="27">
        <v>59.0</v>
      </c>
      <c r="F26" s="3">
        <v>8.0</v>
      </c>
      <c r="G26" s="55">
        <f t="shared" si="1"/>
        <v>202</v>
      </c>
      <c r="H26" s="3">
        <v>48.0</v>
      </c>
      <c r="I26" s="27">
        <v>0.0</v>
      </c>
      <c r="J26" s="3">
        <v>20.0</v>
      </c>
      <c r="K26" s="27">
        <v>0.0</v>
      </c>
      <c r="L26" s="64">
        <f t="shared" si="2"/>
        <v>68</v>
      </c>
      <c r="M26" s="31">
        <f t="shared" si="3"/>
        <v>270</v>
      </c>
      <c r="N26" s="22">
        <f>((C26/M48)*100)</f>
        <v>0.798354905</v>
      </c>
      <c r="O26" s="32">
        <f>((D26/M48)*100)</f>
        <v>0.01814442966</v>
      </c>
      <c r="P26" s="22">
        <f>((E26/M48)*100)</f>
        <v>0.35684045</v>
      </c>
      <c r="Q26" s="32">
        <f>((F26/M48)*100)</f>
        <v>0.04838514576</v>
      </c>
      <c r="R26" s="53">
        <f>((G26/M48)*100)</f>
        <v>1.22172493</v>
      </c>
      <c r="S26" s="32">
        <f>((H26/M48)*100)</f>
        <v>0.2903108746</v>
      </c>
      <c r="T26" s="22">
        <f>((I26/M48)*100)</f>
        <v>0</v>
      </c>
      <c r="U26" s="32">
        <f>((J26/M48)*100)</f>
        <v>0.1209628644</v>
      </c>
      <c r="V26" s="22">
        <f>((K26/M48)*100)</f>
        <v>0</v>
      </c>
      <c r="W26" s="34">
        <f>((L26/M48)*100)</f>
        <v>0.411273739</v>
      </c>
      <c r="X26" s="35">
        <f>((M26/M48)*100)</f>
        <v>1.632998669</v>
      </c>
    </row>
    <row r="27">
      <c r="A27" s="3"/>
      <c r="B27" s="54" t="s">
        <v>20</v>
      </c>
      <c r="C27" s="3">
        <v>8.0</v>
      </c>
      <c r="D27" s="36">
        <v>2.0</v>
      </c>
      <c r="E27" s="36">
        <v>0.0</v>
      </c>
      <c r="F27" s="3">
        <v>2.0</v>
      </c>
      <c r="G27" s="57">
        <f t="shared" si="1"/>
        <v>12</v>
      </c>
      <c r="H27" s="3">
        <v>2.0</v>
      </c>
      <c r="I27" s="36">
        <v>0.0</v>
      </c>
      <c r="J27" s="3">
        <v>0.0</v>
      </c>
      <c r="K27" s="36">
        <v>0.0</v>
      </c>
      <c r="L27" s="64">
        <f t="shared" si="2"/>
        <v>2</v>
      </c>
      <c r="M27" s="58">
        <f t="shared" si="3"/>
        <v>14</v>
      </c>
      <c r="N27" s="22">
        <f>((C27/M48)*100)</f>
        <v>0.04838514576</v>
      </c>
      <c r="O27" s="38">
        <f>((D27/M48)*100)</f>
        <v>0.01209628644</v>
      </c>
      <c r="P27" s="22">
        <f>((E27/M48)*100)</f>
        <v>0</v>
      </c>
      <c r="Q27" s="38">
        <f>((F27/M48)*100)</f>
        <v>0.01209628644</v>
      </c>
      <c r="R27" s="53">
        <f>((G27/M48)*100)</f>
        <v>0.07257771864</v>
      </c>
      <c r="S27" s="38">
        <f>((H27/M48)*100)</f>
        <v>0.01209628644</v>
      </c>
      <c r="T27" s="22">
        <f>((I27/M48)*100)</f>
        <v>0</v>
      </c>
      <c r="U27" s="38">
        <f>((J27/M48)*100)</f>
        <v>0</v>
      </c>
      <c r="V27" s="22">
        <f>((K27/M48)*100)</f>
        <v>0</v>
      </c>
      <c r="W27" s="40">
        <f>((L27/M48)*100)</f>
        <v>0.01209628644</v>
      </c>
      <c r="X27" s="41">
        <f>((M27/M48)*100)</f>
        <v>0.08467400508</v>
      </c>
    </row>
    <row r="28">
      <c r="A28" s="3"/>
      <c r="B28" s="65" t="s">
        <v>23</v>
      </c>
      <c r="C28" s="59">
        <f t="shared" ref="C28:F28" si="10">sum(C25:C27)</f>
        <v>391</v>
      </c>
      <c r="D28" s="59">
        <f t="shared" si="10"/>
        <v>83</v>
      </c>
      <c r="E28" s="59">
        <f t="shared" si="10"/>
        <v>59</v>
      </c>
      <c r="F28" s="59">
        <f t="shared" si="10"/>
        <v>10</v>
      </c>
      <c r="G28" s="66">
        <f t="shared" si="1"/>
        <v>543</v>
      </c>
      <c r="H28" s="59">
        <f t="shared" ref="H28:K28" si="11">sum(H25:H27)</f>
        <v>96</v>
      </c>
      <c r="I28" s="59">
        <f t="shared" si="11"/>
        <v>18</v>
      </c>
      <c r="J28" s="59">
        <f t="shared" si="11"/>
        <v>20</v>
      </c>
      <c r="K28" s="59">
        <f t="shared" si="11"/>
        <v>0</v>
      </c>
      <c r="L28" s="62">
        <f t="shared" si="2"/>
        <v>134</v>
      </c>
      <c r="M28" s="31">
        <f t="shared" si="3"/>
        <v>677</v>
      </c>
      <c r="N28" s="46">
        <f>((C28/M48)*100)</f>
        <v>2.364823999</v>
      </c>
      <c r="O28" s="46">
        <f>((D28/M48)*100)</f>
        <v>0.5019958873</v>
      </c>
      <c r="P28" s="46">
        <f>((E28/M48)*100)</f>
        <v>0.35684045</v>
      </c>
      <c r="Q28" s="46">
        <f>((F28/M48)*100)</f>
        <v>0.0604814322</v>
      </c>
      <c r="R28" s="47">
        <f>((G28/M48)*100)</f>
        <v>3.284141768</v>
      </c>
      <c r="S28" s="46">
        <f>((H28/M48)*100)</f>
        <v>0.5806217491</v>
      </c>
      <c r="T28" s="46">
        <f>((I28/M48)*100)</f>
        <v>0.108866578</v>
      </c>
      <c r="U28" s="46">
        <f>((J28/M48)*100)</f>
        <v>0.1209628644</v>
      </c>
      <c r="V28" s="46">
        <f>((K28/M48)*100)</f>
        <v>0</v>
      </c>
      <c r="W28" s="48">
        <f>((L28/M48)*100)</f>
        <v>0.8104511915</v>
      </c>
      <c r="X28" s="49">
        <f>((M28/M48)*100)</f>
        <v>4.09459296</v>
      </c>
    </row>
    <row r="29">
      <c r="A29" s="14" t="s">
        <v>27</v>
      </c>
      <c r="B29" s="50" t="s">
        <v>16</v>
      </c>
      <c r="C29" s="3">
        <v>405.0</v>
      </c>
      <c r="D29" s="16">
        <v>71.0</v>
      </c>
      <c r="E29" s="3">
        <v>0.0</v>
      </c>
      <c r="F29" s="16">
        <v>1.0</v>
      </c>
      <c r="G29" s="51">
        <f t="shared" si="1"/>
        <v>477</v>
      </c>
      <c r="H29" s="3">
        <v>81.0</v>
      </c>
      <c r="I29" s="16">
        <v>10.0</v>
      </c>
      <c r="J29" s="3">
        <v>0.0</v>
      </c>
      <c r="K29" s="16">
        <v>0.0</v>
      </c>
      <c r="L29" s="62">
        <f t="shared" si="2"/>
        <v>91</v>
      </c>
      <c r="M29" s="67">
        <f t="shared" si="3"/>
        <v>568</v>
      </c>
      <c r="N29" s="22">
        <f>((C29/M48)*100)</f>
        <v>2.449498004</v>
      </c>
      <c r="O29" s="21">
        <f>((D29/M48)*100)</f>
        <v>0.4294181686</v>
      </c>
      <c r="P29" s="22">
        <f>((E29/M48)*100)</f>
        <v>0</v>
      </c>
      <c r="Q29" s="21">
        <f>((F29/M48)*100)</f>
        <v>0.00604814322</v>
      </c>
      <c r="R29" s="53">
        <f>((G29/M48)*100)</f>
        <v>2.884964316</v>
      </c>
      <c r="S29" s="21">
        <f>((H29/M48)*100)</f>
        <v>0.4898996008</v>
      </c>
      <c r="T29" s="22">
        <f>((I29/M48)*100)</f>
        <v>0.0604814322</v>
      </c>
      <c r="U29" s="21">
        <f>((J29/M48)*100)</f>
        <v>0</v>
      </c>
      <c r="V29" s="22">
        <f>((K29/M48)*100)</f>
        <v>0</v>
      </c>
      <c r="W29" s="24">
        <f>((L29/M48)*100)</f>
        <v>0.550381033</v>
      </c>
      <c r="X29" s="25">
        <f>((M29/M48)*100)</f>
        <v>3.435345349</v>
      </c>
    </row>
    <row r="30">
      <c r="A30" s="3"/>
      <c r="B30" s="54" t="s">
        <v>18</v>
      </c>
      <c r="C30" s="3">
        <v>109.0</v>
      </c>
      <c r="D30" s="27">
        <v>0.0</v>
      </c>
      <c r="E30" s="3">
        <v>58.0</v>
      </c>
      <c r="F30" s="27">
        <v>0.0</v>
      </c>
      <c r="G30" s="55">
        <f t="shared" si="1"/>
        <v>167</v>
      </c>
      <c r="H30" s="3">
        <v>23.0</v>
      </c>
      <c r="I30" s="27">
        <v>0.0</v>
      </c>
      <c r="J30" s="3">
        <v>8.0</v>
      </c>
      <c r="K30" s="27">
        <v>1.0</v>
      </c>
      <c r="L30" s="68">
        <f t="shared" si="2"/>
        <v>32</v>
      </c>
      <c r="M30" s="69">
        <f t="shared" si="3"/>
        <v>199</v>
      </c>
      <c r="N30" s="22">
        <f>((C30/M48)*100)</f>
        <v>0.659247611</v>
      </c>
      <c r="O30" s="32">
        <f>((D30/M48)*100)</f>
        <v>0</v>
      </c>
      <c r="P30" s="22">
        <f>((E30/M48)*100)</f>
        <v>0.3507923068</v>
      </c>
      <c r="Q30" s="32">
        <f>((F30/M48)*100)</f>
        <v>0</v>
      </c>
      <c r="R30" s="53">
        <f>((G30/M48)*100)</f>
        <v>1.010039918</v>
      </c>
      <c r="S30" s="32">
        <f>((H30/M48)*100)</f>
        <v>0.1391072941</v>
      </c>
      <c r="T30" s="22">
        <f>((I30/M48)*100)</f>
        <v>0</v>
      </c>
      <c r="U30" s="32">
        <f>((J30/M48)*100)</f>
        <v>0.04838514576</v>
      </c>
      <c r="V30" s="22">
        <f>((K30/M48)*100)</f>
        <v>0.00604814322</v>
      </c>
      <c r="W30" s="34">
        <f>((L30/M48)*100)</f>
        <v>0.193540583</v>
      </c>
      <c r="X30" s="35">
        <f>((M30/M48)*100)</f>
        <v>1.203580501</v>
      </c>
    </row>
    <row r="31">
      <c r="A31" s="3"/>
      <c r="B31" s="54" t="s">
        <v>19</v>
      </c>
      <c r="C31" s="3">
        <v>338.0</v>
      </c>
      <c r="D31" s="27">
        <v>1.0</v>
      </c>
      <c r="E31" s="3">
        <v>94.0</v>
      </c>
      <c r="F31" s="27">
        <v>47.0</v>
      </c>
      <c r="G31" s="55">
        <f t="shared" si="1"/>
        <v>480</v>
      </c>
      <c r="H31" s="3">
        <v>74.0</v>
      </c>
      <c r="I31" s="27">
        <v>5.0</v>
      </c>
      <c r="J31" s="3">
        <v>22.0</v>
      </c>
      <c r="K31" s="27">
        <v>11.0</v>
      </c>
      <c r="L31" s="68">
        <f t="shared" si="2"/>
        <v>112</v>
      </c>
      <c r="M31" s="69">
        <f t="shared" si="3"/>
        <v>592</v>
      </c>
      <c r="N31" s="22">
        <f>((C31/M48)*100)</f>
        <v>2.044272408</v>
      </c>
      <c r="O31" s="32">
        <f>((D31/M48)*100)</f>
        <v>0.00604814322</v>
      </c>
      <c r="P31" s="22">
        <f>((E31/M48)*100)</f>
        <v>0.5685254627</v>
      </c>
      <c r="Q31" s="32">
        <f>((F31/M48)*100)</f>
        <v>0.2842627313</v>
      </c>
      <c r="R31" s="53">
        <f>((G31/M48)*100)</f>
        <v>2.903108746</v>
      </c>
      <c r="S31" s="32">
        <f>((H31/M48)*100)</f>
        <v>0.4475625983</v>
      </c>
      <c r="T31" s="22">
        <f>((I31/M48)*100)</f>
        <v>0.0302407161</v>
      </c>
      <c r="U31" s="32">
        <f>((J31/M48)*100)</f>
        <v>0.1330591508</v>
      </c>
      <c r="V31" s="22">
        <f>((K31/M48)*100)</f>
        <v>0.06652957542</v>
      </c>
      <c r="W31" s="34">
        <f>((L31/M48)*100)</f>
        <v>0.6773920406</v>
      </c>
      <c r="X31" s="35">
        <f>((M31/M48)*100)</f>
        <v>3.580500786</v>
      </c>
    </row>
    <row r="32">
      <c r="A32" s="3"/>
      <c r="B32" s="54" t="s">
        <v>20</v>
      </c>
      <c r="C32" s="3">
        <v>7.0</v>
      </c>
      <c r="D32" s="36">
        <v>20.0</v>
      </c>
      <c r="E32" s="3">
        <v>0.0</v>
      </c>
      <c r="F32" s="36">
        <v>1.0</v>
      </c>
      <c r="G32" s="57">
        <f t="shared" si="1"/>
        <v>28</v>
      </c>
      <c r="H32" s="3">
        <v>12.0</v>
      </c>
      <c r="I32" s="36">
        <v>0.0</v>
      </c>
      <c r="J32" s="3">
        <v>0.0</v>
      </c>
      <c r="K32" s="36">
        <v>0.0</v>
      </c>
      <c r="L32" s="70">
        <f t="shared" si="2"/>
        <v>12</v>
      </c>
      <c r="M32" s="71">
        <f t="shared" si="3"/>
        <v>40</v>
      </c>
      <c r="N32" s="22">
        <f>((C32/M48)*100)</f>
        <v>0.04233700254</v>
      </c>
      <c r="O32" s="38">
        <f>((D32/M48)*100)</f>
        <v>0.1209628644</v>
      </c>
      <c r="P32" s="22">
        <f>((E32/M48)*100)</f>
        <v>0</v>
      </c>
      <c r="Q32" s="38">
        <f>((F32/M48)*100)</f>
        <v>0.00604814322</v>
      </c>
      <c r="R32" s="53">
        <f>((G32/M48)*100)</f>
        <v>0.1693480102</v>
      </c>
      <c r="S32" s="38">
        <f>((H32/M48)*100)</f>
        <v>0.07257771864</v>
      </c>
      <c r="T32" s="22">
        <f>((I32/M48)*100)</f>
        <v>0</v>
      </c>
      <c r="U32" s="38">
        <f>((J32/M48)*100)</f>
        <v>0</v>
      </c>
      <c r="V32" s="22">
        <f>((K32/M48)*100)</f>
        <v>0</v>
      </c>
      <c r="W32" s="40">
        <f>((L32/M48)*100)</f>
        <v>0.07257771864</v>
      </c>
      <c r="X32" s="41">
        <f>((M32/M48)*100)</f>
        <v>0.2419257288</v>
      </c>
    </row>
    <row r="33">
      <c r="A33" s="3"/>
      <c r="B33" s="42" t="s">
        <v>23</v>
      </c>
      <c r="C33" s="59">
        <f t="shared" ref="C33:F33" si="12">sum(C29:C32)</f>
        <v>859</v>
      </c>
      <c r="D33" s="59">
        <f t="shared" si="12"/>
        <v>92</v>
      </c>
      <c r="E33" s="59">
        <f t="shared" si="12"/>
        <v>152</v>
      </c>
      <c r="F33" s="59">
        <f t="shared" si="12"/>
        <v>49</v>
      </c>
      <c r="G33" s="51">
        <f t="shared" si="1"/>
        <v>1152</v>
      </c>
      <c r="H33" s="59">
        <f t="shared" ref="H33:K33" si="13">sum(H29:H32)</f>
        <v>190</v>
      </c>
      <c r="I33" s="59">
        <f t="shared" si="13"/>
        <v>15</v>
      </c>
      <c r="J33" s="59">
        <f t="shared" si="13"/>
        <v>30</v>
      </c>
      <c r="K33" s="59">
        <f t="shared" si="13"/>
        <v>12</v>
      </c>
      <c r="L33" s="68">
        <f t="shared" si="2"/>
        <v>247</v>
      </c>
      <c r="M33" s="31">
        <f t="shared" si="3"/>
        <v>1399</v>
      </c>
      <c r="N33" s="46">
        <f>((C33/M48)*100)</f>
        <v>5.195355026</v>
      </c>
      <c r="O33" s="46">
        <f>((D33/M48)*100)</f>
        <v>0.5564291762</v>
      </c>
      <c r="P33" s="46">
        <f>((E33/M48)*100)</f>
        <v>0.9193177694</v>
      </c>
      <c r="Q33" s="46">
        <f>((F33/M48)*100)</f>
        <v>0.2963590178</v>
      </c>
      <c r="R33" s="47">
        <f>((G33/M48)*100)</f>
        <v>6.967460989</v>
      </c>
      <c r="S33" s="46">
        <f>((H33/M48)*100)</f>
        <v>1.149147212</v>
      </c>
      <c r="T33" s="46">
        <f>((I33/M48)*100)</f>
        <v>0.0907221483</v>
      </c>
      <c r="U33" s="46">
        <f>((J33/M48)*100)</f>
        <v>0.1814442966</v>
      </c>
      <c r="V33" s="46">
        <f>((K33/M48)*100)</f>
        <v>0.07257771864</v>
      </c>
      <c r="W33" s="48">
        <f>((L33/M48)*100)</f>
        <v>1.493891375</v>
      </c>
      <c r="X33" s="49">
        <f>((M33/M48)*100)</f>
        <v>8.461352365</v>
      </c>
    </row>
    <row r="34">
      <c r="A34" s="14" t="s">
        <v>28</v>
      </c>
      <c r="B34" s="50" t="s">
        <v>16</v>
      </c>
      <c r="C34" s="3">
        <v>1288.0</v>
      </c>
      <c r="D34" s="16">
        <v>307.0</v>
      </c>
      <c r="E34" s="3">
        <v>0.0</v>
      </c>
      <c r="F34" s="18">
        <v>29.0</v>
      </c>
      <c r="G34" s="51">
        <f t="shared" si="1"/>
        <v>1624</v>
      </c>
      <c r="H34" s="3">
        <v>159.0</v>
      </c>
      <c r="I34" s="16">
        <v>79.0</v>
      </c>
      <c r="J34" s="16">
        <v>0.0</v>
      </c>
      <c r="K34" s="3">
        <v>0.0</v>
      </c>
      <c r="L34" s="63">
        <f t="shared" si="2"/>
        <v>238</v>
      </c>
      <c r="M34" s="20">
        <f t="shared" si="3"/>
        <v>1862</v>
      </c>
      <c r="N34" s="22">
        <f>((C34/M48)*100)</f>
        <v>7.790008467</v>
      </c>
      <c r="O34" s="21">
        <f>((D34/M48)*100)</f>
        <v>1.856779969</v>
      </c>
      <c r="P34" s="22">
        <f>((E34/M48)*100)</f>
        <v>0</v>
      </c>
      <c r="Q34" s="21">
        <f>((F34/M48)*100)</f>
        <v>0.1753961534</v>
      </c>
      <c r="R34" s="53">
        <f>((G34/M48)*100)</f>
        <v>9.822184589</v>
      </c>
      <c r="S34" s="21">
        <f>((H34/M48)*100)</f>
        <v>0.961654772</v>
      </c>
      <c r="T34" s="22">
        <f>((I34/M48)*100)</f>
        <v>0.4778033144</v>
      </c>
      <c r="U34" s="21">
        <f>((J34/M48)*100)</f>
        <v>0</v>
      </c>
      <c r="V34" s="22">
        <f>((K34/M48)*100)</f>
        <v>0</v>
      </c>
      <c r="W34" s="24">
        <f>((L34/M48)*100)</f>
        <v>1.439458086</v>
      </c>
      <c r="X34" s="25">
        <f>((M34/M48)*100)</f>
        <v>11.26164268</v>
      </c>
    </row>
    <row r="35">
      <c r="A35" s="3"/>
      <c r="B35" s="54" t="s">
        <v>18</v>
      </c>
      <c r="C35" s="3">
        <v>36.0</v>
      </c>
      <c r="D35" s="27">
        <v>0.0</v>
      </c>
      <c r="E35" s="3">
        <v>15.0</v>
      </c>
      <c r="F35" s="29">
        <v>0.0</v>
      </c>
      <c r="G35" s="55">
        <f t="shared" si="1"/>
        <v>51</v>
      </c>
      <c r="H35" s="3">
        <v>2.0</v>
      </c>
      <c r="I35" s="27">
        <v>0.0</v>
      </c>
      <c r="J35" s="27">
        <v>0.0</v>
      </c>
      <c r="K35" s="3">
        <v>0.0</v>
      </c>
      <c r="L35" s="64">
        <f t="shared" si="2"/>
        <v>2</v>
      </c>
      <c r="M35" s="31">
        <f t="shared" si="3"/>
        <v>53</v>
      </c>
      <c r="N35" s="22">
        <f>((C35/M48)*100)</f>
        <v>0.2177331559</v>
      </c>
      <c r="O35" s="32">
        <f>((D35/M48)*100)</f>
        <v>0</v>
      </c>
      <c r="P35" s="22">
        <f>((E35/M48)*100)</f>
        <v>0.0907221483</v>
      </c>
      <c r="Q35" s="32">
        <f>((F35/M48)*100)</f>
        <v>0</v>
      </c>
      <c r="R35" s="53">
        <f>((G35/M48)*100)</f>
        <v>0.3084553042</v>
      </c>
      <c r="S35" s="32">
        <f>((H35/M48)*100)</f>
        <v>0.01209628644</v>
      </c>
      <c r="T35" s="22">
        <f>((I35/M48)*100)</f>
        <v>0</v>
      </c>
      <c r="U35" s="32">
        <f>((J35/M48)*100)</f>
        <v>0</v>
      </c>
      <c r="V35" s="22">
        <f>((K35/M48)*100)</f>
        <v>0</v>
      </c>
      <c r="W35" s="34">
        <f>((L35/M48)*100)</f>
        <v>0.01209628644</v>
      </c>
      <c r="X35" s="35">
        <f>((M35/M48)*100)</f>
        <v>0.3205515907</v>
      </c>
    </row>
    <row r="36">
      <c r="A36" s="3"/>
      <c r="B36" s="54" t="s">
        <v>19</v>
      </c>
      <c r="C36" s="3">
        <v>938.0</v>
      </c>
      <c r="D36" s="27">
        <v>0.0</v>
      </c>
      <c r="E36" s="3">
        <v>154.0</v>
      </c>
      <c r="F36" s="29">
        <v>169.0</v>
      </c>
      <c r="G36" s="55">
        <f t="shared" si="1"/>
        <v>1261</v>
      </c>
      <c r="H36" s="3">
        <v>102.0</v>
      </c>
      <c r="I36" s="27">
        <v>0.0</v>
      </c>
      <c r="J36" s="27">
        <v>27.0</v>
      </c>
      <c r="K36" s="3">
        <v>9.0</v>
      </c>
      <c r="L36" s="64">
        <f t="shared" si="2"/>
        <v>138</v>
      </c>
      <c r="M36" s="31">
        <f t="shared" si="3"/>
        <v>1399</v>
      </c>
      <c r="N36" s="22">
        <f>((C36/M48)*100)</f>
        <v>5.67315834</v>
      </c>
      <c r="O36" s="32">
        <f>((D36/M48)*100)</f>
        <v>0</v>
      </c>
      <c r="P36" s="22">
        <f>((E36/M48)*100)</f>
        <v>0.9314140559</v>
      </c>
      <c r="Q36" s="32">
        <f>((F36/M48)*100)</f>
        <v>1.022136204</v>
      </c>
      <c r="R36" s="53">
        <f>((G36/M48)*100)</f>
        <v>7.6267086</v>
      </c>
      <c r="S36" s="32">
        <f>((H36/M48)*100)</f>
        <v>0.6169106084</v>
      </c>
      <c r="T36" s="22">
        <f>((I36/M48)*100)</f>
        <v>0</v>
      </c>
      <c r="U36" s="32">
        <f>((J36/M48)*100)</f>
        <v>0.1632998669</v>
      </c>
      <c r="V36" s="22">
        <f>((K36/M48)*100)</f>
        <v>0.05443328898</v>
      </c>
      <c r="W36" s="34">
        <f>((L36/M48)*100)</f>
        <v>0.8346437644</v>
      </c>
      <c r="X36" s="35">
        <f>((M36/M48)*100)</f>
        <v>8.461352365</v>
      </c>
    </row>
    <row r="37">
      <c r="B37" s="54" t="s">
        <v>20</v>
      </c>
      <c r="C37" s="3">
        <v>151.0</v>
      </c>
      <c r="D37" s="36">
        <v>142.0</v>
      </c>
      <c r="E37" s="3">
        <v>0.0</v>
      </c>
      <c r="F37" s="37">
        <v>5.0</v>
      </c>
      <c r="G37" s="57">
        <f t="shared" si="1"/>
        <v>298</v>
      </c>
      <c r="H37" s="3">
        <v>30.0</v>
      </c>
      <c r="I37" s="36">
        <v>5.0</v>
      </c>
      <c r="J37" s="36">
        <v>0.0</v>
      </c>
      <c r="K37" s="3">
        <v>9.0</v>
      </c>
      <c r="L37" s="72">
        <f t="shared" si="2"/>
        <v>44</v>
      </c>
      <c r="M37" s="58">
        <f t="shared" si="3"/>
        <v>342</v>
      </c>
      <c r="N37" s="22">
        <f>((C37/M48)*100)</f>
        <v>0.9132696262</v>
      </c>
      <c r="O37" s="38">
        <f>((D37/M48)*100)</f>
        <v>0.8588363372</v>
      </c>
      <c r="P37" s="22">
        <f>((E37/M48)*100)</f>
        <v>0</v>
      </c>
      <c r="Q37" s="38">
        <f>((F37/M48)*100)</f>
        <v>0.0302407161</v>
      </c>
      <c r="R37" s="53">
        <f>((G37/M48)*100)</f>
        <v>1.80234668</v>
      </c>
      <c r="S37" s="38">
        <f>((H37/M48)*100)</f>
        <v>0.1814442966</v>
      </c>
      <c r="T37" s="22">
        <f>((I37/M48)*100)</f>
        <v>0.0302407161</v>
      </c>
      <c r="U37" s="38">
        <f>((J37/M48)*100)</f>
        <v>0</v>
      </c>
      <c r="V37" s="22">
        <f>((K37/M48)*100)</f>
        <v>0.05443328898</v>
      </c>
      <c r="W37" s="40">
        <f>((L37/M48)*100)</f>
        <v>0.2661183017</v>
      </c>
      <c r="X37" s="41">
        <f>((M37/M48)*100)</f>
        <v>2.068464981</v>
      </c>
    </row>
    <row r="38">
      <c r="A38" s="3"/>
      <c r="B38" s="42" t="s">
        <v>23</v>
      </c>
      <c r="C38" s="59">
        <f t="shared" ref="C38:F38" si="14">sum(C34:C37)</f>
        <v>2413</v>
      </c>
      <c r="D38" s="59">
        <f t="shared" si="14"/>
        <v>449</v>
      </c>
      <c r="E38" s="59">
        <f t="shared" si="14"/>
        <v>169</v>
      </c>
      <c r="F38" s="59">
        <f t="shared" si="14"/>
        <v>203</v>
      </c>
      <c r="G38" s="57">
        <f t="shared" si="1"/>
        <v>3234</v>
      </c>
      <c r="H38" s="59">
        <f t="shared" ref="H38:K38" si="15">sum(H34:H37)</f>
        <v>293</v>
      </c>
      <c r="I38" s="59">
        <f t="shared" si="15"/>
        <v>84</v>
      </c>
      <c r="J38" s="59">
        <f t="shared" si="15"/>
        <v>27</v>
      </c>
      <c r="K38" s="59">
        <f t="shared" si="15"/>
        <v>18</v>
      </c>
      <c r="L38" s="70">
        <f t="shared" si="2"/>
        <v>422</v>
      </c>
      <c r="M38" s="58">
        <f t="shared" si="3"/>
        <v>3656</v>
      </c>
      <c r="N38" s="46">
        <f>((C38/M48)*100)</f>
        <v>14.59416959</v>
      </c>
      <c r="O38" s="46">
        <f>((D38/M48)*100)</f>
        <v>2.715616306</v>
      </c>
      <c r="P38" s="46">
        <f>((E38/M48)*100)</f>
        <v>1.022136204</v>
      </c>
      <c r="Q38" s="46">
        <f>((F38/M48)*100)</f>
        <v>1.227773074</v>
      </c>
      <c r="R38" s="47">
        <f>((G38/M48)*100)</f>
        <v>19.55969517</v>
      </c>
      <c r="S38" s="46">
        <f>((H38/M48)*100)</f>
        <v>1.772105963</v>
      </c>
      <c r="T38" s="46">
        <f>((I38/M48)*100)</f>
        <v>0.5080440305</v>
      </c>
      <c r="U38" s="46">
        <f>((J38/M48)*100)</f>
        <v>0.1632998669</v>
      </c>
      <c r="V38" s="46">
        <f>((K38/M48)*100)</f>
        <v>0.108866578</v>
      </c>
      <c r="W38" s="48">
        <f>((L38/M48)*100)</f>
        <v>2.552316439</v>
      </c>
      <c r="X38" s="49">
        <f>((M38/M48)*100)</f>
        <v>22.11201161</v>
      </c>
    </row>
    <row r="39">
      <c r="A39" s="3"/>
      <c r="B39" s="73" t="s">
        <v>29</v>
      </c>
      <c r="C39" s="74">
        <f t="shared" ref="C39:M39" si="16">sum(C15,C19,C24,C28,C33,C38)</f>
        <v>10714</v>
      </c>
      <c r="D39" s="74">
        <f t="shared" si="16"/>
        <v>1671</v>
      </c>
      <c r="E39" s="74">
        <f t="shared" si="16"/>
        <v>1062</v>
      </c>
      <c r="F39" s="74">
        <f t="shared" si="16"/>
        <v>563</v>
      </c>
      <c r="G39" s="74">
        <f t="shared" si="16"/>
        <v>14010</v>
      </c>
      <c r="H39" s="74">
        <f t="shared" si="16"/>
        <v>1943</v>
      </c>
      <c r="I39" s="74">
        <f t="shared" si="16"/>
        <v>258</v>
      </c>
      <c r="J39" s="74">
        <f t="shared" si="16"/>
        <v>243</v>
      </c>
      <c r="K39" s="74">
        <f t="shared" si="16"/>
        <v>80</v>
      </c>
      <c r="L39" s="74">
        <f t="shared" si="16"/>
        <v>2524</v>
      </c>
      <c r="M39" s="74">
        <f t="shared" si="16"/>
        <v>16534</v>
      </c>
      <c r="N39" s="75">
        <f>((C39/M48)*100)</f>
        <v>64.79980646</v>
      </c>
      <c r="O39" s="75">
        <f>((D39/M48)*100)</f>
        <v>10.10644732</v>
      </c>
      <c r="P39" s="75">
        <f>((E39/M48)*100)</f>
        <v>6.4231281</v>
      </c>
      <c r="Q39" s="75">
        <f>((F39/M48)*100)</f>
        <v>3.405104633</v>
      </c>
      <c r="R39" s="75">
        <f>((G39/M48)*100)</f>
        <v>84.73448651</v>
      </c>
      <c r="S39" s="75">
        <f>((H39/M48)*100)</f>
        <v>11.75154228</v>
      </c>
      <c r="T39" s="75">
        <f>((I39/M48)*100)</f>
        <v>1.560420951</v>
      </c>
      <c r="U39" s="75">
        <f>((J39/M48)*100)</f>
        <v>1.469698802</v>
      </c>
      <c r="V39" s="75">
        <f>((K39/M48)*100)</f>
        <v>0.4838514576</v>
      </c>
      <c r="W39" s="75">
        <f>((L39/M48)*100)</f>
        <v>15.26551349</v>
      </c>
      <c r="X39" s="75">
        <f>((M39/M48)*100)</f>
        <v>100</v>
      </c>
    </row>
    <row r="41">
      <c r="A41" s="76" t="s">
        <v>30</v>
      </c>
      <c r="B41" s="50" t="s">
        <v>16</v>
      </c>
      <c r="C41" s="77">
        <f t="shared" ref="C41:M41" si="17">sum(C8,C16,C20,C25,C29,C34)</f>
        <v>3082</v>
      </c>
      <c r="D41" s="78">
        <f t="shared" si="17"/>
        <v>766</v>
      </c>
      <c r="E41" s="78">
        <f t="shared" si="17"/>
        <v>0</v>
      </c>
      <c r="F41" s="78">
        <f t="shared" si="17"/>
        <v>36</v>
      </c>
      <c r="G41" s="51">
        <f t="shared" si="17"/>
        <v>3884</v>
      </c>
      <c r="H41" s="78">
        <f t="shared" si="17"/>
        <v>442</v>
      </c>
      <c r="I41" s="78">
        <f t="shared" si="17"/>
        <v>136</v>
      </c>
      <c r="J41" s="78">
        <f t="shared" si="17"/>
        <v>0</v>
      </c>
      <c r="K41" s="78">
        <f t="shared" si="17"/>
        <v>0</v>
      </c>
      <c r="L41" s="62">
        <f t="shared" si="17"/>
        <v>578</v>
      </c>
      <c r="M41" s="20">
        <f t="shared" si="17"/>
        <v>4462</v>
      </c>
      <c r="N41" s="79">
        <f>((C41/M48)*100)</f>
        <v>18.6403774</v>
      </c>
      <c r="O41" s="21">
        <f>((D41/M48)*100)</f>
        <v>4.632877707</v>
      </c>
      <c r="P41" s="80">
        <f>((E41/M48)*100)</f>
        <v>0</v>
      </c>
      <c r="Q41" s="21">
        <f>((F41/M48)*100)</f>
        <v>0.2177331559</v>
      </c>
      <c r="R41" s="81">
        <f>((G41/M48)*100)</f>
        <v>23.49098827</v>
      </c>
      <c r="S41" s="21">
        <f>((H41/M48)*100)</f>
        <v>2.673279303</v>
      </c>
      <c r="T41" s="80">
        <f>((I41/M48)*100)</f>
        <v>0.8225474779</v>
      </c>
      <c r="U41" s="21">
        <f>((J41/M48)*100)</f>
        <v>0</v>
      </c>
      <c r="V41" s="80">
        <f>((K41/M48)*100)</f>
        <v>0</v>
      </c>
      <c r="W41" s="24">
        <f>((L41/M48)*100)</f>
        <v>3.495826781</v>
      </c>
      <c r="X41" s="82">
        <f>((M41/M48)*100)</f>
        <v>26.98681505</v>
      </c>
    </row>
    <row r="42">
      <c r="A42" s="3"/>
      <c r="B42" s="54" t="s">
        <v>17</v>
      </c>
      <c r="C42" s="83">
        <f t="shared" ref="C42:M42" si="18">sum(C9)</f>
        <v>2030</v>
      </c>
      <c r="D42" s="84">
        <f t="shared" si="18"/>
        <v>491</v>
      </c>
      <c r="E42" s="84">
        <f t="shared" si="18"/>
        <v>0</v>
      </c>
      <c r="F42" s="84">
        <f t="shared" si="18"/>
        <v>4</v>
      </c>
      <c r="G42" s="55">
        <f t="shared" si="18"/>
        <v>2525</v>
      </c>
      <c r="H42" s="84">
        <f t="shared" si="18"/>
        <v>290</v>
      </c>
      <c r="I42" s="84">
        <f t="shared" si="18"/>
        <v>104</v>
      </c>
      <c r="J42" s="84">
        <f t="shared" si="18"/>
        <v>0</v>
      </c>
      <c r="K42" s="84">
        <f t="shared" si="18"/>
        <v>0</v>
      </c>
      <c r="L42" s="68">
        <f t="shared" si="18"/>
        <v>394</v>
      </c>
      <c r="M42" s="31">
        <f t="shared" si="18"/>
        <v>2919</v>
      </c>
      <c r="N42" s="85">
        <f>((C42/M48)*100)</f>
        <v>12.27773074</v>
      </c>
      <c r="O42" s="32">
        <f>((D42/M48)*100)</f>
        <v>2.969638321</v>
      </c>
      <c r="P42" s="22">
        <f>((E42/M48)*100)</f>
        <v>0</v>
      </c>
      <c r="Q42" s="32">
        <f>((F42/M48)*100)</f>
        <v>0.02419257288</v>
      </c>
      <c r="R42" s="53">
        <f>((G42/M48)*100)</f>
        <v>15.27156163</v>
      </c>
      <c r="S42" s="32">
        <f>((H42/M48)*100)</f>
        <v>1.753961534</v>
      </c>
      <c r="T42" s="22">
        <f>((I42/M48)*100)</f>
        <v>0.6290068949</v>
      </c>
      <c r="U42" s="32">
        <f>((J42/M48)*100)</f>
        <v>0</v>
      </c>
      <c r="V42" s="22">
        <f>((K42/M48)*100)</f>
        <v>0</v>
      </c>
      <c r="W42" s="34">
        <f>((L42/M48)*100)</f>
        <v>2.382968429</v>
      </c>
      <c r="X42" s="86">
        <f>((M42/M48)*100)</f>
        <v>17.65453006</v>
      </c>
    </row>
    <row r="43">
      <c r="A43" s="3"/>
      <c r="B43" s="54" t="s">
        <v>18</v>
      </c>
      <c r="C43" s="83">
        <f t="shared" ref="C43:M43" si="19">sum(C10,C21,C30,C35)</f>
        <v>411</v>
      </c>
      <c r="D43" s="84">
        <f t="shared" si="19"/>
        <v>0</v>
      </c>
      <c r="E43" s="84">
        <f t="shared" si="19"/>
        <v>188</v>
      </c>
      <c r="F43" s="84">
        <f t="shared" si="19"/>
        <v>0</v>
      </c>
      <c r="G43" s="55">
        <f t="shared" si="19"/>
        <v>599</v>
      </c>
      <c r="H43" s="84">
        <f t="shared" si="19"/>
        <v>93</v>
      </c>
      <c r="I43" s="84">
        <f t="shared" si="19"/>
        <v>0</v>
      </c>
      <c r="J43" s="84">
        <f t="shared" si="19"/>
        <v>39</v>
      </c>
      <c r="K43" s="84">
        <f t="shared" si="19"/>
        <v>1</v>
      </c>
      <c r="L43" s="68">
        <f t="shared" si="19"/>
        <v>133</v>
      </c>
      <c r="M43" s="31">
        <f t="shared" si="19"/>
        <v>732</v>
      </c>
      <c r="N43" s="85">
        <f>((C43/M48)*100)</f>
        <v>2.485786863</v>
      </c>
      <c r="O43" s="32">
        <f>((D43/M48)*100)</f>
        <v>0</v>
      </c>
      <c r="P43" s="22">
        <f>((E43/M48)*100)</f>
        <v>1.137050925</v>
      </c>
      <c r="Q43" s="32">
        <f>((F43/M48)*100)</f>
        <v>0</v>
      </c>
      <c r="R43" s="53">
        <f>((G43/M48)*100)</f>
        <v>3.622837789</v>
      </c>
      <c r="S43" s="32">
        <f>((H43/M48)*100)</f>
        <v>0.5624773195</v>
      </c>
      <c r="T43" s="22">
        <f>((I43/M48)*100)</f>
        <v>0</v>
      </c>
      <c r="U43" s="32">
        <f>((J43/M48)*100)</f>
        <v>0.2358775856</v>
      </c>
      <c r="V43" s="22">
        <f>((K43/M48)*100)</f>
        <v>0.00604814322</v>
      </c>
      <c r="W43" s="34">
        <f>((L43/M48)*100)</f>
        <v>0.8044030483</v>
      </c>
      <c r="X43" s="86">
        <f>((M43/M48)*100)</f>
        <v>4.427240837</v>
      </c>
    </row>
    <row r="44">
      <c r="B44" s="54" t="s">
        <v>19</v>
      </c>
      <c r="C44" s="83">
        <f t="shared" ref="C44:M44" si="20">sum(C11,C17,C22,C26,C31,C36)</f>
        <v>4838</v>
      </c>
      <c r="D44" s="84">
        <f t="shared" si="20"/>
        <v>33</v>
      </c>
      <c r="E44" s="84">
        <f t="shared" si="20"/>
        <v>873</v>
      </c>
      <c r="F44" s="84">
        <f t="shared" si="20"/>
        <v>506</v>
      </c>
      <c r="G44" s="55">
        <f t="shared" si="20"/>
        <v>6250</v>
      </c>
      <c r="H44" s="84">
        <f t="shared" si="20"/>
        <v>967</v>
      </c>
      <c r="I44" s="84">
        <f t="shared" si="20"/>
        <v>5</v>
      </c>
      <c r="J44" s="84">
        <f t="shared" si="20"/>
        <v>203</v>
      </c>
      <c r="K44" s="84">
        <f t="shared" si="20"/>
        <v>65</v>
      </c>
      <c r="L44" s="68">
        <f t="shared" si="20"/>
        <v>1240</v>
      </c>
      <c r="M44" s="31">
        <f t="shared" si="20"/>
        <v>7490</v>
      </c>
      <c r="N44" s="85">
        <f>((C44/M48)*100)</f>
        <v>29.2609169</v>
      </c>
      <c r="O44" s="32">
        <f>((D44/M48)*100)</f>
        <v>0.1995887263</v>
      </c>
      <c r="P44" s="22">
        <f>((E44/M48)*100)</f>
        <v>5.280029031</v>
      </c>
      <c r="Q44" s="32">
        <f>((F44/M48)*100)</f>
        <v>3.060360469</v>
      </c>
      <c r="R44" s="53">
        <f>((G44/M48)*100)</f>
        <v>37.80089513</v>
      </c>
      <c r="S44" s="32">
        <f>((H44/M48)*100)</f>
        <v>5.848554494</v>
      </c>
      <c r="T44" s="22">
        <f>((I44/M48)*100)</f>
        <v>0.0302407161</v>
      </c>
      <c r="U44" s="32">
        <f>((J44/M48)*100)</f>
        <v>1.227773074</v>
      </c>
      <c r="V44" s="22">
        <f>((K44/M48)*100)</f>
        <v>0.3931293093</v>
      </c>
      <c r="W44" s="34">
        <f>((L44/M48)*100)</f>
        <v>7.499697593</v>
      </c>
      <c r="X44" s="86">
        <f>((M44/M48)*100)</f>
        <v>45.30059272</v>
      </c>
    </row>
    <row r="45">
      <c r="B45" s="54" t="s">
        <v>20</v>
      </c>
      <c r="C45" s="83">
        <f t="shared" ref="C45:M45" si="21">sum(C12,C18,C23,C27,C32,C37)</f>
        <v>287</v>
      </c>
      <c r="D45" s="84">
        <f t="shared" si="21"/>
        <v>267</v>
      </c>
      <c r="E45" s="84">
        <f t="shared" si="21"/>
        <v>0</v>
      </c>
      <c r="F45" s="84">
        <f t="shared" si="21"/>
        <v>11</v>
      </c>
      <c r="G45" s="55">
        <f t="shared" si="21"/>
        <v>565</v>
      </c>
      <c r="H45" s="84">
        <f t="shared" si="21"/>
        <v>86</v>
      </c>
      <c r="I45" s="84">
        <f t="shared" si="21"/>
        <v>9</v>
      </c>
      <c r="J45" s="84">
        <f t="shared" si="21"/>
        <v>0</v>
      </c>
      <c r="K45" s="84">
        <f t="shared" si="21"/>
        <v>9</v>
      </c>
      <c r="L45" s="68">
        <f t="shared" si="21"/>
        <v>104</v>
      </c>
      <c r="M45" s="31">
        <f t="shared" si="21"/>
        <v>669</v>
      </c>
      <c r="N45" s="85">
        <f>((C45/M48)*100)</f>
        <v>1.735817104</v>
      </c>
      <c r="O45" s="32">
        <f>((D45/M48)*100)</f>
        <v>1.61485424</v>
      </c>
      <c r="P45" s="22">
        <f>((E45/M48)*100)</f>
        <v>0</v>
      </c>
      <c r="Q45" s="32">
        <f>((F45/M48)*100)</f>
        <v>0.06652957542</v>
      </c>
      <c r="R45" s="53">
        <f>((G45/M48)*100)</f>
        <v>3.417200919</v>
      </c>
      <c r="S45" s="32">
        <f>((H45/M48)*100)</f>
        <v>0.5201403169</v>
      </c>
      <c r="T45" s="22">
        <f>((I45/M48)*100)</f>
        <v>0.05443328898</v>
      </c>
      <c r="U45" s="32">
        <f>((J45/M48)*100)</f>
        <v>0</v>
      </c>
      <c r="V45" s="22">
        <f>((K45/M48)*100)</f>
        <v>0.05443328898</v>
      </c>
      <c r="W45" s="34">
        <f>((L45/M48)*100)</f>
        <v>0.6290068949</v>
      </c>
      <c r="X45" s="86">
        <f>((M45/M48)*100)</f>
        <v>4.046207814</v>
      </c>
    </row>
    <row r="46">
      <c r="B46" s="54" t="s">
        <v>21</v>
      </c>
      <c r="C46" s="83">
        <f t="shared" ref="C46:M46" si="22">sum(C13)</f>
        <v>66</v>
      </c>
      <c r="D46" s="84">
        <f t="shared" si="22"/>
        <v>101</v>
      </c>
      <c r="E46" s="84">
        <f t="shared" si="22"/>
        <v>0</v>
      </c>
      <c r="F46" s="84">
        <f t="shared" si="22"/>
        <v>4</v>
      </c>
      <c r="G46" s="55">
        <f t="shared" si="22"/>
        <v>171</v>
      </c>
      <c r="H46" s="84">
        <f t="shared" si="22"/>
        <v>65</v>
      </c>
      <c r="I46" s="84">
        <f t="shared" si="22"/>
        <v>4</v>
      </c>
      <c r="J46" s="84">
        <f t="shared" si="22"/>
        <v>1</v>
      </c>
      <c r="K46" s="84">
        <f t="shared" si="22"/>
        <v>5</v>
      </c>
      <c r="L46" s="68">
        <f t="shared" si="22"/>
        <v>75</v>
      </c>
      <c r="M46" s="31">
        <f t="shared" si="22"/>
        <v>246</v>
      </c>
      <c r="N46" s="85">
        <f>((C46/M48)*100)</f>
        <v>0.3991774525</v>
      </c>
      <c r="O46" s="32">
        <f>((D46/M48)*100)</f>
        <v>0.6108624652</v>
      </c>
      <c r="P46" s="22">
        <f>((E46/M48)*100)</f>
        <v>0</v>
      </c>
      <c r="Q46" s="32">
        <f>((F46/M48)*100)</f>
        <v>0.02419257288</v>
      </c>
      <c r="R46" s="53">
        <f>((G46/M48)*100)</f>
        <v>1.034232491</v>
      </c>
      <c r="S46" s="32">
        <f>((H46/M48)*100)</f>
        <v>0.3931293093</v>
      </c>
      <c r="T46" s="22">
        <f>((I46/M48)*100)</f>
        <v>0.02419257288</v>
      </c>
      <c r="U46" s="32">
        <f>((J46/M48)*100)</f>
        <v>0.00604814322</v>
      </c>
      <c r="V46" s="22">
        <f>((K46/M48)*100)</f>
        <v>0.0302407161</v>
      </c>
      <c r="W46" s="34">
        <f>((L46/M48)*100)</f>
        <v>0.4536107415</v>
      </c>
      <c r="X46" s="86">
        <f>((M46/M48)*100)</f>
        <v>1.487843232</v>
      </c>
    </row>
    <row r="47">
      <c r="B47" s="26" t="s">
        <v>22</v>
      </c>
      <c r="C47" s="37">
        <v>0.0</v>
      </c>
      <c r="D47" s="12">
        <f t="shared" ref="D47:M47" si="23">sum(D14)</f>
        <v>13</v>
      </c>
      <c r="E47" s="12">
        <f t="shared" si="23"/>
        <v>1</v>
      </c>
      <c r="F47" s="12">
        <f t="shared" si="23"/>
        <v>2</v>
      </c>
      <c r="G47" s="57">
        <f t="shared" si="23"/>
        <v>16</v>
      </c>
      <c r="H47" s="12">
        <f t="shared" si="23"/>
        <v>0</v>
      </c>
      <c r="I47" s="12">
        <f t="shared" si="23"/>
        <v>0</v>
      </c>
      <c r="J47" s="12">
        <f t="shared" si="23"/>
        <v>0</v>
      </c>
      <c r="K47" s="12">
        <f t="shared" si="23"/>
        <v>0</v>
      </c>
      <c r="L47" s="70">
        <f t="shared" si="23"/>
        <v>0</v>
      </c>
      <c r="M47" s="58">
        <f t="shared" si="23"/>
        <v>16</v>
      </c>
      <c r="N47" s="87">
        <f>((C47/M48)*100)</f>
        <v>0</v>
      </c>
      <c r="O47" s="38">
        <f>((D47/M48)*100)</f>
        <v>0.07862586186</v>
      </c>
      <c r="P47" s="88">
        <f>((E47/M48)*100)</f>
        <v>0.00604814322</v>
      </c>
      <c r="Q47" s="38">
        <f>((F47/M48)*100)</f>
        <v>0.01209628644</v>
      </c>
      <c r="R47" s="89">
        <f>((G47/M48)*100)</f>
        <v>0.09677029152</v>
      </c>
      <c r="S47" s="38">
        <f>((H47/M48)*100)</f>
        <v>0</v>
      </c>
      <c r="T47" s="88">
        <f>((I47/M48)*100)</f>
        <v>0</v>
      </c>
      <c r="U47" s="38">
        <f>((J47/M48)*100)</f>
        <v>0</v>
      </c>
      <c r="V47" s="88">
        <f>((K47/M48)*100)</f>
        <v>0</v>
      </c>
      <c r="W47" s="40">
        <f>((L47/M48)*100)</f>
        <v>0</v>
      </c>
      <c r="X47" s="90">
        <f>((M47/M48)*100)</f>
        <v>0.09677029152</v>
      </c>
    </row>
    <row r="48">
      <c r="B48" s="91" t="s">
        <v>23</v>
      </c>
      <c r="C48" s="92">
        <f t="shared" ref="C48:M48" si="24">sum(C41:C47)</f>
        <v>10714</v>
      </c>
      <c r="D48" s="92">
        <f t="shared" si="24"/>
        <v>1671</v>
      </c>
      <c r="E48" s="92">
        <f t="shared" si="24"/>
        <v>1062</v>
      </c>
      <c r="F48" s="92">
        <f t="shared" si="24"/>
        <v>563</v>
      </c>
      <c r="G48" s="92">
        <f t="shared" si="24"/>
        <v>14010</v>
      </c>
      <c r="H48" s="92">
        <f t="shared" si="24"/>
        <v>1943</v>
      </c>
      <c r="I48" s="92">
        <f t="shared" si="24"/>
        <v>258</v>
      </c>
      <c r="J48" s="92">
        <f t="shared" si="24"/>
        <v>243</v>
      </c>
      <c r="K48" s="92">
        <f t="shared" si="24"/>
        <v>80</v>
      </c>
      <c r="L48" s="92">
        <f t="shared" si="24"/>
        <v>2524</v>
      </c>
      <c r="M48" s="92">
        <f t="shared" si="24"/>
        <v>16534</v>
      </c>
      <c r="N48" s="75">
        <f>((C48/M48)*100)</f>
        <v>64.79980646</v>
      </c>
      <c r="O48" s="75">
        <f>((D48/M48)*100)</f>
        <v>10.10644732</v>
      </c>
      <c r="P48" s="75">
        <f>((E48/M48)*100)</f>
        <v>6.4231281</v>
      </c>
      <c r="Q48" s="75">
        <f>((F48/M48)*100)</f>
        <v>3.405104633</v>
      </c>
      <c r="R48" s="75">
        <f>((G48/M48)*100)</f>
        <v>84.73448651</v>
      </c>
      <c r="S48" s="75">
        <f>((H48/M48)*100)</f>
        <v>11.75154228</v>
      </c>
      <c r="T48" s="75">
        <f>((I48/M48)*100)</f>
        <v>1.560420951</v>
      </c>
      <c r="U48" s="75">
        <f>((J48/M48)*100)</f>
        <v>1.469698802</v>
      </c>
      <c r="V48" s="75">
        <f>((K48/M48)*100)</f>
        <v>0.4838514576</v>
      </c>
      <c r="W48" s="75">
        <f>((L48/M48)*100)</f>
        <v>15.26551349</v>
      </c>
      <c r="X48" s="75">
        <f>((M48/M48)*100)</f>
        <v>100</v>
      </c>
    </row>
  </sheetData>
  <mergeCells count="14">
    <mergeCell ref="C6:F6"/>
    <mergeCell ref="G6:G7"/>
    <mergeCell ref="C5:M5"/>
    <mergeCell ref="M6:M7"/>
    <mergeCell ref="L6:L7"/>
    <mergeCell ref="N6:Q6"/>
    <mergeCell ref="N5:X5"/>
    <mergeCell ref="K1:O1"/>
    <mergeCell ref="W6:W7"/>
    <mergeCell ref="S6:V6"/>
    <mergeCell ref="H6:K6"/>
    <mergeCell ref="X6:X7"/>
    <mergeCell ref="R6:R7"/>
    <mergeCell ref="J2:P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K1" s="1" t="s">
        <v>117</v>
      </c>
    </row>
    <row r="2">
      <c r="K2" s="2" t="s">
        <v>118</v>
      </c>
    </row>
    <row r="3">
      <c r="A3" s="3" t="s">
        <v>116</v>
      </c>
    </row>
    <row r="4">
      <c r="A4" s="3" t="s">
        <v>3</v>
      </c>
      <c r="C4" s="101"/>
      <c r="D4" s="101"/>
      <c r="E4" s="101"/>
      <c r="F4" s="101"/>
      <c r="G4" s="101"/>
      <c r="H4" s="101"/>
      <c r="I4" s="101"/>
      <c r="J4" s="101"/>
    </row>
    <row r="5">
      <c r="C5" s="4" t="s">
        <v>4</v>
      </c>
      <c r="D5" s="5"/>
      <c r="E5" s="5"/>
      <c r="F5" s="5"/>
      <c r="G5" s="5"/>
      <c r="H5" s="5"/>
      <c r="I5" s="5"/>
      <c r="J5" s="5"/>
      <c r="K5" s="5"/>
      <c r="L5" s="5"/>
      <c r="M5" s="6"/>
      <c r="N5" s="4" t="s">
        <v>5</v>
      </c>
      <c r="O5" s="5"/>
      <c r="P5" s="5"/>
      <c r="Q5" s="5"/>
      <c r="R5" s="5"/>
      <c r="S5" s="5"/>
      <c r="T5" s="5"/>
      <c r="U5" s="5"/>
      <c r="V5" s="5"/>
      <c r="W5" s="5"/>
      <c r="X5" s="6"/>
    </row>
    <row r="6">
      <c r="C6" s="7" t="s">
        <v>6</v>
      </c>
      <c r="D6" s="5"/>
      <c r="E6" s="5"/>
      <c r="F6" s="6"/>
      <c r="G6" s="8" t="s">
        <v>7</v>
      </c>
      <c r="H6" s="7" t="s">
        <v>8</v>
      </c>
      <c r="I6" s="5"/>
      <c r="J6" s="5"/>
      <c r="K6" s="6"/>
      <c r="L6" s="9" t="s">
        <v>9</v>
      </c>
      <c r="M6" s="10" t="s">
        <v>10</v>
      </c>
      <c r="N6" s="7" t="s">
        <v>6</v>
      </c>
      <c r="O6" s="5"/>
      <c r="P6" s="5"/>
      <c r="Q6" s="6"/>
      <c r="R6" s="8" t="s">
        <v>7</v>
      </c>
      <c r="S6" s="7" t="s">
        <v>8</v>
      </c>
      <c r="T6" s="5"/>
      <c r="U6" s="5"/>
      <c r="V6" s="6"/>
      <c r="W6" s="9" t="s">
        <v>9</v>
      </c>
      <c r="X6" s="10" t="s">
        <v>10</v>
      </c>
    </row>
    <row r="7">
      <c r="C7" s="13" t="s">
        <v>11</v>
      </c>
      <c r="D7" s="13" t="s">
        <v>12</v>
      </c>
      <c r="E7" s="13" t="s">
        <v>13</v>
      </c>
      <c r="F7" s="13" t="s">
        <v>14</v>
      </c>
      <c r="G7" s="12"/>
      <c r="H7" s="13" t="s">
        <v>11</v>
      </c>
      <c r="I7" s="13" t="s">
        <v>12</v>
      </c>
      <c r="J7" s="13" t="s">
        <v>13</v>
      </c>
      <c r="K7" s="13" t="s">
        <v>14</v>
      </c>
      <c r="L7" s="12"/>
      <c r="M7" s="12"/>
      <c r="N7" s="13" t="s">
        <v>11</v>
      </c>
      <c r="O7" s="13" t="s">
        <v>12</v>
      </c>
      <c r="P7" s="13" t="s">
        <v>13</v>
      </c>
      <c r="Q7" s="13" t="s">
        <v>14</v>
      </c>
      <c r="R7" s="12"/>
      <c r="S7" s="13" t="s">
        <v>11</v>
      </c>
      <c r="T7" s="13" t="s">
        <v>12</v>
      </c>
      <c r="U7" s="13" t="s">
        <v>13</v>
      </c>
      <c r="V7" s="13" t="s">
        <v>14</v>
      </c>
      <c r="W7" s="12"/>
      <c r="X7" s="12"/>
    </row>
    <row r="8">
      <c r="A8" s="14" t="s">
        <v>15</v>
      </c>
      <c r="B8" s="50" t="s">
        <v>16</v>
      </c>
      <c r="C8" s="103">
        <v>890.0</v>
      </c>
      <c r="D8" s="16">
        <v>169.0</v>
      </c>
      <c r="E8" s="16">
        <v>0.0</v>
      </c>
      <c r="F8" s="16">
        <v>9.0</v>
      </c>
      <c r="G8" s="51">
        <f t="shared" ref="G8:G38" si="1">sum(C8:F8)</f>
        <v>1068</v>
      </c>
      <c r="H8" s="16">
        <v>61.0</v>
      </c>
      <c r="I8" s="16">
        <v>21.0</v>
      </c>
      <c r="J8" s="16">
        <v>0.0</v>
      </c>
      <c r="K8" s="16">
        <v>0.0</v>
      </c>
      <c r="L8" s="62">
        <f t="shared" ref="L8:L38" si="2">sum(H8:K8)</f>
        <v>82</v>
      </c>
      <c r="M8" s="20">
        <f t="shared" ref="M8:M38" si="3">sum(G8,L8)</f>
        <v>1150</v>
      </c>
      <c r="N8" s="21">
        <f>((C8/M48)*100)</f>
        <v>7.247557003</v>
      </c>
      <c r="O8" s="22">
        <f>((D8/M48)*100)</f>
        <v>1.376221498</v>
      </c>
      <c r="P8" s="21">
        <f>((E8/M48)*100)</f>
        <v>0</v>
      </c>
      <c r="Q8" s="22">
        <f>((F8/M48)*100)</f>
        <v>0.07328990228</v>
      </c>
      <c r="R8" s="23">
        <f>((G8/M48)*100)</f>
        <v>8.697068404</v>
      </c>
      <c r="S8" s="21">
        <f>((H8/M48)*100)</f>
        <v>0.496742671</v>
      </c>
      <c r="T8" s="22">
        <f>((I8/M48)*100)</f>
        <v>0.171009772</v>
      </c>
      <c r="U8" s="21">
        <f>((J8/M48)*100)</f>
        <v>0</v>
      </c>
      <c r="V8" s="22">
        <f>((K8/M48)*100)</f>
        <v>0</v>
      </c>
      <c r="W8" s="24">
        <f>((L8/M48)*100)</f>
        <v>0.667752443</v>
      </c>
      <c r="X8" s="25">
        <f>((M8/M48)*100)</f>
        <v>9.364820847</v>
      </c>
    </row>
    <row r="9">
      <c r="A9" s="3"/>
      <c r="B9" s="54" t="s">
        <v>17</v>
      </c>
      <c r="C9" s="14">
        <v>1679.0</v>
      </c>
      <c r="D9" s="27">
        <v>296.0</v>
      </c>
      <c r="E9" s="27">
        <v>0.0</v>
      </c>
      <c r="F9" s="27">
        <v>0.0</v>
      </c>
      <c r="G9" s="55">
        <f t="shared" si="1"/>
        <v>1975</v>
      </c>
      <c r="H9" s="27">
        <v>256.0</v>
      </c>
      <c r="I9" s="27">
        <v>56.0</v>
      </c>
      <c r="J9" s="27">
        <v>0.0</v>
      </c>
      <c r="K9" s="27">
        <v>0.0</v>
      </c>
      <c r="L9" s="68">
        <f t="shared" si="2"/>
        <v>312</v>
      </c>
      <c r="M9" s="31">
        <f t="shared" si="3"/>
        <v>2287</v>
      </c>
      <c r="N9" s="32">
        <f>((C9/M48)*100)</f>
        <v>13.67263844</v>
      </c>
      <c r="O9" s="22">
        <f>((D9/M48)*100)</f>
        <v>2.410423453</v>
      </c>
      <c r="P9" s="32">
        <f>((E9/M48)*100)</f>
        <v>0</v>
      </c>
      <c r="Q9" s="22">
        <f>((F9/M48)*100)</f>
        <v>0</v>
      </c>
      <c r="R9" s="33">
        <f>((G9/M48)*100)</f>
        <v>16.08306189</v>
      </c>
      <c r="S9" s="32">
        <f>((H9/M48)*100)</f>
        <v>2.084690554</v>
      </c>
      <c r="T9" s="22">
        <f>((I9/M48)*100)</f>
        <v>0.4560260586</v>
      </c>
      <c r="U9" s="32">
        <f>((J9/M48)*100)</f>
        <v>0</v>
      </c>
      <c r="V9" s="22">
        <f>((K9/M48)*100)</f>
        <v>0</v>
      </c>
      <c r="W9" s="34">
        <f>((L9/M48)*100)</f>
        <v>2.540716612</v>
      </c>
      <c r="X9" s="35">
        <f>((M9/M48)*100)</f>
        <v>18.6237785</v>
      </c>
    </row>
    <row r="10">
      <c r="A10" s="3"/>
      <c r="B10" s="54" t="s">
        <v>18</v>
      </c>
      <c r="C10" s="14">
        <v>213.0</v>
      </c>
      <c r="D10" s="27">
        <v>0.0</v>
      </c>
      <c r="E10" s="27">
        <v>70.0</v>
      </c>
      <c r="F10" s="27">
        <v>0.0</v>
      </c>
      <c r="G10" s="55">
        <f t="shared" si="1"/>
        <v>283</v>
      </c>
      <c r="H10" s="27">
        <v>68.0</v>
      </c>
      <c r="I10" s="27">
        <v>0.0</v>
      </c>
      <c r="J10" s="27">
        <v>14.0</v>
      </c>
      <c r="K10" s="27">
        <v>0.0</v>
      </c>
      <c r="L10" s="68">
        <f t="shared" si="2"/>
        <v>82</v>
      </c>
      <c r="M10" s="31">
        <f t="shared" si="3"/>
        <v>365</v>
      </c>
      <c r="N10" s="32">
        <f>((C10/M48)*100)</f>
        <v>1.734527687</v>
      </c>
      <c r="O10" s="22">
        <f>((D10/M48)*100)</f>
        <v>0</v>
      </c>
      <c r="P10" s="32">
        <f>((E10/M48)*100)</f>
        <v>0.5700325733</v>
      </c>
      <c r="Q10" s="22">
        <f>((F10/M48)*100)</f>
        <v>0</v>
      </c>
      <c r="R10" s="33">
        <f>((G10/M48)*100)</f>
        <v>2.304560261</v>
      </c>
      <c r="S10" s="32">
        <f>((H10/M48)*100)</f>
        <v>0.5537459283</v>
      </c>
      <c r="T10" s="22">
        <f>((I10/M48)*100)</f>
        <v>0</v>
      </c>
      <c r="U10" s="32">
        <f>((J10/M48)*100)</f>
        <v>0.1140065147</v>
      </c>
      <c r="V10" s="22">
        <f>((K10/M48)*100)</f>
        <v>0</v>
      </c>
      <c r="W10" s="34">
        <f>((L10/M48)*100)</f>
        <v>0.667752443</v>
      </c>
      <c r="X10" s="35">
        <f>((M10/M48)*100)</f>
        <v>2.972312704</v>
      </c>
    </row>
    <row r="11">
      <c r="A11" s="3"/>
      <c r="B11" s="54" t="s">
        <v>19</v>
      </c>
      <c r="C11" s="14">
        <v>1856.0</v>
      </c>
      <c r="D11" s="27">
        <v>4.0</v>
      </c>
      <c r="E11" s="27">
        <v>269.0</v>
      </c>
      <c r="F11" s="27">
        <v>147.0</v>
      </c>
      <c r="G11" s="55">
        <f t="shared" si="1"/>
        <v>2276</v>
      </c>
      <c r="H11" s="27">
        <v>481.0</v>
      </c>
      <c r="I11" s="27">
        <v>0.0</v>
      </c>
      <c r="J11" s="27">
        <v>67.0</v>
      </c>
      <c r="K11" s="27">
        <v>17.0</v>
      </c>
      <c r="L11" s="68">
        <f t="shared" si="2"/>
        <v>565</v>
      </c>
      <c r="M11" s="31">
        <f t="shared" si="3"/>
        <v>2841</v>
      </c>
      <c r="N11" s="32">
        <f>((C11/M48)*100)</f>
        <v>15.11400651</v>
      </c>
      <c r="O11" s="22">
        <f>((D11/M48)*100)</f>
        <v>0.0325732899</v>
      </c>
      <c r="P11" s="32">
        <f>((E11/M48)*100)</f>
        <v>2.190553746</v>
      </c>
      <c r="Q11" s="22">
        <f>((F11/M48)*100)</f>
        <v>1.197068404</v>
      </c>
      <c r="R11" s="33">
        <f>((G11/M48)*100)</f>
        <v>18.53420195</v>
      </c>
      <c r="S11" s="32">
        <f>((H11/M48)*100)</f>
        <v>3.916938111</v>
      </c>
      <c r="T11" s="22">
        <f>((I11/M48)*100)</f>
        <v>0</v>
      </c>
      <c r="U11" s="32">
        <f>((J11/M48)*100)</f>
        <v>0.5456026059</v>
      </c>
      <c r="V11" s="22">
        <f>((K11/M48)*100)</f>
        <v>0.1384364821</v>
      </c>
      <c r="W11" s="34">
        <f>((L11/M48)*100)</f>
        <v>4.600977199</v>
      </c>
      <c r="X11" s="35">
        <f>((M11/M48)*100)</f>
        <v>23.13517915</v>
      </c>
    </row>
    <row r="12">
      <c r="A12" s="3"/>
      <c r="B12" s="54" t="s">
        <v>20</v>
      </c>
      <c r="C12" s="14">
        <v>75.0</v>
      </c>
      <c r="D12" s="27">
        <v>62.0</v>
      </c>
      <c r="E12" s="27">
        <v>0.0</v>
      </c>
      <c r="F12" s="27">
        <v>0.0</v>
      </c>
      <c r="G12" s="55">
        <f t="shared" si="1"/>
        <v>137</v>
      </c>
      <c r="H12" s="27">
        <v>11.0</v>
      </c>
      <c r="I12" s="27">
        <v>4.0</v>
      </c>
      <c r="J12" s="27">
        <v>0.0</v>
      </c>
      <c r="K12" s="27">
        <v>4.0</v>
      </c>
      <c r="L12" s="68">
        <f t="shared" si="2"/>
        <v>19</v>
      </c>
      <c r="M12" s="31">
        <f t="shared" si="3"/>
        <v>156</v>
      </c>
      <c r="N12" s="32">
        <f>((C12/M48)*100)</f>
        <v>0.6107491857</v>
      </c>
      <c r="O12" s="22">
        <f>((D12/M48)*100)</f>
        <v>0.5048859935</v>
      </c>
      <c r="P12" s="32">
        <f>((E12/M48)*100)</f>
        <v>0</v>
      </c>
      <c r="Q12" s="22">
        <f>((F12/M48)*100)</f>
        <v>0</v>
      </c>
      <c r="R12" s="33">
        <f>((G12/M48)*100)</f>
        <v>1.115635179</v>
      </c>
      <c r="S12" s="32">
        <f>((H12/M48)*100)</f>
        <v>0.08957654723</v>
      </c>
      <c r="T12" s="22">
        <f>((I12/M48)*100)</f>
        <v>0.0325732899</v>
      </c>
      <c r="U12" s="32">
        <f>((J12/M48)*100)</f>
        <v>0</v>
      </c>
      <c r="V12" s="22">
        <f>((K12/M48)*100)</f>
        <v>0.0325732899</v>
      </c>
      <c r="W12" s="34">
        <f>((L12/M48)*100)</f>
        <v>0.154723127</v>
      </c>
      <c r="X12" s="35">
        <f>((M12/M48)*100)</f>
        <v>1.270358306</v>
      </c>
    </row>
    <row r="13">
      <c r="A13" s="3"/>
      <c r="B13" s="54" t="s">
        <v>21</v>
      </c>
      <c r="C13" s="14">
        <v>45.0</v>
      </c>
      <c r="D13" s="27">
        <v>60.0</v>
      </c>
      <c r="E13" s="27">
        <v>0.0</v>
      </c>
      <c r="F13" s="27">
        <v>2.0</v>
      </c>
      <c r="G13" s="55">
        <f t="shared" si="1"/>
        <v>107</v>
      </c>
      <c r="H13" s="27">
        <v>24.0</v>
      </c>
      <c r="I13" s="27">
        <v>3.0</v>
      </c>
      <c r="J13" s="27">
        <v>1.0</v>
      </c>
      <c r="K13" s="27">
        <v>8.0</v>
      </c>
      <c r="L13" s="68">
        <f t="shared" si="2"/>
        <v>36</v>
      </c>
      <c r="M13" s="31">
        <f t="shared" si="3"/>
        <v>143</v>
      </c>
      <c r="N13" s="32">
        <f>((C13/M48)*100)</f>
        <v>0.3664495114</v>
      </c>
      <c r="O13" s="22">
        <f>((D13/M48)*100)</f>
        <v>0.4885993485</v>
      </c>
      <c r="P13" s="32">
        <f>((E13/M48)*100)</f>
        <v>0</v>
      </c>
      <c r="Q13" s="22">
        <f>((F13/M48)*100)</f>
        <v>0.01628664495</v>
      </c>
      <c r="R13" s="33">
        <f>((G13/M48)*100)</f>
        <v>0.8713355049</v>
      </c>
      <c r="S13" s="32">
        <f>((H13/M48)*100)</f>
        <v>0.1954397394</v>
      </c>
      <c r="T13" s="22">
        <f>((I13/M48)*100)</f>
        <v>0.02442996743</v>
      </c>
      <c r="U13" s="32">
        <f>((J13/M48)*100)</f>
        <v>0.008143322476</v>
      </c>
      <c r="V13" s="22">
        <f>((K13/M48)*100)</f>
        <v>0.0651465798</v>
      </c>
      <c r="W13" s="34">
        <f>((L13/M48)*100)</f>
        <v>0.2931596091</v>
      </c>
      <c r="X13" s="35">
        <f>((M13/M48)*100)</f>
        <v>1.164495114</v>
      </c>
    </row>
    <row r="14">
      <c r="A14" s="3"/>
      <c r="B14" s="54" t="s">
        <v>22</v>
      </c>
      <c r="C14" s="14">
        <v>0.0</v>
      </c>
      <c r="D14" s="27">
        <v>4.0</v>
      </c>
      <c r="E14" s="27">
        <v>1.0</v>
      </c>
      <c r="F14" s="27">
        <v>0.0</v>
      </c>
      <c r="G14" s="55">
        <f t="shared" si="1"/>
        <v>5</v>
      </c>
      <c r="H14" s="27">
        <v>0.0</v>
      </c>
      <c r="I14" s="27">
        <v>0.0</v>
      </c>
      <c r="J14" s="27">
        <v>0.0</v>
      </c>
      <c r="K14" s="27">
        <v>0.0</v>
      </c>
      <c r="L14" s="68">
        <f t="shared" si="2"/>
        <v>0</v>
      </c>
      <c r="M14" s="31">
        <f t="shared" si="3"/>
        <v>5</v>
      </c>
      <c r="N14" s="38">
        <f>((C14/M48)*100)</f>
        <v>0</v>
      </c>
      <c r="O14" s="22">
        <f>((D14/M48)*100)</f>
        <v>0.0325732899</v>
      </c>
      <c r="P14" s="38">
        <f>((E14/M48)*100)</f>
        <v>0.008143322476</v>
      </c>
      <c r="Q14" s="22">
        <f>((F14/M48)*100)</f>
        <v>0</v>
      </c>
      <c r="R14" s="39">
        <f>((G14/M48)*100)</f>
        <v>0.04071661238</v>
      </c>
      <c r="S14" s="38">
        <f>((H14/M48)*100)</f>
        <v>0</v>
      </c>
      <c r="T14" s="22">
        <f>((I14/M48)*100)</f>
        <v>0</v>
      </c>
      <c r="U14" s="38">
        <f>((J14/M48)*100)</f>
        <v>0</v>
      </c>
      <c r="V14" s="22">
        <f>((K14/M48)*100)</f>
        <v>0</v>
      </c>
      <c r="W14" s="40">
        <f>((L14/M48)*100)</f>
        <v>0</v>
      </c>
      <c r="X14" s="41">
        <f>((M14/M48)*100)</f>
        <v>0.04071661238</v>
      </c>
    </row>
    <row r="15">
      <c r="A15" s="3"/>
      <c r="B15" s="42" t="s">
        <v>23</v>
      </c>
      <c r="C15" s="59">
        <f t="shared" ref="C15:F15" si="4">sum(C8:C14)</f>
        <v>4758</v>
      </c>
      <c r="D15" s="59">
        <f t="shared" si="4"/>
        <v>595</v>
      </c>
      <c r="E15" s="59">
        <f t="shared" si="4"/>
        <v>340</v>
      </c>
      <c r="F15" s="59">
        <f t="shared" si="4"/>
        <v>158</v>
      </c>
      <c r="G15" s="44">
        <f t="shared" si="1"/>
        <v>5851</v>
      </c>
      <c r="H15" s="59">
        <f t="shared" ref="H15:K15" si="5">sum(H8:H14)</f>
        <v>901</v>
      </c>
      <c r="I15" s="59">
        <f t="shared" si="5"/>
        <v>84</v>
      </c>
      <c r="J15" s="59">
        <f t="shared" si="5"/>
        <v>82</v>
      </c>
      <c r="K15" s="59">
        <f t="shared" si="5"/>
        <v>29</v>
      </c>
      <c r="L15" s="45">
        <f t="shared" si="2"/>
        <v>1096</v>
      </c>
      <c r="M15" s="20">
        <f t="shared" si="3"/>
        <v>6947</v>
      </c>
      <c r="N15" s="46">
        <f>((C15/M48)*100)</f>
        <v>38.74592834</v>
      </c>
      <c r="O15" s="46">
        <f>((D15/M48)*100)</f>
        <v>4.845276873</v>
      </c>
      <c r="P15" s="46">
        <f>((E15/M48)*100)</f>
        <v>2.768729642</v>
      </c>
      <c r="Q15" s="46">
        <f>((F15/M48)*100)</f>
        <v>1.286644951</v>
      </c>
      <c r="R15" s="47">
        <f>((G15/M48)*100)</f>
        <v>47.6465798</v>
      </c>
      <c r="S15" s="46">
        <f>((H15/M48)*100)</f>
        <v>7.33713355</v>
      </c>
      <c r="T15" s="46">
        <f>((I15/M48)*100)</f>
        <v>0.6840390879</v>
      </c>
      <c r="U15" s="46">
        <f>((J15/M48)*100)</f>
        <v>0.667752443</v>
      </c>
      <c r="V15" s="46">
        <f>((K15/M48)*100)</f>
        <v>0.2361563518</v>
      </c>
      <c r="W15" s="48">
        <f>((L15/M48)*100)</f>
        <v>8.925081433</v>
      </c>
      <c r="X15" s="49">
        <f>((M15/M48)*100)</f>
        <v>56.57166124</v>
      </c>
    </row>
    <row r="16">
      <c r="A16" s="14" t="s">
        <v>24</v>
      </c>
      <c r="B16" s="50" t="s">
        <v>16</v>
      </c>
      <c r="C16" s="16">
        <v>185.0</v>
      </c>
      <c r="D16" s="16">
        <v>39.0</v>
      </c>
      <c r="E16" s="16">
        <v>0.0</v>
      </c>
      <c r="F16" s="16">
        <v>0.0</v>
      </c>
      <c r="G16" s="51">
        <f t="shared" si="1"/>
        <v>224</v>
      </c>
      <c r="H16" s="18">
        <v>21.0</v>
      </c>
      <c r="I16" s="16">
        <v>3.0</v>
      </c>
      <c r="J16" s="104">
        <v>0.0</v>
      </c>
      <c r="K16" s="16">
        <v>1.0</v>
      </c>
      <c r="L16" s="52">
        <f t="shared" si="2"/>
        <v>25</v>
      </c>
      <c r="M16" s="20">
        <f t="shared" si="3"/>
        <v>249</v>
      </c>
      <c r="N16" s="22">
        <f>((C16/M48)*100)</f>
        <v>1.506514658</v>
      </c>
      <c r="O16" s="21">
        <f>((D16/M48)*100)</f>
        <v>0.3175895765</v>
      </c>
      <c r="P16" s="22">
        <f>((E16/M48)*100)</f>
        <v>0</v>
      </c>
      <c r="Q16" s="21">
        <f>((F16/M48)*100)</f>
        <v>0</v>
      </c>
      <c r="R16" s="53">
        <f>((G16/M48)*100)</f>
        <v>1.824104235</v>
      </c>
      <c r="S16" s="21">
        <f>((H16/M48)*100)</f>
        <v>0.171009772</v>
      </c>
      <c r="T16" s="22">
        <f>((I16/M48)*100)</f>
        <v>0.02442996743</v>
      </c>
      <c r="U16" s="21">
        <f>((J16/M48)*100)</f>
        <v>0</v>
      </c>
      <c r="V16" s="22">
        <f>((K16/M48)*100)</f>
        <v>0.008143322476</v>
      </c>
      <c r="W16" s="24">
        <f>((L16/M48)*100)</f>
        <v>0.2035830619</v>
      </c>
      <c r="X16" s="25">
        <f>((M16/M48)*100)</f>
        <v>2.027687296</v>
      </c>
    </row>
    <row r="17">
      <c r="A17" s="3"/>
      <c r="B17" s="54" t="s">
        <v>19</v>
      </c>
      <c r="C17" s="27">
        <v>260.0</v>
      </c>
      <c r="D17" s="27">
        <v>10.0</v>
      </c>
      <c r="E17" s="27">
        <v>44.0</v>
      </c>
      <c r="F17" s="27">
        <v>10.0</v>
      </c>
      <c r="G17" s="55">
        <f t="shared" si="1"/>
        <v>324</v>
      </c>
      <c r="H17" s="29">
        <v>29.0</v>
      </c>
      <c r="I17" s="27">
        <v>1.0</v>
      </c>
      <c r="J17" s="3">
        <v>8.0</v>
      </c>
      <c r="K17" s="27">
        <v>1.0</v>
      </c>
      <c r="L17" s="56">
        <f t="shared" si="2"/>
        <v>39</v>
      </c>
      <c r="M17" s="31">
        <f t="shared" si="3"/>
        <v>363</v>
      </c>
      <c r="N17" s="22">
        <f>((C17/M48)*100)</f>
        <v>2.117263844</v>
      </c>
      <c r="O17" s="32">
        <f>((D17/M48)*100)</f>
        <v>0.08143322476</v>
      </c>
      <c r="P17" s="22">
        <f>((E17/M48)*100)</f>
        <v>0.3583061889</v>
      </c>
      <c r="Q17" s="32">
        <f>((F17/M48)*100)</f>
        <v>0.08143322476</v>
      </c>
      <c r="R17" s="53">
        <f>((G17/M48)*100)</f>
        <v>2.638436482</v>
      </c>
      <c r="S17" s="32">
        <f>((H17/M48)*100)</f>
        <v>0.2361563518</v>
      </c>
      <c r="T17" s="22">
        <f>((I17/M48)*100)</f>
        <v>0.008143322476</v>
      </c>
      <c r="U17" s="32">
        <f>((J17/M48)*100)</f>
        <v>0.0651465798</v>
      </c>
      <c r="V17" s="22">
        <f>((K17/M48)*100)</f>
        <v>0.008143322476</v>
      </c>
      <c r="W17" s="34">
        <f>((L17/M48)*100)</f>
        <v>0.3175895765</v>
      </c>
      <c r="X17" s="35">
        <f>((M17/M48)*100)</f>
        <v>2.956026059</v>
      </c>
    </row>
    <row r="18">
      <c r="A18" s="3"/>
      <c r="B18" s="54" t="s">
        <v>20</v>
      </c>
      <c r="C18" s="36">
        <v>4.0</v>
      </c>
      <c r="D18" s="36">
        <v>1.0</v>
      </c>
      <c r="E18" s="36">
        <v>0.0</v>
      </c>
      <c r="F18" s="36">
        <v>0.0</v>
      </c>
      <c r="G18" s="57">
        <f t="shared" si="1"/>
        <v>5</v>
      </c>
      <c r="H18" s="29">
        <v>2.0</v>
      </c>
      <c r="I18" s="36">
        <v>0.0</v>
      </c>
      <c r="J18" s="3">
        <v>0.0</v>
      </c>
      <c r="K18" s="36">
        <v>0.0</v>
      </c>
      <c r="L18" s="56">
        <f t="shared" si="2"/>
        <v>2</v>
      </c>
      <c r="M18" s="58">
        <f t="shared" si="3"/>
        <v>7</v>
      </c>
      <c r="N18" s="22">
        <f>((C18/M48)*100)</f>
        <v>0.0325732899</v>
      </c>
      <c r="O18" s="38">
        <f>((D18/M48)*100)</f>
        <v>0.008143322476</v>
      </c>
      <c r="P18" s="22">
        <f>((E18/M48)*100)</f>
        <v>0</v>
      </c>
      <c r="Q18" s="38">
        <f>((F18/M48)*100)</f>
        <v>0</v>
      </c>
      <c r="R18" s="53">
        <f>((G18/M48)*100)</f>
        <v>0.04071661238</v>
      </c>
      <c r="S18" s="38">
        <f>((H18/M48)*100)</f>
        <v>0.01628664495</v>
      </c>
      <c r="T18" s="22">
        <f>((I18/M48)*100)</f>
        <v>0</v>
      </c>
      <c r="U18" s="38">
        <f>((J18/M48)*100)</f>
        <v>0</v>
      </c>
      <c r="V18" s="22">
        <f>((K18/M48)*100)</f>
        <v>0</v>
      </c>
      <c r="W18" s="40">
        <f>((L18/M48)*100)</f>
        <v>0.01628664495</v>
      </c>
      <c r="X18" s="41">
        <f>((M18/M48)*100)</f>
        <v>0.05700325733</v>
      </c>
    </row>
    <row r="19">
      <c r="A19" s="3"/>
      <c r="B19" s="42" t="s">
        <v>23</v>
      </c>
      <c r="C19" s="59">
        <f t="shared" ref="C19:F19" si="6">sum(C16:C18)</f>
        <v>449</v>
      </c>
      <c r="D19" s="59">
        <f t="shared" si="6"/>
        <v>50</v>
      </c>
      <c r="E19" s="59">
        <f t="shared" si="6"/>
        <v>44</v>
      </c>
      <c r="F19" s="106">
        <f t="shared" si="6"/>
        <v>10</v>
      </c>
      <c r="G19" s="51">
        <f t="shared" si="1"/>
        <v>553</v>
      </c>
      <c r="H19" s="59">
        <f t="shared" ref="H19:K19" si="7">sum(H16:H18)</f>
        <v>52</v>
      </c>
      <c r="I19" s="59">
        <f t="shared" si="7"/>
        <v>4</v>
      </c>
      <c r="J19" s="59">
        <f t="shared" si="7"/>
        <v>8</v>
      </c>
      <c r="K19" s="59">
        <f t="shared" si="7"/>
        <v>2</v>
      </c>
      <c r="L19" s="45">
        <f t="shared" si="2"/>
        <v>66</v>
      </c>
      <c r="M19" s="31">
        <f t="shared" si="3"/>
        <v>619</v>
      </c>
      <c r="N19" s="46">
        <f>((C19/M48)*100)</f>
        <v>3.656351792</v>
      </c>
      <c r="O19" s="46">
        <f>((D19/M48)*100)</f>
        <v>0.4071661238</v>
      </c>
      <c r="P19" s="46">
        <f>((E19/M48)*100)</f>
        <v>0.3583061889</v>
      </c>
      <c r="Q19" s="46">
        <f>((F19/M48)*100)</f>
        <v>0.08143322476</v>
      </c>
      <c r="R19" s="47">
        <f>((G19/M48)*100)</f>
        <v>4.503257329</v>
      </c>
      <c r="S19" s="46">
        <f>((H19/M48)*100)</f>
        <v>0.4234527687</v>
      </c>
      <c r="T19" s="46">
        <f>((I19/M48)*100)</f>
        <v>0.0325732899</v>
      </c>
      <c r="U19" s="46">
        <f>((J19/M48)*100)</f>
        <v>0.0651465798</v>
      </c>
      <c r="V19" s="46">
        <f>((K19/M48)*100)</f>
        <v>0.01628664495</v>
      </c>
      <c r="W19" s="48">
        <f>((L19/M48)*100)</f>
        <v>0.5374592834</v>
      </c>
      <c r="X19" s="49">
        <f>((M19/M48)*100)</f>
        <v>5.040716612</v>
      </c>
    </row>
    <row r="20">
      <c r="A20" s="14" t="s">
        <v>25</v>
      </c>
      <c r="B20" s="50" t="s">
        <v>16</v>
      </c>
      <c r="C20" s="3">
        <v>124.0</v>
      </c>
      <c r="D20" s="16">
        <v>19.0</v>
      </c>
      <c r="E20" s="29">
        <v>0.0</v>
      </c>
      <c r="F20" s="16">
        <v>0.0</v>
      </c>
      <c r="G20" s="107">
        <f t="shared" si="1"/>
        <v>143</v>
      </c>
      <c r="H20" s="18">
        <v>9.0</v>
      </c>
      <c r="I20" s="16">
        <v>1.0</v>
      </c>
      <c r="J20" s="104">
        <v>0.0</v>
      </c>
      <c r="K20" s="16">
        <v>0.0</v>
      </c>
      <c r="L20" s="19">
        <f t="shared" si="2"/>
        <v>10</v>
      </c>
      <c r="M20" s="20">
        <f t="shared" si="3"/>
        <v>153</v>
      </c>
      <c r="N20" s="21">
        <f>((C20/M48)*100)</f>
        <v>1.009771987</v>
      </c>
      <c r="O20" s="22">
        <f>((D20/M48)*100)</f>
        <v>0.154723127</v>
      </c>
      <c r="P20" s="21">
        <f>((E20/M48)*100)</f>
        <v>0</v>
      </c>
      <c r="Q20" s="22">
        <f>((F20/M48)*100)</f>
        <v>0</v>
      </c>
      <c r="R20" s="23">
        <f>((G20/M48)*100)</f>
        <v>1.164495114</v>
      </c>
      <c r="S20" s="22">
        <f>((H20/M48)*100)</f>
        <v>0.07328990228</v>
      </c>
      <c r="T20" s="21">
        <f>((I20/M48)*100)</f>
        <v>0.008143322476</v>
      </c>
      <c r="U20" s="22">
        <f>((J20/M48)*100)</f>
        <v>0</v>
      </c>
      <c r="V20" s="21">
        <f>((K20/M48)*100)</f>
        <v>0</v>
      </c>
      <c r="W20" s="60">
        <f>((L20/M48)*100)</f>
        <v>0.08143322476</v>
      </c>
      <c r="X20" s="25">
        <f>((M20/M48)*100)</f>
        <v>1.245928339</v>
      </c>
    </row>
    <row r="21">
      <c r="B21" s="54" t="s">
        <v>18</v>
      </c>
      <c r="C21" s="3">
        <v>1.0</v>
      </c>
      <c r="D21" s="27">
        <v>0.0</v>
      </c>
      <c r="E21" s="29">
        <v>0.0</v>
      </c>
      <c r="F21" s="27">
        <v>0.0</v>
      </c>
      <c r="G21" s="66">
        <f t="shared" si="1"/>
        <v>1</v>
      </c>
      <c r="H21" s="29">
        <v>0.0</v>
      </c>
      <c r="I21" s="27">
        <v>0.0</v>
      </c>
      <c r="J21" s="3">
        <v>1.0</v>
      </c>
      <c r="K21" s="27">
        <v>0.0</v>
      </c>
      <c r="L21" s="30">
        <f t="shared" si="2"/>
        <v>1</v>
      </c>
      <c r="M21" s="31">
        <f t="shared" si="3"/>
        <v>2</v>
      </c>
      <c r="N21" s="32">
        <f>((C21/M48)*100)</f>
        <v>0.008143322476</v>
      </c>
      <c r="O21" s="22">
        <f>((D21/M48)*100)</f>
        <v>0</v>
      </c>
      <c r="P21" s="32">
        <f>((E21/M48)*100)</f>
        <v>0</v>
      </c>
      <c r="Q21" s="22">
        <f>((F21/M48)*100)</f>
        <v>0</v>
      </c>
      <c r="R21" s="33">
        <f>((G21/M48)*100)</f>
        <v>0.008143322476</v>
      </c>
      <c r="S21" s="22">
        <f>((H21/M48)*100)</f>
        <v>0</v>
      </c>
      <c r="T21" s="32">
        <f>((I21/M48)*100)</f>
        <v>0</v>
      </c>
      <c r="U21" s="22">
        <f>((J21/M48)*100)</f>
        <v>0.008143322476</v>
      </c>
      <c r="V21" s="32">
        <f>((K21/M48)*100)</f>
        <v>0</v>
      </c>
      <c r="W21" s="60">
        <f>((L21/M48)*100)</f>
        <v>0.008143322476</v>
      </c>
      <c r="X21" s="35">
        <f>((M21/M48)*100)</f>
        <v>0.01628664495</v>
      </c>
    </row>
    <row r="22">
      <c r="A22" s="3"/>
      <c r="B22" s="54" t="s">
        <v>19</v>
      </c>
      <c r="C22" s="3">
        <v>199.0</v>
      </c>
      <c r="D22" s="27">
        <v>0.0</v>
      </c>
      <c r="E22" s="3">
        <v>49.0</v>
      </c>
      <c r="F22" s="27">
        <v>7.0</v>
      </c>
      <c r="G22" s="66">
        <f t="shared" si="1"/>
        <v>255</v>
      </c>
      <c r="H22" s="29">
        <v>43.0</v>
      </c>
      <c r="I22" s="27">
        <v>0.0</v>
      </c>
      <c r="J22" s="3">
        <v>8.0</v>
      </c>
      <c r="K22" s="27">
        <v>4.0</v>
      </c>
      <c r="L22" s="30">
        <f t="shared" si="2"/>
        <v>55</v>
      </c>
      <c r="M22" s="31">
        <f t="shared" si="3"/>
        <v>310</v>
      </c>
      <c r="N22" s="32">
        <f>((C22/M48)*100)</f>
        <v>1.620521173</v>
      </c>
      <c r="O22" s="22">
        <f>((D22/M48)*100)</f>
        <v>0</v>
      </c>
      <c r="P22" s="32">
        <f>((E22/M48)*100)</f>
        <v>0.3990228013</v>
      </c>
      <c r="Q22" s="22">
        <f>((F22/M48)*100)</f>
        <v>0.05700325733</v>
      </c>
      <c r="R22" s="33">
        <f>((G22/M48)*100)</f>
        <v>2.076547231</v>
      </c>
      <c r="S22" s="22">
        <f>((H22/M48)*100)</f>
        <v>0.3501628664</v>
      </c>
      <c r="T22" s="32">
        <f>((I22/M48)*100)</f>
        <v>0</v>
      </c>
      <c r="U22" s="22">
        <f>((J22/M48)*100)</f>
        <v>0.0651465798</v>
      </c>
      <c r="V22" s="32">
        <f>((K22/M48)*100)</f>
        <v>0.0325732899</v>
      </c>
      <c r="W22" s="60">
        <f>((L22/M48)*100)</f>
        <v>0.4478827362</v>
      </c>
      <c r="X22" s="35">
        <f>((M22/M48)*100)</f>
        <v>2.524429967</v>
      </c>
    </row>
    <row r="23">
      <c r="A23" s="3"/>
      <c r="B23" s="54" t="s">
        <v>20</v>
      </c>
      <c r="C23" s="3">
        <v>1.0</v>
      </c>
      <c r="D23" s="36">
        <v>0.0</v>
      </c>
      <c r="E23" s="29">
        <v>0.0</v>
      </c>
      <c r="F23" s="36">
        <v>0.0</v>
      </c>
      <c r="G23" s="108">
        <f t="shared" si="1"/>
        <v>1</v>
      </c>
      <c r="H23" s="37">
        <v>2.0</v>
      </c>
      <c r="I23" s="36">
        <v>0.0</v>
      </c>
      <c r="J23" s="105">
        <v>0.0</v>
      </c>
      <c r="K23" s="36">
        <v>0.0</v>
      </c>
      <c r="L23" s="61">
        <f t="shared" si="2"/>
        <v>2</v>
      </c>
      <c r="M23" s="58">
        <f t="shared" si="3"/>
        <v>3</v>
      </c>
      <c r="N23" s="38">
        <f>((C23/M48)*100)</f>
        <v>0.008143322476</v>
      </c>
      <c r="O23" s="22">
        <f>((D23/M48)*100)</f>
        <v>0</v>
      </c>
      <c r="P23" s="38">
        <f>((E23/M48)*100)</f>
        <v>0</v>
      </c>
      <c r="Q23" s="22">
        <f>((F23/M48)*100)</f>
        <v>0</v>
      </c>
      <c r="R23" s="39">
        <f>((G23/M48)*100)</f>
        <v>0.008143322476</v>
      </c>
      <c r="S23" s="22">
        <f>((H23/M48)*100)</f>
        <v>0.01628664495</v>
      </c>
      <c r="T23" s="38">
        <f>((I23/M48)*100)</f>
        <v>0</v>
      </c>
      <c r="U23" s="22">
        <f>((J23/M48)*100)</f>
        <v>0</v>
      </c>
      <c r="V23" s="38">
        <f>((K23/M48)*100)</f>
        <v>0</v>
      </c>
      <c r="W23" s="60">
        <f>((L23/M48)*100)</f>
        <v>0.01628664495</v>
      </c>
      <c r="X23" s="41">
        <f>((M23/M48)*100)</f>
        <v>0.02442996743</v>
      </c>
    </row>
    <row r="24">
      <c r="A24" s="3"/>
      <c r="B24" s="42" t="s">
        <v>23</v>
      </c>
      <c r="C24" s="59">
        <f t="shared" ref="C24:F24" si="8">sum(C20:C23)</f>
        <v>325</v>
      </c>
      <c r="D24" s="59">
        <f t="shared" si="8"/>
        <v>19</v>
      </c>
      <c r="E24" s="59">
        <f t="shared" si="8"/>
        <v>49</v>
      </c>
      <c r="F24" s="43">
        <f t="shared" si="8"/>
        <v>7</v>
      </c>
      <c r="G24" s="55">
        <f t="shared" si="1"/>
        <v>400</v>
      </c>
      <c r="H24" s="59">
        <f t="shared" ref="H24:K24" si="9">sum(H20:H23)</f>
        <v>54</v>
      </c>
      <c r="I24" s="59">
        <f t="shared" si="9"/>
        <v>1</v>
      </c>
      <c r="J24" s="59">
        <f t="shared" si="9"/>
        <v>9</v>
      </c>
      <c r="K24" s="59">
        <f t="shared" si="9"/>
        <v>4</v>
      </c>
      <c r="L24" s="62">
        <f t="shared" si="2"/>
        <v>68</v>
      </c>
      <c r="M24" s="31">
        <f t="shared" si="3"/>
        <v>468</v>
      </c>
      <c r="N24" s="46">
        <f>((C24/M48)*100)</f>
        <v>2.646579805</v>
      </c>
      <c r="O24" s="46">
        <f>((D24/M48)*100)</f>
        <v>0.154723127</v>
      </c>
      <c r="P24" s="46">
        <f>((E24/M48)*100)</f>
        <v>0.3990228013</v>
      </c>
      <c r="Q24" s="46">
        <f>((F24/M48)*100)</f>
        <v>0.05700325733</v>
      </c>
      <c r="R24" s="47">
        <f>((G24/M48)*100)</f>
        <v>3.25732899</v>
      </c>
      <c r="S24" s="46">
        <f>((H24/M48)*100)</f>
        <v>0.4397394137</v>
      </c>
      <c r="T24" s="46">
        <f>((I24/M48)*100)</f>
        <v>0.008143322476</v>
      </c>
      <c r="U24" s="46">
        <f>((J24/M48)*100)</f>
        <v>0.07328990228</v>
      </c>
      <c r="V24" s="46">
        <f>((K24/M48)*100)</f>
        <v>0.0325732899</v>
      </c>
      <c r="W24" s="48">
        <f>((L24/M48)*100)</f>
        <v>0.5537459283</v>
      </c>
      <c r="X24" s="49">
        <f>((M24/M48)*100)</f>
        <v>3.811074919</v>
      </c>
    </row>
    <row r="25">
      <c r="A25" s="14" t="s">
        <v>26</v>
      </c>
      <c r="B25" s="50" t="s">
        <v>16</v>
      </c>
      <c r="C25" s="3">
        <v>184.0</v>
      </c>
      <c r="D25" s="16">
        <v>41.0</v>
      </c>
      <c r="E25" s="16">
        <v>0.0</v>
      </c>
      <c r="F25" s="3">
        <v>0.0</v>
      </c>
      <c r="G25" s="51">
        <f t="shared" si="1"/>
        <v>225</v>
      </c>
      <c r="H25" s="3">
        <v>23.0</v>
      </c>
      <c r="I25" s="16">
        <v>7.0</v>
      </c>
      <c r="J25" s="3">
        <v>0.0</v>
      </c>
      <c r="K25" s="16">
        <v>0.0</v>
      </c>
      <c r="L25" s="63">
        <f t="shared" si="2"/>
        <v>30</v>
      </c>
      <c r="M25" s="20">
        <f t="shared" si="3"/>
        <v>255</v>
      </c>
      <c r="N25" s="22">
        <f>((C25/M48)*100)</f>
        <v>1.498371336</v>
      </c>
      <c r="O25" s="21">
        <f>((D25/M48)*100)</f>
        <v>0.3338762215</v>
      </c>
      <c r="P25" s="22">
        <f>((E25/M48)*100)</f>
        <v>0</v>
      </c>
      <c r="Q25" s="21">
        <f>((F25/M48)*100)</f>
        <v>0</v>
      </c>
      <c r="R25" s="53">
        <f>((G25/M48)*100)</f>
        <v>1.832247557</v>
      </c>
      <c r="S25" s="21">
        <f>((H25/M48)*100)</f>
        <v>0.1872964169</v>
      </c>
      <c r="T25" s="22">
        <f>((I25/M48)*100)</f>
        <v>0.05700325733</v>
      </c>
      <c r="U25" s="21">
        <f>((J25/M48)*100)</f>
        <v>0</v>
      </c>
      <c r="V25" s="22">
        <f>((K25/M48)*100)</f>
        <v>0</v>
      </c>
      <c r="W25" s="24">
        <f>((L25/M48)*100)</f>
        <v>0.2442996743</v>
      </c>
      <c r="X25" s="25">
        <f>((M25/M48)*100)</f>
        <v>2.076547231</v>
      </c>
    </row>
    <row r="26">
      <c r="A26" s="3"/>
      <c r="B26" s="54" t="s">
        <v>19</v>
      </c>
      <c r="C26" s="3">
        <v>159.0</v>
      </c>
      <c r="D26" s="27">
        <v>1.0</v>
      </c>
      <c r="E26" s="27">
        <v>29.0</v>
      </c>
      <c r="F26" s="3">
        <v>5.0</v>
      </c>
      <c r="G26" s="55">
        <f t="shared" si="1"/>
        <v>194</v>
      </c>
      <c r="H26" s="3">
        <v>37.0</v>
      </c>
      <c r="I26" s="27">
        <v>0.0</v>
      </c>
      <c r="J26" s="3">
        <v>14.0</v>
      </c>
      <c r="K26" s="27">
        <v>0.0</v>
      </c>
      <c r="L26" s="64">
        <f t="shared" si="2"/>
        <v>51</v>
      </c>
      <c r="M26" s="31">
        <f t="shared" si="3"/>
        <v>245</v>
      </c>
      <c r="N26" s="22">
        <f>((C26/M48)*100)</f>
        <v>1.294788274</v>
      </c>
      <c r="O26" s="32">
        <f>((D26/M48)*100)</f>
        <v>0.008143322476</v>
      </c>
      <c r="P26" s="22">
        <f>((E26/M48)*100)</f>
        <v>0.2361563518</v>
      </c>
      <c r="Q26" s="32">
        <f>((F26/M48)*100)</f>
        <v>0.04071661238</v>
      </c>
      <c r="R26" s="53">
        <f>((G26/M48)*100)</f>
        <v>1.57980456</v>
      </c>
      <c r="S26" s="32">
        <f>((H26/M48)*100)</f>
        <v>0.3013029316</v>
      </c>
      <c r="T26" s="22">
        <f>((I26/M48)*100)</f>
        <v>0</v>
      </c>
      <c r="U26" s="32">
        <f>((J26/M48)*100)</f>
        <v>0.1140065147</v>
      </c>
      <c r="V26" s="22">
        <f>((K26/M48)*100)</f>
        <v>0</v>
      </c>
      <c r="W26" s="34">
        <f>((L26/M48)*100)</f>
        <v>0.4153094463</v>
      </c>
      <c r="X26" s="35">
        <f>((M26/M48)*100)</f>
        <v>1.995114007</v>
      </c>
    </row>
    <row r="27">
      <c r="A27" s="3"/>
      <c r="B27" s="54" t="s">
        <v>20</v>
      </c>
      <c r="C27" s="3">
        <v>5.0</v>
      </c>
      <c r="D27" s="36">
        <v>4.0</v>
      </c>
      <c r="E27" s="36">
        <v>0.0</v>
      </c>
      <c r="F27" s="3">
        <v>0.0</v>
      </c>
      <c r="G27" s="57">
        <f t="shared" si="1"/>
        <v>9</v>
      </c>
      <c r="H27" s="3">
        <v>1.0</v>
      </c>
      <c r="I27" s="36">
        <v>0.0</v>
      </c>
      <c r="J27" s="3">
        <v>0.0</v>
      </c>
      <c r="K27" s="36">
        <v>0.0</v>
      </c>
      <c r="L27" s="64">
        <f t="shared" si="2"/>
        <v>1</v>
      </c>
      <c r="M27" s="58">
        <f t="shared" si="3"/>
        <v>10</v>
      </c>
      <c r="N27" s="22">
        <f>((C27/M48)*100)</f>
        <v>0.04071661238</v>
      </c>
      <c r="O27" s="38">
        <f>((D27/M48)*100)</f>
        <v>0.0325732899</v>
      </c>
      <c r="P27" s="22">
        <f>((E27/M48)*100)</f>
        <v>0</v>
      </c>
      <c r="Q27" s="38">
        <f>((F27/M48)*100)</f>
        <v>0</v>
      </c>
      <c r="R27" s="53">
        <f>((G27/M48)*100)</f>
        <v>0.07328990228</v>
      </c>
      <c r="S27" s="38">
        <f>((H27/M48)*100)</f>
        <v>0.008143322476</v>
      </c>
      <c r="T27" s="22">
        <f>((I27/M48)*100)</f>
        <v>0</v>
      </c>
      <c r="U27" s="38">
        <f>((J27/M48)*100)</f>
        <v>0</v>
      </c>
      <c r="V27" s="22">
        <f>((K27/M48)*100)</f>
        <v>0</v>
      </c>
      <c r="W27" s="40">
        <f>((L27/M48)*100)</f>
        <v>0.008143322476</v>
      </c>
      <c r="X27" s="41">
        <f>((M27/M48)*100)</f>
        <v>0.08143322476</v>
      </c>
    </row>
    <row r="28">
      <c r="A28" s="3"/>
      <c r="B28" s="65" t="s">
        <v>23</v>
      </c>
      <c r="C28" s="59">
        <f t="shared" ref="C28:F28" si="10">sum(C25:C27)</f>
        <v>348</v>
      </c>
      <c r="D28" s="59">
        <f t="shared" si="10"/>
        <v>46</v>
      </c>
      <c r="E28" s="59">
        <f t="shared" si="10"/>
        <v>29</v>
      </c>
      <c r="F28" s="59">
        <f t="shared" si="10"/>
        <v>5</v>
      </c>
      <c r="G28" s="66">
        <f t="shared" si="1"/>
        <v>428</v>
      </c>
      <c r="H28" s="59">
        <f t="shared" ref="H28:K28" si="11">sum(H25:H27)</f>
        <v>61</v>
      </c>
      <c r="I28" s="59">
        <f t="shared" si="11"/>
        <v>7</v>
      </c>
      <c r="J28" s="59">
        <f t="shared" si="11"/>
        <v>14</v>
      </c>
      <c r="K28" s="59">
        <f t="shared" si="11"/>
        <v>0</v>
      </c>
      <c r="L28" s="62">
        <f t="shared" si="2"/>
        <v>82</v>
      </c>
      <c r="M28" s="31">
        <f t="shared" si="3"/>
        <v>510</v>
      </c>
      <c r="N28" s="46">
        <f>((C28/M48)*100)</f>
        <v>2.833876221</v>
      </c>
      <c r="O28" s="46">
        <f>((D28/M48)*100)</f>
        <v>0.3745928339</v>
      </c>
      <c r="P28" s="46">
        <f>((E28/M48)*100)</f>
        <v>0.2361563518</v>
      </c>
      <c r="Q28" s="46">
        <f>((F28/M48)*100)</f>
        <v>0.04071661238</v>
      </c>
      <c r="R28" s="47">
        <f>((G28/M48)*100)</f>
        <v>3.48534202</v>
      </c>
      <c r="S28" s="46">
        <f>((H28/M48)*100)</f>
        <v>0.496742671</v>
      </c>
      <c r="T28" s="46">
        <f>((I28/M48)*100)</f>
        <v>0.05700325733</v>
      </c>
      <c r="U28" s="46">
        <f>((J28/M48)*100)</f>
        <v>0.1140065147</v>
      </c>
      <c r="V28" s="46">
        <f>((K28/M48)*100)</f>
        <v>0</v>
      </c>
      <c r="W28" s="48">
        <f>((L28/M48)*100)</f>
        <v>0.667752443</v>
      </c>
      <c r="X28" s="49">
        <f>((M28/M48)*100)</f>
        <v>4.153094463</v>
      </c>
    </row>
    <row r="29">
      <c r="A29" s="14" t="s">
        <v>27</v>
      </c>
      <c r="B29" s="50" t="s">
        <v>16</v>
      </c>
      <c r="C29" s="3">
        <v>298.0</v>
      </c>
      <c r="D29" s="16">
        <v>79.0</v>
      </c>
      <c r="E29" s="3">
        <v>0.0</v>
      </c>
      <c r="F29" s="16">
        <v>1.0</v>
      </c>
      <c r="G29" s="51">
        <f t="shared" si="1"/>
        <v>378</v>
      </c>
      <c r="H29" s="3">
        <v>75.0</v>
      </c>
      <c r="I29" s="16">
        <v>3.0</v>
      </c>
      <c r="J29" s="3">
        <v>0.0</v>
      </c>
      <c r="K29" s="16">
        <v>0.0</v>
      </c>
      <c r="L29" s="62">
        <f t="shared" si="2"/>
        <v>78</v>
      </c>
      <c r="M29" s="67">
        <f t="shared" si="3"/>
        <v>456</v>
      </c>
      <c r="N29" s="22">
        <f>((C29/M48)*100)</f>
        <v>2.426710098</v>
      </c>
      <c r="O29" s="21">
        <f>((D29/M48)*100)</f>
        <v>0.6433224756</v>
      </c>
      <c r="P29" s="22">
        <f>((E29/M48)*100)</f>
        <v>0</v>
      </c>
      <c r="Q29" s="21">
        <f>((F29/M48)*100)</f>
        <v>0.008143322476</v>
      </c>
      <c r="R29" s="53">
        <f>((G29/M48)*100)</f>
        <v>3.078175896</v>
      </c>
      <c r="S29" s="21">
        <f>((H29/M48)*100)</f>
        <v>0.6107491857</v>
      </c>
      <c r="T29" s="22">
        <f>((I29/M48)*100)</f>
        <v>0.02442996743</v>
      </c>
      <c r="U29" s="21">
        <f>((J29/M48)*100)</f>
        <v>0</v>
      </c>
      <c r="V29" s="22">
        <f>((K29/M48)*100)</f>
        <v>0</v>
      </c>
      <c r="W29" s="24">
        <f>((L29/M48)*100)</f>
        <v>0.6351791531</v>
      </c>
      <c r="X29" s="25">
        <f>((M29/M48)*100)</f>
        <v>3.713355049</v>
      </c>
    </row>
    <row r="30">
      <c r="A30" s="3"/>
      <c r="B30" s="54" t="s">
        <v>18</v>
      </c>
      <c r="C30" s="3">
        <v>49.0</v>
      </c>
      <c r="D30" s="27">
        <v>0.0</v>
      </c>
      <c r="E30" s="3">
        <v>40.0</v>
      </c>
      <c r="F30" s="27">
        <v>0.0</v>
      </c>
      <c r="G30" s="55">
        <f t="shared" si="1"/>
        <v>89</v>
      </c>
      <c r="H30" s="3">
        <v>13.0</v>
      </c>
      <c r="I30" s="27">
        <v>0.0</v>
      </c>
      <c r="J30" s="3">
        <v>7.0</v>
      </c>
      <c r="K30" s="27">
        <v>0.0</v>
      </c>
      <c r="L30" s="68">
        <f t="shared" si="2"/>
        <v>20</v>
      </c>
      <c r="M30" s="69">
        <f t="shared" si="3"/>
        <v>109</v>
      </c>
      <c r="N30" s="22">
        <f>((C30/M48)*100)</f>
        <v>0.3990228013</v>
      </c>
      <c r="O30" s="32">
        <f>((D30/M48)*100)</f>
        <v>0</v>
      </c>
      <c r="P30" s="22">
        <f>((E30/M48)*100)</f>
        <v>0.325732899</v>
      </c>
      <c r="Q30" s="32">
        <f>((F30/M48)*100)</f>
        <v>0</v>
      </c>
      <c r="R30" s="53">
        <f>((G30/M48)*100)</f>
        <v>0.7247557003</v>
      </c>
      <c r="S30" s="32">
        <f>((H30/M48)*100)</f>
        <v>0.1058631922</v>
      </c>
      <c r="T30" s="22">
        <f>((I30/M48)*100)</f>
        <v>0</v>
      </c>
      <c r="U30" s="32">
        <f>((J30/M48)*100)</f>
        <v>0.05700325733</v>
      </c>
      <c r="V30" s="22">
        <f>((K30/M48)*100)</f>
        <v>0</v>
      </c>
      <c r="W30" s="34">
        <f>((L30/M48)*100)</f>
        <v>0.1628664495</v>
      </c>
      <c r="X30" s="35">
        <f>((M30/M48)*100)</f>
        <v>0.8876221498</v>
      </c>
    </row>
    <row r="31">
      <c r="A31" s="3"/>
      <c r="B31" s="54" t="s">
        <v>19</v>
      </c>
      <c r="C31" s="3">
        <v>289.0</v>
      </c>
      <c r="D31" s="27">
        <v>1.0</v>
      </c>
      <c r="E31" s="3">
        <v>73.0</v>
      </c>
      <c r="F31" s="27">
        <v>35.0</v>
      </c>
      <c r="G31" s="55">
        <f t="shared" si="1"/>
        <v>398</v>
      </c>
      <c r="H31" s="3">
        <v>44.0</v>
      </c>
      <c r="I31" s="27">
        <v>3.0</v>
      </c>
      <c r="J31" s="3">
        <v>9.0</v>
      </c>
      <c r="K31" s="27">
        <v>4.0</v>
      </c>
      <c r="L31" s="68">
        <f t="shared" si="2"/>
        <v>60</v>
      </c>
      <c r="M31" s="69">
        <f t="shared" si="3"/>
        <v>458</v>
      </c>
      <c r="N31" s="22">
        <f>((C31/M48)*100)</f>
        <v>2.353420195</v>
      </c>
      <c r="O31" s="32">
        <f>((D31/M48)*100)</f>
        <v>0.008143322476</v>
      </c>
      <c r="P31" s="22">
        <f>((E31/M48)*100)</f>
        <v>0.5944625407</v>
      </c>
      <c r="Q31" s="32">
        <f>((F31/M48)*100)</f>
        <v>0.2850162866</v>
      </c>
      <c r="R31" s="53">
        <f>((G31/M48)*100)</f>
        <v>3.241042345</v>
      </c>
      <c r="S31" s="32">
        <f>((H31/M48)*100)</f>
        <v>0.3583061889</v>
      </c>
      <c r="T31" s="22">
        <f>((I31/M48)*100)</f>
        <v>0.02442996743</v>
      </c>
      <c r="U31" s="32">
        <f>((J31/M48)*100)</f>
        <v>0.07328990228</v>
      </c>
      <c r="V31" s="22">
        <f>((K31/M48)*100)</f>
        <v>0.0325732899</v>
      </c>
      <c r="W31" s="34">
        <f>((L31/M48)*100)</f>
        <v>0.4885993485</v>
      </c>
      <c r="X31" s="35">
        <f>((M31/M48)*100)</f>
        <v>3.729641694</v>
      </c>
    </row>
    <row r="32">
      <c r="A32" s="3"/>
      <c r="B32" s="54" t="s">
        <v>20</v>
      </c>
      <c r="C32" s="3">
        <v>8.0</v>
      </c>
      <c r="D32" s="36">
        <v>10.0</v>
      </c>
      <c r="E32" s="3">
        <v>0.0</v>
      </c>
      <c r="F32" s="36">
        <v>0.0</v>
      </c>
      <c r="G32" s="57">
        <f t="shared" si="1"/>
        <v>18</v>
      </c>
      <c r="H32" s="3">
        <v>7.0</v>
      </c>
      <c r="I32" s="36">
        <v>0.0</v>
      </c>
      <c r="J32" s="3">
        <v>0.0</v>
      </c>
      <c r="K32" s="36">
        <v>0.0</v>
      </c>
      <c r="L32" s="70">
        <f t="shared" si="2"/>
        <v>7</v>
      </c>
      <c r="M32" s="71">
        <f t="shared" si="3"/>
        <v>25</v>
      </c>
      <c r="N32" s="22">
        <f>((C32/M48)*100)</f>
        <v>0.0651465798</v>
      </c>
      <c r="O32" s="38">
        <f>((D32/M48)*100)</f>
        <v>0.08143322476</v>
      </c>
      <c r="P32" s="22">
        <f>((E32/M48)*100)</f>
        <v>0</v>
      </c>
      <c r="Q32" s="38">
        <f>((F32/M48)*100)</f>
        <v>0</v>
      </c>
      <c r="R32" s="53">
        <f>((G32/M48)*100)</f>
        <v>0.1465798046</v>
      </c>
      <c r="S32" s="38">
        <f>((H32/M48)*100)</f>
        <v>0.05700325733</v>
      </c>
      <c r="T32" s="22">
        <f>((I32/M48)*100)</f>
        <v>0</v>
      </c>
      <c r="U32" s="38">
        <f>((J32/M48)*100)</f>
        <v>0</v>
      </c>
      <c r="V32" s="22">
        <f>((K32/M48)*100)</f>
        <v>0</v>
      </c>
      <c r="W32" s="40">
        <f>((L32/M48)*100)</f>
        <v>0.05700325733</v>
      </c>
      <c r="X32" s="41">
        <f>((M32/M48)*100)</f>
        <v>0.2035830619</v>
      </c>
    </row>
    <row r="33">
      <c r="A33" s="3"/>
      <c r="B33" s="42" t="s">
        <v>23</v>
      </c>
      <c r="C33" s="59">
        <f t="shared" ref="C33:F33" si="12">sum(C29:C32)</f>
        <v>644</v>
      </c>
      <c r="D33" s="59">
        <f t="shared" si="12"/>
        <v>90</v>
      </c>
      <c r="E33" s="59">
        <f t="shared" si="12"/>
        <v>113</v>
      </c>
      <c r="F33" s="59">
        <f t="shared" si="12"/>
        <v>36</v>
      </c>
      <c r="G33" s="51">
        <f t="shared" si="1"/>
        <v>883</v>
      </c>
      <c r="H33" s="59">
        <f t="shared" ref="H33:K33" si="13">sum(H29:H32)</f>
        <v>139</v>
      </c>
      <c r="I33" s="59">
        <f t="shared" si="13"/>
        <v>6</v>
      </c>
      <c r="J33" s="59">
        <f t="shared" si="13"/>
        <v>16</v>
      </c>
      <c r="K33" s="59">
        <f t="shared" si="13"/>
        <v>4</v>
      </c>
      <c r="L33" s="68">
        <f t="shared" si="2"/>
        <v>165</v>
      </c>
      <c r="M33" s="31">
        <f t="shared" si="3"/>
        <v>1048</v>
      </c>
      <c r="N33" s="46">
        <f>((C33/M48)*100)</f>
        <v>5.244299674</v>
      </c>
      <c r="O33" s="46">
        <f>((D33/M48)*100)</f>
        <v>0.7328990228</v>
      </c>
      <c r="P33" s="46">
        <f>((E33/M48)*100)</f>
        <v>0.9201954397</v>
      </c>
      <c r="Q33" s="46">
        <f>((F33/M48)*100)</f>
        <v>0.2931596091</v>
      </c>
      <c r="R33" s="47">
        <f>((G33/M48)*100)</f>
        <v>7.190553746</v>
      </c>
      <c r="S33" s="46">
        <f>((H33/M48)*100)</f>
        <v>1.131921824</v>
      </c>
      <c r="T33" s="46">
        <f>((I33/M48)*100)</f>
        <v>0.04885993485</v>
      </c>
      <c r="U33" s="46">
        <f>((J33/M48)*100)</f>
        <v>0.1302931596</v>
      </c>
      <c r="V33" s="46">
        <f>((K33/M48)*100)</f>
        <v>0.0325732899</v>
      </c>
      <c r="W33" s="48">
        <f>((L33/M48)*100)</f>
        <v>1.343648208</v>
      </c>
      <c r="X33" s="49">
        <f>((M33/M48)*100)</f>
        <v>8.534201954</v>
      </c>
    </row>
    <row r="34">
      <c r="A34" s="14" t="s">
        <v>28</v>
      </c>
      <c r="B34" s="50" t="s">
        <v>16</v>
      </c>
      <c r="C34" s="3">
        <v>941.0</v>
      </c>
      <c r="D34" s="16">
        <v>221.0</v>
      </c>
      <c r="E34" s="3">
        <v>0.0</v>
      </c>
      <c r="F34" s="18">
        <v>27.0</v>
      </c>
      <c r="G34" s="51">
        <f t="shared" si="1"/>
        <v>1189</v>
      </c>
      <c r="H34" s="3">
        <v>118.0</v>
      </c>
      <c r="I34" s="16">
        <v>62.0</v>
      </c>
      <c r="J34" s="16">
        <v>0.0</v>
      </c>
      <c r="K34" s="3">
        <v>0.0</v>
      </c>
      <c r="L34" s="63">
        <f t="shared" si="2"/>
        <v>180</v>
      </c>
      <c r="M34" s="20">
        <f t="shared" si="3"/>
        <v>1369</v>
      </c>
      <c r="N34" s="22">
        <f>((C34/M48)*100)</f>
        <v>7.66286645</v>
      </c>
      <c r="O34" s="21">
        <f>((D34/M48)*100)</f>
        <v>1.799674267</v>
      </c>
      <c r="P34" s="22">
        <f>((E34/M48)*100)</f>
        <v>0</v>
      </c>
      <c r="Q34" s="21">
        <f>((F34/M48)*100)</f>
        <v>0.2198697068</v>
      </c>
      <c r="R34" s="53">
        <f>((G34/M48)*100)</f>
        <v>9.682410423</v>
      </c>
      <c r="S34" s="21">
        <f>((H34/M48)*100)</f>
        <v>0.9609120521</v>
      </c>
      <c r="T34" s="22">
        <f>((I34/M48)*100)</f>
        <v>0.5048859935</v>
      </c>
      <c r="U34" s="21">
        <f>((J34/M48)*100)</f>
        <v>0</v>
      </c>
      <c r="V34" s="22">
        <f>((K34/M48)*100)</f>
        <v>0</v>
      </c>
      <c r="W34" s="24">
        <f>((L34/M48)*100)</f>
        <v>1.465798046</v>
      </c>
      <c r="X34" s="25">
        <f>((M34/M48)*100)</f>
        <v>11.14820847</v>
      </c>
    </row>
    <row r="35">
      <c r="A35" s="3"/>
      <c r="B35" s="54" t="s">
        <v>18</v>
      </c>
      <c r="C35" s="3">
        <v>45.0</v>
      </c>
      <c r="D35" s="27">
        <v>0.0</v>
      </c>
      <c r="E35" s="3">
        <v>14.0</v>
      </c>
      <c r="F35" s="29">
        <v>0.0</v>
      </c>
      <c r="G35" s="55">
        <f t="shared" si="1"/>
        <v>59</v>
      </c>
      <c r="H35" s="3">
        <v>0.0</v>
      </c>
      <c r="I35" s="27">
        <v>0.0</v>
      </c>
      <c r="J35" s="27">
        <v>0.0</v>
      </c>
      <c r="K35" s="3">
        <v>0.0</v>
      </c>
      <c r="L35" s="64">
        <f t="shared" si="2"/>
        <v>0</v>
      </c>
      <c r="M35" s="31">
        <f t="shared" si="3"/>
        <v>59</v>
      </c>
      <c r="N35" s="22">
        <f>((C35/M48)*100)</f>
        <v>0.3664495114</v>
      </c>
      <c r="O35" s="32">
        <f>((D35/M48)*100)</f>
        <v>0</v>
      </c>
      <c r="P35" s="22">
        <f>((E35/M48)*100)</f>
        <v>0.1140065147</v>
      </c>
      <c r="Q35" s="32">
        <f>((F35/M48)*100)</f>
        <v>0</v>
      </c>
      <c r="R35" s="53">
        <f>((G35/M48)*100)</f>
        <v>0.4804560261</v>
      </c>
      <c r="S35" s="32">
        <f>((H35/M48)*100)</f>
        <v>0</v>
      </c>
      <c r="T35" s="22">
        <f>((I35/M48)*100)</f>
        <v>0</v>
      </c>
      <c r="U35" s="32">
        <f>((J35/M48)*100)</f>
        <v>0</v>
      </c>
      <c r="V35" s="22">
        <f>((K35/M48)*100)</f>
        <v>0</v>
      </c>
      <c r="W35" s="34">
        <f>((L35/M48)*100)</f>
        <v>0</v>
      </c>
      <c r="X35" s="35">
        <f>((M35/M48)*100)</f>
        <v>0.4804560261</v>
      </c>
    </row>
    <row r="36">
      <c r="A36" s="3"/>
      <c r="B36" s="54" t="s">
        <v>19</v>
      </c>
      <c r="C36" s="3">
        <v>735.0</v>
      </c>
      <c r="D36" s="27">
        <v>0.0</v>
      </c>
      <c r="E36" s="3">
        <v>121.0</v>
      </c>
      <c r="F36" s="29">
        <v>64.0</v>
      </c>
      <c r="G36" s="55">
        <f t="shared" si="1"/>
        <v>920</v>
      </c>
      <c r="H36" s="3">
        <v>92.0</v>
      </c>
      <c r="I36" s="27">
        <v>0.0</v>
      </c>
      <c r="J36" s="27">
        <v>20.0</v>
      </c>
      <c r="K36" s="3">
        <v>5.0</v>
      </c>
      <c r="L36" s="64">
        <f t="shared" si="2"/>
        <v>117</v>
      </c>
      <c r="M36" s="31">
        <f t="shared" si="3"/>
        <v>1037</v>
      </c>
      <c r="N36" s="22">
        <f>((C36/M48)*100)</f>
        <v>5.98534202</v>
      </c>
      <c r="O36" s="32">
        <f>((D36/M48)*100)</f>
        <v>0</v>
      </c>
      <c r="P36" s="22">
        <f>((E36/M48)*100)</f>
        <v>0.9853420195</v>
      </c>
      <c r="Q36" s="32">
        <f>((F36/M48)*100)</f>
        <v>0.5211726384</v>
      </c>
      <c r="R36" s="53">
        <f>((G36/M48)*100)</f>
        <v>7.491856678</v>
      </c>
      <c r="S36" s="32">
        <f>((H36/M48)*100)</f>
        <v>0.7491856678</v>
      </c>
      <c r="T36" s="22">
        <f>((I36/M48)*100)</f>
        <v>0</v>
      </c>
      <c r="U36" s="32">
        <f>((J36/M48)*100)</f>
        <v>0.1628664495</v>
      </c>
      <c r="V36" s="22">
        <f>((K36/M48)*100)</f>
        <v>0.04071661238</v>
      </c>
      <c r="W36" s="34">
        <f>((L36/M48)*100)</f>
        <v>0.9527687296</v>
      </c>
      <c r="X36" s="35">
        <f>((M36/M48)*100)</f>
        <v>8.444625407</v>
      </c>
    </row>
    <row r="37">
      <c r="B37" s="54" t="s">
        <v>20</v>
      </c>
      <c r="C37" s="3">
        <v>93.0</v>
      </c>
      <c r="D37" s="36">
        <v>104.0</v>
      </c>
      <c r="E37" s="3">
        <v>0.0</v>
      </c>
      <c r="F37" s="37">
        <v>5.0</v>
      </c>
      <c r="G37" s="57">
        <f t="shared" si="1"/>
        <v>202</v>
      </c>
      <c r="H37" s="3">
        <v>9.0</v>
      </c>
      <c r="I37" s="36">
        <v>6.0</v>
      </c>
      <c r="J37" s="36">
        <v>0.0</v>
      </c>
      <c r="K37" s="3">
        <v>6.0</v>
      </c>
      <c r="L37" s="72">
        <f t="shared" si="2"/>
        <v>21</v>
      </c>
      <c r="M37" s="58">
        <f t="shared" si="3"/>
        <v>223</v>
      </c>
      <c r="N37" s="22">
        <f>((C37/M48)*100)</f>
        <v>0.7573289902</v>
      </c>
      <c r="O37" s="38">
        <f>((D37/M48)*100)</f>
        <v>0.8469055375</v>
      </c>
      <c r="P37" s="22">
        <f>((E37/M48)*100)</f>
        <v>0</v>
      </c>
      <c r="Q37" s="38">
        <f>((F37/M48)*100)</f>
        <v>0.04071661238</v>
      </c>
      <c r="R37" s="53">
        <f>((G37/M48)*100)</f>
        <v>1.64495114</v>
      </c>
      <c r="S37" s="38">
        <f>((H37/M48)*100)</f>
        <v>0.07328990228</v>
      </c>
      <c r="T37" s="22">
        <f>((I37/M48)*100)</f>
        <v>0.04885993485</v>
      </c>
      <c r="U37" s="38">
        <f>((J37/M48)*100)</f>
        <v>0</v>
      </c>
      <c r="V37" s="22">
        <f>((K37/M48)*100)</f>
        <v>0.04885993485</v>
      </c>
      <c r="W37" s="40">
        <f>((L37/M48)*100)</f>
        <v>0.171009772</v>
      </c>
      <c r="X37" s="41">
        <f>((M37/M48)*100)</f>
        <v>1.815960912</v>
      </c>
    </row>
    <row r="38">
      <c r="A38" s="3"/>
      <c r="B38" s="42" t="s">
        <v>23</v>
      </c>
      <c r="C38" s="59">
        <f t="shared" ref="C38:F38" si="14">sum(C34:C37)</f>
        <v>1814</v>
      </c>
      <c r="D38" s="59">
        <f t="shared" si="14"/>
        <v>325</v>
      </c>
      <c r="E38" s="59">
        <f t="shared" si="14"/>
        <v>135</v>
      </c>
      <c r="F38" s="59">
        <f t="shared" si="14"/>
        <v>96</v>
      </c>
      <c r="G38" s="57">
        <f t="shared" si="1"/>
        <v>2370</v>
      </c>
      <c r="H38" s="59">
        <f t="shared" ref="H38:K38" si="15">sum(H34:H37)</f>
        <v>219</v>
      </c>
      <c r="I38" s="59">
        <f t="shared" si="15"/>
        <v>68</v>
      </c>
      <c r="J38" s="59">
        <f t="shared" si="15"/>
        <v>20</v>
      </c>
      <c r="K38" s="59">
        <f t="shared" si="15"/>
        <v>11</v>
      </c>
      <c r="L38" s="70">
        <f t="shared" si="2"/>
        <v>318</v>
      </c>
      <c r="M38" s="58">
        <f t="shared" si="3"/>
        <v>2688</v>
      </c>
      <c r="N38" s="46">
        <f>((C38/M48)*100)</f>
        <v>14.77198697</v>
      </c>
      <c r="O38" s="46">
        <f>((D38/M48)*100)</f>
        <v>2.646579805</v>
      </c>
      <c r="P38" s="46">
        <f>((E38/M48)*100)</f>
        <v>1.099348534</v>
      </c>
      <c r="Q38" s="46">
        <f>((F38/M48)*100)</f>
        <v>0.7817589577</v>
      </c>
      <c r="R38" s="47">
        <f>((G38/M48)*100)</f>
        <v>19.29967427</v>
      </c>
      <c r="S38" s="46">
        <f>((H38/M48)*100)</f>
        <v>1.783387622</v>
      </c>
      <c r="T38" s="46">
        <f>((I38/M48)*100)</f>
        <v>0.5537459283</v>
      </c>
      <c r="U38" s="46">
        <f>((J38/M48)*100)</f>
        <v>0.1628664495</v>
      </c>
      <c r="V38" s="46">
        <f>((K38/M48)*100)</f>
        <v>0.08957654723</v>
      </c>
      <c r="W38" s="48">
        <f>((L38/M48)*100)</f>
        <v>2.589576547</v>
      </c>
      <c r="X38" s="49">
        <f>((M38/M48)*100)</f>
        <v>21.88925081</v>
      </c>
    </row>
    <row r="39">
      <c r="A39" s="3"/>
      <c r="B39" s="73" t="s">
        <v>29</v>
      </c>
      <c r="C39" s="74">
        <f t="shared" ref="C39:M39" si="16">sum(C15,C19,C24,C28,C33,C38)</f>
        <v>8338</v>
      </c>
      <c r="D39" s="74">
        <f t="shared" si="16"/>
        <v>1125</v>
      </c>
      <c r="E39" s="74">
        <f t="shared" si="16"/>
        <v>710</v>
      </c>
      <c r="F39" s="74">
        <f t="shared" si="16"/>
        <v>312</v>
      </c>
      <c r="G39" s="74">
        <f t="shared" si="16"/>
        <v>10485</v>
      </c>
      <c r="H39" s="74">
        <f t="shared" si="16"/>
        <v>1426</v>
      </c>
      <c r="I39" s="74">
        <f t="shared" si="16"/>
        <v>170</v>
      </c>
      <c r="J39" s="74">
        <f t="shared" si="16"/>
        <v>149</v>
      </c>
      <c r="K39" s="74">
        <f t="shared" si="16"/>
        <v>50</v>
      </c>
      <c r="L39" s="74">
        <f t="shared" si="16"/>
        <v>1795</v>
      </c>
      <c r="M39" s="74">
        <f t="shared" si="16"/>
        <v>12280</v>
      </c>
      <c r="N39" s="75">
        <f>((C39/M48)*100)</f>
        <v>67.8990228</v>
      </c>
      <c r="O39" s="75">
        <f>((D39/M48)*100)</f>
        <v>9.161237785</v>
      </c>
      <c r="P39" s="75">
        <f>((E39/M48)*100)</f>
        <v>5.781758958</v>
      </c>
      <c r="Q39" s="75">
        <f>((F39/M48)*100)</f>
        <v>2.540716612</v>
      </c>
      <c r="R39" s="75">
        <f>((G39/M48)*100)</f>
        <v>85.38273616</v>
      </c>
      <c r="S39" s="75">
        <f>((H39/M48)*100)</f>
        <v>11.61237785</v>
      </c>
      <c r="T39" s="75">
        <f>((I39/M48)*100)</f>
        <v>1.384364821</v>
      </c>
      <c r="U39" s="75">
        <f>((J39/M48)*100)</f>
        <v>1.213355049</v>
      </c>
      <c r="V39" s="75">
        <f>((K39/M48)*100)</f>
        <v>0.4071661238</v>
      </c>
      <c r="W39" s="75">
        <f>((L39/M48)*100)</f>
        <v>14.61726384</v>
      </c>
      <c r="X39" s="75">
        <f>((M39/M48)*100)</f>
        <v>100</v>
      </c>
    </row>
    <row r="41">
      <c r="A41" s="76" t="s">
        <v>30</v>
      </c>
      <c r="B41" s="50" t="s">
        <v>16</v>
      </c>
      <c r="C41" s="77">
        <f t="shared" ref="C41:M41" si="17">sum(C8,C16,C20,C25,C29,C34)</f>
        <v>2622</v>
      </c>
      <c r="D41" s="78">
        <f t="shared" si="17"/>
        <v>568</v>
      </c>
      <c r="E41" s="78">
        <f t="shared" si="17"/>
        <v>0</v>
      </c>
      <c r="F41" s="78">
        <f t="shared" si="17"/>
        <v>37</v>
      </c>
      <c r="G41" s="51">
        <f t="shared" si="17"/>
        <v>3227</v>
      </c>
      <c r="H41" s="78">
        <f t="shared" si="17"/>
        <v>307</v>
      </c>
      <c r="I41" s="78">
        <f t="shared" si="17"/>
        <v>97</v>
      </c>
      <c r="J41" s="78">
        <f t="shared" si="17"/>
        <v>0</v>
      </c>
      <c r="K41" s="78">
        <f t="shared" si="17"/>
        <v>1</v>
      </c>
      <c r="L41" s="62">
        <f t="shared" si="17"/>
        <v>405</v>
      </c>
      <c r="M41" s="20">
        <f t="shared" si="17"/>
        <v>3632</v>
      </c>
      <c r="N41" s="79">
        <f>((C41/M48)*100)</f>
        <v>21.35179153</v>
      </c>
      <c r="O41" s="21">
        <f>((D41/M48)*100)</f>
        <v>4.625407166</v>
      </c>
      <c r="P41" s="80">
        <f>((E41/M48)*100)</f>
        <v>0</v>
      </c>
      <c r="Q41" s="21">
        <f>((F41/M48)*100)</f>
        <v>0.3013029316</v>
      </c>
      <c r="R41" s="81">
        <f>((G41/M48)*100)</f>
        <v>26.27850163</v>
      </c>
      <c r="S41" s="21">
        <f>((H41/M48)*100)</f>
        <v>2.5</v>
      </c>
      <c r="T41" s="80">
        <f>((I41/M48)*100)</f>
        <v>0.7899022801</v>
      </c>
      <c r="U41" s="21">
        <f>((J41/M48)*100)</f>
        <v>0</v>
      </c>
      <c r="V41" s="80">
        <f>((K41/M48)*100)</f>
        <v>0.008143322476</v>
      </c>
      <c r="W41" s="24">
        <f>((L41/M48)*100)</f>
        <v>3.298045603</v>
      </c>
      <c r="X41" s="82">
        <f>((M41/M48)*100)</f>
        <v>29.57654723</v>
      </c>
    </row>
    <row r="42">
      <c r="A42" s="3"/>
      <c r="B42" s="54" t="s">
        <v>17</v>
      </c>
      <c r="C42" s="83">
        <f t="shared" ref="C42:M42" si="18">sum(C9)</f>
        <v>1679</v>
      </c>
      <c r="D42" s="84">
        <f t="shared" si="18"/>
        <v>296</v>
      </c>
      <c r="E42" s="84">
        <f t="shared" si="18"/>
        <v>0</v>
      </c>
      <c r="F42" s="84">
        <f t="shared" si="18"/>
        <v>0</v>
      </c>
      <c r="G42" s="55">
        <f t="shared" si="18"/>
        <v>1975</v>
      </c>
      <c r="H42" s="84">
        <f t="shared" si="18"/>
        <v>256</v>
      </c>
      <c r="I42" s="84">
        <f t="shared" si="18"/>
        <v>56</v>
      </c>
      <c r="J42" s="84">
        <f t="shared" si="18"/>
        <v>0</v>
      </c>
      <c r="K42" s="84">
        <f t="shared" si="18"/>
        <v>0</v>
      </c>
      <c r="L42" s="68">
        <f t="shared" si="18"/>
        <v>312</v>
      </c>
      <c r="M42" s="31">
        <f t="shared" si="18"/>
        <v>2287</v>
      </c>
      <c r="N42" s="85">
        <f>((C42/M48)*100)</f>
        <v>13.67263844</v>
      </c>
      <c r="O42" s="32">
        <f>((D42/M48)*100)</f>
        <v>2.410423453</v>
      </c>
      <c r="P42" s="22">
        <f>((E42/M48)*100)</f>
        <v>0</v>
      </c>
      <c r="Q42" s="32">
        <f>((F42/M48)*100)</f>
        <v>0</v>
      </c>
      <c r="R42" s="53">
        <f>((G42/M48)*100)</f>
        <v>16.08306189</v>
      </c>
      <c r="S42" s="32">
        <f>((H42/M48)*100)</f>
        <v>2.084690554</v>
      </c>
      <c r="T42" s="22">
        <f>((I42/M48)*100)</f>
        <v>0.4560260586</v>
      </c>
      <c r="U42" s="32">
        <f>((J42/M48)*100)</f>
        <v>0</v>
      </c>
      <c r="V42" s="22">
        <f>((K42/M48)*100)</f>
        <v>0</v>
      </c>
      <c r="W42" s="34">
        <f>((L42/M48)*100)</f>
        <v>2.540716612</v>
      </c>
      <c r="X42" s="86">
        <f>((M42/M48)*100)</f>
        <v>18.6237785</v>
      </c>
    </row>
    <row r="43">
      <c r="A43" s="3"/>
      <c r="B43" s="54" t="s">
        <v>18</v>
      </c>
      <c r="C43" s="83">
        <f t="shared" ref="C43:M43" si="19">sum(C10,C21,C30,C35)</f>
        <v>308</v>
      </c>
      <c r="D43" s="84">
        <f t="shared" si="19"/>
        <v>0</v>
      </c>
      <c r="E43" s="84">
        <f t="shared" si="19"/>
        <v>124</v>
      </c>
      <c r="F43" s="84">
        <f t="shared" si="19"/>
        <v>0</v>
      </c>
      <c r="G43" s="55">
        <f t="shared" si="19"/>
        <v>432</v>
      </c>
      <c r="H43" s="84">
        <f t="shared" si="19"/>
        <v>81</v>
      </c>
      <c r="I43" s="84">
        <f t="shared" si="19"/>
        <v>0</v>
      </c>
      <c r="J43" s="84">
        <f t="shared" si="19"/>
        <v>22</v>
      </c>
      <c r="K43" s="84">
        <f t="shared" si="19"/>
        <v>0</v>
      </c>
      <c r="L43" s="68">
        <f t="shared" si="19"/>
        <v>103</v>
      </c>
      <c r="M43" s="31">
        <f t="shared" si="19"/>
        <v>535</v>
      </c>
      <c r="N43" s="85">
        <f>((C43/M48)*100)</f>
        <v>2.508143322</v>
      </c>
      <c r="O43" s="32">
        <f>((D43/M48)*100)</f>
        <v>0</v>
      </c>
      <c r="P43" s="22">
        <f>((E43/M48)*100)</f>
        <v>1.009771987</v>
      </c>
      <c r="Q43" s="32">
        <f>((F43/M48)*100)</f>
        <v>0</v>
      </c>
      <c r="R43" s="53">
        <f>((G43/M48)*100)</f>
        <v>3.517915309</v>
      </c>
      <c r="S43" s="32">
        <f>((H43/M48)*100)</f>
        <v>0.6596091205</v>
      </c>
      <c r="T43" s="22">
        <f>((I43/M48)*100)</f>
        <v>0</v>
      </c>
      <c r="U43" s="32">
        <f>((J43/M48)*100)</f>
        <v>0.1791530945</v>
      </c>
      <c r="V43" s="22">
        <f>((K43/M48)*100)</f>
        <v>0</v>
      </c>
      <c r="W43" s="34">
        <f>((L43/M48)*100)</f>
        <v>0.838762215</v>
      </c>
      <c r="X43" s="86">
        <f>((M43/M48)*100)</f>
        <v>4.356677524</v>
      </c>
    </row>
    <row r="44">
      <c r="B44" s="54" t="s">
        <v>19</v>
      </c>
      <c r="C44" s="83">
        <f t="shared" ref="C44:M44" si="20">sum(C11,C17,C22,C26,C31,C36)</f>
        <v>3498</v>
      </c>
      <c r="D44" s="84">
        <f t="shared" si="20"/>
        <v>16</v>
      </c>
      <c r="E44" s="84">
        <f t="shared" si="20"/>
        <v>585</v>
      </c>
      <c r="F44" s="84">
        <f t="shared" si="20"/>
        <v>268</v>
      </c>
      <c r="G44" s="55">
        <f t="shared" si="20"/>
        <v>4367</v>
      </c>
      <c r="H44" s="84">
        <f t="shared" si="20"/>
        <v>726</v>
      </c>
      <c r="I44" s="84">
        <f t="shared" si="20"/>
        <v>4</v>
      </c>
      <c r="J44" s="84">
        <f t="shared" si="20"/>
        <v>126</v>
      </c>
      <c r="K44" s="84">
        <f t="shared" si="20"/>
        <v>31</v>
      </c>
      <c r="L44" s="68">
        <f t="shared" si="20"/>
        <v>887</v>
      </c>
      <c r="M44" s="31">
        <f t="shared" si="20"/>
        <v>5254</v>
      </c>
      <c r="N44" s="85">
        <f>((C44/M48)*100)</f>
        <v>28.48534202</v>
      </c>
      <c r="O44" s="32">
        <f>((D44/M48)*100)</f>
        <v>0.1302931596</v>
      </c>
      <c r="P44" s="22">
        <f>((E44/M48)*100)</f>
        <v>4.763843648</v>
      </c>
      <c r="Q44" s="32">
        <f>((F44/M48)*100)</f>
        <v>2.182410423</v>
      </c>
      <c r="R44" s="53">
        <f>((G44/M48)*100)</f>
        <v>35.56188925</v>
      </c>
      <c r="S44" s="32">
        <f>((H44/M48)*100)</f>
        <v>5.912052117</v>
      </c>
      <c r="T44" s="22">
        <f>((I44/M48)*100)</f>
        <v>0.0325732899</v>
      </c>
      <c r="U44" s="32">
        <f>((J44/M48)*100)</f>
        <v>1.026058632</v>
      </c>
      <c r="V44" s="22">
        <f>((K44/M48)*100)</f>
        <v>0.2524429967</v>
      </c>
      <c r="W44" s="34">
        <f>((L44/M48)*100)</f>
        <v>7.223127036</v>
      </c>
      <c r="X44" s="86">
        <f>((M44/M48)*100)</f>
        <v>42.78501629</v>
      </c>
    </row>
    <row r="45">
      <c r="B45" s="54" t="s">
        <v>20</v>
      </c>
      <c r="C45" s="83">
        <f t="shared" ref="C45:M45" si="21">sum(C12,C18,C23,C27,C32,C37)</f>
        <v>186</v>
      </c>
      <c r="D45" s="84">
        <f t="shared" si="21"/>
        <v>181</v>
      </c>
      <c r="E45" s="84">
        <f t="shared" si="21"/>
        <v>0</v>
      </c>
      <c r="F45" s="84">
        <f t="shared" si="21"/>
        <v>5</v>
      </c>
      <c r="G45" s="55">
        <f t="shared" si="21"/>
        <v>372</v>
      </c>
      <c r="H45" s="84">
        <f t="shared" si="21"/>
        <v>32</v>
      </c>
      <c r="I45" s="84">
        <f t="shared" si="21"/>
        <v>10</v>
      </c>
      <c r="J45" s="84">
        <f t="shared" si="21"/>
        <v>0</v>
      </c>
      <c r="K45" s="84">
        <f t="shared" si="21"/>
        <v>10</v>
      </c>
      <c r="L45" s="68">
        <f t="shared" si="21"/>
        <v>52</v>
      </c>
      <c r="M45" s="31">
        <f t="shared" si="21"/>
        <v>424</v>
      </c>
      <c r="N45" s="85">
        <f>((C45/M48)*100)</f>
        <v>1.51465798</v>
      </c>
      <c r="O45" s="32">
        <f>((D45/M48)*100)</f>
        <v>1.473941368</v>
      </c>
      <c r="P45" s="22">
        <f>((E45/M48)*100)</f>
        <v>0</v>
      </c>
      <c r="Q45" s="32">
        <f>((F45/M48)*100)</f>
        <v>0.04071661238</v>
      </c>
      <c r="R45" s="53">
        <f>((G45/M48)*100)</f>
        <v>3.029315961</v>
      </c>
      <c r="S45" s="32">
        <f>((H45/M48)*100)</f>
        <v>0.2605863192</v>
      </c>
      <c r="T45" s="22">
        <f>((I45/M48)*100)</f>
        <v>0.08143322476</v>
      </c>
      <c r="U45" s="32">
        <f>((J45/M48)*100)</f>
        <v>0</v>
      </c>
      <c r="V45" s="22">
        <f>((K45/M48)*100)</f>
        <v>0.08143322476</v>
      </c>
      <c r="W45" s="34">
        <f>((L45/M48)*100)</f>
        <v>0.4234527687</v>
      </c>
      <c r="X45" s="86">
        <f>((M45/M48)*100)</f>
        <v>3.45276873</v>
      </c>
    </row>
    <row r="46">
      <c r="B46" s="54" t="s">
        <v>21</v>
      </c>
      <c r="C46" s="83">
        <f t="shared" ref="C46:M46" si="22">sum(C13)</f>
        <v>45</v>
      </c>
      <c r="D46" s="84">
        <f t="shared" si="22"/>
        <v>60</v>
      </c>
      <c r="E46" s="84">
        <f t="shared" si="22"/>
        <v>0</v>
      </c>
      <c r="F46" s="84">
        <f t="shared" si="22"/>
        <v>2</v>
      </c>
      <c r="G46" s="55">
        <f t="shared" si="22"/>
        <v>107</v>
      </c>
      <c r="H46" s="84">
        <f t="shared" si="22"/>
        <v>24</v>
      </c>
      <c r="I46" s="84">
        <f t="shared" si="22"/>
        <v>3</v>
      </c>
      <c r="J46" s="84">
        <f t="shared" si="22"/>
        <v>1</v>
      </c>
      <c r="K46" s="84">
        <f t="shared" si="22"/>
        <v>8</v>
      </c>
      <c r="L46" s="68">
        <f t="shared" si="22"/>
        <v>36</v>
      </c>
      <c r="M46" s="31">
        <f t="shared" si="22"/>
        <v>143</v>
      </c>
      <c r="N46" s="85">
        <f>((C46/M48)*100)</f>
        <v>0.3664495114</v>
      </c>
      <c r="O46" s="32">
        <f>((D46/M48)*100)</f>
        <v>0.4885993485</v>
      </c>
      <c r="P46" s="22">
        <f>((E46/M48)*100)</f>
        <v>0</v>
      </c>
      <c r="Q46" s="32">
        <f>((F46/M48)*100)</f>
        <v>0.01628664495</v>
      </c>
      <c r="R46" s="53">
        <f>((G46/M48)*100)</f>
        <v>0.8713355049</v>
      </c>
      <c r="S46" s="32">
        <f>((H46/M48)*100)</f>
        <v>0.1954397394</v>
      </c>
      <c r="T46" s="22">
        <f>((I46/M48)*100)</f>
        <v>0.02442996743</v>
      </c>
      <c r="U46" s="32">
        <f>((J46/M48)*100)</f>
        <v>0.008143322476</v>
      </c>
      <c r="V46" s="22">
        <f>((K46/M48)*100)</f>
        <v>0.0651465798</v>
      </c>
      <c r="W46" s="34">
        <f>((L46/M48)*100)</f>
        <v>0.2931596091</v>
      </c>
      <c r="X46" s="86">
        <f>((M46/M48)*100)</f>
        <v>1.164495114</v>
      </c>
    </row>
    <row r="47">
      <c r="B47" s="26" t="s">
        <v>22</v>
      </c>
      <c r="C47" s="37">
        <v>0.0</v>
      </c>
      <c r="D47" s="12">
        <f t="shared" ref="D47:M47" si="23">sum(D14)</f>
        <v>4</v>
      </c>
      <c r="E47" s="12">
        <f t="shared" si="23"/>
        <v>1</v>
      </c>
      <c r="F47" s="12">
        <f t="shared" si="23"/>
        <v>0</v>
      </c>
      <c r="G47" s="57">
        <f t="shared" si="23"/>
        <v>5</v>
      </c>
      <c r="H47" s="12">
        <f t="shared" si="23"/>
        <v>0</v>
      </c>
      <c r="I47" s="12">
        <f t="shared" si="23"/>
        <v>0</v>
      </c>
      <c r="J47" s="12">
        <f t="shared" si="23"/>
        <v>0</v>
      </c>
      <c r="K47" s="12">
        <f t="shared" si="23"/>
        <v>0</v>
      </c>
      <c r="L47" s="70">
        <f t="shared" si="23"/>
        <v>0</v>
      </c>
      <c r="M47" s="58">
        <f t="shared" si="23"/>
        <v>5</v>
      </c>
      <c r="N47" s="87">
        <f>((C47/M48)*100)</f>
        <v>0</v>
      </c>
      <c r="O47" s="38">
        <f>((D47/M48)*100)</f>
        <v>0.0325732899</v>
      </c>
      <c r="P47" s="88">
        <f>((E47/M48)*100)</f>
        <v>0.008143322476</v>
      </c>
      <c r="Q47" s="38">
        <f>((F47/M48)*100)</f>
        <v>0</v>
      </c>
      <c r="R47" s="89">
        <f>((G47/M48)*100)</f>
        <v>0.04071661238</v>
      </c>
      <c r="S47" s="38">
        <f>((H47/M48)*100)</f>
        <v>0</v>
      </c>
      <c r="T47" s="88">
        <f>((I47/M48)*100)</f>
        <v>0</v>
      </c>
      <c r="U47" s="38">
        <f>((J47/M48)*100)</f>
        <v>0</v>
      </c>
      <c r="V47" s="88">
        <f>((K47/M48)*100)</f>
        <v>0</v>
      </c>
      <c r="W47" s="40">
        <f>((L47/M48)*100)</f>
        <v>0</v>
      </c>
      <c r="X47" s="90">
        <f>((M47/M48)*100)</f>
        <v>0.04071661238</v>
      </c>
    </row>
    <row r="48">
      <c r="B48" s="91" t="s">
        <v>23</v>
      </c>
      <c r="C48" s="92">
        <f t="shared" ref="C48:M48" si="24">sum(C41:C47)</f>
        <v>8338</v>
      </c>
      <c r="D48" s="92">
        <f t="shared" si="24"/>
        <v>1125</v>
      </c>
      <c r="E48" s="92">
        <f t="shared" si="24"/>
        <v>710</v>
      </c>
      <c r="F48" s="92">
        <f t="shared" si="24"/>
        <v>312</v>
      </c>
      <c r="G48" s="92">
        <f t="shared" si="24"/>
        <v>10485</v>
      </c>
      <c r="H48" s="92">
        <f t="shared" si="24"/>
        <v>1426</v>
      </c>
      <c r="I48" s="92">
        <f t="shared" si="24"/>
        <v>170</v>
      </c>
      <c r="J48" s="92">
        <f t="shared" si="24"/>
        <v>149</v>
      </c>
      <c r="K48" s="92">
        <f t="shared" si="24"/>
        <v>50</v>
      </c>
      <c r="L48" s="92">
        <f t="shared" si="24"/>
        <v>1795</v>
      </c>
      <c r="M48" s="92">
        <f t="shared" si="24"/>
        <v>12280</v>
      </c>
      <c r="N48" s="75">
        <f>((C48/M48)*100)</f>
        <v>67.8990228</v>
      </c>
      <c r="O48" s="75">
        <f>((D48/M48)*100)</f>
        <v>9.161237785</v>
      </c>
      <c r="P48" s="75">
        <f>((E48/M48)*100)</f>
        <v>5.781758958</v>
      </c>
      <c r="Q48" s="75">
        <f>((F48/M48)*100)</f>
        <v>2.540716612</v>
      </c>
      <c r="R48" s="75">
        <f>((G48/M48)*100)</f>
        <v>85.38273616</v>
      </c>
      <c r="S48" s="75">
        <f>((H48/M48)*100)</f>
        <v>11.61237785</v>
      </c>
      <c r="T48" s="75">
        <f>((I48/M48)*100)</f>
        <v>1.384364821</v>
      </c>
      <c r="U48" s="75">
        <f>((J48/M48)*100)</f>
        <v>1.213355049</v>
      </c>
      <c r="V48" s="75">
        <f>((K48/M48)*100)</f>
        <v>0.4071661238</v>
      </c>
      <c r="W48" s="75">
        <f>((L48/M48)*100)</f>
        <v>14.61726384</v>
      </c>
      <c r="X48" s="75">
        <f>((M48/M48)*100)</f>
        <v>100</v>
      </c>
    </row>
  </sheetData>
  <mergeCells count="14">
    <mergeCell ref="W6:W7"/>
    <mergeCell ref="X6:X7"/>
    <mergeCell ref="N5:X5"/>
    <mergeCell ref="S6:V6"/>
    <mergeCell ref="N6:Q6"/>
    <mergeCell ref="C6:F6"/>
    <mergeCell ref="C5:M5"/>
    <mergeCell ref="H6:K6"/>
    <mergeCell ref="G6:G7"/>
    <mergeCell ref="K1:O1"/>
    <mergeCell ref="K2:O2"/>
    <mergeCell ref="M6:M7"/>
    <mergeCell ref="L6:L7"/>
    <mergeCell ref="R6:R7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18" width="6.88"/>
  </cols>
  <sheetData>
    <row r="2">
      <c r="A2" s="3" t="s">
        <v>119</v>
      </c>
    </row>
    <row r="3">
      <c r="A3" s="3" t="s">
        <v>120</v>
      </c>
    </row>
    <row r="5">
      <c r="C5" s="4" t="s">
        <v>4</v>
      </c>
      <c r="D5" s="5"/>
      <c r="E5" s="5"/>
      <c r="F5" s="5"/>
      <c r="G5" s="5"/>
      <c r="H5" s="5"/>
      <c r="I5" s="5"/>
      <c r="J5" s="6"/>
      <c r="K5" s="4" t="s">
        <v>5</v>
      </c>
      <c r="L5" s="5"/>
      <c r="M5" s="5"/>
      <c r="N5" s="5"/>
      <c r="O5" s="5"/>
      <c r="P5" s="5"/>
      <c r="Q5" s="5"/>
      <c r="R5" s="6"/>
    </row>
    <row r="6">
      <c r="C6" s="7" t="s">
        <v>6</v>
      </c>
      <c r="D6" s="5"/>
      <c r="E6" s="6"/>
      <c r="F6" s="8" t="s">
        <v>7</v>
      </c>
      <c r="G6" s="7" t="s">
        <v>8</v>
      </c>
      <c r="H6" s="6"/>
      <c r="I6" s="9" t="s">
        <v>9</v>
      </c>
      <c r="J6" s="10" t="s">
        <v>10</v>
      </c>
      <c r="K6" s="7" t="s">
        <v>6</v>
      </c>
      <c r="L6" s="5"/>
      <c r="M6" s="6"/>
      <c r="N6" s="8" t="s">
        <v>7</v>
      </c>
      <c r="O6" s="7" t="s">
        <v>8</v>
      </c>
      <c r="P6" s="6"/>
      <c r="Q6" s="9" t="s">
        <v>9</v>
      </c>
      <c r="R6" s="10" t="s">
        <v>10</v>
      </c>
    </row>
    <row r="7">
      <c r="C7" s="13" t="s">
        <v>11</v>
      </c>
      <c r="D7" s="13" t="s">
        <v>12</v>
      </c>
      <c r="E7" s="13" t="s">
        <v>14</v>
      </c>
      <c r="F7" s="12"/>
      <c r="G7" s="13" t="s">
        <v>11</v>
      </c>
      <c r="H7" s="13" t="s">
        <v>12</v>
      </c>
      <c r="I7" s="12"/>
      <c r="J7" s="12"/>
      <c r="K7" s="13" t="s">
        <v>11</v>
      </c>
      <c r="L7" s="13" t="s">
        <v>12</v>
      </c>
      <c r="M7" s="11" t="s">
        <v>14</v>
      </c>
      <c r="N7" s="12"/>
      <c r="O7" s="13" t="s">
        <v>11</v>
      </c>
      <c r="P7" s="13" t="s">
        <v>12</v>
      </c>
      <c r="Q7" s="12"/>
      <c r="R7" s="12"/>
    </row>
    <row r="8">
      <c r="A8" s="14" t="s">
        <v>15</v>
      </c>
      <c r="B8" s="50" t="s">
        <v>16</v>
      </c>
      <c r="C8" s="103">
        <v>282.0</v>
      </c>
      <c r="D8" s="16">
        <v>136.0</v>
      </c>
      <c r="E8" s="109" t="s">
        <v>121</v>
      </c>
      <c r="F8" s="51">
        <f t="shared" ref="F8:F43" si="1">sum(C8:E8)</f>
        <v>418</v>
      </c>
      <c r="G8" s="16">
        <v>122.0</v>
      </c>
      <c r="H8" s="16">
        <v>18.0</v>
      </c>
      <c r="I8" s="62">
        <f t="shared" ref="I8:I9" si="2">sum(G8:H8)</f>
        <v>140</v>
      </c>
      <c r="J8" s="20">
        <f t="shared" ref="J8:J43" si="3">sum(F8,I8)</f>
        <v>558</v>
      </c>
      <c r="K8" s="110">
        <f>((C8/J53)*100)</f>
        <v>8.202443281</v>
      </c>
      <c r="L8" s="111">
        <f>((D8/J53)*100)</f>
        <v>3.955788249</v>
      </c>
      <c r="M8" s="112" t="s">
        <v>121</v>
      </c>
      <c r="N8" s="113">
        <f>((F8/J53)*100)</f>
        <v>12.15823153</v>
      </c>
      <c r="O8" s="110">
        <f>((G8/J53)*100)</f>
        <v>3.548574753</v>
      </c>
      <c r="P8" s="111">
        <f>((H8/J53)*100)</f>
        <v>0.5235602094</v>
      </c>
      <c r="Q8" s="114">
        <f>((I8/J53)*100)</f>
        <v>4.072134962</v>
      </c>
      <c r="R8" s="115">
        <f>((J8/J53)*100)</f>
        <v>16.23036649</v>
      </c>
    </row>
    <row r="9">
      <c r="A9" s="3"/>
      <c r="B9" s="54" t="s">
        <v>17</v>
      </c>
      <c r="C9" s="14">
        <v>150.0</v>
      </c>
      <c r="D9" s="27">
        <v>91.0</v>
      </c>
      <c r="E9" s="109" t="s">
        <v>121</v>
      </c>
      <c r="F9" s="55">
        <f t="shared" si="1"/>
        <v>241</v>
      </c>
      <c r="G9" s="27">
        <v>146.0</v>
      </c>
      <c r="H9" s="27">
        <v>22.0</v>
      </c>
      <c r="I9" s="68">
        <f t="shared" si="2"/>
        <v>168</v>
      </c>
      <c r="J9" s="31">
        <f t="shared" si="3"/>
        <v>409</v>
      </c>
      <c r="K9" s="116">
        <f>((C9/J53)*100)</f>
        <v>4.363001745</v>
      </c>
      <c r="L9" s="111">
        <f>((D9/J53)*100)</f>
        <v>2.646887725</v>
      </c>
      <c r="M9" s="109" t="s">
        <v>121</v>
      </c>
      <c r="N9" s="117">
        <f>((F9/J53)*100)</f>
        <v>7.009889471</v>
      </c>
      <c r="O9" s="116">
        <f>((G9/J53)*100)</f>
        <v>4.246655032</v>
      </c>
      <c r="P9" s="111">
        <f>((H9/J53)*100)</f>
        <v>0.6399069226</v>
      </c>
      <c r="Q9" s="118">
        <f>((I9/J53)*100)</f>
        <v>4.886561955</v>
      </c>
      <c r="R9" s="119">
        <f>((J9/J53)*100)</f>
        <v>11.89645143</v>
      </c>
    </row>
    <row r="10">
      <c r="A10" s="3"/>
      <c r="B10" s="54" t="s">
        <v>18</v>
      </c>
      <c r="C10" s="14">
        <v>58.0</v>
      </c>
      <c r="D10" s="27">
        <v>49.0</v>
      </c>
      <c r="E10" s="120">
        <v>3.0</v>
      </c>
      <c r="F10" s="55">
        <f t="shared" si="1"/>
        <v>110</v>
      </c>
      <c r="G10" s="109" t="s">
        <v>121</v>
      </c>
      <c r="H10" s="109" t="s">
        <v>121</v>
      </c>
      <c r="I10" s="121" t="s">
        <v>121</v>
      </c>
      <c r="J10" s="31">
        <f t="shared" si="3"/>
        <v>110</v>
      </c>
      <c r="K10" s="116">
        <f>((C10/J53)*100)</f>
        <v>1.687027341</v>
      </c>
      <c r="L10" s="111">
        <f>((D10/J53)*100)</f>
        <v>1.425247237</v>
      </c>
      <c r="M10" s="32">
        <f>((E10/J53)*100)</f>
        <v>0.0872600349</v>
      </c>
      <c r="N10" s="122">
        <f>((F10/J53)*100)</f>
        <v>3.199534613</v>
      </c>
      <c r="O10" s="109" t="s">
        <v>121</v>
      </c>
      <c r="P10" s="109" t="s">
        <v>121</v>
      </c>
      <c r="Q10" s="121" t="s">
        <v>121</v>
      </c>
      <c r="R10" s="119">
        <f>((J10/J53)*100)</f>
        <v>3.199534613</v>
      </c>
    </row>
    <row r="11">
      <c r="A11" s="3"/>
      <c r="B11" s="54" t="s">
        <v>122</v>
      </c>
      <c r="C11" s="14">
        <v>139.0</v>
      </c>
      <c r="D11" s="27">
        <v>29.0</v>
      </c>
      <c r="E11" s="120">
        <v>37.0</v>
      </c>
      <c r="F11" s="55">
        <f t="shared" si="1"/>
        <v>205</v>
      </c>
      <c r="G11" s="109" t="s">
        <v>121</v>
      </c>
      <c r="H11" s="109" t="s">
        <v>121</v>
      </c>
      <c r="I11" s="121" t="s">
        <v>121</v>
      </c>
      <c r="J11" s="31">
        <f t="shared" si="3"/>
        <v>205</v>
      </c>
      <c r="K11" s="116">
        <f>((C11/J53)*100)</f>
        <v>4.043048284</v>
      </c>
      <c r="L11" s="111">
        <f>((D11/J53)*100)</f>
        <v>0.8435136707</v>
      </c>
      <c r="M11" s="116">
        <f>((E11/J53)*100)</f>
        <v>1.076207097</v>
      </c>
      <c r="N11" s="122">
        <f>((F11/J53)*100)</f>
        <v>5.962769052</v>
      </c>
      <c r="O11" s="109" t="s">
        <v>121</v>
      </c>
      <c r="P11" s="109" t="s">
        <v>121</v>
      </c>
      <c r="Q11" s="121" t="s">
        <v>121</v>
      </c>
      <c r="R11" s="119">
        <f>((J11/J53)*100)</f>
        <v>5.962769052</v>
      </c>
    </row>
    <row r="12">
      <c r="A12" s="3"/>
      <c r="B12" s="54" t="s">
        <v>123</v>
      </c>
      <c r="C12" s="14">
        <v>87.0</v>
      </c>
      <c r="D12" s="27">
        <v>33.0</v>
      </c>
      <c r="E12" s="120">
        <v>6.0</v>
      </c>
      <c r="F12" s="55">
        <f t="shared" si="1"/>
        <v>126</v>
      </c>
      <c r="G12" s="27">
        <v>23.0</v>
      </c>
      <c r="H12" s="27">
        <v>4.0</v>
      </c>
      <c r="I12" s="68">
        <f>sum(G12:H12)</f>
        <v>27</v>
      </c>
      <c r="J12" s="31">
        <f t="shared" si="3"/>
        <v>153</v>
      </c>
      <c r="K12" s="116">
        <f>((C12/J53)*100)</f>
        <v>2.530541012</v>
      </c>
      <c r="L12" s="22">
        <f>((D12/J53)*100)</f>
        <v>0.9598603839</v>
      </c>
      <c r="M12" s="116">
        <f>((E12/J53)*100)</f>
        <v>0.1745200698</v>
      </c>
      <c r="N12" s="122">
        <f>((F12/J53)*100)</f>
        <v>3.664921466</v>
      </c>
      <c r="O12" s="116">
        <f>((G12/J53)*100)</f>
        <v>0.6689936009</v>
      </c>
      <c r="P12" s="111">
        <f>((H12/J53)*100)</f>
        <v>0.1163467132</v>
      </c>
      <c r="Q12" s="123">
        <f>((I12/J53)*100)</f>
        <v>0.7853403141</v>
      </c>
      <c r="R12" s="119">
        <f>((J12/J53)*100)</f>
        <v>4.45026178</v>
      </c>
    </row>
    <row r="13">
      <c r="A13" s="3"/>
      <c r="B13" s="54" t="s">
        <v>20</v>
      </c>
      <c r="C13" s="14">
        <v>67.0</v>
      </c>
      <c r="D13" s="27">
        <v>24.0</v>
      </c>
      <c r="E13" s="109" t="s">
        <v>121</v>
      </c>
      <c r="F13" s="55">
        <f t="shared" si="1"/>
        <v>91</v>
      </c>
      <c r="G13" s="109" t="s">
        <v>121</v>
      </c>
      <c r="H13" s="109" t="s">
        <v>121</v>
      </c>
      <c r="I13" s="121" t="s">
        <v>121</v>
      </c>
      <c r="J13" s="31">
        <f t="shared" si="3"/>
        <v>91</v>
      </c>
      <c r="K13" s="116">
        <f>((C13/J53)*100)</f>
        <v>1.948807446</v>
      </c>
      <c r="L13" s="111">
        <f>((D13/J53)*100)</f>
        <v>0.6980802792</v>
      </c>
      <c r="M13" s="109" t="s">
        <v>121</v>
      </c>
      <c r="N13" s="122">
        <f>((F13/J53)*100)</f>
        <v>2.646887725</v>
      </c>
      <c r="O13" s="109" t="s">
        <v>121</v>
      </c>
      <c r="P13" s="109" t="s">
        <v>121</v>
      </c>
      <c r="Q13" s="121" t="s">
        <v>121</v>
      </c>
      <c r="R13" s="119">
        <f>((J13/J53)*100)</f>
        <v>2.646887725</v>
      </c>
    </row>
    <row r="14">
      <c r="A14" s="3"/>
      <c r="B14" s="54" t="s">
        <v>21</v>
      </c>
      <c r="C14" s="14">
        <v>12.0</v>
      </c>
      <c r="D14" s="36">
        <v>7.0</v>
      </c>
      <c r="E14" s="14">
        <v>1.0</v>
      </c>
      <c r="F14" s="55">
        <f t="shared" si="1"/>
        <v>20</v>
      </c>
      <c r="G14" s="109" t="s">
        <v>121</v>
      </c>
      <c r="H14" s="109" t="s">
        <v>121</v>
      </c>
      <c r="I14" s="121" t="s">
        <v>121</v>
      </c>
      <c r="J14" s="31">
        <f t="shared" si="3"/>
        <v>20</v>
      </c>
      <c r="K14" s="116">
        <f>((C14/J53)*100)</f>
        <v>0.3490401396</v>
      </c>
      <c r="L14" s="111">
        <f>((D14/J53)*100)</f>
        <v>0.2036067481</v>
      </c>
      <c r="M14" s="124">
        <f>((E14/J53)*100)</f>
        <v>0.0290866783</v>
      </c>
      <c r="N14" s="122">
        <f>((F14/J53)*100)</f>
        <v>0.581733566</v>
      </c>
      <c r="O14" s="109" t="s">
        <v>121</v>
      </c>
      <c r="P14" s="109" t="s">
        <v>121</v>
      </c>
      <c r="Q14" s="121" t="s">
        <v>121</v>
      </c>
      <c r="R14" s="119">
        <f>((J14/J53)*100)</f>
        <v>0.581733566</v>
      </c>
    </row>
    <row r="15">
      <c r="A15" s="3"/>
      <c r="B15" s="42" t="s">
        <v>23</v>
      </c>
      <c r="C15" s="59">
        <f t="shared" ref="C15:E15" si="4">sum(C8:C14)</f>
        <v>795</v>
      </c>
      <c r="D15" s="59">
        <f t="shared" si="4"/>
        <v>369</v>
      </c>
      <c r="E15" s="59">
        <f t="shared" si="4"/>
        <v>47</v>
      </c>
      <c r="F15" s="51">
        <f t="shared" si="1"/>
        <v>1211</v>
      </c>
      <c r="G15" s="59">
        <f t="shared" ref="G15:H15" si="5">sum(G8:G14)</f>
        <v>291</v>
      </c>
      <c r="H15" s="59">
        <f t="shared" si="5"/>
        <v>44</v>
      </c>
      <c r="I15" s="45">
        <f t="shared" ref="I15:I16" si="6">sum(G15:H15)</f>
        <v>335</v>
      </c>
      <c r="J15" s="20">
        <f t="shared" si="3"/>
        <v>1546</v>
      </c>
      <c r="K15" s="125">
        <f>((C15/J53)*100)</f>
        <v>23.12390925</v>
      </c>
      <c r="L15" s="126">
        <f>((D15/J53)*100)</f>
        <v>10.73298429</v>
      </c>
      <c r="M15" s="127">
        <f>((E15/J53)*100)</f>
        <v>1.36707388</v>
      </c>
      <c r="N15" s="128">
        <f>((F15/J53)*100)</f>
        <v>35.22396742</v>
      </c>
      <c r="O15" s="125">
        <f>((G15/J53)*100)</f>
        <v>8.464223386</v>
      </c>
      <c r="P15" s="125">
        <f>((H15/J53)*100)</f>
        <v>1.279813845</v>
      </c>
      <c r="Q15" s="129">
        <f>((I15/J53)*100)</f>
        <v>9.744037231</v>
      </c>
      <c r="R15" s="115">
        <f>((J15/J53)*100)</f>
        <v>44.96800465</v>
      </c>
    </row>
    <row r="16">
      <c r="A16" s="14" t="s">
        <v>24</v>
      </c>
      <c r="B16" s="50" t="s">
        <v>16</v>
      </c>
      <c r="C16" s="16">
        <v>38.0</v>
      </c>
      <c r="D16" s="16">
        <v>19.0</v>
      </c>
      <c r="E16" s="109" t="s">
        <v>121</v>
      </c>
      <c r="F16" s="51">
        <f t="shared" si="1"/>
        <v>57</v>
      </c>
      <c r="G16" s="104">
        <v>13.0</v>
      </c>
      <c r="H16" s="16">
        <v>4.0</v>
      </c>
      <c r="I16" s="52">
        <f t="shared" si="6"/>
        <v>17</v>
      </c>
      <c r="J16" s="20">
        <f t="shared" si="3"/>
        <v>74</v>
      </c>
      <c r="K16" s="130">
        <f>((C16/J53)*100)</f>
        <v>1.105293775</v>
      </c>
      <c r="L16" s="131">
        <f>((D16/J53)*100)</f>
        <v>0.5526468877</v>
      </c>
      <c r="M16" s="112" t="s">
        <v>121</v>
      </c>
      <c r="N16" s="132">
        <f>((F16/J53)*100)</f>
        <v>1.657940663</v>
      </c>
      <c r="O16" s="110">
        <f>((G16/J53)*100)</f>
        <v>0.3781268179</v>
      </c>
      <c r="P16" s="111">
        <f>((H16/J53)*100)</f>
        <v>0.1163467132</v>
      </c>
      <c r="Q16" s="133">
        <f>((I16/J53)*100)</f>
        <v>0.4944735311</v>
      </c>
      <c r="R16" s="115">
        <f>((J16/J53)*100)</f>
        <v>2.152414194</v>
      </c>
    </row>
    <row r="17">
      <c r="A17" s="3"/>
      <c r="B17" s="54" t="s">
        <v>122</v>
      </c>
      <c r="C17" s="27">
        <v>20.0</v>
      </c>
      <c r="D17" s="27">
        <v>5.0</v>
      </c>
      <c r="E17" s="29">
        <v>4.0</v>
      </c>
      <c r="F17" s="55">
        <f t="shared" si="1"/>
        <v>29</v>
      </c>
      <c r="G17" s="109" t="s">
        <v>121</v>
      </c>
      <c r="H17" s="109" t="s">
        <v>121</v>
      </c>
      <c r="I17" s="134" t="s">
        <v>121</v>
      </c>
      <c r="J17" s="31">
        <f t="shared" si="3"/>
        <v>29</v>
      </c>
      <c r="K17" s="111">
        <f>((C17/J53)*100)</f>
        <v>0.581733566</v>
      </c>
      <c r="L17" s="135">
        <f>((D17/J53)*100)</f>
        <v>0.1454333915</v>
      </c>
      <c r="M17" s="116">
        <f>((E17/J53)*100)</f>
        <v>0.1163467132</v>
      </c>
      <c r="N17" s="136">
        <f>((F17/J53)*100)</f>
        <v>0.8435136707</v>
      </c>
      <c r="O17" s="109" t="s">
        <v>121</v>
      </c>
      <c r="P17" s="137" t="s">
        <v>121</v>
      </c>
      <c r="Q17" s="121" t="s">
        <v>121</v>
      </c>
      <c r="R17" s="119">
        <f>((J17/J53)*100)</f>
        <v>0.8435136707</v>
      </c>
    </row>
    <row r="18">
      <c r="A18" s="3"/>
      <c r="B18" s="54" t="s">
        <v>123</v>
      </c>
      <c r="C18" s="27">
        <v>21.0</v>
      </c>
      <c r="D18" s="27">
        <v>15.0</v>
      </c>
      <c r="E18" s="29">
        <v>0.0</v>
      </c>
      <c r="F18" s="55">
        <f t="shared" si="1"/>
        <v>36</v>
      </c>
      <c r="G18" s="3">
        <v>8.0</v>
      </c>
      <c r="H18" s="27">
        <v>0.0</v>
      </c>
      <c r="I18" s="56">
        <f>sum(G18:H18)</f>
        <v>8</v>
      </c>
      <c r="J18" s="31">
        <f t="shared" si="3"/>
        <v>44</v>
      </c>
      <c r="K18" s="111">
        <f>((C18/J53)*100)</f>
        <v>0.6108202443</v>
      </c>
      <c r="L18" s="135">
        <f>((D18/J53)*100)</f>
        <v>0.4363001745</v>
      </c>
      <c r="M18" s="138">
        <f>((E18/J53)*100)</f>
        <v>0</v>
      </c>
      <c r="N18" s="132">
        <f>((F18/J53)*100)</f>
        <v>1.047120419</v>
      </c>
      <c r="O18" s="116">
        <f>((G18/J53)*100)</f>
        <v>0.2326934264</v>
      </c>
      <c r="P18" s="139">
        <f>((H18/J53)*100)</f>
        <v>0</v>
      </c>
      <c r="Q18" s="140">
        <f>((I18/J53)*100)</f>
        <v>0.2326934264</v>
      </c>
      <c r="R18" s="141">
        <f>((J18/J53)*100)</f>
        <v>1.279813845</v>
      </c>
    </row>
    <row r="19">
      <c r="A19" s="3"/>
      <c r="B19" s="54" t="s">
        <v>20</v>
      </c>
      <c r="C19" s="36">
        <v>1.0</v>
      </c>
      <c r="D19" s="36">
        <v>1.0</v>
      </c>
      <c r="E19" s="109" t="s">
        <v>121</v>
      </c>
      <c r="F19" s="57">
        <f t="shared" si="1"/>
        <v>2</v>
      </c>
      <c r="G19" s="109" t="s">
        <v>121</v>
      </c>
      <c r="H19" s="109" t="s">
        <v>121</v>
      </c>
      <c r="I19" s="134" t="s">
        <v>121</v>
      </c>
      <c r="J19" s="58">
        <f t="shared" si="3"/>
        <v>2</v>
      </c>
      <c r="K19" s="111">
        <f>((C19/J53)*100)</f>
        <v>0.0290866783</v>
      </c>
      <c r="L19" s="142">
        <f>((D19/J53)*100)</f>
        <v>0.0290866783</v>
      </c>
      <c r="M19" s="143" t="s">
        <v>121</v>
      </c>
      <c r="N19" s="132">
        <f>((F19/J53)*100)</f>
        <v>0.0581733566</v>
      </c>
      <c r="O19" s="109" t="s">
        <v>121</v>
      </c>
      <c r="P19" s="137" t="s">
        <v>121</v>
      </c>
      <c r="Q19" s="121" t="s">
        <v>121</v>
      </c>
      <c r="R19" s="144">
        <f>((J19/J53)*100)</f>
        <v>0.0581733566</v>
      </c>
    </row>
    <row r="20">
      <c r="A20" s="3"/>
      <c r="B20" s="42" t="s">
        <v>23</v>
      </c>
      <c r="C20" s="59">
        <f t="shared" ref="C20:E20" si="7">sum(C16:C19)</f>
        <v>80</v>
      </c>
      <c r="D20" s="59">
        <f t="shared" si="7"/>
        <v>40</v>
      </c>
      <c r="E20" s="59">
        <f t="shared" si="7"/>
        <v>4</v>
      </c>
      <c r="F20" s="55">
        <f t="shared" si="1"/>
        <v>124</v>
      </c>
      <c r="G20" s="59">
        <f t="shared" ref="G20:H20" si="8">sum(G16:G19)</f>
        <v>21</v>
      </c>
      <c r="H20" s="59">
        <f t="shared" si="8"/>
        <v>4</v>
      </c>
      <c r="I20" s="45">
        <f t="shared" ref="I20:I21" si="9">sum(G20:H20)</f>
        <v>25</v>
      </c>
      <c r="J20" s="31">
        <f t="shared" si="3"/>
        <v>149</v>
      </c>
      <c r="K20" s="125">
        <f>((C20/J53)*100)</f>
        <v>2.326934264</v>
      </c>
      <c r="L20" s="145">
        <f>((D20/J53)*100)</f>
        <v>1.163467132</v>
      </c>
      <c r="M20" s="146">
        <f>((E20/J53)*100)</f>
        <v>0.1163467132</v>
      </c>
      <c r="N20" s="128">
        <f>((F20/J53)*100)</f>
        <v>3.606748109</v>
      </c>
      <c r="O20" s="125">
        <f>((G20/J53)*100)</f>
        <v>0.6108202443</v>
      </c>
      <c r="P20" s="125">
        <f>((H20/J53)*100)</f>
        <v>0.1163467132</v>
      </c>
      <c r="Q20" s="147">
        <f>((I20/J53)*100)</f>
        <v>0.7271669575</v>
      </c>
      <c r="R20" s="148">
        <f>((J20/J53)*100)</f>
        <v>4.333915067</v>
      </c>
    </row>
    <row r="21">
      <c r="A21" s="14" t="s">
        <v>25</v>
      </c>
      <c r="B21" s="50" t="s">
        <v>16</v>
      </c>
      <c r="C21" s="3">
        <v>43.0</v>
      </c>
      <c r="D21" s="16">
        <v>14.0</v>
      </c>
      <c r="E21" s="109" t="s">
        <v>121</v>
      </c>
      <c r="F21" s="51">
        <f t="shared" si="1"/>
        <v>57</v>
      </c>
      <c r="G21" s="18">
        <v>27.0</v>
      </c>
      <c r="H21" s="16">
        <v>7.0</v>
      </c>
      <c r="I21" s="19">
        <f t="shared" si="9"/>
        <v>34</v>
      </c>
      <c r="J21" s="20">
        <f t="shared" si="3"/>
        <v>91</v>
      </c>
      <c r="K21" s="110">
        <f>((C21/J53)*100)</f>
        <v>1.250727167</v>
      </c>
      <c r="L21" s="111">
        <f>((D21/J53)*100)</f>
        <v>0.4072134962</v>
      </c>
      <c r="M21" s="112" t="s">
        <v>121</v>
      </c>
      <c r="N21" s="149">
        <f>((F21/J53)*100)</f>
        <v>1.657940663</v>
      </c>
      <c r="O21" s="111">
        <f>((G21/J53)*100)</f>
        <v>0.7853403141</v>
      </c>
      <c r="P21" s="110">
        <f>((H21/J53)*100)</f>
        <v>0.2036067481</v>
      </c>
      <c r="Q21" s="150">
        <f>((I21/J53)*100)</f>
        <v>0.9889470622</v>
      </c>
      <c r="R21" s="151">
        <f>((J21/J53)*100)</f>
        <v>2.646887725</v>
      </c>
    </row>
    <row r="22">
      <c r="B22" s="54" t="s">
        <v>18</v>
      </c>
      <c r="C22" s="3">
        <v>1.0</v>
      </c>
      <c r="D22" s="27">
        <v>0.0</v>
      </c>
      <c r="E22" s="27">
        <v>0.0</v>
      </c>
      <c r="F22" s="55">
        <f t="shared" si="1"/>
        <v>1</v>
      </c>
      <c r="G22" s="109" t="s">
        <v>121</v>
      </c>
      <c r="H22" s="109" t="s">
        <v>121</v>
      </c>
      <c r="I22" s="121" t="s">
        <v>121</v>
      </c>
      <c r="J22" s="31">
        <f t="shared" si="3"/>
        <v>1</v>
      </c>
      <c r="K22" s="116">
        <f>((C22/J53)*100)</f>
        <v>0.0290866783</v>
      </c>
      <c r="L22" s="139">
        <f>((D22/J53)*100)</f>
        <v>0</v>
      </c>
      <c r="M22" s="138">
        <f>((E22/J53)*100)</f>
        <v>0</v>
      </c>
      <c r="N22" s="152">
        <f>((F22/J53)*100)</f>
        <v>0.0290866783</v>
      </c>
      <c r="O22" s="109" t="s">
        <v>121</v>
      </c>
      <c r="P22" s="109" t="s">
        <v>121</v>
      </c>
      <c r="Q22" s="121" t="s">
        <v>121</v>
      </c>
      <c r="R22" s="141">
        <f>((J22/J53)*100)</f>
        <v>0.0290866783</v>
      </c>
    </row>
    <row r="23">
      <c r="A23" s="3"/>
      <c r="B23" s="54" t="s">
        <v>122</v>
      </c>
      <c r="C23" s="3">
        <v>13.0</v>
      </c>
      <c r="D23" s="27">
        <v>4.0</v>
      </c>
      <c r="E23" s="27">
        <v>4.0</v>
      </c>
      <c r="F23" s="55">
        <f t="shared" si="1"/>
        <v>21</v>
      </c>
      <c r="G23" s="109" t="s">
        <v>121</v>
      </c>
      <c r="H23" s="109" t="s">
        <v>121</v>
      </c>
      <c r="I23" s="121" t="s">
        <v>121</v>
      </c>
      <c r="J23" s="31">
        <f t="shared" si="3"/>
        <v>21</v>
      </c>
      <c r="K23" s="116">
        <f>((C23/J53)*100)</f>
        <v>0.3781268179</v>
      </c>
      <c r="L23" s="111">
        <f>((D23/J53)*100)</f>
        <v>0.1163467132</v>
      </c>
      <c r="M23" s="116">
        <f>((E23/J53)*100)</f>
        <v>0.1163467132</v>
      </c>
      <c r="N23" s="152">
        <f>((F23/J53)*100)</f>
        <v>0.6108202443</v>
      </c>
      <c r="O23" s="109" t="s">
        <v>121</v>
      </c>
      <c r="P23" s="109" t="s">
        <v>121</v>
      </c>
      <c r="Q23" s="121" t="s">
        <v>121</v>
      </c>
      <c r="R23" s="141">
        <f>((J23/J53)*100)</f>
        <v>0.6108202443</v>
      </c>
    </row>
    <row r="24">
      <c r="A24" s="3"/>
      <c r="B24" s="54" t="s">
        <v>123</v>
      </c>
      <c r="C24" s="3">
        <v>16.0</v>
      </c>
      <c r="D24" s="27">
        <v>11.0</v>
      </c>
      <c r="E24" s="27">
        <v>1.0</v>
      </c>
      <c r="F24" s="55">
        <f t="shared" si="1"/>
        <v>28</v>
      </c>
      <c r="G24" s="29">
        <v>4.0</v>
      </c>
      <c r="H24" s="27">
        <v>1.0</v>
      </c>
      <c r="I24" s="30">
        <f>sum(G24:H24)</f>
        <v>5</v>
      </c>
      <c r="J24" s="31">
        <f t="shared" si="3"/>
        <v>33</v>
      </c>
      <c r="K24" s="116">
        <f>((C24/J53)*100)</f>
        <v>0.4653868528</v>
      </c>
      <c r="L24" s="111">
        <f>((D24/J53)*100)</f>
        <v>0.3199534613</v>
      </c>
      <c r="M24" s="116">
        <f>((E24/J53)*100)</f>
        <v>0.0290866783</v>
      </c>
      <c r="N24" s="153">
        <f>((F24/J53)*100)</f>
        <v>0.8144269924</v>
      </c>
      <c r="O24" s="111">
        <f>((G24/J53)*100)</f>
        <v>0.1163467132</v>
      </c>
      <c r="P24" s="116">
        <f>((H24/J53)*100)</f>
        <v>0.0290866783</v>
      </c>
      <c r="Q24" s="150">
        <f>((I24/J53)*100)</f>
        <v>0.1454333915</v>
      </c>
      <c r="R24" s="119">
        <f>((J24/J53)*100)</f>
        <v>0.9598603839</v>
      </c>
    </row>
    <row r="25">
      <c r="A25" s="3"/>
      <c r="B25" s="54" t="s">
        <v>20</v>
      </c>
      <c r="C25" s="3">
        <v>0.0</v>
      </c>
      <c r="D25" s="36">
        <v>0.0</v>
      </c>
      <c r="E25" s="109" t="s">
        <v>121</v>
      </c>
      <c r="F25" s="57">
        <f t="shared" si="1"/>
        <v>0</v>
      </c>
      <c r="G25" s="109" t="s">
        <v>121</v>
      </c>
      <c r="H25" s="109" t="s">
        <v>121</v>
      </c>
      <c r="I25" s="121" t="s">
        <v>121</v>
      </c>
      <c r="J25" s="58">
        <f t="shared" si="3"/>
        <v>0</v>
      </c>
      <c r="K25" s="154">
        <f>((C25/J53)*100)</f>
        <v>0</v>
      </c>
      <c r="L25" s="139">
        <f>((D25/J53)*100)</f>
        <v>0</v>
      </c>
      <c r="M25" s="143" t="s">
        <v>121</v>
      </c>
      <c r="N25" s="155">
        <f>((F25/J53)*100)</f>
        <v>0</v>
      </c>
      <c r="O25" s="109" t="s">
        <v>121</v>
      </c>
      <c r="P25" s="109" t="s">
        <v>121</v>
      </c>
      <c r="Q25" s="121" t="s">
        <v>121</v>
      </c>
      <c r="R25" s="156">
        <f>((J25/J53)*100)</f>
        <v>0</v>
      </c>
    </row>
    <row r="26">
      <c r="A26" s="3"/>
      <c r="B26" s="42" t="s">
        <v>23</v>
      </c>
      <c r="C26" s="59">
        <f t="shared" ref="C26:E26" si="10">sum(C21:C25)</f>
        <v>73</v>
      </c>
      <c r="D26" s="59">
        <f t="shared" si="10"/>
        <v>29</v>
      </c>
      <c r="E26" s="59">
        <f t="shared" si="10"/>
        <v>5</v>
      </c>
      <c r="F26" s="55">
        <f t="shared" si="1"/>
        <v>107</v>
      </c>
      <c r="G26" s="59">
        <f t="shared" ref="G26:H26" si="11">sum(G21:G25)</f>
        <v>31</v>
      </c>
      <c r="H26" s="59">
        <f t="shared" si="11"/>
        <v>8</v>
      </c>
      <c r="I26" s="62">
        <f t="shared" ref="I26:I27" si="12">sum(G26:H26)</f>
        <v>39</v>
      </c>
      <c r="J26" s="31">
        <f t="shared" si="3"/>
        <v>146</v>
      </c>
      <c r="K26" s="125">
        <f>((C26/J53)*100)</f>
        <v>2.123327516</v>
      </c>
      <c r="L26" s="126">
        <f>((D26/J53)*100)</f>
        <v>0.8435136707</v>
      </c>
      <c r="M26" s="126">
        <f>((E26/J53)*100)</f>
        <v>0.1454333915</v>
      </c>
      <c r="N26" s="128">
        <f>((F26/J53)*100)</f>
        <v>3.112274578</v>
      </c>
      <c r="O26" s="125">
        <f>((G26/J53)*100)</f>
        <v>0.9016870273</v>
      </c>
      <c r="P26" s="125">
        <f>((H26/J53)*100)</f>
        <v>0.2326934264</v>
      </c>
      <c r="Q26" s="147">
        <f>((I26/J53)*100)</f>
        <v>1.134380454</v>
      </c>
      <c r="R26" s="115">
        <f>((J26/J53)*100)</f>
        <v>4.246655032</v>
      </c>
    </row>
    <row r="27">
      <c r="A27" s="14" t="s">
        <v>26</v>
      </c>
      <c r="B27" s="50" t="s">
        <v>16</v>
      </c>
      <c r="C27" s="3">
        <v>39.0</v>
      </c>
      <c r="D27" s="16">
        <v>12.0</v>
      </c>
      <c r="E27" s="109" t="s">
        <v>121</v>
      </c>
      <c r="F27" s="51">
        <f t="shared" si="1"/>
        <v>51</v>
      </c>
      <c r="G27" s="3">
        <v>3.0</v>
      </c>
      <c r="H27" s="16">
        <v>1.0</v>
      </c>
      <c r="I27" s="63">
        <f t="shared" si="12"/>
        <v>4</v>
      </c>
      <c r="J27" s="20">
        <f t="shared" si="3"/>
        <v>55</v>
      </c>
      <c r="K27" s="111">
        <f>((C27/J53)*100)</f>
        <v>1.134380454</v>
      </c>
      <c r="L27" s="131">
        <f>((D27/J53)*100)</f>
        <v>0.3490401396</v>
      </c>
      <c r="M27" s="112" t="s">
        <v>121</v>
      </c>
      <c r="N27" s="136">
        <f>((F27/J53)*100)</f>
        <v>1.483420593</v>
      </c>
      <c r="O27" s="110">
        <f>((G27/J53)*100)</f>
        <v>0.0872600349</v>
      </c>
      <c r="P27" s="111">
        <f>((H27/J53)*100)</f>
        <v>0.0290866783</v>
      </c>
      <c r="Q27" s="133">
        <f>((I27/J53)*100)</f>
        <v>0.1163467132</v>
      </c>
      <c r="R27" s="115">
        <f>((J27/J53)*100)</f>
        <v>1.599767307</v>
      </c>
    </row>
    <row r="28">
      <c r="A28" s="3"/>
      <c r="B28" s="54" t="s">
        <v>122</v>
      </c>
      <c r="C28" s="3">
        <v>13.0</v>
      </c>
      <c r="D28" s="27">
        <v>10.0</v>
      </c>
      <c r="E28" s="3">
        <v>0.0</v>
      </c>
      <c r="F28" s="55">
        <f t="shared" si="1"/>
        <v>23</v>
      </c>
      <c r="G28" s="109" t="s">
        <v>121</v>
      </c>
      <c r="H28" s="109" t="s">
        <v>121</v>
      </c>
      <c r="I28" s="134" t="s">
        <v>121</v>
      </c>
      <c r="J28" s="31">
        <f t="shared" si="3"/>
        <v>23</v>
      </c>
      <c r="K28" s="111">
        <f>((C28/J53)*100)</f>
        <v>0.3781268179</v>
      </c>
      <c r="L28" s="135">
        <f>((D28/J53)*100)</f>
        <v>0.290866783</v>
      </c>
      <c r="M28" s="138">
        <f>((E28/J53)*100)</f>
        <v>0</v>
      </c>
      <c r="N28" s="132">
        <f>((F28/J53)*100)</f>
        <v>0.6689936009</v>
      </c>
      <c r="O28" s="109" t="s">
        <v>121</v>
      </c>
      <c r="P28" s="109" t="s">
        <v>121</v>
      </c>
      <c r="Q28" s="134" t="s">
        <v>121</v>
      </c>
      <c r="R28" s="141">
        <f>((J28/J53)*100)</f>
        <v>0.6689936009</v>
      </c>
    </row>
    <row r="29">
      <c r="A29" s="3"/>
      <c r="B29" s="54" t="s">
        <v>123</v>
      </c>
      <c r="C29" s="3">
        <v>7.0</v>
      </c>
      <c r="D29" s="27">
        <v>3.0</v>
      </c>
      <c r="E29" s="3">
        <v>0.0</v>
      </c>
      <c r="F29" s="55">
        <f t="shared" si="1"/>
        <v>10</v>
      </c>
      <c r="G29" s="3">
        <v>6.0</v>
      </c>
      <c r="H29" s="27">
        <v>0.0</v>
      </c>
      <c r="I29" s="64">
        <f>sum(G29:H29)</f>
        <v>6</v>
      </c>
      <c r="J29" s="31">
        <f t="shared" si="3"/>
        <v>16</v>
      </c>
      <c r="K29" s="111">
        <f>((C29/J53)*100)</f>
        <v>0.2036067481</v>
      </c>
      <c r="L29" s="135">
        <f>((D29/J53)*100)</f>
        <v>0.0872600349</v>
      </c>
      <c r="M29" s="138">
        <f>((E29/J53)*100)</f>
        <v>0</v>
      </c>
      <c r="N29" s="132">
        <f>((F29/J53)*100)</f>
        <v>0.290866783</v>
      </c>
      <c r="O29" s="116">
        <f>((G29/J53)*100)</f>
        <v>0.1745200698</v>
      </c>
      <c r="P29" s="139">
        <f>((H29/J53)*100)</f>
        <v>0</v>
      </c>
      <c r="Q29" s="140">
        <f>((I29/J53)*100)</f>
        <v>0.1745200698</v>
      </c>
      <c r="R29" s="141">
        <f>((J29/J53)*100)</f>
        <v>0.4653868528</v>
      </c>
    </row>
    <row r="30">
      <c r="A30" s="3"/>
      <c r="B30" s="54" t="s">
        <v>20</v>
      </c>
      <c r="C30" s="3">
        <v>2.0</v>
      </c>
      <c r="D30" s="36">
        <v>0.0</v>
      </c>
      <c r="E30" s="109" t="s">
        <v>121</v>
      </c>
      <c r="F30" s="57">
        <f t="shared" si="1"/>
        <v>2</v>
      </c>
      <c r="G30" s="109" t="s">
        <v>121</v>
      </c>
      <c r="H30" s="109" t="s">
        <v>121</v>
      </c>
      <c r="I30" s="134" t="s">
        <v>121</v>
      </c>
      <c r="J30" s="58">
        <f t="shared" si="3"/>
        <v>2</v>
      </c>
      <c r="K30" s="111">
        <f>((C30/J53)*100)</f>
        <v>0.0581733566</v>
      </c>
      <c r="L30" s="157">
        <f>((D30/J53)*100)</f>
        <v>0</v>
      </c>
      <c r="M30" s="143" t="s">
        <v>121</v>
      </c>
      <c r="N30" s="132">
        <f>((F30/J53)*100)</f>
        <v>0.0581733566</v>
      </c>
      <c r="O30" s="109" t="s">
        <v>121</v>
      </c>
      <c r="P30" s="109" t="s">
        <v>121</v>
      </c>
      <c r="Q30" s="134" t="s">
        <v>121</v>
      </c>
      <c r="R30" s="144">
        <f>((J30/J53)*100)</f>
        <v>0.0581733566</v>
      </c>
    </row>
    <row r="31">
      <c r="A31" s="3"/>
      <c r="B31" s="65" t="s">
        <v>23</v>
      </c>
      <c r="C31" s="59">
        <f t="shared" ref="C31:E31" si="13">sum(C27:C30)</f>
        <v>61</v>
      </c>
      <c r="D31" s="59">
        <f t="shared" si="13"/>
        <v>25</v>
      </c>
      <c r="E31" s="59">
        <f t="shared" si="13"/>
        <v>0</v>
      </c>
      <c r="F31" s="66">
        <f t="shared" si="1"/>
        <v>86</v>
      </c>
      <c r="G31" s="59">
        <f t="shared" ref="G31:H31" si="14">sum(G27:G30)</f>
        <v>9</v>
      </c>
      <c r="H31" s="59">
        <f t="shared" si="14"/>
        <v>1</v>
      </c>
      <c r="I31" s="62">
        <f t="shared" ref="I31:I32" si="15">sum(G31:H31)</f>
        <v>10</v>
      </c>
      <c r="J31" s="31">
        <f t="shared" si="3"/>
        <v>96</v>
      </c>
      <c r="K31" s="125">
        <f>((C31/J53)*100)</f>
        <v>1.774287376</v>
      </c>
      <c r="L31" s="145">
        <f>((D31/J53)*100)</f>
        <v>0.7271669575</v>
      </c>
      <c r="M31" s="158">
        <f>((E31/J53)*100)</f>
        <v>0</v>
      </c>
      <c r="N31" s="128">
        <f>((F31/J53)*100)</f>
        <v>2.501454334</v>
      </c>
      <c r="O31" s="125">
        <f>((G31/J53)*100)</f>
        <v>0.2617801047</v>
      </c>
      <c r="P31" s="159">
        <f>((H31/J53)*100)</f>
        <v>0.0290866783</v>
      </c>
      <c r="Q31" s="147">
        <f>((I31/J53)*100)</f>
        <v>0.290866783</v>
      </c>
      <c r="R31" s="148">
        <f>((J31/J53)*100)</f>
        <v>2.792321117</v>
      </c>
    </row>
    <row r="32">
      <c r="A32" s="14" t="s">
        <v>27</v>
      </c>
      <c r="B32" s="50" t="s">
        <v>16</v>
      </c>
      <c r="C32" s="3">
        <v>216.0</v>
      </c>
      <c r="D32" s="16">
        <v>70.0</v>
      </c>
      <c r="E32" s="109" t="s">
        <v>121</v>
      </c>
      <c r="F32" s="51">
        <f t="shared" si="1"/>
        <v>286</v>
      </c>
      <c r="G32" s="3">
        <v>69.0</v>
      </c>
      <c r="H32" s="16">
        <v>12.0</v>
      </c>
      <c r="I32" s="62">
        <f t="shared" si="15"/>
        <v>81</v>
      </c>
      <c r="J32" s="67">
        <f t="shared" si="3"/>
        <v>367</v>
      </c>
      <c r="K32" s="111">
        <f>((C32/J53)*100)</f>
        <v>6.282722513</v>
      </c>
      <c r="L32" s="110">
        <f>((D32/J53)*100)</f>
        <v>2.036067481</v>
      </c>
      <c r="M32" s="109" t="s">
        <v>121</v>
      </c>
      <c r="N32" s="132">
        <f>((F32/J53)*100)</f>
        <v>8.318789994</v>
      </c>
      <c r="O32" s="110">
        <f>((G32/J53)*100)</f>
        <v>2.006980803</v>
      </c>
      <c r="P32" s="111">
        <f>((H32/J53)*100)</f>
        <v>0.3490401396</v>
      </c>
      <c r="Q32" s="129">
        <f>((I32/J53)*100)</f>
        <v>2.356020942</v>
      </c>
      <c r="R32" s="115">
        <f>((J32/J53)*100)</f>
        <v>10.67481094</v>
      </c>
    </row>
    <row r="33">
      <c r="A33" s="3"/>
      <c r="B33" s="54" t="s">
        <v>18</v>
      </c>
      <c r="C33" s="3">
        <v>16.0</v>
      </c>
      <c r="D33" s="27">
        <v>13.0</v>
      </c>
      <c r="E33" s="27">
        <v>2.0</v>
      </c>
      <c r="F33" s="55">
        <f t="shared" si="1"/>
        <v>31</v>
      </c>
      <c r="G33" s="109" t="s">
        <v>121</v>
      </c>
      <c r="H33" s="109" t="s">
        <v>121</v>
      </c>
      <c r="I33" s="121" t="s">
        <v>121</v>
      </c>
      <c r="J33" s="69">
        <f t="shared" si="3"/>
        <v>31</v>
      </c>
      <c r="K33" s="111">
        <f>((C33/J53)*100)</f>
        <v>0.4653868528</v>
      </c>
      <c r="L33" s="116">
        <f>((D33/J53)*100)</f>
        <v>0.3781268179</v>
      </c>
      <c r="M33" s="116">
        <f>((E33/J53)*100)</f>
        <v>0.0581733566</v>
      </c>
      <c r="N33" s="136">
        <f>((F33/J53)*100)</f>
        <v>0.9016870273</v>
      </c>
      <c r="O33" s="109" t="s">
        <v>121</v>
      </c>
      <c r="P33" s="109" t="s">
        <v>121</v>
      </c>
      <c r="Q33" s="121" t="s">
        <v>121</v>
      </c>
      <c r="R33" s="119">
        <f>((J33/J53)*100)</f>
        <v>0.9016870273</v>
      </c>
    </row>
    <row r="34">
      <c r="A34" s="3"/>
      <c r="B34" s="54" t="s">
        <v>122</v>
      </c>
      <c r="C34" s="3">
        <v>69.0</v>
      </c>
      <c r="D34" s="27">
        <v>20.0</v>
      </c>
      <c r="E34" s="27">
        <v>7.0</v>
      </c>
      <c r="F34" s="55">
        <f t="shared" si="1"/>
        <v>96</v>
      </c>
      <c r="G34" s="109" t="s">
        <v>121</v>
      </c>
      <c r="H34" s="109" t="s">
        <v>121</v>
      </c>
      <c r="I34" s="121" t="s">
        <v>121</v>
      </c>
      <c r="J34" s="69">
        <f t="shared" si="3"/>
        <v>96</v>
      </c>
      <c r="K34" s="111">
        <f>((C34/J53)*100)</f>
        <v>2.006980803</v>
      </c>
      <c r="L34" s="116">
        <f>((D34/J53)*100)</f>
        <v>0.581733566</v>
      </c>
      <c r="M34" s="116">
        <f>((E34/J53)*100)</f>
        <v>0.2036067481</v>
      </c>
      <c r="N34" s="136">
        <f>((F34/J53)*100)</f>
        <v>2.792321117</v>
      </c>
      <c r="O34" s="109" t="s">
        <v>121</v>
      </c>
      <c r="P34" s="109" t="s">
        <v>121</v>
      </c>
      <c r="Q34" s="121" t="s">
        <v>121</v>
      </c>
      <c r="R34" s="119">
        <f>((J34/J53)*100)</f>
        <v>2.792321117</v>
      </c>
    </row>
    <row r="35">
      <c r="A35" s="3"/>
      <c r="B35" s="54" t="s">
        <v>123</v>
      </c>
      <c r="C35" s="3">
        <v>52.0</v>
      </c>
      <c r="D35" s="27">
        <v>26.0</v>
      </c>
      <c r="E35" s="27">
        <v>5.0</v>
      </c>
      <c r="F35" s="55">
        <f t="shared" si="1"/>
        <v>83</v>
      </c>
      <c r="G35" s="3">
        <v>16.0</v>
      </c>
      <c r="H35" s="27">
        <v>1.0</v>
      </c>
      <c r="I35" s="68">
        <f t="shared" ref="I35:I38" si="16">sum(G35:H35)</f>
        <v>17</v>
      </c>
      <c r="J35" s="69">
        <f t="shared" si="3"/>
        <v>100</v>
      </c>
      <c r="K35" s="111">
        <f>((C35/J53)*100)</f>
        <v>1.512507272</v>
      </c>
      <c r="L35" s="116">
        <f>((D35/J53)*100)</f>
        <v>0.7562536358</v>
      </c>
      <c r="M35" s="116">
        <f>((E35/J53)*100)</f>
        <v>0.1454333915</v>
      </c>
      <c r="N35" s="136">
        <f>((F35/J53)*100)</f>
        <v>2.414194299</v>
      </c>
      <c r="O35" s="116">
        <f>((G35/J53)*100)</f>
        <v>0.4653868528</v>
      </c>
      <c r="P35" s="111">
        <f>((H35/J53)*100)</f>
        <v>0.0290866783</v>
      </c>
      <c r="Q35" s="123">
        <f>((I35/J53)*100)</f>
        <v>0.4944735311</v>
      </c>
      <c r="R35" s="119">
        <f>((J35/J53)*100)</f>
        <v>2.90866783</v>
      </c>
    </row>
    <row r="36">
      <c r="A36" s="3"/>
      <c r="B36" s="54" t="s">
        <v>20</v>
      </c>
      <c r="C36" s="3">
        <v>17.0</v>
      </c>
      <c r="D36" s="36">
        <v>7.0</v>
      </c>
      <c r="E36" s="109" t="s">
        <v>121</v>
      </c>
      <c r="F36" s="57">
        <f t="shared" si="1"/>
        <v>24</v>
      </c>
      <c r="G36" s="109" t="s">
        <v>121</v>
      </c>
      <c r="H36" s="109" t="s">
        <v>121</v>
      </c>
      <c r="I36" s="70">
        <f t="shared" si="16"/>
        <v>0</v>
      </c>
      <c r="J36" s="71">
        <f t="shared" si="3"/>
        <v>24</v>
      </c>
      <c r="K36" s="111">
        <f>((C36/J53)*100)</f>
        <v>0.4944735311</v>
      </c>
      <c r="L36" s="124">
        <f>((D36/J53)*100)</f>
        <v>0.2036067481</v>
      </c>
      <c r="M36" s="109" t="s">
        <v>121</v>
      </c>
      <c r="N36" s="132">
        <f>((F36/J53)*100)</f>
        <v>0.6980802792</v>
      </c>
      <c r="O36" s="109" t="s">
        <v>121</v>
      </c>
      <c r="P36" s="109" t="s">
        <v>121</v>
      </c>
      <c r="Q36" s="121" t="s">
        <v>121</v>
      </c>
      <c r="R36" s="144">
        <f>((J36/J53)*100)</f>
        <v>0.6980802792</v>
      </c>
    </row>
    <row r="37">
      <c r="A37" s="3"/>
      <c r="B37" s="42" t="s">
        <v>23</v>
      </c>
      <c r="C37" s="59">
        <f t="shared" ref="C37:E37" si="17">sum(C32:C36)</f>
        <v>370</v>
      </c>
      <c r="D37" s="59">
        <f t="shared" si="17"/>
        <v>136</v>
      </c>
      <c r="E37" s="59">
        <f t="shared" si="17"/>
        <v>14</v>
      </c>
      <c r="F37" s="51">
        <f t="shared" si="1"/>
        <v>520</v>
      </c>
      <c r="G37" s="59">
        <f t="shared" ref="G37:H37" si="18">sum(G32:G36)</f>
        <v>85</v>
      </c>
      <c r="H37" s="59">
        <f t="shared" si="18"/>
        <v>13</v>
      </c>
      <c r="I37" s="68">
        <f t="shared" si="16"/>
        <v>98</v>
      </c>
      <c r="J37" s="31">
        <f t="shared" si="3"/>
        <v>618</v>
      </c>
      <c r="K37" s="125">
        <f>((C37/J53)*100)</f>
        <v>10.76207097</v>
      </c>
      <c r="L37" s="125">
        <f>((D37/J53)*100)</f>
        <v>3.955788249</v>
      </c>
      <c r="M37" s="125">
        <f>((E37/J53)*100)</f>
        <v>0.4072134962</v>
      </c>
      <c r="N37" s="128">
        <f>((F37/J53)*100)</f>
        <v>15.12507272</v>
      </c>
      <c r="O37" s="125">
        <f>((G37/J53)*100)</f>
        <v>2.472367656</v>
      </c>
      <c r="P37" s="125">
        <f>((H37/J53)*100)</f>
        <v>0.3781268179</v>
      </c>
      <c r="Q37" s="147">
        <f>((I37/J53)*100)</f>
        <v>2.850494474</v>
      </c>
      <c r="R37" s="160">
        <f>((J37/J53)*100)</f>
        <v>17.97556719</v>
      </c>
    </row>
    <row r="38">
      <c r="A38" s="14" t="s">
        <v>28</v>
      </c>
      <c r="B38" s="50" t="s">
        <v>16</v>
      </c>
      <c r="C38" s="3">
        <v>357.0</v>
      </c>
      <c r="D38" s="16">
        <v>133.0</v>
      </c>
      <c r="E38" s="109" t="s">
        <v>121</v>
      </c>
      <c r="F38" s="51">
        <f t="shared" si="1"/>
        <v>490</v>
      </c>
      <c r="G38" s="3">
        <v>8.0</v>
      </c>
      <c r="H38" s="16">
        <v>22.0</v>
      </c>
      <c r="I38" s="63">
        <f t="shared" si="16"/>
        <v>30</v>
      </c>
      <c r="J38" s="20">
        <f t="shared" si="3"/>
        <v>520</v>
      </c>
      <c r="K38" s="111">
        <f>((C38/J53)*100)</f>
        <v>10.38394415</v>
      </c>
      <c r="L38" s="110">
        <f>((D38/J53)*100)</f>
        <v>3.868528214</v>
      </c>
      <c r="M38" s="109" t="s">
        <v>121</v>
      </c>
      <c r="N38" s="136">
        <f>((F38/J53)*100)</f>
        <v>14.25247237</v>
      </c>
      <c r="O38" s="110">
        <f>((G38/J53)*100)</f>
        <v>0.2326934264</v>
      </c>
      <c r="P38" s="111">
        <f>((H38/J53)*100)</f>
        <v>0.6399069226</v>
      </c>
      <c r="Q38" s="129">
        <f>((I38/J53)*100)</f>
        <v>0.872600349</v>
      </c>
      <c r="R38" s="115">
        <f>((J38/J53)*100)</f>
        <v>15.12507272</v>
      </c>
    </row>
    <row r="39">
      <c r="A39" s="3"/>
      <c r="B39" s="54" t="s">
        <v>18</v>
      </c>
      <c r="C39" s="3">
        <v>9.0</v>
      </c>
      <c r="D39" s="27">
        <v>3.0</v>
      </c>
      <c r="E39" s="29">
        <v>0.0</v>
      </c>
      <c r="F39" s="55">
        <f t="shared" si="1"/>
        <v>12</v>
      </c>
      <c r="G39" s="109" t="s">
        <v>121</v>
      </c>
      <c r="H39" s="109" t="s">
        <v>121</v>
      </c>
      <c r="I39" s="121" t="s">
        <v>121</v>
      </c>
      <c r="J39" s="31">
        <f t="shared" si="3"/>
        <v>12</v>
      </c>
      <c r="K39" s="111">
        <f>((C39/J53)*100)</f>
        <v>0.2617801047</v>
      </c>
      <c r="L39" s="116">
        <f>((D39/J53)*100)</f>
        <v>0.0872600349</v>
      </c>
      <c r="M39" s="138">
        <f>((E39/J53)*100)</f>
        <v>0</v>
      </c>
      <c r="N39" s="132">
        <f>((F39/J53)*100)</f>
        <v>0.3490401396</v>
      </c>
      <c r="O39" s="109" t="s">
        <v>121</v>
      </c>
      <c r="P39" s="109" t="s">
        <v>121</v>
      </c>
      <c r="Q39" s="121" t="s">
        <v>121</v>
      </c>
      <c r="R39" s="141">
        <f>((J39/J53)*100)</f>
        <v>0.3490401396</v>
      </c>
    </row>
    <row r="40">
      <c r="A40" s="3"/>
      <c r="B40" s="54" t="s">
        <v>122</v>
      </c>
      <c r="C40" s="3">
        <v>84.0</v>
      </c>
      <c r="D40" s="27">
        <v>32.0</v>
      </c>
      <c r="E40" s="29">
        <v>29.0</v>
      </c>
      <c r="F40" s="55">
        <f t="shared" si="1"/>
        <v>145</v>
      </c>
      <c r="G40" s="109" t="s">
        <v>121</v>
      </c>
      <c r="H40" s="109" t="s">
        <v>121</v>
      </c>
      <c r="I40" s="121" t="s">
        <v>121</v>
      </c>
      <c r="J40" s="31">
        <f t="shared" si="3"/>
        <v>145</v>
      </c>
      <c r="K40" s="111">
        <f>((C40/J53)*100)</f>
        <v>2.443280977</v>
      </c>
      <c r="L40" s="116">
        <f>((D40/J53)*100)</f>
        <v>0.9307737056</v>
      </c>
      <c r="M40" s="116">
        <f>((E40/J53)*100)</f>
        <v>0.8435136707</v>
      </c>
      <c r="N40" s="136">
        <f>((F40/J53)*100)</f>
        <v>4.217568354</v>
      </c>
      <c r="O40" s="109" t="s">
        <v>121</v>
      </c>
      <c r="P40" s="109" t="s">
        <v>121</v>
      </c>
      <c r="Q40" s="121" t="s">
        <v>121</v>
      </c>
      <c r="R40" s="119">
        <f>((J40/J53)*100)</f>
        <v>4.217568354</v>
      </c>
    </row>
    <row r="41">
      <c r="A41" s="3"/>
      <c r="B41" s="54" t="s">
        <v>123</v>
      </c>
      <c r="C41" s="3">
        <v>61.0</v>
      </c>
      <c r="D41" s="27">
        <v>22.0</v>
      </c>
      <c r="E41" s="29">
        <v>7.0</v>
      </c>
      <c r="F41" s="55">
        <f t="shared" si="1"/>
        <v>90</v>
      </c>
      <c r="G41" s="3">
        <v>27.0</v>
      </c>
      <c r="H41" s="27">
        <v>4.0</v>
      </c>
      <c r="I41" s="64">
        <f>sum(G41:H41)</f>
        <v>31</v>
      </c>
      <c r="J41" s="31">
        <f t="shared" si="3"/>
        <v>121</v>
      </c>
      <c r="K41" s="111">
        <f>((C41/J53)*100)</f>
        <v>1.774287376</v>
      </c>
      <c r="L41" s="116">
        <f>((D41/J53)*100)</f>
        <v>0.6399069226</v>
      </c>
      <c r="M41" s="116">
        <f>((E41/J53)*100)</f>
        <v>0.2036067481</v>
      </c>
      <c r="N41" s="136">
        <f>((F41/J53)*100)</f>
        <v>2.617801047</v>
      </c>
      <c r="O41" s="116">
        <f>((G41/J53)*100)</f>
        <v>0.7853403141</v>
      </c>
      <c r="P41" s="111">
        <f>((H41/J53)*100)</f>
        <v>0.1163467132</v>
      </c>
      <c r="Q41" s="118">
        <f>((I41/J53)*100)</f>
        <v>0.9016870273</v>
      </c>
      <c r="R41" s="119">
        <f>((J41/J53)*100)</f>
        <v>3.519488074</v>
      </c>
    </row>
    <row r="42">
      <c r="B42" s="54" t="s">
        <v>20</v>
      </c>
      <c r="C42" s="3">
        <v>32.0</v>
      </c>
      <c r="D42" s="36">
        <v>53.0</v>
      </c>
      <c r="E42" s="109" t="s">
        <v>121</v>
      </c>
      <c r="F42" s="57">
        <f t="shared" si="1"/>
        <v>85</v>
      </c>
      <c r="G42" s="109" t="s">
        <v>121</v>
      </c>
      <c r="H42" s="109" t="s">
        <v>121</v>
      </c>
      <c r="I42" s="121" t="s">
        <v>121</v>
      </c>
      <c r="J42" s="58">
        <f t="shared" si="3"/>
        <v>85</v>
      </c>
      <c r="K42" s="111">
        <f>((C42/J53)*100)</f>
        <v>0.9307737056</v>
      </c>
      <c r="L42" s="124">
        <f>((D42/J53)*100)</f>
        <v>1.54159395</v>
      </c>
      <c r="M42" s="109" t="s">
        <v>121</v>
      </c>
      <c r="N42" s="136">
        <f>((F42/J53)*100)</f>
        <v>2.472367656</v>
      </c>
      <c r="O42" s="109" t="s">
        <v>121</v>
      </c>
      <c r="P42" s="109" t="s">
        <v>121</v>
      </c>
      <c r="Q42" s="121" t="s">
        <v>121</v>
      </c>
      <c r="R42" s="148">
        <f>((J42/J53)*100)</f>
        <v>2.472367656</v>
      </c>
    </row>
    <row r="43">
      <c r="A43" s="3"/>
      <c r="B43" s="42" t="s">
        <v>23</v>
      </c>
      <c r="C43" s="59">
        <f t="shared" ref="C43:E43" si="19">sum(C38:C42)</f>
        <v>543</v>
      </c>
      <c r="D43" s="59">
        <f t="shared" si="19"/>
        <v>243</v>
      </c>
      <c r="E43" s="59">
        <f t="shared" si="19"/>
        <v>36</v>
      </c>
      <c r="F43" s="57">
        <f t="shared" si="1"/>
        <v>822</v>
      </c>
      <c r="G43" s="59">
        <f t="shared" ref="G43:H43" si="20">sum(G38:G42)</f>
        <v>35</v>
      </c>
      <c r="H43" s="59">
        <f t="shared" si="20"/>
        <v>26</v>
      </c>
      <c r="I43" s="70">
        <f>sum(G43:H43)</f>
        <v>61</v>
      </c>
      <c r="J43" s="58">
        <f t="shared" si="3"/>
        <v>883</v>
      </c>
      <c r="K43" s="125">
        <f>((C43/J53)*100)</f>
        <v>15.79406632</v>
      </c>
      <c r="L43" s="159">
        <f>((D43/J53)*100)</f>
        <v>7.068062827</v>
      </c>
      <c r="M43" s="159">
        <f>((E43/J53)*100)</f>
        <v>1.047120419</v>
      </c>
      <c r="N43" s="128">
        <f>((F43/J53)*100)</f>
        <v>23.90924956</v>
      </c>
      <c r="O43" s="125">
        <f>((G43/J53)*100)</f>
        <v>1.018033741</v>
      </c>
      <c r="P43" s="125">
        <f>((H43/J53)*100)</f>
        <v>0.7562536358</v>
      </c>
      <c r="Q43" s="147">
        <f>((I43/J53)*100)</f>
        <v>1.774287376</v>
      </c>
      <c r="R43" s="160">
        <f>((J43/J53)*100)</f>
        <v>25.68353694</v>
      </c>
    </row>
    <row r="44">
      <c r="A44" s="3"/>
      <c r="B44" s="73" t="s">
        <v>29</v>
      </c>
      <c r="C44" s="74">
        <f t="shared" ref="C44:J44" si="21">sum(C15,C20,C26,C31,C37,C43)</f>
        <v>1922</v>
      </c>
      <c r="D44" s="74">
        <f t="shared" si="21"/>
        <v>842</v>
      </c>
      <c r="E44" s="74">
        <f t="shared" si="21"/>
        <v>106</v>
      </c>
      <c r="F44" s="74">
        <f t="shared" si="21"/>
        <v>2870</v>
      </c>
      <c r="G44" s="74">
        <f t="shared" si="21"/>
        <v>472</v>
      </c>
      <c r="H44" s="74">
        <f t="shared" si="21"/>
        <v>96</v>
      </c>
      <c r="I44" s="74">
        <f t="shared" si="21"/>
        <v>568</v>
      </c>
      <c r="J44" s="74">
        <f t="shared" si="21"/>
        <v>3438</v>
      </c>
      <c r="K44" s="161">
        <f>((C44/J53)*100)</f>
        <v>55.9045957</v>
      </c>
      <c r="L44" s="161">
        <f>((D44/J53)*100)</f>
        <v>24.49098313</v>
      </c>
      <c r="M44" s="162">
        <f>((E44/J53)*100)</f>
        <v>3.0831879</v>
      </c>
      <c r="N44" s="161">
        <f>((F44/J53)*100)</f>
        <v>83.47876672</v>
      </c>
      <c r="O44" s="161">
        <f>((G44/J53)*100)</f>
        <v>13.72891216</v>
      </c>
      <c r="P44" s="161">
        <f>((H44/J53)*100)</f>
        <v>2.792321117</v>
      </c>
      <c r="Q44" s="161">
        <f>((I44/J53)*100)</f>
        <v>16.52123328</v>
      </c>
      <c r="R44" s="163">
        <f>((J44/J53)*100)</f>
        <v>100</v>
      </c>
    </row>
    <row r="46">
      <c r="A46" s="76" t="s">
        <v>30</v>
      </c>
      <c r="B46" s="50" t="s">
        <v>16</v>
      </c>
      <c r="C46" s="77">
        <f t="shared" ref="C46:D46" si="22">sum(C8,C16,C21,C27,C32,C38)</f>
        <v>975</v>
      </c>
      <c r="D46" s="78">
        <f t="shared" si="22"/>
        <v>384</v>
      </c>
      <c r="E46" s="112" t="s">
        <v>121</v>
      </c>
      <c r="F46" s="51">
        <f t="shared" ref="F46:J46" si="23">sum(F8,F16,F21,F27,F32,F38)</f>
        <v>1359</v>
      </c>
      <c r="G46" s="78">
        <f t="shared" si="23"/>
        <v>242</v>
      </c>
      <c r="H46" s="78">
        <f t="shared" si="23"/>
        <v>64</v>
      </c>
      <c r="I46" s="62">
        <f t="shared" si="23"/>
        <v>306</v>
      </c>
      <c r="J46" s="20">
        <f t="shared" si="23"/>
        <v>1665</v>
      </c>
      <c r="K46" s="164">
        <f>((C46/J53)*100)</f>
        <v>28.35951134</v>
      </c>
      <c r="L46" s="165">
        <f>((D46/J53)*100)</f>
        <v>11.16928447</v>
      </c>
      <c r="M46" s="112" t="s">
        <v>121</v>
      </c>
      <c r="N46" s="166">
        <f>((F46/J53)*100)</f>
        <v>39.52879581</v>
      </c>
      <c r="O46" s="110">
        <f>((G46/J53)*100)</f>
        <v>7.038976149</v>
      </c>
      <c r="P46" s="167">
        <f>((H46/J53)*100)</f>
        <v>1.861547411</v>
      </c>
      <c r="Q46" s="129">
        <f>((I46/J53)*100)</f>
        <v>8.90052356</v>
      </c>
      <c r="R46" s="168">
        <f>((J46/J53)*100)</f>
        <v>48.42931937</v>
      </c>
    </row>
    <row r="47">
      <c r="A47" s="3"/>
      <c r="B47" s="54" t="s">
        <v>17</v>
      </c>
      <c r="C47" s="83">
        <f t="shared" ref="C47:D47" si="24">sum(C9)</f>
        <v>150</v>
      </c>
      <c r="D47" s="84">
        <f t="shared" si="24"/>
        <v>91</v>
      </c>
      <c r="E47" s="109" t="s">
        <v>121</v>
      </c>
      <c r="F47" s="55">
        <f t="shared" ref="F47:J47" si="25">sum(F9)</f>
        <v>241</v>
      </c>
      <c r="G47" s="84">
        <f t="shared" si="25"/>
        <v>146</v>
      </c>
      <c r="H47" s="84">
        <f t="shared" si="25"/>
        <v>22</v>
      </c>
      <c r="I47" s="68">
        <f t="shared" si="25"/>
        <v>168</v>
      </c>
      <c r="J47" s="31">
        <f t="shared" si="25"/>
        <v>409</v>
      </c>
      <c r="K47" s="169">
        <f>((C47/J53)*100)</f>
        <v>4.363001745</v>
      </c>
      <c r="L47" s="170">
        <f>((D47/J53)*100)</f>
        <v>2.646887725</v>
      </c>
      <c r="M47" s="109" t="s">
        <v>121</v>
      </c>
      <c r="N47" s="132">
        <f>((F47/J53)*100)</f>
        <v>7.009889471</v>
      </c>
      <c r="O47" s="170">
        <f>((G47/J53)*100)</f>
        <v>4.246655032</v>
      </c>
      <c r="P47" s="130">
        <f>((H47/J53)*100)</f>
        <v>0.6399069226</v>
      </c>
      <c r="Q47" s="118">
        <f>((I47/J53)*100)</f>
        <v>4.886561955</v>
      </c>
      <c r="R47" s="171">
        <f>((J47/J53)*100)</f>
        <v>11.89645143</v>
      </c>
    </row>
    <row r="48">
      <c r="A48" s="3"/>
      <c r="B48" s="54" t="s">
        <v>18</v>
      </c>
      <c r="C48" s="83">
        <f t="shared" ref="C48:F48" si="26">sum(C10,C22,C33,C39)</f>
        <v>84</v>
      </c>
      <c r="D48" s="84">
        <f t="shared" si="26"/>
        <v>65</v>
      </c>
      <c r="E48" s="84">
        <f t="shared" si="26"/>
        <v>5</v>
      </c>
      <c r="F48" s="55">
        <f t="shared" si="26"/>
        <v>154</v>
      </c>
      <c r="G48" s="109" t="s">
        <v>121</v>
      </c>
      <c r="H48" s="109" t="s">
        <v>121</v>
      </c>
      <c r="I48" s="121" t="s">
        <v>121</v>
      </c>
      <c r="J48" s="31">
        <f>sum(J10,J22,J33,J39)</f>
        <v>154</v>
      </c>
      <c r="K48" s="169">
        <f>((C48/J53)*100)</f>
        <v>2.443280977</v>
      </c>
      <c r="L48" s="170">
        <f>((D48/J53)*100)</f>
        <v>1.89063409</v>
      </c>
      <c r="M48" s="170">
        <f>((E48/J53)*100)</f>
        <v>0.1454333915</v>
      </c>
      <c r="N48" s="136">
        <f>((F48/J53)*100)</f>
        <v>4.479348458</v>
      </c>
      <c r="O48" s="109" t="s">
        <v>121</v>
      </c>
      <c r="P48" s="109" t="s">
        <v>121</v>
      </c>
      <c r="Q48" s="121" t="s">
        <v>121</v>
      </c>
      <c r="R48" s="171">
        <f>((J48/J53)*100)</f>
        <v>4.479348458</v>
      </c>
    </row>
    <row r="49">
      <c r="B49" s="54" t="s">
        <v>122</v>
      </c>
      <c r="C49" s="83">
        <f t="shared" ref="C49:F49" si="27">sum(C11,C17,C23,C28,C34,C40)</f>
        <v>338</v>
      </c>
      <c r="D49" s="84">
        <f t="shared" si="27"/>
        <v>100</v>
      </c>
      <c r="E49" s="84">
        <f t="shared" si="27"/>
        <v>81</v>
      </c>
      <c r="F49" s="55">
        <f t="shared" si="27"/>
        <v>519</v>
      </c>
      <c r="G49" s="109" t="s">
        <v>121</v>
      </c>
      <c r="H49" s="109" t="s">
        <v>121</v>
      </c>
      <c r="I49" s="121" t="s">
        <v>121</v>
      </c>
      <c r="J49" s="31">
        <f>sum(J11,J17,J23,J28,J34,J40)</f>
        <v>519</v>
      </c>
      <c r="K49" s="169">
        <f>((C49/J53)*100)</f>
        <v>9.831297266</v>
      </c>
      <c r="L49" s="170">
        <f>((D49/J53)*100)</f>
        <v>2.90866783</v>
      </c>
      <c r="M49" s="170">
        <f>((E49/J53)*100)</f>
        <v>2.356020942</v>
      </c>
      <c r="N49" s="132">
        <f>((F49/J53)*100)</f>
        <v>15.09598604</v>
      </c>
      <c r="O49" s="109" t="s">
        <v>121</v>
      </c>
      <c r="P49" s="109" t="s">
        <v>121</v>
      </c>
      <c r="Q49" s="121" t="s">
        <v>121</v>
      </c>
      <c r="R49" s="172">
        <f>((J49/J53)*100)</f>
        <v>15.09598604</v>
      </c>
    </row>
    <row r="50">
      <c r="B50" s="54" t="s">
        <v>123</v>
      </c>
      <c r="C50" s="83">
        <f t="shared" ref="C50:J50" si="28">sum(C12,C18,C24,C29,C35,C41)</f>
        <v>244</v>
      </c>
      <c r="D50" s="84">
        <f t="shared" si="28"/>
        <v>110</v>
      </c>
      <c r="E50" s="84">
        <f t="shared" si="28"/>
        <v>19</v>
      </c>
      <c r="F50" s="55">
        <f t="shared" si="28"/>
        <v>373</v>
      </c>
      <c r="G50" s="84">
        <f t="shared" si="28"/>
        <v>84</v>
      </c>
      <c r="H50" s="84">
        <f t="shared" si="28"/>
        <v>10</v>
      </c>
      <c r="I50" s="68">
        <f t="shared" si="28"/>
        <v>94</v>
      </c>
      <c r="J50" s="31">
        <f t="shared" si="28"/>
        <v>467</v>
      </c>
      <c r="K50" s="135">
        <f>((C50/J53)*100)</f>
        <v>7.097149506</v>
      </c>
      <c r="L50" s="170">
        <f>((D50/J53)*100)</f>
        <v>3.199534613</v>
      </c>
      <c r="M50" s="170">
        <f>((E50/J53)*100)</f>
        <v>0.5526468877</v>
      </c>
      <c r="N50" s="136">
        <f>((F50/J53)*100)</f>
        <v>10.84933101</v>
      </c>
      <c r="O50" s="170">
        <f>((G50/J53)*100)</f>
        <v>2.443280977</v>
      </c>
      <c r="P50" s="130">
        <f>((H50/J53)*100)</f>
        <v>0.290866783</v>
      </c>
      <c r="Q50" s="118">
        <f>((I50/J53)*100)</f>
        <v>2.73414776</v>
      </c>
      <c r="R50" s="171">
        <f>((J50/J53)*100)</f>
        <v>13.58347877</v>
      </c>
      <c r="S50" s="111">
        <f>R49+R50</f>
        <v>28.67946481</v>
      </c>
    </row>
    <row r="51">
      <c r="B51" s="54" t="s">
        <v>20</v>
      </c>
      <c r="C51" s="83">
        <f t="shared" ref="C51:D51" si="29">sum(C13,C19,C25,C30,C36,C42)</f>
        <v>119</v>
      </c>
      <c r="D51" s="84">
        <f t="shared" si="29"/>
        <v>85</v>
      </c>
      <c r="E51" s="109" t="s">
        <v>121</v>
      </c>
      <c r="F51" s="55">
        <f>sum(F13,F19,F25,F30,F36,F42)</f>
        <v>204</v>
      </c>
      <c r="G51" s="109" t="s">
        <v>121</v>
      </c>
      <c r="H51" s="109" t="s">
        <v>121</v>
      </c>
      <c r="I51" s="121" t="s">
        <v>121</v>
      </c>
      <c r="J51" s="31">
        <f>sum(J13,J19,J25,J30,J36,J42)</f>
        <v>204</v>
      </c>
      <c r="K51" s="169">
        <f>((C51/J53)*100)</f>
        <v>3.461314718</v>
      </c>
      <c r="L51" s="170">
        <f>((D51/J53)*100)</f>
        <v>2.472367656</v>
      </c>
      <c r="M51" s="109" t="s">
        <v>121</v>
      </c>
      <c r="N51" s="136">
        <f>((F51/J53)*100)</f>
        <v>5.933682373</v>
      </c>
      <c r="O51" s="109" t="s">
        <v>121</v>
      </c>
      <c r="P51" s="109" t="s">
        <v>121</v>
      </c>
      <c r="Q51" s="121" t="s">
        <v>121</v>
      </c>
      <c r="R51" s="171">
        <f>((J51/J53)*100)</f>
        <v>5.933682373</v>
      </c>
    </row>
    <row r="52">
      <c r="B52" s="54" t="s">
        <v>21</v>
      </c>
      <c r="C52" s="83">
        <f t="shared" ref="C52:F52" si="30">sum(C14)</f>
        <v>12</v>
      </c>
      <c r="D52" s="84">
        <f t="shared" si="30"/>
        <v>7</v>
      </c>
      <c r="E52" s="12">
        <f t="shared" si="30"/>
        <v>1</v>
      </c>
      <c r="F52" s="55">
        <f t="shared" si="30"/>
        <v>20</v>
      </c>
      <c r="G52" s="109" t="s">
        <v>121</v>
      </c>
      <c r="H52" s="109" t="s">
        <v>121</v>
      </c>
      <c r="I52" s="121" t="s">
        <v>121</v>
      </c>
      <c r="J52" s="31">
        <f>sum(J14)</f>
        <v>20</v>
      </c>
      <c r="K52" s="169">
        <f>((C52/J53)*100)</f>
        <v>0.3490401396</v>
      </c>
      <c r="L52" s="170">
        <f>((D52/J53)*100)</f>
        <v>0.2036067481</v>
      </c>
      <c r="M52" s="116">
        <f>((E52/J53)*100)</f>
        <v>0.0290866783</v>
      </c>
      <c r="N52" s="136">
        <f>((F52/J53)*100)</f>
        <v>0.581733566</v>
      </c>
      <c r="O52" s="109" t="s">
        <v>121</v>
      </c>
      <c r="P52" s="109" t="s">
        <v>121</v>
      </c>
      <c r="Q52" s="121" t="s">
        <v>121</v>
      </c>
      <c r="R52" s="171">
        <f>((J52/J53)*100)</f>
        <v>0.581733566</v>
      </c>
    </row>
    <row r="53">
      <c r="B53" s="91" t="s">
        <v>23</v>
      </c>
      <c r="C53" s="74">
        <f t="shared" ref="C53:J53" si="31">sum(C46:C52)</f>
        <v>1922</v>
      </c>
      <c r="D53" s="74">
        <f t="shared" si="31"/>
        <v>842</v>
      </c>
      <c r="E53" s="74">
        <f t="shared" si="31"/>
        <v>106</v>
      </c>
      <c r="F53" s="74">
        <f t="shared" si="31"/>
        <v>2870</v>
      </c>
      <c r="G53" s="74">
        <f t="shared" si="31"/>
        <v>472</v>
      </c>
      <c r="H53" s="74">
        <f t="shared" si="31"/>
        <v>96</v>
      </c>
      <c r="I53" s="74">
        <f t="shared" si="31"/>
        <v>568</v>
      </c>
      <c r="J53" s="74">
        <f t="shared" si="31"/>
        <v>3438</v>
      </c>
      <c r="K53" s="161">
        <f>((C53/J53)*100)</f>
        <v>55.9045957</v>
      </c>
      <c r="L53" s="161">
        <f>((D53/J53)*100)</f>
        <v>24.49098313</v>
      </c>
      <c r="M53" s="162">
        <f>((E53/J53)*100)</f>
        <v>3.0831879</v>
      </c>
      <c r="N53" s="161">
        <f>((F53/J53)*100)</f>
        <v>83.47876672</v>
      </c>
      <c r="O53" s="161">
        <f>((G53/J53)*100)</f>
        <v>13.72891216</v>
      </c>
      <c r="P53" s="161">
        <f>((H53/J53)*100)</f>
        <v>2.792321117</v>
      </c>
      <c r="Q53" s="161">
        <f>((I53/J53)*100)</f>
        <v>16.52123328</v>
      </c>
      <c r="R53" s="163">
        <f>((J53/J53)*100)</f>
        <v>100</v>
      </c>
    </row>
  </sheetData>
  <mergeCells count="12">
    <mergeCell ref="O6:P6"/>
    <mergeCell ref="N6:N7"/>
    <mergeCell ref="J6:J7"/>
    <mergeCell ref="I6:I7"/>
    <mergeCell ref="R6:R7"/>
    <mergeCell ref="Q6:Q7"/>
    <mergeCell ref="G6:H6"/>
    <mergeCell ref="K6:M6"/>
    <mergeCell ref="C5:J5"/>
    <mergeCell ref="C6:E6"/>
    <mergeCell ref="F6:F7"/>
    <mergeCell ref="K5:R5"/>
  </mergeCells>
  <drawing r:id="rId2"/>
  <legacyDrawing r:id="rId3"/>
</worksheet>
</file>