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isabellascheer/Downloads/"/>
    </mc:Choice>
  </mc:AlternateContent>
  <xr:revisionPtr revIDLastSave="0" documentId="13_ncr:1_{353F6272-1A3D-0E45-8FE0-99BA040963B0}" xr6:coauthVersionLast="47" xr6:coauthVersionMax="47" xr10:uidLastSave="{00000000-0000-0000-0000-000000000000}"/>
  <bookViews>
    <workbookView xWindow="0" yWindow="500" windowWidth="28800" windowHeight="16300" activeTab="4" xr2:uid="{00000000-000D-0000-FFFF-FFFF00000000}"/>
  </bookViews>
  <sheets>
    <sheet name="Crowdfunding" sheetId="1" r:id="rId1"/>
    <sheet name="by Category" sheetId="3" r:id="rId2"/>
    <sheet name="per Sub Category" sheetId="4" r:id="rId3"/>
    <sheet name="date analysis" sheetId="7" r:id="rId4"/>
    <sheet name="goal analysis" sheetId="10" r:id="rId5"/>
  </sheets>
  <definedNames>
    <definedName name="_xlnm._FilterDatabase" localSheetId="0" hidden="1">Crowdfunding!$A$1:$X$1001</definedName>
  </definedNames>
  <calcPr calcId="191029"/>
  <pivotCaches>
    <pivotCache cacheId="14" r:id="rId6"/>
    <pivotCache cacheId="1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0" l="1"/>
  <c r="H4" i="10"/>
  <c r="H5" i="10"/>
  <c r="H6" i="10"/>
  <c r="H7" i="10"/>
  <c r="H8" i="10"/>
  <c r="H9" i="10"/>
  <c r="H10" i="10"/>
  <c r="H11" i="10"/>
  <c r="H12" i="10"/>
  <c r="H13" i="10"/>
  <c r="H2" i="10"/>
  <c r="G3" i="10"/>
  <c r="G4" i="10"/>
  <c r="G5" i="10"/>
  <c r="G6" i="10"/>
  <c r="G7" i="10"/>
  <c r="G8" i="10"/>
  <c r="G9" i="10"/>
  <c r="G10" i="10"/>
  <c r="G11" i="10"/>
  <c r="G12" i="10"/>
  <c r="G13" i="10"/>
  <c r="G2" i="10"/>
  <c r="F3" i="10"/>
  <c r="F4" i="10"/>
  <c r="F5" i="10"/>
  <c r="F6" i="10"/>
  <c r="F7" i="10"/>
  <c r="F8" i="10"/>
  <c r="F9" i="10"/>
  <c r="F10" i="10"/>
  <c r="F11" i="10"/>
  <c r="F12" i="10"/>
  <c r="F13" i="10"/>
  <c r="F2" i="10"/>
  <c r="E3" i="10"/>
  <c r="E4" i="10"/>
  <c r="E5" i="10"/>
  <c r="E6" i="10"/>
  <c r="E7" i="10"/>
  <c r="E8" i="10"/>
  <c r="E9" i="10"/>
  <c r="E10" i="10"/>
  <c r="E11" i="10"/>
  <c r="E12" i="10"/>
  <c r="E13" i="10"/>
  <c r="E2" i="10"/>
  <c r="D13" i="10"/>
  <c r="D12" i="10"/>
  <c r="D11" i="10"/>
  <c r="D10" i="10"/>
  <c r="D9" i="10"/>
  <c r="D8" i="10"/>
  <c r="D7" i="10"/>
  <c r="D6" i="10"/>
  <c r="D5" i="10"/>
  <c r="D4" i="10"/>
  <c r="D3" i="10"/>
  <c r="D2" i="10"/>
  <c r="C13" i="10"/>
  <c r="C12" i="10"/>
  <c r="C11" i="10"/>
  <c r="C10" i="10"/>
  <c r="C9" i="10"/>
  <c r="C8" i="10"/>
  <c r="C7" i="10"/>
  <c r="C6" i="10"/>
  <c r="C5" i="10"/>
  <c r="C4" i="10"/>
  <c r="C3" i="10"/>
  <c r="C2" i="10"/>
  <c r="B13" i="10"/>
  <c r="B12" i="10"/>
  <c r="B11" i="10"/>
  <c r="B10" i="10"/>
  <c r="B9" i="10"/>
  <c r="B8" i="10"/>
  <c r="B7" i="10"/>
  <c r="B6" i="10"/>
  <c r="B5" i="10"/>
  <c r="B4" i="10"/>
  <c r="B3" i="10"/>
  <c r="B2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</calcChain>
</file>

<file path=xl/sharedStrings.xml><?xml version="1.0" encoding="utf-8"?>
<sst xmlns="http://schemas.openxmlformats.org/spreadsheetml/2006/main" count="8121" uniqueCount="2106">
  <si>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</si>
  <si>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</si>
  <si>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</si>
  <si>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</si>
  <si>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</si>
  <si>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</si>
  <si>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</si>
  <si>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</si>
  <si>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</si>
  <si>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</si>
  <si>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</si>
  <si>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</si>
  <si>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</si>
  <si>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</si>
  <si>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</si>
  <si>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</si>
  <si>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</si>
  <si>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</si>
  <si>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</si>
  <si>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</si>
  <si>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</si>
  <si>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</si>
  <si>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</si>
  <si>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</si>
  <si>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</si>
  <si>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</si>
  <si>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</si>
  <si>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</si>
  <si>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</si>
  <si>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</si>
  <si>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</si>
  <si>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</si>
  <si>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</si>
  <si>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</si>
  <si>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</si>
  <si>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</si>
  <si>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</si>
  <si>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</si>
  <si>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</si>
  <si>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</si>
  <si>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</si>
  <si>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</si>
  <si>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</si>
  <si>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</si>
  <si>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</si>
  <si>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</si>
  <si>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</si>
  <si>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</si>
  <si>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</si>
  <si>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</si>
  <si>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</si>
  <si>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</si>
  <si>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</si>
  <si>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</si>
  <si>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</si>
  <si>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</si>
  <si>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</si>
  <si>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</si>
  <si>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</si>
  <si>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</si>
  <si>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</si>
  <si>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</si>
  <si>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</si>
  <si>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</si>
  <si>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</si>
  <si>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</si>
  <si>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</si>
  <si>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</si>
  <si>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</si>
  <si>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</si>
  <si>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</si>
  <si>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</si>
  <si>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</si>
  <si>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</si>
  <si>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</si>
  <si>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</si>
  <si>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</si>
  <si>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</si>
  <si>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</si>
  <si>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</si>
  <si>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</si>
  <si>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</si>
  <si>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</si>
  <si>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</si>
  <si>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</si>
  <si>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</si>
  <si>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</si>
  <si>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</si>
  <si>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</si>
  <si>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</si>
  <si>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</si>
  <si>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</si>
  <si>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</si>
  <si>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</si>
  <si>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</si>
  <si>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</si>
  <si>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</si>
  <si>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</si>
  <si>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</si>
  <si>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</si>
  <si>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</si>
  <si>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</si>
  <si>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</si>
  <si>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</si>
  <si>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</si>
  <si>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</si>
  <si>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</si>
  <si>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</si>
  <si>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</si>
  <si>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</si>
  <si>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</si>
  <si>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</si>
  <si>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</si>
  <si>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</si>
  <si>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</si>
  <si>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</si>
  <si>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</si>
  <si>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</si>
  <si>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</si>
  <si>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</si>
  <si>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</si>
  <si>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</si>
  <si>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</si>
  <si>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</si>
  <si>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</si>
  <si>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</si>
  <si>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</si>
  <si>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</si>
  <si>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</si>
  <si>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</si>
  <si>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</si>
  <si>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</si>
  <si>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</si>
  <si>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</si>
  <si>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</si>
  <si>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</si>
  <si>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</si>
  <si>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</si>
  <si>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</si>
  <si>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</si>
  <si>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</si>
  <si>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</si>
  <si>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</si>
  <si>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</si>
  <si>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</si>
  <si>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</si>
  <si>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</si>
  <si>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</si>
  <si>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</si>
  <si>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</si>
  <si>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</si>
  <si>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</si>
  <si>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</si>
  <si>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</si>
  <si>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</si>
  <si>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</si>
  <si>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</si>
  <si>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</si>
  <si>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</si>
  <si>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</si>
  <si>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</si>
  <si>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</si>
  <si>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</si>
  <si>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</si>
  <si>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</si>
  <si>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</si>
  <si>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</si>
  <si>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</si>
  <si>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</si>
  <si>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</si>
  <si>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</si>
  <si>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</si>
  <si>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</si>
  <si>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</si>
  <si>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</si>
  <si>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</si>
  <si>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</si>
  <si>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</si>
  <si>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</si>
  <si>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</si>
  <si>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</si>
  <si>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</si>
  <si>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</si>
  <si>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</si>
  <si>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</si>
  <si>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</si>
  <si>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</si>
  <si>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</si>
  <si>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</si>
  <si>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</si>
  <si>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</si>
  <si>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</si>
  <si>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</si>
  <si>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</si>
  <si>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</si>
  <si>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</si>
  <si>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</si>
  <si>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</si>
  <si>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</si>
  <si>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</si>
  <si>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</si>
  <si>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</si>
  <si>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</si>
  <si>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</si>
  <si>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</si>
  <si>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</si>
  <si>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</si>
  <si>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</si>
  <si>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</si>
  <si>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</si>
  <si>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</si>
  <si>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</si>
  <si>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</si>
  <si>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</si>
  <si>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</si>
  <si>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</si>
  <si>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</si>
  <si>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</si>
  <si>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</si>
  <si>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</si>
  <si>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</si>
  <si>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</si>
  <si>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</si>
  <si>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</si>
  <si>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</si>
  <si>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</si>
  <si>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</si>
  <si>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</si>
  <si>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</si>
  <si>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</si>
  <si>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</si>
  <si>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</si>
  <si>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</si>
  <si>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</si>
  <si>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</si>
  <si>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</si>
  <si>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</si>
  <si>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</si>
  <si>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</si>
  <si>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</si>
  <si>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</si>
  <si>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</si>
  <si>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</si>
  <si>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</si>
  <si>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</si>
  <si>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</si>
  <si>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</si>
  <si>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</si>
  <si>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</si>
  <si>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</si>
  <si>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</si>
  <si>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</si>
  <si>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</si>
  <si>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</si>
  <si>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</si>
  <si>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</si>
  <si>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</si>
  <si>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</si>
  <si>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</si>
  <si>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</si>
  <si>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</si>
  <si>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</si>
  <si>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</si>
  <si>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</si>
  <si>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</si>
  <si>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</si>
  <si>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</si>
  <si>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</si>
  <si>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</si>
  <si>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</si>
  <si>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</si>
  <si>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</si>
  <si>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</si>
  <si>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</si>
  <si>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</si>
  <si>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</si>
  <si>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</si>
  <si>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</si>
  <si>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</si>
  <si>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</si>
  <si>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</si>
  <si>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</si>
  <si>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</si>
  <si>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</si>
  <si>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</si>
  <si>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</si>
  <si>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</si>
  <si>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</si>
  <si>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</si>
  <si>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</si>
  <si>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</si>
  <si>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</si>
  <si>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</si>
  <si>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</si>
  <si>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</si>
  <si>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</si>
  <si>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</si>
  <si>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</si>
  <si>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</si>
  <si>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</si>
  <si>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</si>
  <si>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</si>
  <si>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</si>
  <si>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</si>
  <si>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</si>
  <si>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</si>
  <si>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</si>
  <si>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</si>
  <si>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</si>
  <si>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</si>
  <si>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</si>
  <si>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</si>
  <si>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</si>
  <si>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</si>
  <si>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</si>
  <si>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</si>
  <si>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</si>
  <si>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</si>
  <si>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</si>
  <si>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</si>
  <si>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</si>
  <si>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</si>
  <si>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</si>
  <si>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</si>
  <si>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</si>
  <si>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</si>
  <si>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</si>
  <si>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</si>
  <si>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</si>
  <si>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</si>
  <si>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</si>
  <si>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</si>
  <si>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</si>
  <si>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</si>
  <si>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</si>
  <si>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</si>
  <si>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</si>
  <si>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</si>
  <si>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</si>
  <si>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</si>
  <si>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</si>
  <si>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</si>
  <si>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</si>
  <si>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</si>
  <si>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</si>
  <si>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</si>
  <si>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</si>
  <si>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</si>
  <si>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</si>
  <si>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</si>
  <si>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</si>
  <si>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</si>
  <si>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</si>
  <si>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</si>
  <si>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</si>
  <si>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</si>
  <si>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</si>
  <si>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</si>
  <si>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</si>
  <si>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</si>
  <si>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</si>
  <si>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</si>
  <si>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</si>
  <si>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</si>
  <si>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</si>
  <si>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</si>
  <si>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</si>
  <si>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</si>
  <si>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</si>
  <si>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</si>
  <si>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</si>
  <si>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</si>
  <si>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</si>
  <si>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</si>
  <si>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</si>
  <si>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</si>
  <si>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</si>
  <si>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</si>
  <si>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</si>
  <si>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</si>
  <si>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</si>
  <si>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</si>
  <si>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</si>
  <si>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</si>
  <si>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</si>
  <si>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</si>
  <si>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</si>
  <si>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</si>
  <si>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</si>
  <si>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</si>
  <si>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</si>
  <si>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</si>
  <si>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</si>
  <si>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</si>
  <si>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</si>
  <si>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</si>
  <si>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</si>
  <si>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</si>
  <si>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</si>
  <si>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</si>
  <si>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</si>
  <si>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</si>
  <si>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</si>
  <si>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</si>
  <si>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</si>
  <si>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</si>
  <si>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</si>
  <si>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</si>
  <si>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</si>
  <si>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</si>
  <si>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</si>
  <si>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</si>
  <si>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</si>
  <si>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</si>
  <si>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</si>
  <si>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</si>
  <si>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</si>
  <si>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</si>
  <si>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</si>
  <si>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</si>
  <si>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</si>
  <si>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</si>
  <si>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</si>
  <si>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</si>
  <si>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</si>
  <si>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</si>
  <si>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</si>
  <si>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</si>
  <si>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</si>
  <si>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</si>
  <si>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</si>
  <si>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</si>
  <si>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</si>
  <si>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</si>
  <si>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</si>
  <si>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</si>
  <si>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</si>
  <si>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</si>
  <si>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</si>
  <si>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</si>
  <si>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</si>
  <si>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</si>
  <si>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</si>
  <si>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</si>
  <si>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</si>
  <si>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</si>
  <si>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</si>
  <si>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</si>
  <si>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</si>
  <si>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</si>
  <si>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</si>
  <si>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</si>
  <si>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</si>
  <si>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</si>
  <si>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</si>
  <si>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</si>
  <si>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</si>
  <si>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</si>
  <si>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</si>
  <si>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</si>
  <si>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</si>
  <si>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</si>
  <si>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</si>
  <si>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</si>
  <si>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</si>
  <si>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</si>
  <si>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</si>
  <si>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</si>
  <si>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</si>
  <si>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</si>
  <si>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</si>
  <si>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</si>
  <si>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</si>
  <si>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</si>
  <si>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</si>
  <si>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</si>
  <si>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</si>
  <si>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</si>
  <si>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</si>
  <si>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</si>
  <si>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</si>
  <si>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</si>
  <si>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</si>
  <si>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</si>
  <si>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</si>
  <si>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</si>
  <si>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</si>
  <si>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</si>
  <si>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</si>
  <si>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</si>
  <si>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</si>
  <si>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</si>
  <si>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</si>
  <si>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</si>
  <si>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</si>
  <si>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</si>
  <si>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</si>
  <si>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</si>
  <si>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</si>
  <si>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</si>
  <si>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</si>
  <si>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</si>
  <si>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</si>
  <si>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</si>
  <si>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</si>
  <si>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</si>
  <si>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</si>
  <si>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</si>
  <si>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</si>
  <si>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</si>
  <si>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</si>
  <si>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</si>
  <si>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</si>
  <si>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</si>
  <si>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</si>
  <si>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</si>
  <si>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</si>
  <si>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</si>
  <si>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</si>
  <si>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</si>
  <si>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</si>
  <si>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</si>
  <si>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</si>
  <si>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</si>
  <si>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</si>
  <si>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</si>
  <si>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</si>
  <si>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</si>
  <si>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</si>
  <si>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</si>
  <si>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</si>
  <si>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</si>
  <si>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</si>
  <si>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</si>
  <si>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</si>
  <si>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</si>
  <si>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</si>
  <si>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</si>
  <si>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</si>
  <si>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</si>
  <si>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</si>
  <si>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</si>
  <si>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</si>
  <si>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</si>
  <si>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</si>
  <si>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</si>
  <si>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</si>
  <si>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</si>
  <si>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</si>
  <si>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</si>
  <si>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</si>
  <si>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</si>
  <si>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</si>
  <si>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</si>
  <si>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</si>
  <si>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</si>
  <si>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</si>
  <si>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</si>
  <si>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</si>
  <si>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</si>
  <si>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</si>
  <si>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</si>
  <si>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</si>
  <si>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</si>
  <si>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</si>
  <si>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</si>
  <si>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</si>
  <si>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</si>
  <si>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</si>
  <si>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</si>
  <si>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</si>
  <si>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</si>
  <si>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</si>
  <si>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</si>
  <si>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</si>
  <si>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</si>
  <si>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</si>
  <si>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</si>
  <si>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</si>
  <si>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</si>
  <si>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</si>
  <si>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</si>
  <si>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</si>
  <si>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</si>
  <si>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</si>
  <si>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</si>
  <si>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</si>
  <si>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</si>
  <si>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</si>
  <si>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</si>
  <si>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</si>
  <si>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</si>
  <si>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</si>
  <si>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</si>
  <si>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</si>
  <si>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</si>
  <si>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</si>
  <si>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</si>
  <si>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</si>
  <si>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</si>
  <si>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</si>
  <si>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</si>
  <si>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</si>
  <si>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</si>
  <si>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</si>
  <si>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</si>
  <si>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</si>
  <si>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</si>
  <si>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</si>
  <si>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</si>
  <si>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</si>
  <si>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</si>
  <si>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</si>
  <si>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</si>
  <si>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</si>
  <si>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</si>
  <si>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</si>
  <si>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</si>
  <si>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</si>
  <si>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</si>
  <si>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</si>
  <si>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</si>
  <si>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</si>
  <si>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</si>
  <si>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</si>
  <si>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</si>
  <si>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</si>
  <si>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</si>
  <si>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</si>
  <si>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</si>
  <si>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</si>
  <si>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</si>
  <si>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</si>
  <si>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</si>
  <si>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</si>
  <si>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</si>
  <si>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</si>
  <si>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</si>
  <si>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</si>
  <si>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</si>
  <si>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</si>
  <si>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</si>
  <si>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</si>
  <si>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</si>
  <si>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</si>
  <si>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</si>
  <si>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</si>
  <si>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</si>
  <si>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</si>
  <si>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</si>
  <si>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</si>
  <si>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</si>
  <si>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</si>
  <si>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</si>
  <si>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</si>
  <si>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</si>
  <si>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</si>
  <si>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</si>
  <si>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</si>
  <si>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</si>
  <si>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</si>
  <si>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</si>
  <si>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</si>
  <si>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</si>
  <si>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</si>
  <si>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</si>
  <si>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</si>
  <si>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</si>
  <si>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</si>
  <si>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</si>
  <si>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</si>
  <si>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</si>
  <si>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</si>
  <si>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</si>
  <si>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</si>
  <si>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</si>
  <si>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</si>
  <si>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</si>
  <si>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</si>
  <si>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</si>
  <si>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</si>
  <si>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</si>
  <si>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</si>
  <si>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</si>
  <si>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</si>
  <si>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</si>
  <si>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</si>
  <si>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</si>
  <si>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</si>
  <si>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</si>
  <si>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</si>
  <si>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</si>
  <si>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</si>
  <si>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</si>
  <si>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</si>
  <si>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</si>
  <si>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</si>
  <si>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</si>
  <si>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</si>
  <si>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</si>
  <si>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</si>
  <si>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</si>
  <si>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</si>
  <si>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</si>
  <si>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</si>
  <si>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</si>
  <si>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</si>
  <si>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</si>
  <si>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</si>
  <si>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</si>
  <si>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</si>
  <si>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</si>
  <si>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</si>
  <si>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</si>
  <si>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</si>
  <si>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</si>
  <si>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</si>
  <si>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</si>
  <si>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</si>
  <si>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</si>
  <si>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</si>
  <si>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</si>
  <si>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</si>
  <si>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</si>
  <si>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</si>
  <si>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</si>
  <si>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</si>
  <si>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</si>
  <si>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</si>
  <si>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</si>
  <si>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</si>
  <si>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</si>
  <si>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</si>
  <si>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</si>
  <si>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</si>
  <si>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</si>
  <si>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</si>
  <si>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</si>
  <si>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</si>
  <si>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</si>
  <si>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</si>
  <si>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</si>
  <si>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</si>
  <si>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</si>
  <si>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</si>
  <si>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</si>
  <si>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</si>
  <si>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</si>
  <si>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</si>
  <si>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</si>
  <si>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</si>
  <si>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</si>
  <si>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</si>
  <si>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</si>
  <si>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</si>
  <si>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</si>
  <si>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</si>
  <si>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</si>
  <si>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</si>
  <si>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</si>
  <si>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</si>
  <si>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</si>
  <si>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</si>
  <si>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</si>
  <si>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</si>
  <si>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</si>
  <si>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</si>
  <si>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</si>
  <si>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</si>
  <si>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</si>
  <si>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</si>
  <si>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</si>
  <si>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</si>
  <si>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</si>
  <si>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</si>
  <si>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</si>
  <si>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</si>
  <si>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</si>
  <si>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</si>
  <si>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</si>
  <si>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</si>
  <si>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</si>
  <si>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</si>
  <si>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</si>
  <si>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</si>
  <si>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</si>
  <si>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</si>
  <si>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</si>
  <si>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</si>
  <si>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</si>
  <si>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</si>
  <si>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</si>
  <si>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</si>
  <si>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</si>
  <si>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</si>
  <si>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</si>
  <si>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</si>
  <si>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</si>
  <si>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</si>
  <si>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</si>
  <si>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</si>
  <si>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</si>
  <si>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</si>
  <si>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</si>
  <si>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</si>
  <si>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</si>
  <si>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</si>
  <si>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</si>
  <si>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</si>
  <si>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</si>
  <si>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</si>
  <si>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</si>
  <si>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</si>
  <si>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</si>
  <si>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</si>
  <si>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</si>
  <si>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</si>
  <si>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</si>
  <si>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</si>
  <si>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</si>
  <si>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</si>
  <si>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</si>
  <si>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</si>
  <si>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</si>
  <si>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</si>
  <si>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</si>
  <si>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</si>
  <si>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</si>
  <si>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</si>
  <si>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</si>
  <si>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</si>
  <si>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</si>
  <si>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</si>
  <si>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</si>
  <si>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</si>
  <si>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</si>
  <si>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</si>
  <si>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</si>
  <si>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</si>
  <si>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</si>
  <si>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</si>
  <si>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</si>
  <si>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</si>
  <si>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</si>
  <si>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</si>
  <si>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</si>
  <si>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</si>
  <si>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</si>
  <si>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</si>
  <si>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</si>
  <si>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</si>
  <si>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</si>
  <si>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</si>
  <si>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</si>
  <si>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</si>
  <si>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</si>
  <si>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</si>
  <si>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</si>
  <si>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</si>
  <si>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</si>
  <si>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</si>
  <si>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</si>
  <si>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</si>
  <si>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</si>
  <si>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</si>
  <si>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</si>
  <si>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</si>
  <si>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</si>
  <si>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</si>
  <si>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</si>
  <si>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</si>
  <si>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</si>
  <si>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</si>
  <si>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</si>
  <si>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</si>
  <si>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</si>
  <si>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</si>
  <si>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</si>
  <si>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</si>
  <si>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</si>
  <si>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</si>
  <si>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</si>
  <si>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</si>
  <si>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</si>
  <si>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</si>
  <si>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</si>
  <si>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</si>
  <si>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</si>
  <si>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</si>
  <si>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</si>
  <si>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</si>
  <si>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</si>
  <si>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</si>
  <si>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</si>
  <si>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</si>
  <si>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</si>
  <si>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</si>
  <si>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</si>
  <si>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</si>
  <si>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</si>
  <si>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</si>
  <si>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</si>
  <si>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</si>
  <si>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</si>
  <si>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</si>
  <si>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</si>
  <si>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</si>
  <si>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</si>
  <si>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</si>
  <si>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</si>
  <si>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</si>
  <si>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</si>
  <si>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</si>
  <si>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</si>
  <si>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</si>
  <si>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</si>
  <si>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</si>
  <si>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</si>
  <si>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</si>
  <si>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</si>
  <si>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</si>
  <si>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</si>
  <si>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</si>
  <si>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</si>
  <si>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</si>
  <si>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</si>
  <si>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</si>
  <si>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</si>
  <si>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</si>
  <si>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</si>
  <si>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</si>
  <si>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</si>
  <si>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</si>
  <si>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</si>
  <si>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</si>
  <si>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</si>
  <si>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</si>
  <si>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</si>
  <si>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</si>
  <si>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</si>
  <si>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</si>
  <si>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</si>
  <si>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</si>
  <si>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</si>
  <si>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</si>
  <si>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</si>
  <si>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</si>
  <si>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</si>
  <si>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</si>
  <si>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</si>
  <si>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</si>
  <si>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</si>
  <si>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</si>
  <si>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</si>
  <si>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</si>
  <si>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</si>
  <si>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</si>
  <si>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</si>
  <si>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</si>
  <si>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</si>
  <si>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</si>
  <si>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</si>
  <si>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</si>
  <si>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</si>
  <si>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</si>
  <si>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</si>
  <si>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</si>
  <si>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</si>
  <si>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</si>
  <si>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</si>
  <si>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</si>
  <si>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</si>
  <si>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</si>
  <si>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</si>
  <si>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</si>
  <si>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</si>
  <si>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</si>
  <si>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</si>
  <si>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</si>
  <si>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</si>
  <si>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</si>
  <si>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</si>
  <si>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</si>
  <si>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</si>
  <si>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</si>
  <si>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</si>
  <si>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</si>
  <si>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</si>
  <si>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</si>
  <si>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</si>
  <si>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</si>
  <si>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</si>
  <si>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</si>
  <si>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</si>
  <si>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</si>
  <si>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</si>
  <si>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</si>
  <si>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</si>
  <si>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</si>
  <si>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</si>
  <si>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</si>
  <si>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</si>
  <si>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</si>
  <si>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</si>
  <si>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</si>
  <si>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</si>
  <si>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</si>
  <si>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</si>
  <si>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</si>
  <si>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</si>
  <si>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</si>
  <si>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</si>
  <si>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</si>
  <si>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</si>
  <si>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</si>
  <si>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</si>
  <si>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</si>
  <si>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</si>
  <si>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</si>
  <si>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</si>
  <si>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</si>
  <si>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</si>
  <si>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</si>
  <si>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</si>
  <si>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</si>
  <si>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</si>
  <si>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</si>
  <si>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</si>
  <si>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</si>
  <si>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</si>
  <si>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</si>
  <si>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</si>
  <si>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</si>
  <si>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</si>
  <si>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</si>
  <si>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</si>
  <si>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</si>
  <si>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</si>
  <si>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</si>
  <si>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</si>
  <si>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</si>
  <si>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</si>
  <si>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</si>
  <si>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</si>
  <si>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</si>
  <si>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</si>
  <si>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</si>
  <si>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</si>
  <si>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</si>
  <si>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</si>
  <si>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</si>
  <si>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</si>
  <si>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</si>
  <si>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</si>
  <si>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</si>
  <si>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</si>
  <si>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</si>
  <si>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</si>
  <si>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</si>
  <si>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</si>
  <si>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</si>
  <si>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</si>
  <si>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</si>
  <si>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</si>
  <si>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</si>
  <si>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</si>
  <si>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</si>
  <si>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</si>
  <si>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</si>
  <si>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</si>
  <si>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</si>
  <si>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</si>
  <si>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</si>
  <si>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</si>
  <si>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</si>
  <si>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</si>
  <si>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</si>
  <si>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</si>
  <si>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</si>
  <si>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</si>
  <si>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</si>
  <si>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</si>
  <si>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</si>
  <si>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</si>
  <si>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</si>
  <si>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</si>
  <si>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</si>
  <si>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</si>
  <si>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</si>
  <si>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</si>
  <si>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</si>
  <si>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</si>
  <si>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</si>
  <si>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</si>
  <si>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</si>
  <si>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</si>
  <si>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</si>
  <si>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</si>
  <si>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</si>
  <si>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</si>
  <si>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</si>
  <si>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</si>
  <si>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</si>
  <si>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</si>
  <si>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</si>
  <si>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</si>
  <si>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</si>
  <si>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</si>
  <si>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</si>
  <si>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</si>
  <si>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</si>
  <si>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</si>
  <si>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</si>
  <si>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</si>
  <si>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</si>
  <si>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</si>
  <si>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</si>
  <si>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</si>
  <si>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</si>
  <si>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</si>
  <si>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</si>
  <si>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</si>
  <si>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</si>
  <si>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</si>
  <si>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</si>
  <si>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</si>
  <si>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</si>
  <si>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</si>
  <si>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</si>
  <si>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</si>
  <si>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</si>
  <si>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</si>
  <si>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</si>
  <si>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</si>
  <si>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</si>
  <si>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</si>
  <si>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</si>
  <si>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</si>
  <si>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</si>
  <si>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</si>
  <si>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</si>
  <si>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</si>
  <si>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</si>
  <si>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</si>
  <si>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</si>
  <si>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</si>
  <si>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</si>
  <si>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</si>
  <si>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</si>
  <si>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</si>
  <si>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</si>
  <si>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</si>
  <si>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</si>
  <si>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</si>
  <si>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</si>
  <si>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</si>
  <si>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</si>
  <si>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</si>
  <si>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</si>
  <si>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</si>
  <si>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</si>
  <si>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</si>
  <si>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</si>
  <si>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</si>
  <si>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</si>
  <si>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</si>
  <si>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</si>
  <si>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</si>
  <si>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</si>
  <si>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</si>
  <si>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</si>
  <si>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</si>
  <si>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</si>
  <si>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</si>
  <si>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</si>
  <si>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</si>
  <si>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</si>
  <si>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</si>
  <si>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</si>
  <si>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</si>
  <si>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</si>
  <si>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</si>
  <si>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</si>
  <si>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</si>
  <si>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</si>
  <si>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</si>
  <si>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</si>
  <si>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</si>
  <si>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</si>
  <si>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</si>
  <si>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</si>
  <si>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</si>
  <si>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</si>
  <si>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</si>
  <si>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</si>
  <si>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</si>
  <si>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</si>
  <si>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</si>
  <si>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</si>
  <si>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</si>
  <si>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</si>
  <si>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</si>
  <si>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</si>
  <si>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</si>
  <si>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</si>
  <si>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</si>
  <si>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</si>
  <si>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</si>
  <si>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</si>
  <si>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</si>
  <si>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</si>
  <si>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</si>
  <si>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</si>
  <si>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</si>
  <si>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</si>
  <si>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</si>
  <si>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</si>
  <si>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</si>
  <si>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</si>
  <si>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</si>
  <si>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</si>
  <si>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</si>
  <si>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</si>
  <si>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</si>
  <si>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</si>
  <si>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</si>
  <si>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</si>
  <si>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</si>
  <si>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</si>
  <si>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</si>
  <si>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</si>
  <si>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</si>
  <si>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</si>
  <si>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</si>
  <si>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</si>
  <si>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</si>
  <si>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</si>
  <si>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</si>
  <si>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</si>
  <si>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</si>
  <si>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</si>
  <si>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</si>
  <si>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</si>
  <si>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</si>
  <si>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</si>
  <si>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</si>
  <si>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</si>
  <si>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</si>
  <si>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</si>
  <si>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</si>
  <si>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</si>
  <si>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</si>
  <si>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</si>
  <si>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</si>
  <si>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</si>
  <si>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</si>
  <si>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</si>
  <si>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</si>
  <si>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</si>
  <si>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</si>
  <si>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</si>
  <si>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</si>
  <si>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</si>
  <si>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</si>
  <si>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</si>
  <si>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</si>
  <si>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</si>
  <si>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</si>
  <si>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</si>
  <si>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</si>
  <si>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</si>
  <si>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</si>
  <si>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</si>
  <si>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</si>
  <si>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</si>
  <si>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</si>
  <si>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</si>
  <si>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</si>
  <si>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</si>
  <si>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</si>
  <si>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</si>
  <si>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</si>
  <si>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</si>
  <si>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</si>
  <si>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</si>
  <si>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</si>
  <si>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</si>
  <si>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</si>
  <si>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</si>
  <si>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</si>
  <si>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</si>
  <si>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</si>
  <si>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</si>
  <si>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</si>
  <si>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</si>
  <si>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</si>
  <si>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</si>
  <si>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</si>
  <si>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</si>
  <si>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</si>
  <si>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</si>
  <si>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</si>
  <si>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</si>
  <si>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</si>
  <si>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</si>
  <si>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</si>
  <si>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</si>
  <si>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</si>
  <si>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</si>
  <si>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</si>
  <si>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</si>
  <si>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</si>
  <si>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</si>
  <si>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</si>
  <si>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</si>
  <si>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</si>
  <si>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</si>
  <si>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</si>
  <si>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</si>
  <si>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</si>
  <si>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</si>
  <si>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</si>
  <si>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</si>
  <si>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</si>
  <si>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</si>
  <si>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</si>
  <si>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</si>
  <si>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</si>
  <si>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</si>
  <si>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</si>
  <si>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</si>
  <si>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</si>
  <si>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</si>
  <si>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</si>
  <si>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</si>
  <si>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</si>
  <si>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</si>
  <si>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</si>
  <si>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</si>
  <si>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</si>
  <si>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</si>
  <si>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</si>
  <si>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</si>
  <si>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</si>
  <si>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</si>
  <si>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</si>
  <si>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</si>
  <si>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</si>
  <si>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</si>
  <si>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</si>
  <si>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</si>
  <si>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</si>
  <si>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</si>
  <si>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</si>
  <si>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</si>
  <si>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</si>
  <si>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</si>
  <si>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</si>
  <si>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</si>
  <si>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</si>
  <si>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</si>
  <si>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</si>
  <si>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</si>
  <si>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</si>
  <si>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</si>
  <si>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</si>
  <si>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</si>
  <si>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</si>
  <si>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</si>
  <si>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</si>
  <si>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</si>
  <si>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</si>
  <si>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</si>
  <si>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</si>
  <si>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</si>
  <si>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</si>
  <si>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</si>
  <si>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</si>
  <si>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</si>
  <si>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</si>
  <si>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</si>
  <si>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</si>
  <si>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</si>
  <si>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</si>
  <si>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</si>
  <si>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</si>
  <si>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</si>
  <si>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</si>
  <si>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</si>
  <si>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</si>
  <si>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</si>
  <si>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</si>
  <si>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</si>
  <si>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</si>
  <si>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</si>
  <si>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</si>
  <si>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</si>
  <si>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</si>
  <si>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</si>
  <si>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</si>
  <si>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</si>
  <si>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</si>
  <si>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</si>
  <si>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</si>
  <si>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</si>
  <si>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</si>
  <si>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</si>
  <si>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</si>
  <si>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</si>
  <si>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</si>
  <si>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</si>
  <si>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</si>
  <si>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</si>
  <si>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</si>
  <si>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</si>
  <si>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</si>
  <si>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</si>
  <si>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</si>
  <si>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</si>
  <si>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</si>
  <si>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</si>
  <si>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</si>
  <si>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</si>
  <si>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</si>
  <si>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</si>
  <si>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</si>
  <si>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</si>
  <si>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</si>
  <si>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</si>
  <si>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</si>
  <si>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</si>
  <si>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</si>
  <si>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</si>
  <si>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</si>
  <si>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</si>
  <si>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</si>
  <si>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</si>
  <si>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</si>
  <si>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</si>
  <si>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</si>
  <si>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</si>
  <si>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</si>
  <si>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</si>
  <si>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</si>
  <si>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</si>
  <si>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</si>
  <si>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</si>
  <si>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</si>
  <si>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</si>
  <si>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</si>
  <si>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</si>
  <si>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</si>
  <si>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</si>
  <si>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</si>
  <si>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</si>
  <si>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</si>
  <si>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</si>
  <si>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</si>
  <si>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</si>
  <si>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</si>
  <si>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</si>
  <si>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</si>
  <si>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</si>
  <si>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</si>
  <si>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</si>
  <si>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</si>
  <si>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</si>
  <si>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</si>
  <si>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</si>
  <si>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</si>
  <si>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</si>
  <si>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</si>
  <si>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</si>
  <si>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</si>
  <si>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</si>
  <si>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</si>
  <si>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</si>
  <si>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</si>
  <si>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</si>
  <si>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</si>
  <si>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</si>
  <si>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</si>
  <si>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</si>
  <si>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</si>
  <si>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</si>
  <si>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</si>
  <si>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</si>
  <si>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</si>
  <si>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</si>
  <si>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</si>
  <si>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</si>
  <si>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</si>
  <si>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</si>
  <si>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</si>
  <si>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</si>
  <si>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</si>
  <si>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</si>
  <si>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</si>
  <si>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</si>
  <si>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</si>
  <si>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</si>
  <si>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</si>
  <si>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</si>
  <si>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</si>
  <si>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</si>
  <si>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</si>
  <si>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</si>
  <si>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</si>
  <si>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</si>
  <si>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</si>
  <si>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</si>
  <si>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</si>
  <si>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</si>
  <si>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</si>
  <si>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</si>
  <si>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</si>
  <si>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</si>
  <si>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</si>
  <si>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</si>
  <si>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</si>
  <si>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</si>
  <si>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</si>
  <si>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</si>
  <si>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</si>
  <si>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</si>
  <si>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</si>
  <si>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</si>
  <si>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</si>
  <si>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</si>
  <si>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</si>
  <si>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</si>
  <si>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</si>
  <si>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</si>
  <si>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</si>
  <si>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</si>
  <si>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</si>
  <si>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</si>
  <si>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</si>
  <si>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</si>
  <si>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</si>
  <si>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</si>
  <si>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</si>
  <si>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</si>
  <si>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</si>
  <si>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</si>
  <si>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</si>
  <si>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</si>
  <si>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</si>
  <si>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</si>
  <si>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</si>
  <si>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</si>
  <si>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</si>
  <si>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</si>
  <si>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</si>
  <si>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</si>
  <si>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</si>
  <si>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</si>
  <si>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</si>
  <si>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</si>
  <si>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</si>
  <si>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</si>
  <si>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</si>
  <si>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</si>
  <si>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</si>
  <si>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</si>
  <si>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</si>
  <si>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</si>
  <si>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</si>
  <si>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</si>
  <si>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</si>
  <si>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</si>
  <si>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</si>
  <si>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</si>
  <si>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</si>
  <si>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</si>
  <si>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</si>
  <si>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</si>
  <si>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</si>
  <si>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</si>
  <si>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</si>
  <si>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</si>
  <si>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</si>
  <si>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</si>
  <si>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</si>
  <si>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</si>
  <si>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</si>
  <si>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</si>
  <si>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</si>
  <si>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</si>
  <si>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</si>
  <si>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</si>
  <si>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</si>
  <si>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</si>
  <si>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</si>
  <si>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</si>
  <si>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</si>
  <si>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</si>
  <si>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</si>
  <si>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</si>
  <si>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</si>
  <si>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</si>
  <si>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</si>
  <si>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</si>
  <si>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</si>
  <si>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</si>
  <si>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</si>
  <si>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</si>
  <si>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</si>
  <si>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</si>
  <si>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</si>
  <si>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</si>
  <si>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</si>
  <si>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</si>
  <si>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</si>
  <si>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</si>
  <si>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</si>
  <si>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</si>
  <si>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</si>
  <si>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</si>
  <si>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</si>
  <si>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</si>
  <si>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</si>
  <si>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</si>
  <si>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</si>
  <si>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</si>
  <si>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</si>
  <si>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</si>
  <si>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</si>
  <si>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</si>
  <si>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</si>
  <si>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</si>
  <si>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</si>
  <si>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</si>
  <si>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</si>
  <si>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</si>
  <si>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</si>
  <si>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</si>
  <si>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</si>
  <si>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</si>
  <si>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</si>
  <si>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</si>
  <si>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</si>
  <si>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</si>
  <si>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</si>
  <si>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</si>
  <si>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</si>
  <si>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</si>
  <si>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</si>
  <si>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</si>
  <si>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</si>
  <si>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</si>
  <si>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</si>
  <si>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</si>
  <si>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</si>
  <si>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</si>
  <si>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</si>
  <si>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</si>
  <si>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</si>
  <si>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</si>
  <si>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</si>
  <si>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</si>
  <si>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</si>
  <si>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</si>
  <si>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</si>
  <si>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</si>
  <si>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</si>
  <si>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</si>
  <si>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</si>
  <si>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</si>
  <si>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</si>
  <si>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</si>
  <si>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</si>
  <si>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</si>
  <si>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</si>
  <si>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</si>
  <si>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</si>
  <si>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</si>
  <si>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</si>
  <si>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</si>
  <si>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</si>
  <si>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</si>
  <si>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</si>
  <si>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</si>
  <si>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</si>
  <si>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</si>
  <si>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</si>
  <si>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</si>
  <si>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</si>
  <si>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</si>
  <si>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</si>
  <si>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</si>
  <si>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</si>
  <si>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</si>
  <si>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</si>
  <si>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</si>
  <si>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</si>
  <si>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</si>
  <si>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</si>
  <si>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</si>
  <si>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</si>
  <si>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</si>
  <si>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</si>
  <si>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</si>
  <si>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</si>
  <si>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</si>
  <si>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</si>
  <si>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</si>
  <si>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</si>
  <si>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</si>
  <si>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</si>
  <si>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</si>
  <si>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</si>
  <si>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</si>
  <si>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</si>
  <si>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</si>
  <si>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</si>
  <si>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</si>
  <si>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</si>
  <si>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</si>
  <si>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</si>
  <si>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</si>
  <si>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</si>
  <si>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</si>
  <si>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</si>
  <si>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</si>
  <si>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</si>
  <si>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</si>
  <si>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</si>
  <si>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</si>
  <si>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</si>
  <si>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</si>
  <si>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</si>
  <si>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</si>
  <si>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</si>
  <si>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</si>
  <si>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</si>
  <si>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</si>
  <si>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</si>
  <si>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</si>
  <si>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</si>
  <si>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</si>
  <si>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</si>
  <si>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</si>
  <si>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</si>
  <si>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</si>
  <si>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</si>
  <si>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</si>
  <si>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</si>
  <si>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</si>
  <si>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</si>
  <si>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</si>
  <si>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</si>
  <si>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</si>
  <si>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</si>
  <si>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</si>
  <si>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</si>
  <si>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</si>
  <si>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</si>
  <si>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</si>
  <si>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</si>
  <si>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</si>
  <si>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</si>
  <si>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</si>
  <si>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</si>
  <si>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</si>
  <si>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</si>
  <si>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</si>
  <si>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</si>
  <si>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</si>
  <si>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</si>
  <si>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</si>
  <si>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</si>
  <si>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</si>
  <si>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</si>
  <si>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</si>
  <si>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</si>
  <si>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</si>
  <si>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</si>
  <si>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</si>
  <si>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</si>
  <si>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</si>
  <si>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</si>
  <si>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</si>
  <si>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</si>
  <si>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</si>
  <si>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</si>
  <si>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</si>
  <si>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</si>
  <si>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</si>
  <si>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</si>
  <si>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</si>
  <si>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</si>
  <si>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</si>
  <si>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</si>
  <si>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</si>
  <si>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</si>
  <si>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</si>
  <si>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</si>
  <si>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</si>
  <si>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</si>
  <si>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</si>
  <si>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</si>
  <si>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</si>
  <si>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</si>
  <si>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</si>
  <si>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</si>
  <si>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</si>
  <si>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</si>
  <si>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</si>
  <si>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</si>
  <si>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</si>
  <si>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</si>
  <si>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</si>
  <si>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</si>
  <si>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</si>
  <si>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</si>
  <si>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</si>
  <si>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</si>
  <si>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</si>
  <si>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</si>
  <si>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</si>
  <si>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</si>
  <si>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</si>
  <si>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</si>
  <si>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</si>
  <si>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</si>
  <si>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</si>
  <si>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</si>
  <si>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</si>
  <si>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</si>
  <si>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</si>
  <si>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</si>
  <si>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</si>
  <si>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</si>
  <si>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</si>
  <si>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</si>
  <si>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</si>
  <si>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</si>
  <si>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</si>
  <si>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</si>
  <si>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</si>
  <si>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</si>
  <si>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</si>
  <si>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</si>
  <si>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</si>
  <si>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</si>
  <si>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</si>
  <si>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</si>
  <si>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</si>
  <si>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</si>
  <si>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</si>
  <si>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</si>
  <si>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</si>
  <si>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</si>
  <si>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</si>
  <si>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</si>
  <si>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</si>
  <si>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</si>
  <si>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</si>
  <si>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</si>
  <si>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</si>
  <si>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</si>
  <si>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</si>
  <si>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</si>
  <si>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</si>
  <si>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</si>
  <si>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</si>
  <si>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</si>
  <si>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</si>
  <si>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</si>
  <si>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</si>
  <si>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</si>
  <si>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</si>
  <si>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</si>
  <si>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</si>
  <si>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</si>
  <si>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</si>
  <si>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</si>
  <si>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</si>
  <si>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</si>
  <si>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</si>
  <si>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</si>
  <si>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</si>
  <si>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</si>
  <si>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</si>
  <si>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</si>
  <si>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</si>
  <si>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</si>
  <si>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</si>
  <si>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</si>
  <si>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</si>
  <si>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</si>
  <si>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</si>
  <si>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</si>
  <si>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</si>
  <si>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</si>
  <si>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</si>
  <si>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</si>
  <si>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</si>
  <si>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</si>
  <si>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</si>
  <si>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</si>
  <si>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</si>
  <si>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</si>
  <si>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</si>
  <si>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</si>
  <si>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</si>
  <si>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</si>
  <si>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</si>
  <si>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</si>
  <si>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</si>
  <si>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</si>
  <si>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</si>
  <si>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</si>
  <si>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</si>
  <si>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</si>
  <si>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</si>
  <si>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</si>
  <si>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</si>
  <si>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</si>
  <si>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</si>
  <si>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</si>
  <si>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</si>
  <si>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</si>
  <si>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</si>
  <si>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</si>
  <si>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</si>
  <si>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</si>
  <si>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</si>
  <si>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</si>
  <si>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</si>
  <si>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</si>
  <si>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</si>
  <si>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</si>
  <si>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</si>
  <si>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</si>
  <si>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</si>
  <si>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</si>
  <si>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</si>
  <si>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</si>
  <si>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</si>
  <si>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</si>
  <si>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</si>
  <si>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</si>
  <si>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</si>
  <si>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</si>
  <si>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</si>
  <si>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</si>
  <si>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</si>
  <si>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</si>
  <si>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</si>
  <si>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</si>
  <si>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</si>
  <si>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</si>
  <si>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</si>
  <si>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</si>
  <si>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</si>
  <si>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</si>
  <si>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</si>
  <si>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</si>
  <si>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</si>
  <si>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</si>
  <si>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</si>
  <si>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</si>
  <si>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</si>
  <si>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</si>
  <si>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</si>
  <si>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</si>
  <si>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</si>
  <si>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</si>
  <si>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</si>
  <si>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</si>
  <si>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</si>
  <si>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</si>
  <si>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</si>
  <si>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</si>
  <si>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</si>
  <si>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</si>
  <si>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</si>
  <si>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</si>
  <si>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</si>
  <si>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</si>
  <si>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</si>
  <si>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</si>
  <si>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</si>
  <si>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</si>
  <si>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</si>
  <si>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</si>
  <si>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</si>
  <si>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</si>
  <si>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</si>
  <si>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</si>
  <si>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</si>
  <si>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</si>
  <si>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</si>
  <si>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</si>
  <si>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</si>
  <si>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</si>
  <si>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</si>
  <si>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</si>
  <si>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</si>
  <si>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</si>
  <si>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</si>
  <si>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</si>
  <si>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</si>
  <si>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</si>
  <si>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</si>
  <si>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</si>
  <si>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</si>
  <si>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</si>
  <si>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</si>
  <si>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</si>
  <si>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</si>
  <si>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</si>
  <si>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</si>
  <si>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</si>
  <si>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</si>
  <si>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</si>
  <si>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</si>
  <si>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</si>
  <si>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</si>
  <si>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</si>
  <si>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</si>
  <si>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</si>
  <si>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</si>
  <si>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</si>
  <si>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</si>
  <si>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</si>
  <si>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</si>
  <si>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</si>
  <si>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</si>
  <si>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</si>
  <si>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</si>
  <si>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</si>
  <si>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</si>
  <si>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</si>
  <si>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</si>
  <si>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</si>
  <si>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</si>
  <si>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</si>
  <si>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</si>
  <si>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</si>
  <si>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</si>
  <si>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</si>
  <si>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</si>
  <si>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</si>
  <si>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</si>
  <si>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</si>
  <si>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</si>
  <si>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</si>
  <si>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</si>
  <si>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</si>
  <si>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</si>
  <si>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</si>
  <si>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</si>
  <si>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</si>
  <si>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</si>
  <si>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</si>
  <si>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</si>
  <si>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</si>
  <si>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</si>
  <si>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</si>
  <si>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</si>
  <si>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</si>
  <si>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</si>
  <si>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Row Labels</t>
  </si>
  <si>
    <t>Grand Total</t>
  </si>
  <si>
    <t>(All)</t>
  </si>
  <si>
    <t>Count of outcome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</si>
  <si>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</si>
  <si>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</si>
  <si>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</si>
  <si>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</si>
  <si>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</si>
  <si>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</si>
  <si>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</si>
  <si>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</si>
  <si>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</si>
  <si>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</si>
  <si>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</si>
  <si>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</si>
  <si>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</si>
  <si>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</si>
  <si>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</si>
  <si>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</si>
  <si>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Percentage Funded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</si>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</sst>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CC66"/>
        </patternFill>
      </fill>
    </dxf>
    <dxf>
      <fill>
        <patternFill>
          <bgColor rgb="FF66CCFF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C66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CC66"/>
      <color rgb="FFFF7C80"/>
      <color rgb="FFFF9999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[Crowdfunding.xlsx]by Category!PivotTable1</c:name>
    <c:fmtId val="2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9999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A5-4773-A82E-B70DA9FB58E2}"/>
            </c:ext>
          </c:extLst>
        </c:ser>
        <c:ser>
          <c:idx val="1"/>
          <c:order val="1"/>
          <c:tx>
            <c:strRef>
              <c:f>'by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  <a:sp3d/>
          </c:spPr>
          <c:invertIfNegative val="0"/>
          <c:cat>
            <c:strRef>
              <c:f>'by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A5-4773-A82E-B70DA9FB58E2}"/>
            </c:ext>
          </c:extLst>
        </c:ser>
        <c:ser>
          <c:idx val="2"/>
          <c:order val="2"/>
          <c:tx>
            <c:strRef>
              <c:f>'by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A5-4773-A82E-B70DA9FB58E2}"/>
            </c:ext>
          </c:extLst>
        </c:ser>
        <c:ser>
          <c:idx val="3"/>
          <c:order val="3"/>
          <c:tx>
            <c:strRef>
              <c:f>'by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A5-4773-A82E-B70DA9FB5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946655"/>
        <c:axId val="62947487"/>
        <c:axId val="0"/>
      </c:bar3DChart>
      <c:catAx>
        <c:axId val="6294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7487"/>
        <c:crosses val="autoZero"/>
        <c:auto val="1"/>
        <c:lblAlgn val="ctr"/>
        <c:lblOffset val="100"/>
        <c:noMultiLvlLbl val="0"/>
      </c:catAx>
      <c:valAx>
        <c:axId val="6294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[Crowdfunding.xlsx]per Sub Category!PivotTable2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9999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92D050"/>
          </a:solidFill>
          <a:ln>
            <a:noFill/>
          </a:ln>
          <a:effectLst/>
          <a:sp3d/>
        </c:spPr>
      </c:pivotFmt>
      <c:pivotFmt>
        <c:idx val="5"/>
        <c:spPr>
          <a:solidFill>
            <a:srgbClr val="92D050"/>
          </a:soli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'per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  <a:sp3d/>
          </c:spPr>
          <c:invertIfNegative val="0"/>
          <c:cat>
            <c:strRef>
              <c:f>'per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D-4044-BF2A-62800B67DEFE}"/>
            </c:ext>
          </c:extLst>
        </c:ser>
        <c:ser>
          <c:idx val="1"/>
          <c:order val="1"/>
          <c:tx>
            <c:strRef>
              <c:f>'per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  <a:sp3d/>
          </c:spPr>
          <c:invertIfNegative val="0"/>
          <c:cat>
            <c:strRef>
              <c:f>'per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5D-4044-BF2A-62800B67DEFE}"/>
            </c:ext>
          </c:extLst>
        </c:ser>
        <c:ser>
          <c:idx val="2"/>
          <c:order val="2"/>
          <c:tx>
            <c:strRef>
              <c:f>'per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5D-4044-BF2A-62800B67DEFE}"/>
            </c:ext>
          </c:extLst>
        </c:ser>
        <c:ser>
          <c:idx val="3"/>
          <c:order val="3"/>
          <c:tx>
            <c:strRef>
              <c:f>'per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cat>
            <c:strRef>
              <c:f>'per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5D-4044-BF2A-62800B67D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3910319"/>
        <c:axId val="63909071"/>
        <c:axId val="0"/>
      </c:bar3DChart>
      <c:catAx>
        <c:axId val="6391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09071"/>
        <c:crosses val="autoZero"/>
        <c:auto val="1"/>
        <c:lblAlgn val="ctr"/>
        <c:lblOffset val="100"/>
        <c:noMultiLvlLbl val="0"/>
      </c:catAx>
      <c:valAx>
        <c:axId val="6390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[Crowdfunding.xlsx]date analysis!PivotTable2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analysis'!$B$4:$B$5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analysis'!$A$6:$A$18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analysis'!$B$6:$B$18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8-4BD8-BE1E-0DBE268F7F96}"/>
            </c:ext>
          </c:extLst>
        </c:ser>
        <c:ser>
          <c:idx val="1"/>
          <c:order val="1"/>
          <c:tx>
            <c:strRef>
              <c:f>'date analysis'!$C$4:$C$5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analysis'!$A$6:$A$18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analysis'!$C$6:$C$18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E8-4BD8-BE1E-0DBE268F7F96}"/>
            </c:ext>
          </c:extLst>
        </c:ser>
        <c:ser>
          <c:idx val="2"/>
          <c:order val="2"/>
          <c:tx>
            <c:strRef>
              <c:f>'date analysis'!$D$4:$D$5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analysis'!$A$6:$A$18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analysis'!$D$6:$D$18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E8-4BD8-BE1E-0DBE268F7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338624"/>
        <c:axId val="1545337792"/>
      </c:lineChart>
      <c:catAx>
        <c:axId val="154533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337792"/>
        <c:crosses val="autoZero"/>
        <c:auto val="1"/>
        <c:lblAlgn val="ctr"/>
        <c:lblOffset val="100"/>
        <c:noMultiLvlLbl val="0"/>
      </c:catAx>
      <c:valAx>
        <c:axId val="154533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33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55-4B9A-8B7E-6A18CE284A4E}"/>
            </c:ext>
          </c:extLst>
        </c:ser>
        <c:ser>
          <c:idx val="5"/>
          <c:order val="5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55-4B9A-8B7E-6A18CE284A4E}"/>
            </c:ext>
          </c:extLst>
        </c:ser>
        <c:ser>
          <c:idx val="6"/>
          <c:order val="6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55-4B9A-8B7E-6A18CE284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452032"/>
        <c:axId val="1550450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555-4B9A-8B7E-6A18CE284A4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555-4B9A-8B7E-6A18CE284A4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555-4B9A-8B7E-6A18CE284A4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555-4B9A-8B7E-6A18CE284A4E}"/>
                  </c:ext>
                </c:extLst>
              </c15:ser>
            </c15:filteredLineSeries>
          </c:ext>
        </c:extLst>
      </c:lineChart>
      <c:catAx>
        <c:axId val="155045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450368"/>
        <c:crosses val="autoZero"/>
        <c:auto val="1"/>
        <c:lblAlgn val="ctr"/>
        <c:lblOffset val="100"/>
        <c:noMultiLvlLbl val="0"/>
      </c:catAx>
      <c:valAx>
        <c:axId val="15504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45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269557</xdr:colOff>
      <xdr:row>1</xdr:row>
      <xdr:rowOff>158115</xdr:rowOff>
    </xdr:from>
    <xdr:to>
      <xdr:col>13</xdr:col>
      <xdr:colOff>180022</xdr:colOff>
      <xdr:row>15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5CDD82-D289-9093-0B9C-36D012581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124777</xdr:colOff>
      <xdr:row>3</xdr:row>
      <xdr:rowOff>64769</xdr:rowOff>
    </xdr:from>
    <xdr:to>
      <xdr:col>16</xdr:col>
      <xdr:colOff>561975</xdr:colOff>
      <xdr:row>29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214AF7-AFA2-0D58-EFA9-24B8986B8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391477</xdr:colOff>
      <xdr:row>2</xdr:row>
      <xdr:rowOff>76200</xdr:rowOff>
    </xdr:from>
    <xdr:to>
      <xdr:col>13</xdr:col>
      <xdr:colOff>142875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6BD353-F44D-3B39-1B66-DB956726E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797240</xdr:colOff>
      <xdr:row>14</xdr:row>
      <xdr:rowOff>68581</xdr:rowOff>
    </xdr:from>
    <xdr:to>
      <xdr:col>7</xdr:col>
      <xdr:colOff>838199</xdr:colOff>
      <xdr:row>33</xdr:row>
      <xdr:rowOff>116206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71C8E-5E26-5477-0A7C-D4C1BD91E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y Martell" refreshedDate="44759.443791435187" createdVersion="8" refreshedVersion="8" minRefreshableVersion="3" recordCount="1000" xr:uid="{1B6E506B-783B-48D4-8284-3DE9C008D2DC}">
  <cacheSource type="worksheet">
    <worksheetSource ref="A1:X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y Martell" refreshedDate="44759.481017245373" createdVersion="8" refreshedVersion="8" minRefreshableVersion="3" recordCount="986" xr:uid="{7F18A81B-723C-4A8C-A9D0-3A04F940EC02}">
  <cacheSource type="worksheet">
    <worksheetSource ref="G1:X987" sheet="Crowdfunding"/>
  </cacheSource>
  <cacheFields count="17">
    <cacheField name="Percent Funded" numFmtId="9">
      <sharedItems containsSemiMixedTypes="0" containsString="0" containsNumber="1" minValue="0" maxValue="23.388333333333332"/>
    </cacheField>
    <cacheField name="outcome" numFmtId="0">
      <sharedItems count="3">
        <s v="canceled"/>
        <s v="failed"/>
        <s v="successful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37961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Date Created Conversion" numFmtId="164">
      <sharedItems containsSemiMixedTypes="0" containsNonDate="0" containsDate="1" containsString="0" minDate="2010-01-09T06:00:00" maxDate="2020-01-27T06:00:00" count="870">
        <d v="2018-09-08T05:00:00"/>
        <d v="2018-07-31T05:00:00"/>
        <d v="2010-12-19T06:00:00"/>
        <d v="2012-10-20T05:00:00"/>
        <d v="2010-08-27T05:00:00"/>
        <d v="2015-02-03T06:00:00"/>
        <d v="2014-06-07T05:00:00"/>
        <d v="2011-11-08T06:00:00"/>
        <d v="2019-10-05T05:00:00"/>
        <d v="2016-03-04T06:00:00"/>
        <d v="2011-10-02T05:00:00"/>
        <d v="2010-02-27T06:00:00"/>
        <d v="2013-05-21T05:00:00"/>
        <d v="2010-12-02T06:00:00"/>
        <d v="2016-11-23T06:00:00"/>
        <d v="2010-10-05T05:00:00"/>
        <d v="2011-09-21T05:00:00"/>
        <d v="2010-08-12T05:00:00"/>
        <d v="2017-08-02T05:00:00"/>
        <d v="2012-01-04T06:00:00"/>
        <d v="2014-02-10T06:00:00"/>
        <d v="2016-12-01T06:00:00"/>
        <d v="2010-09-30T05:00:00"/>
        <d v="2017-12-19T06:00:00"/>
        <d v="2010-06-07T05:00:00"/>
        <d v="2010-09-09T05:00:00"/>
        <d v="2013-12-06T06:00:00"/>
        <d v="2012-02-29T06:00:00"/>
        <d v="2015-09-28T05:00:00"/>
        <d v="2011-03-11T06:00:00"/>
        <d v="2013-07-25T05:00:00"/>
        <d v="2019-05-01T05:00:00"/>
        <d v="2017-03-25T05:00:00"/>
        <d v="2017-07-06T05:00:00"/>
        <d v="2015-08-30T05:00:00"/>
        <d v="2013-08-30T05:00:00"/>
        <d v="2011-08-19T05:00:00"/>
        <d v="2019-01-19T06:00:00"/>
        <d v="2018-02-21T06:00:00"/>
        <d v="2018-04-04T05:00:00"/>
        <d v="2010-10-25T05:00:00"/>
        <d v="2017-07-23T05:00:00"/>
        <d v="2015-02-20T06:00:00"/>
        <d v="2010-03-01T06:00:00"/>
        <d v="2010-08-05T05:00:00"/>
        <d v="2019-01-26T06:00:00"/>
        <d v="2010-10-31T05:00:00"/>
        <d v="2010-02-14T06:00:00"/>
        <d v="2012-01-22T06:00:00"/>
        <d v="2011-05-08T05:00:00"/>
        <d v="2015-01-22T06:00:00"/>
        <d v="2015-11-26T06:00:00"/>
        <d v="2014-12-12T06:00:00"/>
        <d v="2016-08-09T05:00:00"/>
        <d v="2015-12-24T06:00:00"/>
        <d v="2014-01-20T06:00:00"/>
        <d v="2016-06-29T05:00:00"/>
        <d v="2015-11-28T06:00:00"/>
        <d v="2019-08-11T05:00:00"/>
        <d v="2019-01-20T06:00:00"/>
        <d v="2017-09-13T05:00:00"/>
        <d v="2013-09-19T05:00:00"/>
        <d v="2010-09-21T05:00:00"/>
        <d v="2019-10-22T05:00:00"/>
        <d v="2012-03-06T06:00:00"/>
        <d v="2019-12-10T06:00:00"/>
        <d v="2019-03-04T06:00:00"/>
        <d v="2011-08-15T05:00:00"/>
        <d v="2015-10-03T05:00:00"/>
        <d v="2018-01-10T06:00:00"/>
        <d v="2013-02-25T06:00:00"/>
        <d v="2016-11-02T05:00:00"/>
        <d v="2013-08-01T05:00:00"/>
        <d v="2012-03-27T05:00:00"/>
        <d v="2010-09-15T05:00:00"/>
        <d v="2018-03-11T06:00:00"/>
        <d v="2011-02-21T06:00:00"/>
        <d v="2017-04-28T05:00:00"/>
        <d v="2018-07-02T05:00:00"/>
        <d v="2015-04-08T05:00:00"/>
        <d v="2015-01-23T06:00:00"/>
        <d v="2010-09-27T05:00:00"/>
        <d v="2018-06-16T05:00:00"/>
        <d v="2016-07-28T05:00:00"/>
        <d v="2011-03-08T06:00:00"/>
        <d v="2016-02-25T06:00:00"/>
        <d v="2016-08-06T05:00:00"/>
        <d v="2015-07-27T05:00:00"/>
        <d v="2011-10-19T05:00:00"/>
        <d v="2010-10-24T05:00:00"/>
        <d v="2014-01-12T06:00:00"/>
        <d v="2018-09-11T05:00:00"/>
        <d v="2017-11-17T06:00:00"/>
        <d v="2015-09-18T05:00:00"/>
        <d v="2014-11-27T06:00:00"/>
        <d v="2015-11-24T06:00:00"/>
        <d v="2016-08-14T05:00:00"/>
        <d v="2010-05-12T05:00:00"/>
        <d v="2011-06-19T05:00:00"/>
        <d v="2013-03-07T06:00:00"/>
        <d v="2012-09-28T05:00:00"/>
        <d v="2015-04-21T05:00:00"/>
        <d v="2018-12-16T06:00:00"/>
        <d v="2014-06-09T05:00:00"/>
        <d v="2012-10-19T05:00:00"/>
        <d v="2016-05-12T05:00:00"/>
        <d v="2010-03-25T05:00:00"/>
        <d v="2013-12-30T06:00:00"/>
        <d v="2015-09-23T05:00:00"/>
        <d v="2019-02-22T06:00:00"/>
        <d v="2017-08-03T05:00:00"/>
        <d v="2014-03-20T05:00:00"/>
        <d v="2014-07-19T05:00:00"/>
        <d v="2016-08-31T05:00:00"/>
        <d v="2016-09-03T05:00:00"/>
        <d v="2017-09-21T05:00:00"/>
        <d v="2017-10-04T05:00:00"/>
        <d v="2018-05-13T05:00:00"/>
        <d v="2014-05-23T05:00:00"/>
        <d v="2014-12-02T06:00:00"/>
        <d v="2013-06-04T05:00:00"/>
        <d v="2019-03-12T05:00:00"/>
        <d v="2014-06-27T05:00:00"/>
        <d v="2018-04-08T05:00:00"/>
        <d v="2010-08-06T05:00:00"/>
        <d v="2015-07-07T05:00:00"/>
        <d v="2011-04-03T05:00:00"/>
        <d v="2017-03-03T06:00:00"/>
        <d v="2013-08-27T05:00:00"/>
        <d v="2019-02-13T06:00:00"/>
        <d v="2019-04-28T05:00:00"/>
        <d v="2011-07-01T05:00:00"/>
        <d v="2012-06-21T05:00:00"/>
        <d v="2016-03-16T05:00:00"/>
        <d v="2017-02-13T06:00:00"/>
        <d v="2019-06-25T05:00:00"/>
        <d v="2015-08-29T05:00:00"/>
        <d v="2010-01-25T06:00:00"/>
        <d v="2012-12-09T06:00:00"/>
        <d v="2011-04-08T05:00:00"/>
        <d v="2016-01-24T06:00:00"/>
        <d v="2010-08-25T05:00:00"/>
        <d v="2014-11-07T06:00:00"/>
        <d v="2017-11-06T06:00:00"/>
        <d v="2012-04-19T05:00:00"/>
        <d v="2012-03-11T06:00:00"/>
        <d v="2016-05-30T05:00:00"/>
        <d v="2012-05-01T05:00:00"/>
        <d v="2012-03-14T05:00:00"/>
        <d v="2013-05-10T05:00:00"/>
        <d v="2012-03-16T05:00:00"/>
        <d v="2013-10-15T05:00:00"/>
        <d v="2019-01-28T06:00:00"/>
        <d v="2014-01-14T06:00:00"/>
        <d v="2016-03-03T06:00:00"/>
        <d v="2017-08-30T05:00:00"/>
        <d v="2018-09-02T05:00:00"/>
        <d v="2016-01-07T06:00:00"/>
        <d v="2017-07-14T05:00:00"/>
        <d v="2011-04-18T05:00:00"/>
        <d v="2010-04-09T05:00:00"/>
        <d v="2014-05-24T05:00:00"/>
        <d v="2019-11-19T06:00:00"/>
        <d v="2017-05-14T05:00:00"/>
        <d v="2014-02-14T06:00:00"/>
        <d v="2011-05-10T05:00:00"/>
        <d v="2011-04-01T05:00:00"/>
        <d v="2014-03-27T05:00:00"/>
        <d v="2015-12-26T06:00:00"/>
        <d v="2019-08-28T05:00:00"/>
        <d v="2010-12-15T06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7-02-16T06:00:00"/>
        <d v="2015-05-20T05:00:00"/>
        <d v="2015-11-07T06:00:00"/>
        <d v="2012-01-14T06:00:00"/>
        <d v="2018-08-10T05:00:00"/>
        <d v="2014-10-18T05:00:00"/>
        <d v="2015-02-08T06:00:00"/>
        <d v="2019-01-11T06:00:00"/>
        <d v="2015-10-16T05:00:00"/>
        <d v="2018-05-21T05:00:00"/>
        <d v="2011-10-27T05:00:00"/>
        <d v="2017-10-16T05:00:00"/>
        <d v="2010-06-26T05:00:00"/>
        <d v="2012-06-12T05:00:00"/>
        <d v="2011-01-06T06:00:00"/>
        <d v="2011-02-02T06:00:00"/>
        <d v="2013-08-16T05:00:00"/>
        <d v="2012-01-06T06:00:00"/>
        <d v="2018-06-04T05:00:00"/>
        <d v="2017-04-18T05:00:00"/>
        <d v="2010-04-20T05:00:00"/>
        <d v="2012-01-13T06:00:00"/>
        <d v="2011-01-17T06:00:00"/>
        <d v="2018-11-03T05:00:00"/>
        <d v="2012-05-06T05:00:00"/>
        <d v="2017-06-29T05:00:00"/>
        <d v="2011-09-22T05:00:00"/>
        <d v="2018-04-18T05:00:00"/>
        <d v="2011-02-11T06:00:00"/>
        <d v="2019-09-29T05:00:00"/>
        <d v="2014-05-02T05:00:00"/>
        <d v="2013-11-25T06:00:00"/>
        <d v="2012-04-26T05:00:00"/>
        <d v="2012-12-18T06:00:00"/>
        <d v="2013-04-14T05:00:00"/>
        <d v="2018-10-21T05:00:00"/>
        <d v="2010-07-06T05:00:00"/>
        <d v="2013-10-21T05:00:00"/>
        <d v="2016-10-14T05:00:00"/>
        <d v="2014-12-28T06:00:00"/>
        <d v="2013-01-30T06:00:00"/>
        <d v="2019-04-14T05:00:00"/>
        <d v="2019-03-11T05:00:00"/>
        <d v="2011-06-26T05:00:00"/>
        <d v="2014-10-01T05:00:00"/>
        <d v="2012-02-24T06:00:00"/>
        <d v="2019-12-12T06:00:00"/>
        <d v="2019-06-10T05:00:00"/>
        <d v="2018-03-09T06:00:00"/>
        <d v="2017-05-21T05:00:00"/>
        <d v="2016-12-20T06:00:00"/>
        <d v="2015-01-01T06:00:00"/>
        <d v="2016-03-15T05:00:00"/>
        <d v="2013-05-01T05:00:00"/>
        <d v="2013-03-12T05:00:00"/>
        <d v="2015-05-18T05:00:00"/>
        <d v="2013-03-08T06:00:00"/>
        <d v="2013-04-09T05:00:00"/>
        <d v="2012-05-05T05:00:00"/>
        <d v="2019-07-25T05:00:00"/>
        <d v="2011-12-23T06:00:00"/>
        <d v="2018-02-23T06:00:00"/>
        <d v="2012-07-03T05:00:00"/>
        <d v="2010-04-26T05:00:00"/>
        <d v="2010-11-23T06:00:00"/>
        <d v="2016-02-05T06:00:00"/>
        <d v="2013-11-23T06:00:00"/>
        <d v="2014-05-10T05:00:00"/>
        <d v="2010-08-31T05:00:00"/>
        <d v="2018-08-17T05:00:00"/>
        <d v="2013-09-22T05:00:00"/>
        <d v="2019-07-01T05:00:00"/>
        <d v="2015-06-10T05:00:00"/>
        <d v="2016-01-22T06:00:00"/>
        <d v="2013-09-11T05:00:00"/>
        <d v="2019-12-25T06:00:00"/>
        <d v="2014-12-20T06:00:00"/>
        <d v="2016-11-26T06:00:00"/>
        <d v="2011-01-02T06:00:00"/>
        <d v="2015-03-15T05:00:00"/>
        <d v="2016-02-24T06:00:00"/>
        <d v="2015-06-19T05:00:00"/>
        <d v="2014-05-20T05:00:00"/>
        <d v="2017-11-01T05:00:00"/>
        <d v="2011-12-01T06:00:00"/>
        <d v="2011-04-29T05:00:00"/>
        <d v="2015-07-05T05:00:00"/>
        <d v="2014-12-21T06:00:00"/>
        <d v="2014-05-30T05:00:00"/>
        <d v="2016-06-27T05:00:00"/>
        <d v="2016-03-05T06:00:00"/>
        <d v="2015-02-12T06:00:00"/>
        <d v="2013-07-30T05:00:00"/>
        <d v="2013-05-02T05:00:00"/>
        <d v="2011-05-06T05:00:00"/>
        <d v="2018-04-15T05:00:00"/>
        <d v="2020-01-27T06:00:00"/>
        <d v="2016-07-06T05:00:00"/>
        <d v="2012-01-18T06:00:00"/>
        <d v="2016-11-14T06:00:00"/>
        <d v="2010-07-27T05:00:00"/>
        <d v="2016-01-18T06:00:00"/>
        <d v="2018-12-18T06:00:00"/>
        <d v="2018-09-26T05:00:00"/>
        <d v="2013-03-13T05:00:00"/>
        <d v="2018-04-09T05:00:00"/>
        <d v="2010-10-20T05:00:00"/>
        <d v="2014-07-08T05:00:00"/>
        <d v="2014-02-22T06:00:00"/>
        <d v="2017-12-28T06:00:00"/>
        <d v="2017-12-27T06:00:00"/>
        <d v="2011-01-27T06:00:00"/>
        <d v="2015-08-21T05:00:00"/>
        <d v="2012-03-28T05:00:00"/>
        <d v="2018-12-09T06:00:00"/>
        <d v="2010-10-07T05:00:00"/>
        <d v="2012-02-20T06:00:00"/>
        <d v="2012-08-01T05:00:00"/>
        <d v="2018-03-21T05:00:00"/>
        <d v="2016-04-15T05:00:00"/>
        <d v="2016-07-10T05:00:00"/>
        <d v="2019-12-14T06:00:00"/>
        <d v="2011-12-21T06:00:00"/>
        <d v="2015-08-23T05:00:00"/>
        <d v="2019-07-09T05:00:00"/>
        <d v="2017-10-17T05:00:00"/>
        <d v="2017-11-27T06:00:00"/>
        <d v="2015-04-20T05:00:00"/>
        <d v="2013-07-22T05:00:00"/>
        <d v="2013-12-11T06:00:00"/>
        <d v="2010-08-07T05:00:00"/>
        <d v="2014-11-15T06:00:00"/>
        <d v="2016-05-25T05:00:00"/>
        <d v="2017-03-22T05:00:00"/>
        <d v="2014-11-16T06:00:00"/>
        <d v="2012-06-29T05:00:00"/>
        <d v="2017-02-03T06:00:00"/>
        <d v="2015-10-21T05:00:00"/>
        <d v="2010-05-30T05:00:00"/>
        <d v="2010-07-01T05:00:00"/>
        <d v="2018-02-05T06:00:00"/>
        <d v="2019-08-01T05:00:00"/>
        <d v="2018-09-19T05:00:00"/>
        <d v="2015-10-06T05:00:00"/>
        <d v="2013-08-15T05:00:00"/>
        <d v="2014-11-06T06:00:00"/>
        <d v="2019-07-04T05:00:00"/>
        <d v="2011-09-23T05:00:00"/>
        <d v="2015-08-14T05:00:00"/>
        <d v="2011-05-21T05:00:00"/>
        <d v="2014-05-27T05:00:00"/>
        <d v="2016-12-11T06:00:00"/>
        <d v="2013-06-26T05:00:00"/>
        <d v="2016-11-01T05:00:00"/>
        <d v="2014-08-08T05:00:00"/>
        <d v="2016-01-30T06:00:00"/>
        <d v="2015-06-12T05:00:00"/>
        <d v="2016-05-17T05:00:00"/>
        <d v="2012-08-14T05:00:00"/>
        <d v="2016-01-09T06:00:00"/>
        <d v="2016-05-27T05:00:00"/>
        <d v="2012-11-24T06:00:00"/>
        <d v="2018-08-28T05:00:00"/>
        <d v="2015-06-09T05:00:00"/>
        <d v="2018-01-03T06:00:00"/>
        <d v="2015-02-28T06:00:00"/>
        <d v="2010-02-05T06:00:00"/>
        <d v="2018-08-26T05:00:00"/>
        <d v="2011-11-19T06:00:00"/>
        <d v="2011-07-16T05:00:00"/>
        <d v="2018-04-21T05:00:00"/>
        <d v="2013-03-01T06:00:00"/>
        <d v="2010-06-21T05:00:00"/>
        <d v="2015-08-24T05:00:00"/>
        <d v="2011-01-13T06:00:00"/>
        <d v="2019-06-08T05:00:00"/>
        <d v="2016-07-26T05:00:00"/>
        <d v="2020-01-15T06:00:00"/>
        <d v="2014-05-04T05:00:00"/>
        <d v="2010-08-26T05:00:00"/>
        <d v="2015-07-17T05:00:00"/>
        <d v="2018-02-03T06:00:00"/>
        <d v="2019-12-16T06:00:00"/>
        <d v="2014-09-19T05:00:00"/>
        <d v="2012-10-04T05:00:00"/>
        <d v="2011-04-27T05:00:00"/>
        <d v="2019-05-12T05:00:00"/>
        <d v="2013-08-04T05:00:00"/>
        <d v="2014-12-18T06:00:00"/>
        <d v="2017-10-14T05:00:00"/>
        <d v="2012-02-12T06:00:00"/>
        <d v="2012-07-12T05:00:00"/>
        <d v="2014-06-28T05:00:00"/>
        <d v="2019-07-22T05:00:00"/>
        <d v="2011-05-07T05:00:00"/>
        <d v="2011-01-09T06:00:00"/>
        <d v="2011-01-25T06:00:00"/>
        <d v="2017-02-10T06:00:00"/>
        <d v="2012-04-05T05:00:00"/>
        <d v="2011-06-16T05:00:00"/>
        <d v="2014-09-26T05:00:00"/>
        <d v="2019-04-16T05:00:00"/>
        <d v="2015-12-20T06:00:00"/>
        <d v="2015-12-22T06:00:00"/>
        <d v="2010-06-28T05:00:00"/>
        <d v="2016-02-08T06:00:00"/>
        <d v="2011-03-05T06:00:00"/>
        <d v="2011-05-09T05:00:00"/>
        <d v="2013-10-08T05:00:00"/>
        <d v="2010-12-10T06:00:00"/>
        <d v="2018-02-07T06:00:00"/>
        <d v="2015-10-30T05:00:00"/>
        <d v="2011-07-19T05:00:00"/>
        <d v="2011-04-05T05:00:00"/>
        <d v="2016-11-12T06:00:00"/>
        <d v="2014-10-17T05:00:00"/>
        <d v="2013-01-02T06:00:00"/>
        <d v="2010-02-11T06:00:00"/>
        <d v="2014-08-19T05:00:00"/>
        <d v="2013-11-17T06:00:00"/>
        <d v="2012-08-28T05:00:00"/>
        <d v="2015-08-13T05:00:00"/>
        <d v="2010-08-14T05:00:00"/>
        <d v="2016-06-11T05:00:00"/>
        <d v="2014-01-22T06:00:00"/>
        <d v="2011-01-12T06:00:00"/>
        <d v="2014-07-28T05:00:00"/>
        <d v="2018-04-03T05:00:00"/>
        <d v="2019-02-14T06:00:00"/>
        <d v="2014-06-21T05:00:00"/>
        <d v="2011-05-18T05:00:00"/>
        <d v="2010-02-09T06:00:00"/>
        <d v="2018-07-20T05:00:00"/>
        <d v="2019-05-24T05:00:00"/>
        <d v="2016-01-05T06:00:00"/>
        <d v="2014-10-05T05:00:00"/>
        <d v="2017-03-23T05:00:00"/>
        <d v="2011-02-26T06:00:00"/>
        <d v="2019-10-06T05:00:00"/>
        <d v="2010-10-18T05:00:00"/>
        <d v="2010-06-05T05:00:00"/>
        <d v="2012-09-04T05:00:00"/>
        <d v="2011-07-04T05:00:00"/>
        <d v="2014-07-24T05:00:00"/>
        <d v="2019-03-17T05:00:00"/>
        <d v="2010-07-08T05:00:00"/>
        <d v="2014-03-29T05:00:00"/>
        <d v="2015-06-25T05:00:00"/>
        <d v="2019-10-20T05:00:00"/>
        <d v="2018-07-30T05:00:00"/>
        <d v="2015-01-10T06:00:00"/>
        <d v="2017-09-01T05:00:00"/>
        <d v="2015-09-21T05:00:00"/>
        <d v="2017-06-12T05:00:00"/>
        <d v="2012-07-17T05:00:00"/>
        <d v="2015-06-05T05:00:00"/>
        <d v="2017-07-27T05:00:00"/>
        <d v="2010-11-02T05:00:00"/>
        <d v="2019-11-30T06:00:00"/>
        <d v="2015-07-01T05:00:00"/>
        <d v="2016-11-27T06:00:00"/>
        <d v="2016-03-27T05:00:00"/>
        <d v="2018-07-15T05:00:00"/>
        <d v="2018-04-16T05:00:00"/>
        <d v="2017-08-29T05:00:00"/>
        <d v="2017-11-23T06:00:00"/>
        <d v="2019-01-17T06:00:00"/>
        <d v="2012-07-28T05:00:00"/>
        <d v="2011-09-11T05:00:00"/>
        <d v="2015-05-04T05:00:00"/>
        <d v="2015-04-16T05:00:00"/>
        <d v="2010-04-15T05:00:00"/>
        <d v="2010-06-23T05:00:00"/>
        <d v="2019-04-07T05:00:00"/>
        <d v="2019-10-14T05:00:00"/>
        <d v="2011-03-10T06:00:00"/>
        <d v="2014-11-25T06:00:00"/>
        <d v="2015-02-21T06:00:00"/>
        <d v="2018-05-14T05:00:00"/>
        <d v="2017-05-23T05:00:00"/>
        <d v="2013-04-02T05:00:00"/>
        <d v="2019-09-08T05:00:00"/>
        <d v="2018-04-23T05:00:00"/>
        <d v="2012-04-06T05:00:00"/>
        <d v="2012-09-22T05:00:00"/>
        <d v="2014-08-24T05:00:00"/>
        <d v="2017-09-12T05:00:00"/>
        <d v="2019-04-09T05:00:00"/>
        <d v="2014-01-26T06:00:00"/>
        <d v="2014-06-16T05:00:00"/>
        <d v="2015-04-17T05:00:00"/>
        <d v="2019-05-13T05:00:00"/>
        <d v="2011-10-26T05:00:00"/>
        <d v="2013-11-29T06:00:00"/>
        <d v="2018-01-12T06:00:00"/>
        <d v="2011-08-12T05:00:00"/>
        <d v="2010-10-06T05:00:00"/>
        <d v="2018-02-25T06:00:00"/>
        <d v="2019-06-17T05:00:00"/>
        <d v="2014-09-07T05:00:00"/>
        <d v="2016-06-13T05:00:00"/>
        <d v="2017-07-25T05:00:00"/>
        <d v="2013-01-01T06:00:00"/>
        <d v="2017-02-17T06:00:00"/>
        <d v="2015-12-08T06:00:00"/>
        <d v="2019-03-27T05:00:00"/>
        <d v="2019-04-27T05:00:00"/>
        <d v="2018-12-08T06:00:00"/>
        <d v="2017-10-20T05:00:00"/>
        <d v="2017-10-08T05:00:00"/>
        <d v="2017-08-01T05:00:00"/>
        <d v="2010-12-22T06:00:00"/>
        <d v="2013-06-10T05:00:00"/>
        <d v="2012-06-17T05:00:00"/>
        <d v="2013-05-18T05:00:00"/>
        <d v="2015-10-05T05:00:00"/>
        <d v="2010-11-15T06:00:00"/>
        <d v="2013-03-17T05:00:00"/>
        <d v="2010-03-22T05:00:00"/>
        <d v="2019-06-15T05:00:00"/>
        <d v="2019-05-03T05:00:00"/>
        <d v="2013-02-23T06:00:00"/>
        <d v="2015-09-14T05:00:00"/>
        <d v="2018-07-29T05:00:00"/>
        <d v="2017-06-23T05:00:00"/>
        <d v="2014-07-25T05:00:00"/>
        <d v="2017-01-17T06:00:00"/>
        <d v="2018-10-17T05:00:00"/>
        <d v="2017-11-09T06:00:00"/>
        <d v="2019-12-15T06:00:00"/>
        <d v="2010-11-06T05:00:00"/>
        <d v="2010-08-19T05:00:00"/>
        <d v="2011-11-22T06:00:00"/>
        <d v="2011-11-11T06:00:00"/>
        <d v="2012-08-16T05:00:00"/>
        <d v="2014-10-02T05:00:00"/>
        <d v="2014-09-24T05:00:00"/>
        <d v="2014-05-03T05:00:00"/>
        <d v="2010-04-08T05:00:00"/>
        <d v="2015-05-15T05:00:00"/>
        <d v="2017-06-01T05:00:00"/>
        <d v="2019-12-06T06:00:00"/>
        <d v="2016-07-25T05:00:00"/>
        <d v="2011-06-12T05:00:00"/>
        <d v="2017-08-22T05:00:00"/>
        <d v="2014-04-25T05:00:00"/>
        <d v="2017-12-14T06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3-10-25T05:00:00"/>
        <d v="2017-02-21T06:00:00"/>
        <d v="2011-02-16T06:00:00"/>
        <d v="2013-03-05T06:00:00"/>
        <d v="2016-12-08T06:00:00"/>
        <d v="2012-12-08T06:00:00"/>
        <d v="2010-01-09T06:00:00"/>
        <d v="2013-02-12T06:00:00"/>
        <d v="2016-01-03T06:00:00"/>
        <d v="2012-10-24T05:00:00"/>
        <d v="2019-01-31T06:00:00"/>
        <d v="2019-07-10T05:00:00"/>
        <d v="2017-09-17T05:00:00"/>
        <d v="2019-04-06T05:00:00"/>
        <d v="2010-07-19T05:00:00"/>
        <d v="2012-11-26T06:00:00"/>
        <d v="2018-09-03T05:00:00"/>
        <d v="2017-11-21T06:00:00"/>
        <d v="2016-09-10T05:00:00"/>
        <d v="2015-04-28T05:00:00"/>
        <d v="2015-08-03T05:00:00"/>
        <d v="2011-10-15T05:00:00"/>
        <d v="2018-10-26T05:00:00"/>
        <d v="2016-02-26T06:00:00"/>
        <d v="2015-02-26T06:00:00"/>
        <d v="2016-08-07T05:00:00"/>
        <d v="2016-03-19T05:00:00"/>
        <d v="2012-06-06T05:00:00"/>
        <d v="2012-02-27T06:00:00"/>
        <d v="2010-11-25T06:00:00"/>
        <d v="2015-06-21T05:00:00"/>
        <d v="2018-11-30T06:00:00"/>
        <d v="2017-12-08T06:00:00"/>
        <d v="2011-12-19T06:00:00"/>
        <d v="2013-03-28T05:00:00"/>
        <d v="2018-11-20T06:00:00"/>
        <d v="2019-11-15T06:00:00"/>
        <d v="2019-11-11T06:00:00"/>
        <d v="2011-10-05T05:00:00"/>
        <d v="2015-02-11T06:00:00"/>
        <d v="2019-07-05T05:00:00"/>
        <d v="2013-09-03T05:00:00"/>
        <d v="2015-09-03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0-10-13T05:00:00"/>
        <d v="2013-02-03T06:00:00"/>
        <d v="2019-04-15T05:00:00"/>
        <d v="2015-01-08T06:00:00"/>
        <d v="2017-08-17T05:00:00"/>
        <d v="2014-07-06T05:00:00"/>
        <d v="2013-06-23T05:00:00"/>
        <d v="2015-06-08T05:00:00"/>
        <d v="2019-03-29T05:00:00"/>
        <d v="2010-10-28T05:00:00"/>
        <d v="2013-09-13T05:00:00"/>
        <d v="2017-07-17T05:00:00"/>
        <d v="2013-07-29T05:00:00"/>
        <d v="2011-12-08T06:00:00"/>
        <d v="2018-10-05T05:00:00"/>
        <d v="2013-05-23T05:00:00"/>
        <d v="2018-05-08T05:00:00"/>
        <d v="2019-10-27T05:00:00"/>
        <d v="2017-11-14T06:00:00"/>
        <d v="2019-10-13T05:00:00"/>
        <d v="2016-06-20T05:00:00"/>
        <d v="2017-05-29T05:00:00"/>
        <d v="2014-01-03T06:00:00"/>
        <d v="2011-12-22T06:00:00"/>
        <d v="2017-06-25T05:00:00"/>
        <d v="2010-04-17T05:00:00"/>
        <d v="2015-07-28T05:00:00"/>
        <d v="2013-02-27T06:00:00"/>
        <d v="2014-09-13T05:00:00"/>
        <d v="2018-06-22T05:00:00"/>
        <d v="2014-12-15T06:00:00"/>
        <d v="2019-04-20T05:00:00"/>
        <d v="2015-09-13T05:00:00"/>
        <d v="2013-03-04T06:00:00"/>
        <d v="2016-11-06T05:00:00"/>
        <d v="2017-06-30T05:00:00"/>
        <d v="2017-09-02T05:00:00"/>
        <d v="2011-07-24T05:00:00"/>
        <d v="2010-12-03T06:00:00"/>
        <d v="2019-03-06T06:00:00"/>
        <d v="2017-07-19T05:00:00"/>
        <d v="2018-02-10T06:00:00"/>
        <d v="2010-03-28T05:00:00"/>
        <d v="2010-08-09T05:00:00"/>
        <d v="2014-04-28T05:00:00"/>
        <d v="2013-12-31T06:00:00"/>
        <d v="2018-02-11T06:00:00"/>
        <d v="2018-01-27T06:00:00"/>
        <d v="2013-05-15T05:00:00"/>
        <d v="2015-11-23T06:00:00"/>
        <d v="2016-12-12T06:00:00"/>
        <d v="2012-05-02T05:00:00"/>
        <d v="2018-06-26T05:00:00"/>
        <d v="2014-12-16T06:00:00"/>
        <d v="2013-06-25T05:00:00"/>
        <d v="2015-03-09T05:00:00"/>
        <d v="2017-07-29T05:00:00"/>
        <d v="2010-03-11T06:00:00"/>
        <d v="2014-08-04T05:00:00"/>
        <d v="2017-04-20T05:00:00"/>
        <d v="2016-02-03T06:00:00"/>
        <d v="2010-08-16T05:00:00"/>
        <d v="2019-11-17T06:00:00"/>
        <d v="2013-07-01T05:00:00"/>
        <d v="2019-06-29T05:00:00"/>
        <d v="2012-03-22T05:00:00"/>
        <d v="2014-06-10T05:00:00"/>
        <d v="2012-07-27T05:00:00"/>
        <d v="2018-05-31T05:00:00"/>
        <d v="2014-07-05T05:00:00"/>
        <d v="2017-05-05T05:00:00"/>
        <d v="2019-04-19T05:00:00"/>
        <d v="2016-08-23T05:00:00"/>
        <d v="2010-03-04T06:00:00"/>
        <d v="2018-01-25T06:00:00"/>
        <d v="2013-07-24T05:00:00"/>
        <d v="2018-06-08T05:00:00"/>
        <d v="2010-08-24T05:00:00"/>
        <d v="2018-08-30T05:00:00"/>
        <d v="2018-05-05T05:00:00"/>
        <d v="2016-01-08T06:00:00"/>
        <d v="2018-09-17T05:00:00"/>
        <d v="2015-01-25T06:00:00"/>
        <d v="2016-04-01T05:00:00"/>
        <d v="2013-05-28T05:00:00"/>
        <d v="2016-12-19T06:00:00"/>
        <d v="2014-04-02T05:00:00"/>
        <d v="2011-09-06T05:00:00"/>
        <d v="2015-10-02T05:00:00"/>
        <d v="2016-08-02T05:00:00"/>
        <d v="2011-11-18T06:00:00"/>
        <d v="2011-10-17T05:00:00"/>
        <d v="2018-11-13T06:00:00"/>
        <d v="2011-11-15T06:00:00"/>
        <d v="2014-07-10T05:00:00"/>
        <d v="2010-07-15T05:00:00"/>
        <d v="2011-01-11T06:00:00"/>
        <d v="2019-12-07T06:00:00"/>
        <d v="2011-08-07T05:00:00"/>
        <d v="2014-02-26T06:00:00"/>
        <d v="2012-04-25T05:00:00"/>
        <d v="2010-03-18T05:00:00"/>
        <d v="2010-11-17T06:00:00"/>
        <d v="2010-07-14T05:00:00"/>
        <d v="2014-03-26T05:00:00"/>
        <d v="2010-03-16T05:00:00"/>
        <d v="2010-06-15T05:00:00"/>
        <d v="2019-04-18T05:00:00"/>
        <d v="2011-01-22T06:00:00"/>
        <d v="2016-03-07T06:00:00"/>
        <d v="2014-03-23T05:00:00"/>
        <d v="2019-01-16T06:00:00"/>
        <d v="2012-12-16T06:00:00"/>
        <d v="2010-10-23T05:00:00"/>
        <d v="2017-08-26T05:00:00"/>
        <d v="2017-01-11T06:00:00"/>
        <d v="2016-04-29T05:00:00"/>
        <d v="2013-09-20T05:00:00"/>
        <d v="2014-06-04T05:00:00"/>
        <d v="2016-07-08T05:00:00"/>
        <d v="2016-09-13T05:00:00"/>
        <d v="2015-07-16T05:00:00"/>
        <d v="2010-09-28T05:00:00"/>
        <d v="2010-06-16T05:00:00"/>
        <d v="2010-10-04T05:00:00"/>
        <d v="2019-03-26T05:00:00"/>
        <d v="2013-02-09T06:00:00"/>
        <d v="2017-02-20T06:00:00"/>
        <d v="2018-12-17T06:00:00"/>
        <d v="2017-03-01T06:00:00"/>
        <d v="2016-08-05T05:00:00"/>
        <d v="2016-04-08T05:00:00"/>
        <d v="2017-03-02T06:00:00"/>
        <d v="2011-07-09T05:00:00"/>
        <d v="2014-09-10T05:00:00"/>
        <d v="2017-06-26T05:00:00"/>
        <d v="2010-07-31T05:00:00"/>
        <d v="2019-09-11T05:00:00"/>
        <d v="2012-09-26T05:00:00"/>
        <d v="2019-10-18T05:00:00"/>
        <d v="2018-09-16T05:00:00"/>
        <d v="2010-06-29T05:00:00"/>
        <d v="2018-03-27T05:00:00"/>
        <d v="2017-03-12T06:00:00"/>
        <d v="2019-01-10T06:00:00"/>
        <d v="2013-10-29T05:00:00"/>
        <d v="2011-11-27T06:00:00"/>
        <d v="2012-10-03T05:00:00"/>
        <d v="2015-11-14T06:00:00"/>
        <d v="2018-03-31T05:00:00"/>
        <d v="2011-11-24T06:00:00"/>
        <d v="2011-03-27T05:00:00"/>
        <d v="2012-04-21T05:00:00"/>
        <d v="2016-07-04T05:00:00"/>
        <d v="2019-01-06T06:00:00"/>
        <d v="2017-05-22T05:00:00"/>
        <d v="2018-07-14T05:00:00"/>
        <d v="2016-08-22T05:00:00"/>
        <d v="2013-07-10T05:00:00"/>
        <d v="2011-08-22T05:00:00"/>
        <d v="2013-06-17T05:00:00"/>
        <d v="2012-05-29T05:00:00"/>
        <d v="2016-03-02T06:00:00"/>
        <d v="2014-10-22T05:00:00"/>
        <d v="2013-02-04T06:00:00"/>
        <d v="2015-05-23T05:00:00"/>
        <d v="2017-01-28T06:00:00"/>
        <d v="2016-03-30T05:00:00"/>
        <d v="2016-11-11T06:00:00"/>
        <d v="2010-05-23T05:00:00"/>
        <d v="2010-01-19T06:00:00"/>
        <d v="2011-10-09T05:00:00"/>
        <d v="2010-09-02T05:00:00"/>
        <d v="2014-10-08T05:00:00"/>
        <d v="2016-03-17T05:00:00"/>
        <d v="2012-10-28T05:00:00"/>
        <d v="2015-01-20T06:00:00"/>
        <d v="2011-05-12T05:00:00"/>
        <d v="2014-10-24T05:00:00"/>
        <d v="2017-07-22T05:00:00"/>
        <d v="2012-11-28T06:00:00"/>
        <d v="2012-05-08T05:00:00"/>
        <d v="2011-05-13T05:00:00"/>
        <d v="2017-04-15T05:00:00"/>
        <d v="2014-04-14T05:00:00"/>
        <d v="2019-02-09T06:00:00"/>
        <d v="2017-04-13T05:00:00"/>
        <d v="2016-05-23T05:00:00"/>
        <d v="2011-08-13T05:00:00"/>
        <d v="2016-07-22T05:00:00"/>
        <d v="2011-03-01T06:00:00"/>
        <d v="2013-12-17T06:00:00"/>
        <d v="2016-03-06T06:00:00"/>
        <d v="2017-12-22T06:00:00"/>
        <d v="2018-12-30T06:00:00"/>
        <d v="2012-05-31T05:00:00"/>
        <d v="2019-12-31T06:00:00"/>
        <d v="2019-01-27T06:00:00"/>
        <d v="2018-01-02T06:00:00"/>
        <d v="2012-03-05T06:00:00"/>
        <d v="2019-10-15T05:00:00"/>
        <d v="2017-11-28T06:00:00"/>
        <d v="2012-08-27T05:00:00"/>
        <d v="2017-11-29T06:00:00"/>
        <d v="2019-05-04T05:00:00"/>
        <d v="2019-01-21T06:00:00"/>
        <d v="2017-02-28T06:00:00"/>
        <d v="2014-02-28T06:00:00"/>
        <d v="2010-06-19T05:00:00"/>
        <d v="2010-12-13T06:00:00"/>
        <d v="2011-05-03T05:00:00"/>
        <d v="2012-03-26T05:00:00"/>
        <d v="2015-10-22T05:00:00"/>
        <d v="2011-02-14T06:00:00"/>
        <d v="2018-09-27T05:00:00"/>
        <d v="2014-03-17T05:00:00"/>
        <d v="2014-07-16T05:00:00"/>
        <d v="2016-02-19T06:00:00"/>
        <d v="2018-06-15T05:00:00"/>
        <d v="2018-05-15T05:00:00"/>
        <d v="2018-07-21T05:00:00"/>
        <d v="2018-01-07T06:00:00"/>
        <d v="2010-06-12T05:00:00"/>
        <d v="2012-02-09T06:00:00"/>
        <d v="2011-06-20T05:00:00"/>
        <d v="2019-11-18T06:00:00"/>
        <d v="2011-06-18T05:00:00"/>
        <d v="2012-04-24T05:00:00"/>
        <d v="2012-02-05T06:00:00"/>
        <d v="2019-02-19T06:00:00"/>
        <d v="2010-03-21T05:00:00"/>
        <d v="2011-08-01T05:00:00"/>
        <d v="2015-06-17T05:00:00"/>
        <d v="2016-08-19T05:00:00"/>
        <d v="2014-09-15T05:00:00"/>
        <d v="2018-10-09T05:00:00"/>
        <d v="2013-10-12T05:00:00"/>
        <d v="2014-01-08T06:00:00"/>
        <d v="2010-04-23T05:00:00"/>
        <d v="2017-02-22T06:00:00"/>
        <d v="2019-07-21T05:00:00"/>
        <d v="2015-01-21T06:00:00"/>
        <d v="2010-05-25T05:00:00"/>
        <d v="2010-06-06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1-07-14T05:00:00"/>
        <d v="2013-10-07T05:00:00"/>
        <d v="2018-07-17T05:00:00"/>
        <d v="2017-05-13T05:00:00"/>
        <d v="2019-09-09T05:00:00"/>
        <d v="2012-09-05T05:00:00"/>
        <d v="2019-02-07T06:00:00"/>
        <d v="2019-10-31T05:00:00"/>
        <d v="2017-09-22T05:00:00"/>
        <d v="2013-12-29T06:00:00"/>
        <d v="2017-05-03T05:00:00"/>
        <d v="2015-02-25T06:00:00"/>
        <d v="2014-03-11T05:00:00"/>
        <d v="2013-04-08T05:00:00"/>
        <d v="2016-02-22T06:00:00"/>
        <d v="2015-07-24T05:00:00"/>
        <d v="2018-06-12T05:00:00"/>
        <d v="2015-04-18T05:00:00"/>
        <d v="2016-12-26T06:00:00"/>
        <d v="2012-11-25T06:00:00"/>
        <d v="2012-02-16T06:00:00"/>
        <d v="2011-02-17T06:00:00"/>
        <d v="2013-11-14T06:00:00"/>
        <d v="2015-05-11T05:00:00"/>
        <d v="2017-06-15T05:00:00"/>
        <d v="2019-12-22T06:00:00"/>
        <d v="2014-06-02T05:00:00"/>
        <d v="2015-11-29T06:00:00"/>
        <d v="2011-01-28T06:00:00"/>
        <d v="2017-12-25T06:00:00"/>
        <d v="2019-08-04T05:00:00"/>
        <d v="2017-04-27T05:00:00"/>
        <d v="2014-09-25T05:00:00"/>
        <d v="2018-05-07T05:00:00"/>
        <d v="2018-11-04T05:00:00"/>
      </sharedItems>
      <fieldGroup par="16" base="9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theater"/>
        <s v="music"/>
        <s v="food"/>
        <s v="film &amp; video"/>
        <s v="publishing"/>
        <s v="games"/>
        <s v="technology"/>
        <s v="photography"/>
        <s v="journalism"/>
      </sharedItems>
    </cacheField>
    <cacheField name="Sub-Category" numFmtId="0">
      <sharedItems/>
    </cacheField>
    <cacheField name="Quarters" numFmtId="0" databaseField="0">
      <fieldGroup base="9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9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6">
  <r>
    <n v="0"/>
    <x v="0"/>
    <n v="135"/>
    <n v="0"/>
    <s v="US"/>
    <s v="USD"/>
    <n v="1536382800"/>
    <n v="1537074000"/>
    <b v="0"/>
    <x v="0"/>
    <d v="2018-09-16T05:00:00"/>
    <b v="0"/>
    <s v="theater/plays"/>
    <x v="0"/>
    <s v="plays"/>
  </r>
  <r>
    <n v="10.4"/>
    <x v="0"/>
    <n v="1480"/>
    <n v="9.8378378378378386"/>
    <s v="US"/>
    <s v="USD"/>
    <n v="1533013200"/>
    <n v="1535346000"/>
    <b v="0"/>
    <x v="1"/>
    <d v="2018-08-27T05:00:00"/>
    <b v="0"/>
    <s v="theater/plays"/>
    <x v="0"/>
    <s v="plays"/>
  </r>
  <r>
    <n v="1.3147878228782288"/>
    <x v="0"/>
    <n v="17"/>
    <n v="8383.7058823529405"/>
    <s v="US"/>
    <s v="USD"/>
    <n v="1292738400"/>
    <n v="1295676000"/>
    <b v="0"/>
    <x v="2"/>
    <d v="2011-01-22T06:00:00"/>
    <b v="0"/>
    <s v="theater/plays"/>
    <x v="0"/>
    <s v="plays"/>
  </r>
  <r>
    <n v="0.58976190476190471"/>
    <x v="0"/>
    <n v="610"/>
    <n v="4.0606557377049182"/>
    <s v="US"/>
    <s v="USD"/>
    <n v="1350709200"/>
    <n v="1351054800"/>
    <b v="0"/>
    <x v="3"/>
    <d v="2012-10-24T05:00:00"/>
    <b v="1"/>
    <s v="theater/plays"/>
    <x v="0"/>
    <s v="plays"/>
  </r>
  <r>
    <n v="0.69276315789473686"/>
    <x v="0"/>
    <n v="532"/>
    <n v="9.8966165413533833"/>
    <s v="US"/>
    <s v="USD"/>
    <n v="1282885200"/>
    <n v="1284008400"/>
    <b v="0"/>
    <x v="4"/>
    <d v="2010-09-09T05:00:00"/>
    <b v="0"/>
    <s v="music/rock"/>
    <x v="1"/>
    <s v="rock"/>
  </r>
  <r>
    <n v="1.7361842105263159"/>
    <x v="0"/>
    <n v="55"/>
    <n v="239.90909090909091"/>
    <s v="AU"/>
    <s v="AUD"/>
    <n v="1422943200"/>
    <n v="1425103200"/>
    <b v="0"/>
    <x v="5"/>
    <d v="2015-02-28T06:00:00"/>
    <b v="0"/>
    <s v="food/food trucks"/>
    <x v="2"/>
    <s v="food trucks"/>
  </r>
  <r>
    <n v="0.20961538461538462"/>
    <x v="0"/>
    <n v="58"/>
    <n v="18.793103448275861"/>
    <s v="US"/>
    <s v="USD"/>
    <n v="1402117200"/>
    <n v="1403154000"/>
    <b v="0"/>
    <x v="6"/>
    <d v="2014-06-19T05:00:00"/>
    <b v="1"/>
    <s v="film &amp; video/drama"/>
    <x v="3"/>
    <s v="drama"/>
  </r>
  <r>
    <n v="3.2757777777777779"/>
    <x v="0"/>
    <n v="51"/>
    <n v="289.03921568627453"/>
    <s v="US"/>
    <s v="USD"/>
    <n v="1320732000"/>
    <n v="1322460000"/>
    <b v="0"/>
    <x v="7"/>
    <d v="2011-11-28T06:00:00"/>
    <b v="0"/>
    <s v="theater/plays"/>
    <x v="0"/>
    <s v="plays"/>
  </r>
  <r>
    <n v="0.19932788374205268"/>
    <x v="0"/>
    <n v="379"/>
    <n v="57.905013192612138"/>
    <s v="AU"/>
    <s v="AUD"/>
    <n v="1570251600"/>
    <n v="1572325200"/>
    <b v="0"/>
    <x v="8"/>
    <d v="2019-10-29T05:00:00"/>
    <b v="0"/>
    <s v="music/rock"/>
    <x v="1"/>
    <s v="rock"/>
  </r>
  <r>
    <n v="0.51741935483870971"/>
    <x v="0"/>
    <n v="441"/>
    <n v="7.2743764172335599"/>
    <s v="US"/>
    <s v="USD"/>
    <n v="1457071200"/>
    <n v="1457071200"/>
    <b v="0"/>
    <x v="9"/>
    <d v="2016-03-04T06:00:00"/>
    <b v="0"/>
    <s v="theater/plays"/>
    <x v="0"/>
    <s v="plays"/>
  </r>
  <r>
    <n v="2.6611538461538462"/>
    <x v="0"/>
    <n v="82"/>
    <n v="168.7560975609756"/>
    <s v="US"/>
    <s v="USD"/>
    <n v="1317531600"/>
    <n v="1317877200"/>
    <b v="0"/>
    <x v="10"/>
    <d v="2011-10-06T05:00:00"/>
    <b v="0"/>
    <s v="food/food trucks"/>
    <x v="2"/>
    <s v="food trucks"/>
  </r>
  <r>
    <n v="0.48095238095238096"/>
    <x v="0"/>
    <n v="57"/>
    <n v="53.157894736842103"/>
    <s v="US"/>
    <s v="USD"/>
    <n v="1267250400"/>
    <n v="1268028000"/>
    <b v="0"/>
    <x v="11"/>
    <d v="2010-03-08T06:00:00"/>
    <b v="0"/>
    <s v="publishing/fiction"/>
    <x v="4"/>
    <s v="fiction"/>
  </r>
  <r>
    <n v="0.89349206349206345"/>
    <x v="0"/>
    <n v="67"/>
    <n v="84.014925373134332"/>
    <s v="US"/>
    <s v="USD"/>
    <n v="1369112400"/>
    <n v="1374123600"/>
    <b v="0"/>
    <x v="12"/>
    <d v="2013-07-18T05:00:00"/>
    <b v="0"/>
    <s v="theater/plays"/>
    <x v="0"/>
    <s v="plays"/>
  </r>
  <r>
    <n v="2.4511904761904764"/>
    <x v="0"/>
    <n v="1890"/>
    <n v="5.447089947089947"/>
    <s v="US"/>
    <s v="USD"/>
    <n v="1291269600"/>
    <n v="1291442400"/>
    <b v="0"/>
    <x v="13"/>
    <d v="2010-12-04T06:00:00"/>
    <b v="0"/>
    <s v="games/video games"/>
    <x v="5"/>
    <s v="video games"/>
  </r>
  <r>
    <n v="0.66769503546099296"/>
    <x v="0"/>
    <n v="184"/>
    <n v="102.33152173913044"/>
    <s v="US"/>
    <s v="USD"/>
    <n v="1479880800"/>
    <n v="1480485600"/>
    <b v="0"/>
    <x v="14"/>
    <d v="2016-11-30T06:00:00"/>
    <b v="0"/>
    <s v="theater/plays"/>
    <x v="0"/>
    <s v="plays"/>
  </r>
  <r>
    <n v="0.47307881773399013"/>
    <x v="0"/>
    <n v="32"/>
    <n v="1200.4375"/>
    <s v="IT"/>
    <s v="EUR"/>
    <n v="1286254800"/>
    <n v="1287032400"/>
    <b v="0"/>
    <x v="15"/>
    <d v="2010-10-14T05:00:00"/>
    <b v="0"/>
    <s v="theater/plays"/>
    <x v="0"/>
    <s v="plays"/>
  </r>
  <r>
    <n v="6.4947058823529416"/>
    <x v="0"/>
    <n v="75"/>
    <n v="147.21333333333334"/>
    <s v="US"/>
    <s v="USD"/>
    <n v="1316581200"/>
    <n v="1318309200"/>
    <b v="0"/>
    <x v="16"/>
    <d v="2011-10-11T05:00:00"/>
    <b v="1"/>
    <s v="music/indie rock"/>
    <x v="1"/>
    <s v="indie rock"/>
  </r>
  <r>
    <n v="1.5939125295508274"/>
    <x v="0"/>
    <n v="64"/>
    <n v="2106.953125"/>
    <s v="US"/>
    <s v="USD"/>
    <n v="1281589200"/>
    <n v="1283662800"/>
    <b v="0"/>
    <x v="17"/>
    <d v="2010-09-05T05:00:00"/>
    <b v="0"/>
    <s v="technology/web"/>
    <x v="6"/>
    <s v="web"/>
  </r>
  <r>
    <n v="0.66912087912087914"/>
    <x v="0"/>
    <n v="1297"/>
    <n v="4.6946800308404013"/>
    <s v="CA"/>
    <s v="CAD"/>
    <n v="1501650000"/>
    <n v="1502859600"/>
    <b v="0"/>
    <x v="18"/>
    <d v="2017-08-16T05:00:00"/>
    <b v="0"/>
    <s v="theater/plays"/>
    <x v="0"/>
    <s v="plays"/>
  </r>
  <r>
    <n v="0.48529600000000001"/>
    <x v="0"/>
    <n v="145"/>
    <n v="209.1793103448276"/>
    <s v="CH"/>
    <s v="CHF"/>
    <n v="1325656800"/>
    <n v="1325829600"/>
    <b v="0"/>
    <x v="19"/>
    <d v="2012-01-06T06:00:00"/>
    <b v="0"/>
    <s v="music/indie rock"/>
    <x v="1"/>
    <s v="indie rock"/>
  </r>
  <r>
    <n v="1.1224279210925645"/>
    <x v="0"/>
    <n v="2138"/>
    <n v="69.193638914873716"/>
    <s v="US"/>
    <s v="USD"/>
    <n v="1392012000"/>
    <n v="1394427600"/>
    <b v="0"/>
    <x v="20"/>
    <d v="2014-03-10T05:00:00"/>
    <b v="1"/>
    <s v="photography/photography books"/>
    <x v="7"/>
    <s v="photography books"/>
  </r>
  <r>
    <n v="0.40992553191489361"/>
    <x v="0"/>
    <n v="10"/>
    <n v="3853.3"/>
    <s v="CA"/>
    <s v="CAD"/>
    <n v="1480572000"/>
    <n v="1481781600"/>
    <b v="1"/>
    <x v="21"/>
    <d v="2016-12-15T06:00:00"/>
    <b v="0"/>
    <s v="theater/plays"/>
    <x v="0"/>
    <s v="plays"/>
  </r>
  <r>
    <n v="1.2807106598984772"/>
    <x v="0"/>
    <n v="90"/>
    <n v="841"/>
    <s v="US"/>
    <s v="USD"/>
    <n v="1285822800"/>
    <n v="1287464400"/>
    <b v="0"/>
    <x v="22"/>
    <d v="2010-10-19T05:00:00"/>
    <b v="0"/>
    <s v="theater/plays"/>
    <x v="0"/>
    <s v="plays"/>
  </r>
  <r>
    <n v="3.3204444444444445"/>
    <x v="0"/>
    <n v="439"/>
    <n v="34.03644646924829"/>
    <s v="GB"/>
    <s v="GBP"/>
    <n v="1513663200"/>
    <n v="1515045600"/>
    <b v="0"/>
    <x v="23"/>
    <d v="2018-01-04T06:00:00"/>
    <b v="0"/>
    <s v="film &amp; video/television"/>
    <x v="3"/>
    <s v="television"/>
  </r>
  <r>
    <n v="1.1283225108225108"/>
    <x v="0"/>
    <n v="595"/>
    <n v="175.22184873949581"/>
    <s v="US"/>
    <s v="USD"/>
    <n v="1275886800"/>
    <n v="1278910800"/>
    <b v="1"/>
    <x v="24"/>
    <d v="2010-07-12T05:00:00"/>
    <b v="1"/>
    <s v="film &amp; video/shorts"/>
    <x v="3"/>
    <s v="shorts"/>
  </r>
  <r>
    <n v="2.1643636363636363"/>
    <x v="0"/>
    <n v="35"/>
    <n v="340.1142857142857"/>
    <s v="US"/>
    <s v="USD"/>
    <n v="1284008400"/>
    <n v="1284181200"/>
    <b v="0"/>
    <x v="25"/>
    <d v="2010-09-11T05:00:00"/>
    <b v="0"/>
    <s v="film &amp; video/television"/>
    <x v="3"/>
    <s v="television"/>
  </r>
  <r>
    <n v="0.4819906976744186"/>
    <x v="0"/>
    <n v="528"/>
    <n v="98.132575757575751"/>
    <s v="CH"/>
    <s v="CHF"/>
    <n v="1386309600"/>
    <n v="1386741600"/>
    <b v="0"/>
    <x v="26"/>
    <d v="2013-12-11T06:00:00"/>
    <b v="1"/>
    <s v="music/rock"/>
    <x v="1"/>
    <s v="rock"/>
  </r>
  <r>
    <n v="0.79949999999999999"/>
    <x v="0"/>
    <n v="1"/>
    <n v="1599"/>
    <s v="CH"/>
    <s v="CHF"/>
    <n v="1330495200"/>
    <n v="1332306000"/>
    <b v="0"/>
    <x v="27"/>
    <d v="2012-03-21T05:00:00"/>
    <b v="0"/>
    <s v="music/indie rock"/>
    <x v="1"/>
    <s v="indie rock"/>
  </r>
  <r>
    <n v="1.0522553516819573"/>
    <x v="0"/>
    <n v="94"/>
    <n v="1464.2021276595744"/>
    <s v="US"/>
    <s v="USD"/>
    <n v="1443416400"/>
    <n v="1444798800"/>
    <b v="0"/>
    <x v="28"/>
    <d v="2015-10-14T05:00:00"/>
    <b v="1"/>
    <s v="music/rock"/>
    <x v="1"/>
    <s v="rock"/>
  </r>
  <r>
    <n v="3.2889978213507627"/>
    <x v="0"/>
    <n v="37"/>
    <n v="4080.135135135135"/>
    <s v="US"/>
    <s v="USD"/>
    <n v="1299823200"/>
    <n v="1302066000"/>
    <b v="0"/>
    <x v="29"/>
    <d v="2011-04-06T05:00:00"/>
    <b v="0"/>
    <s v="music/jazz"/>
    <x v="1"/>
    <s v="jazz"/>
  </r>
  <r>
    <n v="1.606111111111111"/>
    <x v="0"/>
    <n v="15"/>
    <n v="963.66666666666663"/>
    <s v="US"/>
    <s v="USD"/>
    <n v="1374728400"/>
    <n v="1375765200"/>
    <b v="0"/>
    <x v="30"/>
    <d v="2013-08-06T05:00:00"/>
    <b v="0"/>
    <s v="theater/plays"/>
    <x v="0"/>
    <s v="plays"/>
  </r>
  <r>
    <n v="3.1"/>
    <x v="0"/>
    <n v="87"/>
    <n v="124.71264367816092"/>
    <s v="US"/>
    <s v="USD"/>
    <n v="1556686800"/>
    <n v="1557637200"/>
    <b v="0"/>
    <x v="31"/>
    <d v="2019-05-12T05:00:00"/>
    <b v="1"/>
    <s v="theater/plays"/>
    <x v="0"/>
    <s v="plays"/>
  </r>
  <r>
    <n v="0.86807920792079207"/>
    <x v="0"/>
    <n v="1658"/>
    <n v="52.880579010856451"/>
    <s v="US"/>
    <s v="USD"/>
    <n v="1490418000"/>
    <n v="1491627600"/>
    <b v="0"/>
    <x v="32"/>
    <d v="2017-04-08T05:00:00"/>
    <b v="0"/>
    <s v="film &amp; video/television"/>
    <x v="3"/>
    <s v="television"/>
  </r>
  <r>
    <n v="3.7782071713147412"/>
    <x v="0"/>
    <n v="723"/>
    <n v="262.33195020746888"/>
    <s v="US"/>
    <s v="USD"/>
    <n v="1499317200"/>
    <n v="1500872400"/>
    <b v="1"/>
    <x v="33"/>
    <d v="2017-07-24T05:00:00"/>
    <b v="0"/>
    <s v="food/food trucks"/>
    <x v="2"/>
    <s v="food trucks"/>
  </r>
  <r>
    <n v="1.5080645161290323"/>
    <x v="0"/>
    <n v="390"/>
    <n v="35.96153846153846"/>
    <s v="US"/>
    <s v="USD"/>
    <n v="1440910800"/>
    <n v="1442898000"/>
    <b v="0"/>
    <x v="34"/>
    <d v="2015-09-22T05:00:00"/>
    <b v="0"/>
    <s v="music/rock"/>
    <x v="1"/>
    <s v="rock"/>
  </r>
  <r>
    <n v="1.5030119521912351"/>
    <x v="0"/>
    <n v="25"/>
    <n v="7545.12"/>
    <s v="US"/>
    <s v="USD"/>
    <n v="1377838800"/>
    <n v="1378357200"/>
    <b v="0"/>
    <x v="35"/>
    <d v="2013-09-05T05:00:00"/>
    <b v="1"/>
    <s v="theater/plays"/>
    <x v="0"/>
    <s v="plays"/>
  </r>
  <r>
    <n v="1.572857142857143"/>
    <x v="0"/>
    <n v="1218"/>
    <n v="0.90394088669950734"/>
    <s v="US"/>
    <s v="USD"/>
    <n v="1313730000"/>
    <n v="1317790800"/>
    <b v="0"/>
    <x v="36"/>
    <d v="2011-10-05T05:00:00"/>
    <b v="0"/>
    <s v="photography/photography books"/>
    <x v="7"/>
    <s v="photography books"/>
  </r>
  <r>
    <n v="1.3998765432098765"/>
    <x v="0"/>
    <n v="215"/>
    <n v="52.739534883720928"/>
    <s v="US"/>
    <s v="USD"/>
    <n v="1547877600"/>
    <n v="1548050400"/>
    <b v="0"/>
    <x v="37"/>
    <d v="2019-01-21T06:00:00"/>
    <b v="0"/>
    <s v="film &amp; video/drama"/>
    <x v="3"/>
    <s v="drama"/>
  </r>
  <r>
    <n v="3.2532258064516131"/>
    <x v="0"/>
    <n v="38"/>
    <n v="265.39473684210526"/>
    <s v="DK"/>
    <s v="DKK"/>
    <n v="1519192800"/>
    <n v="1520402400"/>
    <b v="0"/>
    <x v="38"/>
    <d v="2018-03-07T06:00:00"/>
    <b v="1"/>
    <s v="theater/plays"/>
    <x v="0"/>
    <s v="plays"/>
  </r>
  <r>
    <n v="0.50777777777777777"/>
    <x v="0"/>
    <n v="60"/>
    <n v="83.783333333333331"/>
    <s v="US"/>
    <s v="USD"/>
    <n v="1522818000"/>
    <n v="1523336400"/>
    <b v="0"/>
    <x v="39"/>
    <d v="2018-04-10T05:00:00"/>
    <b v="0"/>
    <s v="music/rock"/>
    <x v="1"/>
    <s v="rock"/>
  </r>
  <r>
    <n v="1.6906818181818182"/>
    <x v="0"/>
    <n v="524"/>
    <n v="28.393129770992367"/>
    <s v="US"/>
    <s v="USD"/>
    <n v="1287982800"/>
    <n v="1288501200"/>
    <b v="0"/>
    <x v="40"/>
    <d v="2010-10-31T05:00:00"/>
    <b v="1"/>
    <s v="theater/plays"/>
    <x v="0"/>
    <s v="plays"/>
  </r>
  <r>
    <n v="2.1292857142857144"/>
    <x v="0"/>
    <n v="219"/>
    <n v="54.447488584474883"/>
    <s v="US"/>
    <s v="USD"/>
    <n v="1500786000"/>
    <n v="1500872400"/>
    <b v="0"/>
    <x v="41"/>
    <d v="2017-07-24T05:00:00"/>
    <b v="0"/>
    <s v="technology/web"/>
    <x v="6"/>
    <s v="web"/>
  </r>
  <r>
    <n v="4.4394444444444447"/>
    <x v="0"/>
    <n v="29"/>
    <n v="275.55172413793105"/>
    <s v="US"/>
    <s v="USD"/>
    <n v="1424412000"/>
    <n v="1424757600"/>
    <b v="0"/>
    <x v="42"/>
    <d v="2015-02-24T06:00:00"/>
    <b v="0"/>
    <s v="publishing/nonfiction"/>
    <x v="4"/>
    <s v="nonfiction"/>
  </r>
  <r>
    <n v="1.859390243902439"/>
    <x v="0"/>
    <n v="614"/>
    <n v="273.15472312703582"/>
    <s v="US"/>
    <s v="USD"/>
    <n v="1267423200"/>
    <n v="1269579600"/>
    <b v="0"/>
    <x v="43"/>
    <d v="2010-03-26T05:00:00"/>
    <b v="1"/>
    <s v="film &amp; video/animation"/>
    <x v="3"/>
    <s v="animation"/>
  </r>
  <r>
    <n v="6.5881249999999998"/>
    <x v="0"/>
    <n v="114"/>
    <n v="92.464912280701753"/>
    <s v="US"/>
    <s v="USD"/>
    <n v="1280984400"/>
    <n v="1282539600"/>
    <b v="0"/>
    <x v="44"/>
    <d v="2010-08-23T05:00:00"/>
    <b v="1"/>
    <s v="theater/plays"/>
    <x v="0"/>
    <s v="plays"/>
  </r>
  <r>
    <n v="0.4768421052631579"/>
    <x v="0"/>
    <n v="26"/>
    <n v="174.23076923076923"/>
    <s v="US"/>
    <s v="USD"/>
    <n v="1548482400"/>
    <n v="1550815200"/>
    <b v="0"/>
    <x v="45"/>
    <d v="2019-02-22T06:00:00"/>
    <b v="0"/>
    <s v="theater/plays"/>
    <x v="0"/>
    <s v="plays"/>
  </r>
  <r>
    <n v="1.1478378378378378"/>
    <x v="0"/>
    <n v="56"/>
    <n v="75.839285714285708"/>
    <s v="CH"/>
    <s v="CHF"/>
    <n v="1288501200"/>
    <n v="1292911200"/>
    <b v="0"/>
    <x v="46"/>
    <d v="2010-12-21T06:00:00"/>
    <b v="0"/>
    <s v="theater/plays"/>
    <x v="0"/>
    <s v="plays"/>
  </r>
  <r>
    <n v="4.7526666666666664"/>
    <x v="0"/>
    <n v="1113"/>
    <n v="6.4052111410601977"/>
    <s v="US"/>
    <s v="USD"/>
    <n v="1266127200"/>
    <n v="1266645600"/>
    <b v="0"/>
    <x v="47"/>
    <d v="2010-02-20T06:00:00"/>
    <b v="0"/>
    <s v="theater/plays"/>
    <x v="0"/>
    <s v="plays"/>
  </r>
  <r>
    <n v="3.86972972972973"/>
    <x v="0"/>
    <n v="94"/>
    <n v="1370.872340425532"/>
    <s v="US"/>
    <s v="USD"/>
    <n v="1327212000"/>
    <n v="1327471200"/>
    <b v="0"/>
    <x v="48"/>
    <d v="2012-01-25T06:00:00"/>
    <b v="0"/>
    <s v="film &amp; video/documentary"/>
    <x v="3"/>
    <s v="documentary"/>
  </r>
  <r>
    <n v="1.89625"/>
    <x v="0"/>
    <n v="898"/>
    <n v="15.203786191536748"/>
    <s v="US"/>
    <s v="USD"/>
    <n v="1304830800"/>
    <n v="1304917200"/>
    <b v="0"/>
    <x v="49"/>
    <d v="2011-05-09T05:00:00"/>
    <b v="0"/>
    <s v="photography/photography books"/>
    <x v="7"/>
    <s v="photography books"/>
  </r>
  <r>
    <n v="0.02"/>
    <x v="0"/>
    <n v="296"/>
    <n v="6.7567567567567571E-3"/>
    <s v="US"/>
    <s v="USD"/>
    <n v="1421906400"/>
    <n v="1421992800"/>
    <b v="0"/>
    <x v="50"/>
    <d v="2015-01-23T06:00:00"/>
    <b v="0"/>
    <s v="theater/plays"/>
    <x v="0"/>
    <s v="plays"/>
  </r>
  <r>
    <n v="0.91867805186590767"/>
    <x v="0"/>
    <n v="976"/>
    <n v="148.81454918032787"/>
    <s v="US"/>
    <s v="USD"/>
    <n v="1448517600"/>
    <n v="1449295200"/>
    <b v="0"/>
    <x v="51"/>
    <d v="2015-12-05T06:00:00"/>
    <b v="0"/>
    <s v="film &amp; video/documentary"/>
    <x v="3"/>
    <s v="documentary"/>
  </r>
  <r>
    <n v="0.34152777777777776"/>
    <x v="0"/>
    <n v="160"/>
    <n v="15.36875"/>
    <s v="US"/>
    <s v="USD"/>
    <n v="1418364000"/>
    <n v="1419228000"/>
    <b v="1"/>
    <x v="52"/>
    <d v="2014-12-22T06:00:00"/>
    <b v="1"/>
    <s v="film &amp; video/documentary"/>
    <x v="3"/>
    <s v="documentary"/>
  </r>
  <r>
    <n v="1.4040909090909091"/>
    <x v="0"/>
    <n v="2266"/>
    <n v="5.4527802294792584"/>
    <s v="US"/>
    <s v="USD"/>
    <n v="1470718800"/>
    <n v="1471928400"/>
    <b v="0"/>
    <x v="53"/>
    <d v="2016-08-23T05:00:00"/>
    <b v="0"/>
    <s v="film &amp; video/documentary"/>
    <x v="3"/>
    <s v="documentary"/>
  </r>
  <r>
    <n v="0.89866666666666661"/>
    <x v="0"/>
    <n v="75"/>
    <n v="71.893333333333331"/>
    <s v="IT"/>
    <s v="EUR"/>
    <n v="1450936800"/>
    <n v="1452405600"/>
    <b v="0"/>
    <x v="54"/>
    <d v="2016-01-10T06:00:00"/>
    <b v="1"/>
    <s v="photography/photography books"/>
    <x v="7"/>
    <s v="photography books"/>
  </r>
  <r>
    <n v="1.7796969696969698"/>
    <x v="0"/>
    <n v="139"/>
    <n v="84.503597122302153"/>
    <s v="IT"/>
    <s v="EUR"/>
    <n v="1390197600"/>
    <n v="1390629600"/>
    <b v="0"/>
    <x v="55"/>
    <d v="2014-01-25T06:00:00"/>
    <b v="0"/>
    <s v="theater/plays"/>
    <x v="0"/>
    <s v="plays"/>
  </r>
  <r>
    <n v="1.436625"/>
    <x v="0"/>
    <n v="1122"/>
    <n v="10.243315508021391"/>
    <s v="US"/>
    <s v="USD"/>
    <n v="1467176400"/>
    <n v="1467781200"/>
    <b v="0"/>
    <x v="56"/>
    <d v="2016-07-06T05:00:00"/>
    <b v="0"/>
    <s v="food/food trucks"/>
    <x v="2"/>
    <s v="food trucks"/>
  </r>
  <r>
    <n v="2.1527586206896552"/>
    <x v="1"/>
    <n v="0"/>
    <n v="0"/>
    <s v="CA"/>
    <s v="CAD"/>
    <n v="1448690400"/>
    <n v="1450159200"/>
    <b v="0"/>
    <x v="57"/>
    <d v="2015-12-15T06:00:00"/>
    <b v="0"/>
    <s v="food/food trucks"/>
    <x v="2"/>
    <s v="food trucks"/>
  </r>
  <r>
    <n v="2.2711111111111113"/>
    <x v="1"/>
    <n v="24"/>
    <n v="255.5"/>
    <s v="US"/>
    <s v="USD"/>
    <n v="1565499600"/>
    <n v="1568955600"/>
    <b v="0"/>
    <x v="58"/>
    <d v="2019-09-20T05:00:00"/>
    <b v="0"/>
    <s v="music/rock"/>
    <x v="1"/>
    <s v="rock"/>
  </r>
  <r>
    <n v="2.7507142857142859"/>
    <x v="1"/>
    <n v="53"/>
    <n v="72.660377358490564"/>
    <s v="US"/>
    <s v="USD"/>
    <n v="1547964000"/>
    <n v="1548309600"/>
    <b v="0"/>
    <x v="59"/>
    <d v="2019-01-24T06:00:00"/>
    <b v="0"/>
    <s v="theater/plays"/>
    <x v="0"/>
    <s v="plays"/>
  </r>
  <r>
    <n v="1.4437048832271762"/>
    <x v="1"/>
    <n v="18"/>
    <n v="7555.3888888888887"/>
    <s v="GB"/>
    <s v="GBP"/>
    <n v="1505278800"/>
    <n v="1505365200"/>
    <b v="0"/>
    <x v="60"/>
    <d v="2017-09-14T05:00:00"/>
    <b v="0"/>
    <s v="film &amp; video/documentary"/>
    <x v="3"/>
    <s v="documentary"/>
  </r>
  <r>
    <n v="0.92745983935742971"/>
    <x v="1"/>
    <n v="44"/>
    <n v="4198.863636363636"/>
    <s v="US"/>
    <s v="USD"/>
    <n v="1379566800"/>
    <n v="1383804000"/>
    <b v="0"/>
    <x v="61"/>
    <d v="2013-11-07T06:00:00"/>
    <b v="0"/>
    <s v="music/electric music"/>
    <x v="1"/>
    <s v="electric music"/>
  </r>
  <r>
    <n v="7.226"/>
    <x v="1"/>
    <n v="27"/>
    <n v="535.25925925925924"/>
    <s v="US"/>
    <s v="USD"/>
    <n v="1285045200"/>
    <n v="1285563600"/>
    <b v="0"/>
    <x v="62"/>
    <d v="2010-09-27T05:00:00"/>
    <b v="1"/>
    <s v="theater/plays"/>
    <x v="0"/>
    <s v="plays"/>
  </r>
  <r>
    <n v="0.11851063829787234"/>
    <x v="1"/>
    <n v="55"/>
    <n v="10.127272727272727"/>
    <s v="US"/>
    <s v="USD"/>
    <n v="1571720400"/>
    <n v="1572411600"/>
    <b v="0"/>
    <x v="63"/>
    <d v="2019-10-30T05:00:00"/>
    <b v="0"/>
    <s v="film &amp; video/drama"/>
    <x v="3"/>
    <s v="drama"/>
  </r>
  <r>
    <n v="0.97642857142857142"/>
    <x v="1"/>
    <n v="200"/>
    <n v="13.67"/>
    <s v="US"/>
    <s v="USD"/>
    <n v="1331013600"/>
    <n v="1333342800"/>
    <b v="0"/>
    <x v="64"/>
    <d v="2012-04-02T05:00:00"/>
    <b v="0"/>
    <s v="music/indie rock"/>
    <x v="1"/>
    <s v="indie rock"/>
  </r>
  <r>
    <n v="2.3614754098360655"/>
    <x v="1"/>
    <n v="452"/>
    <n v="31.869469026548671"/>
    <s v="US"/>
    <s v="USD"/>
    <n v="1575957600"/>
    <n v="1576303200"/>
    <b v="0"/>
    <x v="65"/>
    <d v="2019-12-14T06:00:00"/>
    <b v="0"/>
    <s v="technology/wearables"/>
    <x v="6"/>
    <s v="wearables"/>
  </r>
  <r>
    <n v="0.45068965517241377"/>
    <x v="1"/>
    <n v="674"/>
    <n v="1.9391691394658754"/>
    <s v="US"/>
    <s v="USD"/>
    <n v="1551679200"/>
    <n v="1553490000"/>
    <b v="0"/>
    <x v="66"/>
    <d v="2019-03-25T05:00:00"/>
    <b v="1"/>
    <s v="theater/plays"/>
    <x v="0"/>
    <s v="plays"/>
  </r>
  <r>
    <n v="1.6238567493112948"/>
    <x v="1"/>
    <n v="558"/>
    <n v="211.27598566308242"/>
    <s v="US"/>
    <s v="USD"/>
    <n v="1313384400"/>
    <n v="1316322000"/>
    <b v="0"/>
    <x v="67"/>
    <d v="2011-09-18T05:00:00"/>
    <b v="0"/>
    <s v="theater/plays"/>
    <x v="0"/>
    <s v="plays"/>
  </r>
  <r>
    <n v="2.5452631578947367"/>
    <x v="1"/>
    <n v="15"/>
    <n v="967.2"/>
    <s v="US"/>
    <s v="USD"/>
    <n v="1443848400"/>
    <n v="1444539600"/>
    <b v="0"/>
    <x v="68"/>
    <d v="2015-10-11T05:00:00"/>
    <b v="0"/>
    <s v="music/rock"/>
    <x v="1"/>
    <s v="rock"/>
  </r>
  <r>
    <n v="0.24063291139240506"/>
    <x v="1"/>
    <n v="2307"/>
    <n v="0.824013870827915"/>
    <s v="IT"/>
    <s v="EUR"/>
    <n v="1515564000"/>
    <n v="1517896800"/>
    <b v="0"/>
    <x v="69"/>
    <d v="2018-02-06T06:00:00"/>
    <b v="0"/>
    <s v="film &amp; video/documentary"/>
    <x v="3"/>
    <s v="documentary"/>
  </r>
  <r>
    <n v="1.2374140625000001"/>
    <x v="1"/>
    <n v="88"/>
    <n v="1799.875"/>
    <s v="DK"/>
    <s v="DKK"/>
    <n v="1361772000"/>
    <n v="1362978000"/>
    <b v="0"/>
    <x v="70"/>
    <d v="2013-03-11T05:00:00"/>
    <b v="0"/>
    <s v="theater/plays"/>
    <x v="0"/>
    <s v="plays"/>
  </r>
  <r>
    <n v="1.0806666666666667"/>
    <x v="1"/>
    <n v="48"/>
    <n v="135.08333333333334"/>
    <s v="US"/>
    <s v="USD"/>
    <n v="1478062800"/>
    <n v="1479362400"/>
    <b v="0"/>
    <x v="71"/>
    <d v="2016-11-17T06:00:00"/>
    <b v="1"/>
    <s v="theater/plays"/>
    <x v="0"/>
    <s v="plays"/>
  </r>
  <r>
    <n v="6.7033333333333331"/>
    <x v="1"/>
    <n v="1"/>
    <n v="4022"/>
    <s v="IT"/>
    <s v="EUR"/>
    <n v="1375333200"/>
    <n v="1377752400"/>
    <b v="0"/>
    <x v="72"/>
    <d v="2013-08-29T05:00:00"/>
    <b v="0"/>
    <s v="music/metal"/>
    <x v="1"/>
    <s v="metal"/>
  </r>
  <r>
    <n v="6.609285714285714"/>
    <x v="1"/>
    <n v="1467"/>
    <n v="6.3074301295160193"/>
    <s v="GB"/>
    <s v="GBP"/>
    <n v="1332824400"/>
    <n v="1334206800"/>
    <b v="0"/>
    <x v="73"/>
    <d v="2012-04-12T05:00:00"/>
    <b v="1"/>
    <s v="technology/wearables"/>
    <x v="6"/>
    <s v="wearables"/>
  </r>
  <r>
    <n v="1.2246153846153847"/>
    <x v="1"/>
    <n v="75"/>
    <n v="63.68"/>
    <s v="US"/>
    <s v="USD"/>
    <n v="1284526800"/>
    <n v="1284872400"/>
    <b v="0"/>
    <x v="74"/>
    <d v="2010-09-19T05:00:00"/>
    <b v="0"/>
    <s v="theater/plays"/>
    <x v="0"/>
    <s v="plays"/>
  </r>
  <r>
    <n v="1.5057731958762886"/>
    <x v="1"/>
    <n v="120"/>
    <n v="121.71666666666667"/>
    <s v="US"/>
    <s v="USD"/>
    <n v="1520748000"/>
    <n v="1521262800"/>
    <b v="0"/>
    <x v="75"/>
    <d v="2018-03-17T05:00:00"/>
    <b v="0"/>
    <s v="technology/wearables"/>
    <x v="6"/>
    <s v="wearables"/>
  </r>
  <r>
    <n v="0.78106590724165992"/>
    <x v="1"/>
    <n v="2253"/>
    <n v="42.606746560142035"/>
    <s v="CA"/>
    <s v="CAD"/>
    <n v="1298268000"/>
    <n v="1301720400"/>
    <b v="0"/>
    <x v="76"/>
    <d v="2011-04-02T05:00:00"/>
    <b v="0"/>
    <s v="theater/plays"/>
    <x v="0"/>
    <s v="plays"/>
  </r>
  <r>
    <n v="0.46947368421052632"/>
    <x v="1"/>
    <n v="5"/>
    <n v="892"/>
    <s v="US"/>
    <s v="USD"/>
    <n v="1493355600"/>
    <n v="1493874000"/>
    <b v="0"/>
    <x v="77"/>
    <d v="2017-05-04T05:00:00"/>
    <b v="0"/>
    <s v="theater/plays"/>
    <x v="0"/>
    <s v="plays"/>
  </r>
  <r>
    <n v="3.008"/>
    <x v="1"/>
    <n v="38"/>
    <n v="356.21052631578948"/>
    <s v="US"/>
    <s v="USD"/>
    <n v="1530507600"/>
    <n v="1531803600"/>
    <b v="0"/>
    <x v="78"/>
    <d v="2018-07-17T05:00:00"/>
    <b v="1"/>
    <s v="technology/web"/>
    <x v="6"/>
    <s v="web"/>
  </r>
  <r>
    <n v="0.6959861591695502"/>
    <x v="1"/>
    <n v="12"/>
    <n v="3352.3333333333335"/>
    <s v="US"/>
    <s v="USD"/>
    <n v="1428469200"/>
    <n v="1428901200"/>
    <b v="0"/>
    <x v="79"/>
    <d v="2015-04-13T05:00:00"/>
    <b v="1"/>
    <s v="theater/plays"/>
    <x v="0"/>
    <s v="plays"/>
  </r>
  <r>
    <n v="6.374545454545455"/>
    <x v="1"/>
    <n v="1684"/>
    <n v="4.1638954869358669"/>
    <s v="US"/>
    <s v="USD"/>
    <n v="1421992800"/>
    <n v="1426222800"/>
    <b v="1"/>
    <x v="80"/>
    <d v="2015-03-13T05:00:00"/>
    <b v="1"/>
    <s v="theater/plays"/>
    <x v="0"/>
    <s v="plays"/>
  </r>
  <r>
    <n v="2.253392857142857"/>
    <x v="1"/>
    <n v="56"/>
    <n v="676.01785714285711"/>
    <s v="US"/>
    <s v="USD"/>
    <n v="1285563600"/>
    <n v="1286773200"/>
    <b v="0"/>
    <x v="81"/>
    <d v="2010-10-11T05:00:00"/>
    <b v="1"/>
    <s v="film &amp; video/animation"/>
    <x v="3"/>
    <s v="animation"/>
  </r>
  <r>
    <n v="14.973000000000001"/>
    <x v="1"/>
    <n v="838"/>
    <n v="17.867541766109785"/>
    <s v="US"/>
    <s v="USD"/>
    <n v="1529125200"/>
    <n v="1529557200"/>
    <b v="0"/>
    <x v="82"/>
    <d v="2018-06-21T05:00:00"/>
    <b v="0"/>
    <s v="theater/plays"/>
    <x v="0"/>
    <s v="plays"/>
  </r>
  <r>
    <n v="0.37590225563909774"/>
    <x v="1"/>
    <n v="1000"/>
    <n v="39.996000000000002"/>
    <s v="US"/>
    <s v="USD"/>
    <n v="1469682000"/>
    <n v="1471582800"/>
    <b v="0"/>
    <x v="83"/>
    <d v="2016-08-19T05:00:00"/>
    <b v="0"/>
    <s v="music/electric music"/>
    <x v="1"/>
    <s v="electric music"/>
  </r>
  <r>
    <n v="1.3236942675159236"/>
    <x v="1"/>
    <n v="1482"/>
    <n v="28.045883940620783"/>
    <s v="AU"/>
    <s v="AUD"/>
    <n v="1299564000"/>
    <n v="1300510800"/>
    <b v="0"/>
    <x v="84"/>
    <d v="2011-03-19T05:00:00"/>
    <b v="1"/>
    <s v="music/rock"/>
    <x v="1"/>
    <s v="rock"/>
  </r>
  <r>
    <n v="1.3122448979591836"/>
    <x v="1"/>
    <n v="106"/>
    <n v="60.660377358490564"/>
    <s v="US"/>
    <s v="USD"/>
    <n v="1456380000"/>
    <n v="1456380000"/>
    <b v="0"/>
    <x v="85"/>
    <d v="2016-02-25T06:00:00"/>
    <b v="1"/>
    <s v="theater/plays"/>
    <x v="0"/>
    <s v="plays"/>
  </r>
  <r>
    <n v="1.6763513513513513"/>
    <x v="1"/>
    <n v="679"/>
    <n v="18.269513991163475"/>
    <s v="IT"/>
    <s v="EUR"/>
    <n v="1470459600"/>
    <n v="1472878800"/>
    <b v="0"/>
    <x v="86"/>
    <d v="2016-09-03T05:00:00"/>
    <b v="0"/>
    <s v="publishing/translations"/>
    <x v="4"/>
    <s v="translations"/>
  </r>
  <r>
    <n v="0.6198488664987406"/>
    <x v="1"/>
    <n v="1220"/>
    <n v="100.85245901639344"/>
    <s v="AU"/>
    <s v="AUD"/>
    <n v="1437973200"/>
    <n v="1438318800"/>
    <b v="0"/>
    <x v="87"/>
    <d v="2015-07-31T05:00:00"/>
    <b v="0"/>
    <s v="games/video games"/>
    <x v="5"/>
    <s v="video games"/>
  </r>
  <r>
    <n v="2.6074999999999999"/>
    <x v="1"/>
    <n v="1"/>
    <n v="12516"/>
    <s v="US"/>
    <s v="USD"/>
    <n v="1319000400"/>
    <n v="1320555600"/>
    <b v="0"/>
    <x v="88"/>
    <d v="2011-11-06T05:00:00"/>
    <b v="0"/>
    <s v="theater/plays"/>
    <x v="0"/>
    <s v="plays"/>
  </r>
  <r>
    <n v="2.5258823529411765"/>
    <x v="1"/>
    <n v="37"/>
    <n v="232.1081081081081"/>
    <s v="IT"/>
    <s v="EUR"/>
    <n v="1287896400"/>
    <n v="1288674000"/>
    <b v="0"/>
    <x v="89"/>
    <d v="2010-11-02T05:00:00"/>
    <b v="0"/>
    <s v="music/electric music"/>
    <x v="1"/>
    <s v="electric music"/>
  </r>
  <r>
    <n v="0.7861538461538462"/>
    <x v="1"/>
    <n v="60"/>
    <n v="102.2"/>
    <s v="US"/>
    <s v="USD"/>
    <n v="1389506400"/>
    <n v="1389679200"/>
    <b v="0"/>
    <x v="90"/>
    <d v="2014-01-14T06:00:00"/>
    <b v="0"/>
    <s v="film &amp; video/television"/>
    <x v="3"/>
    <s v="television"/>
  </r>
  <r>
    <n v="0.48404406999351912"/>
    <x v="1"/>
    <n v="296"/>
    <n v="252.32432432432432"/>
    <s v="US"/>
    <s v="USD"/>
    <n v="1536642000"/>
    <n v="1538283600"/>
    <b v="0"/>
    <x v="91"/>
    <d v="2018-09-30T05:00:00"/>
    <b v="0"/>
    <s v="food/food trucks"/>
    <x v="2"/>
    <s v="food trucks"/>
  </r>
  <r>
    <n v="2.5887500000000001"/>
    <x v="1"/>
    <n v="3304"/>
    <n v="15.670399515738499"/>
    <s v="IT"/>
    <s v="EUR"/>
    <n v="1510898400"/>
    <n v="1513922400"/>
    <b v="0"/>
    <x v="92"/>
    <d v="2017-12-22T06:00:00"/>
    <b v="0"/>
    <s v="publishing/fiction"/>
    <x v="4"/>
    <s v="fiction"/>
  </r>
  <r>
    <n v="0.60548713235294116"/>
    <x v="1"/>
    <n v="73"/>
    <n v="902.42465753424653"/>
    <s v="US"/>
    <s v="USD"/>
    <n v="1442552400"/>
    <n v="1442638800"/>
    <b v="0"/>
    <x v="93"/>
    <d v="2015-09-19T05:00:00"/>
    <b v="0"/>
    <s v="theater/plays"/>
    <x v="0"/>
    <s v="plays"/>
  </r>
  <r>
    <n v="3.036896551724138"/>
    <x v="1"/>
    <n v="3387"/>
    <n v="2.6002361972246826"/>
    <s v="US"/>
    <s v="USD"/>
    <n v="1417068000"/>
    <n v="1419400800"/>
    <b v="0"/>
    <x v="94"/>
    <d v="2014-12-24T06:00:00"/>
    <b v="0"/>
    <s v="publishing/fiction"/>
    <x v="4"/>
    <s v="fiction"/>
  </r>
  <r>
    <n v="1.1299999999999999"/>
    <x v="1"/>
    <n v="662"/>
    <n v="1.5362537764350452"/>
    <s v="CA"/>
    <s v="CAD"/>
    <n v="1448344800"/>
    <n v="1448604000"/>
    <b v="1"/>
    <x v="95"/>
    <d v="2015-11-27T06:00:00"/>
    <b v="0"/>
    <s v="theater/plays"/>
    <x v="0"/>
    <s v="plays"/>
  </r>
  <r>
    <n v="2.1737876614060259"/>
    <x v="1"/>
    <n v="774"/>
    <n v="195.75322997416021"/>
    <s v="US"/>
    <s v="USD"/>
    <n v="1471150800"/>
    <n v="1473570000"/>
    <b v="0"/>
    <x v="96"/>
    <d v="2016-09-11T05:00:00"/>
    <b v="1"/>
    <s v="theater/plays"/>
    <x v="0"/>
    <s v="plays"/>
  </r>
  <r>
    <n v="9.2669230769230762"/>
    <x v="1"/>
    <n v="672"/>
    <n v="17.927083333333332"/>
    <s v="CA"/>
    <s v="CAD"/>
    <n v="1273640400"/>
    <n v="1273899600"/>
    <b v="0"/>
    <x v="97"/>
    <d v="2010-05-15T05:00:00"/>
    <b v="0"/>
    <s v="theater/plays"/>
    <x v="0"/>
    <s v="plays"/>
  </r>
  <r>
    <n v="0.33692229038854804"/>
    <x v="1"/>
    <n v="940"/>
    <n v="35.054255319148936"/>
    <s v="CH"/>
    <s v="CHF"/>
    <n v="1308459600"/>
    <n v="1312693200"/>
    <b v="0"/>
    <x v="98"/>
    <d v="2011-08-07T05:00:00"/>
    <b v="1"/>
    <s v="film &amp; video/documentary"/>
    <x v="3"/>
    <s v="documentary"/>
  </r>
  <r>
    <n v="1.9672368421052631"/>
    <x v="1"/>
    <n v="117"/>
    <n v="127.78632478632478"/>
    <s v="US"/>
    <s v="USD"/>
    <n v="1362636000"/>
    <n v="1363064400"/>
    <b v="0"/>
    <x v="99"/>
    <d v="2013-03-12T05:00:00"/>
    <b v="1"/>
    <s v="theater/plays"/>
    <x v="0"/>
    <s v="plays"/>
  </r>
  <r>
    <n v="0.01"/>
    <x v="1"/>
    <n v="115"/>
    <n v="8.6956521739130436E-3"/>
    <s v="US"/>
    <s v="USD"/>
    <n v="1348808400"/>
    <n v="1349326800"/>
    <b v="0"/>
    <x v="100"/>
    <d v="2012-10-04T05:00:00"/>
    <b v="0"/>
    <s v="games/mobile games"/>
    <x v="5"/>
    <s v="mobile games"/>
  </r>
  <r>
    <n v="10.214444444444444"/>
    <x v="1"/>
    <n v="326"/>
    <n v="28.199386503067483"/>
    <s v="US"/>
    <s v="USD"/>
    <n v="1429592400"/>
    <n v="1430974800"/>
    <b v="0"/>
    <x v="101"/>
    <d v="2015-05-07T05:00:00"/>
    <b v="1"/>
    <s v="technology/wearables"/>
    <x v="6"/>
    <s v="wearables"/>
  </r>
  <r>
    <n v="2.8167567567567566"/>
    <x v="1"/>
    <n v="1"/>
    <n v="10422"/>
    <s v="US"/>
    <s v="USD"/>
    <n v="1544940000"/>
    <n v="1545026400"/>
    <b v="0"/>
    <x v="102"/>
    <d v="2018-12-17T06:00:00"/>
    <b v="0"/>
    <s v="music/rock"/>
    <x v="1"/>
    <s v="rock"/>
  </r>
  <r>
    <n v="0.24610000000000001"/>
    <x v="1"/>
    <n v="1467"/>
    <n v="1.6775732788002726"/>
    <s v="US"/>
    <s v="USD"/>
    <n v="1402290000"/>
    <n v="1406696400"/>
    <b v="0"/>
    <x v="103"/>
    <d v="2014-07-30T05:00:00"/>
    <b v="0"/>
    <s v="music/electric music"/>
    <x v="1"/>
    <s v="electric music"/>
  </r>
  <r>
    <n v="1.4314010067114094"/>
    <x v="1"/>
    <n v="5681"/>
    <n v="30.033972892096461"/>
    <s v="US"/>
    <s v="USD"/>
    <n v="1350622800"/>
    <n v="1351141200"/>
    <b v="0"/>
    <x v="104"/>
    <d v="2012-10-25T05:00:00"/>
    <b v="0"/>
    <s v="theater/plays"/>
    <x v="0"/>
    <s v="plays"/>
  </r>
  <r>
    <n v="1.4454411764705883"/>
    <x v="1"/>
    <n v="1059"/>
    <n v="9.2813975448536361"/>
    <s v="US"/>
    <s v="USD"/>
    <n v="1463029200"/>
    <n v="1465016400"/>
    <b v="0"/>
    <x v="105"/>
    <d v="2016-06-04T05:00:00"/>
    <b v="1"/>
    <s v="music/indie rock"/>
    <x v="1"/>
    <s v="indie rock"/>
  </r>
  <r>
    <n v="3.5912820512820511"/>
    <x v="1"/>
    <n v="1194"/>
    <n v="11.73031825795645"/>
    <s v="US"/>
    <s v="USD"/>
    <n v="1269493200"/>
    <n v="1270789200"/>
    <b v="0"/>
    <x v="106"/>
    <d v="2010-04-09T05:00:00"/>
    <b v="0"/>
    <s v="theater/plays"/>
    <x v="0"/>
    <s v="plays"/>
  </r>
  <r>
    <n v="1.8648571428571428"/>
    <x v="1"/>
    <n v="30"/>
    <n v="217.56666666666666"/>
    <s v="AU"/>
    <s v="AUD"/>
    <n v="1388383200"/>
    <n v="1389420000"/>
    <b v="0"/>
    <x v="107"/>
    <d v="2014-01-11T06:00:00"/>
    <b v="0"/>
    <s v="photography/photography books"/>
    <x v="7"/>
    <s v="photography books"/>
  </r>
  <r>
    <n v="5.9526666666666666"/>
    <x v="1"/>
    <n v="75"/>
    <n v="119.05333333333333"/>
    <s v="US"/>
    <s v="USD"/>
    <n v="1442984400"/>
    <n v="1443502800"/>
    <b v="0"/>
    <x v="108"/>
    <d v="2015-09-29T05:00:00"/>
    <b v="1"/>
    <s v="technology/web"/>
    <x v="6"/>
    <s v="web"/>
  </r>
  <r>
    <n v="0.5921153846153846"/>
    <x v="1"/>
    <n v="955"/>
    <n v="3.2240837696335078"/>
    <s v="DK"/>
    <s v="DKK"/>
    <n v="1550815200"/>
    <n v="1552798800"/>
    <b v="0"/>
    <x v="109"/>
    <d v="2019-03-17T05:00:00"/>
    <b v="1"/>
    <s v="music/indie rock"/>
    <x v="1"/>
    <s v="indie rock"/>
  </r>
  <r>
    <n v="0.14962780898876404"/>
    <x v="1"/>
    <n v="67"/>
    <n v="318.0149253731343"/>
    <s v="US"/>
    <s v="USD"/>
    <n v="1501736400"/>
    <n v="1502341200"/>
    <b v="0"/>
    <x v="110"/>
    <d v="2017-08-10T05:00:00"/>
    <b v="0"/>
    <s v="music/indie rock"/>
    <x v="1"/>
    <s v="indie rock"/>
  </r>
  <r>
    <n v="1.1995602605863191"/>
    <x v="1"/>
    <n v="5"/>
    <n v="14730.6"/>
    <s v="US"/>
    <s v="USD"/>
    <n v="1395291600"/>
    <n v="1397192400"/>
    <b v="0"/>
    <x v="111"/>
    <d v="2014-04-11T05:00:00"/>
    <b v="0"/>
    <s v="publishing/translations"/>
    <x v="4"/>
    <s v="translations"/>
  </r>
  <r>
    <n v="2.6882978723404256"/>
    <x v="1"/>
    <n v="26"/>
    <n v="485.96153846153845"/>
    <s v="US"/>
    <s v="USD"/>
    <n v="1405746000"/>
    <n v="1407042000"/>
    <b v="0"/>
    <x v="112"/>
    <d v="2014-08-03T05:00:00"/>
    <b v="1"/>
    <s v="film &amp; video/documentary"/>
    <x v="3"/>
    <s v="documentary"/>
  </r>
  <r>
    <n v="3.7687878787878786"/>
    <x v="1"/>
    <n v="1130"/>
    <n v="11.006194690265486"/>
    <s v="US"/>
    <s v="USD"/>
    <n v="1472619600"/>
    <n v="1474261200"/>
    <b v="0"/>
    <x v="113"/>
    <d v="2016-09-19T05:00:00"/>
    <b v="0"/>
    <s v="theater/plays"/>
    <x v="0"/>
    <s v="plays"/>
  </r>
  <r>
    <n v="7.2715789473684209"/>
    <x v="1"/>
    <n v="782"/>
    <n v="17.667519181585678"/>
    <s v="US"/>
    <s v="USD"/>
    <n v="1472878800"/>
    <n v="1473656400"/>
    <b v="0"/>
    <x v="114"/>
    <d v="2016-09-12T05:00:00"/>
    <b v="0"/>
    <s v="theater/plays"/>
    <x v="0"/>
    <s v="plays"/>
  </r>
  <r>
    <n v="0.87211757648470301"/>
    <x v="1"/>
    <n v="210"/>
    <n v="692.29523809523812"/>
    <s v="US"/>
    <s v="USD"/>
    <n v="1505970000"/>
    <n v="1506747600"/>
    <b v="0"/>
    <x v="115"/>
    <d v="2017-09-30T05:00:00"/>
    <b v="0"/>
    <s v="food/food trucks"/>
    <x v="2"/>
    <s v="food trucks"/>
  </r>
  <r>
    <n v="0.88"/>
    <x v="1"/>
    <n v="136"/>
    <n v="46.588235294117645"/>
    <s v="US"/>
    <s v="USD"/>
    <n v="1507093200"/>
    <n v="1508648400"/>
    <b v="0"/>
    <x v="116"/>
    <d v="2017-10-22T05:00:00"/>
    <b v="0"/>
    <s v="technology/web"/>
    <x v="6"/>
    <s v="web"/>
  </r>
  <r>
    <n v="1.7393877551020409"/>
    <x v="1"/>
    <n v="86"/>
    <n v="99.104651162790702"/>
    <s v="CA"/>
    <s v="CAD"/>
    <n v="1284008400"/>
    <n v="1285131600"/>
    <b v="0"/>
    <x v="25"/>
    <d v="2010-09-22T05:00:00"/>
    <b v="0"/>
    <s v="music/rock"/>
    <x v="1"/>
    <s v="rock"/>
  </r>
  <r>
    <n v="1.1761111111111111"/>
    <x v="1"/>
    <n v="19"/>
    <n v="334.26315789473682"/>
    <s v="US"/>
    <s v="USD"/>
    <n v="1526187600"/>
    <n v="1527138000"/>
    <b v="0"/>
    <x v="117"/>
    <d v="2018-05-24T05:00:00"/>
    <b v="0"/>
    <s v="film &amp; video/television"/>
    <x v="3"/>
    <s v="television"/>
  </r>
  <r>
    <n v="2.1496"/>
    <x v="1"/>
    <n v="886"/>
    <n v="12.130925507900677"/>
    <s v="US"/>
    <s v="USD"/>
    <n v="1400821200"/>
    <n v="1402117200"/>
    <b v="0"/>
    <x v="118"/>
    <d v="2014-06-07T05:00:00"/>
    <b v="0"/>
    <s v="theater/plays"/>
    <x v="0"/>
    <s v="plays"/>
  </r>
  <r>
    <n v="1.4949667110519307"/>
    <x v="1"/>
    <n v="35"/>
    <n v="3207.7714285714287"/>
    <s v="IT"/>
    <s v="EUR"/>
    <n v="1417500000"/>
    <n v="1417586400"/>
    <b v="0"/>
    <x v="119"/>
    <d v="2014-12-03T06:00:00"/>
    <b v="0"/>
    <s v="theater/plays"/>
    <x v="0"/>
    <s v="plays"/>
  </r>
  <r>
    <n v="2.1933995584988963"/>
    <x v="1"/>
    <n v="24"/>
    <n v="4140.041666666667"/>
    <s v="US"/>
    <s v="USD"/>
    <n v="1370322000"/>
    <n v="1370408400"/>
    <b v="0"/>
    <x v="120"/>
    <d v="2013-06-05T05:00:00"/>
    <b v="1"/>
    <s v="theater/plays"/>
    <x v="0"/>
    <s v="plays"/>
  </r>
  <r>
    <n v="0.64367690058479532"/>
    <x v="1"/>
    <n v="86"/>
    <n v="1023.8953488372093"/>
    <s v="IT"/>
    <s v="EUR"/>
    <n v="1552366800"/>
    <n v="1552626000"/>
    <b v="0"/>
    <x v="121"/>
    <d v="2019-03-15T05:00:00"/>
    <b v="0"/>
    <s v="theater/plays"/>
    <x v="0"/>
    <s v="plays"/>
  </r>
  <r>
    <n v="0.18622397298818233"/>
    <x v="1"/>
    <n v="243"/>
    <n v="136.18106995884773"/>
    <s v="US"/>
    <s v="USD"/>
    <n v="1403845200"/>
    <n v="1404190800"/>
    <b v="0"/>
    <x v="122"/>
    <d v="2014-07-01T05:00:00"/>
    <b v="0"/>
    <s v="music/rock"/>
    <x v="1"/>
    <s v="rock"/>
  </r>
  <r>
    <n v="3.6776923076923076"/>
    <x v="1"/>
    <n v="65"/>
    <n v="147.1076923076923"/>
    <s v="US"/>
    <s v="USD"/>
    <n v="1523163600"/>
    <n v="1523509200"/>
    <b v="1"/>
    <x v="123"/>
    <d v="2018-04-12T05:00:00"/>
    <b v="0"/>
    <s v="music/indie rock"/>
    <x v="1"/>
    <s v="indie rock"/>
  </r>
  <r>
    <n v="1.5990566037735849"/>
    <x v="1"/>
    <n v="100"/>
    <n v="84.75"/>
    <s v="DK"/>
    <s v="DKK"/>
    <n v="1472878800"/>
    <n v="1474520400"/>
    <b v="0"/>
    <x v="114"/>
    <d v="2016-09-22T05:00:00"/>
    <b v="0"/>
    <s v="technology/wearables"/>
    <x v="6"/>
    <s v="wearables"/>
  </r>
  <r>
    <n v="0.38633185349611543"/>
    <x v="1"/>
    <n v="168"/>
    <n v="414.38690476190476"/>
    <s v="US"/>
    <s v="USD"/>
    <n v="1281070800"/>
    <n v="1283576400"/>
    <b v="0"/>
    <x v="124"/>
    <d v="2010-09-04T05:00:00"/>
    <b v="0"/>
    <s v="music/electric music"/>
    <x v="1"/>
    <s v="electric music"/>
  </r>
  <r>
    <n v="0.51421511627906979"/>
    <x v="1"/>
    <n v="13"/>
    <n v="4082.0769230769229"/>
    <s v="US"/>
    <s v="USD"/>
    <n v="1436245200"/>
    <n v="1436590800"/>
    <b v="0"/>
    <x v="125"/>
    <d v="2015-07-11T05:00:00"/>
    <b v="0"/>
    <s v="music/rock"/>
    <x v="1"/>
    <s v="rock"/>
  </r>
  <r>
    <n v="0.60334277620396604"/>
    <x v="1"/>
    <n v="1"/>
    <n v="42596"/>
    <s v="CA"/>
    <s v="CAD"/>
    <n v="1269493200"/>
    <n v="1270443600"/>
    <b v="0"/>
    <x v="106"/>
    <d v="2010-04-05T05:00:00"/>
    <b v="0"/>
    <s v="theater/plays"/>
    <x v="0"/>
    <s v="plays"/>
  </r>
  <r>
    <n v="3.2026936026936029E-2"/>
    <x v="1"/>
    <n v="40"/>
    <n v="118.9"/>
    <s v="US"/>
    <s v="USD"/>
    <n v="1301806800"/>
    <n v="1302670800"/>
    <b v="0"/>
    <x v="126"/>
    <d v="2011-04-13T05:00:00"/>
    <b v="0"/>
    <s v="music/jazz"/>
    <x v="1"/>
    <s v="jazz"/>
  </r>
  <r>
    <n v="1.5546875"/>
    <x v="1"/>
    <n v="226"/>
    <n v="66.039823008849552"/>
    <s v="DK"/>
    <s v="DKK"/>
    <n v="1488520800"/>
    <n v="1490850000"/>
    <b v="0"/>
    <x v="127"/>
    <d v="2017-03-30T05:00:00"/>
    <b v="0"/>
    <s v="film &amp; video/science fiction"/>
    <x v="3"/>
    <s v="science fiction"/>
  </r>
  <r>
    <n v="1.0085974499089254"/>
    <x v="1"/>
    <n v="1625"/>
    <n v="102.22523076923076"/>
    <s v="US"/>
    <s v="USD"/>
    <n v="1377579600"/>
    <n v="1379653200"/>
    <b v="0"/>
    <x v="128"/>
    <d v="2013-09-20T05:00:00"/>
    <b v="0"/>
    <s v="theater/plays"/>
    <x v="0"/>
    <s v="plays"/>
  </r>
  <r>
    <n v="1.1618181818181819"/>
    <x v="1"/>
    <n v="143"/>
    <n v="26.81118881118881"/>
    <s v="US"/>
    <s v="USD"/>
    <n v="1550037600"/>
    <n v="1550210400"/>
    <b v="0"/>
    <x v="129"/>
    <d v="2019-02-15T06:00:00"/>
    <b v="0"/>
    <s v="theater/plays"/>
    <x v="0"/>
    <s v="plays"/>
  </r>
  <r>
    <n v="3.1077777777777778"/>
    <x v="1"/>
    <n v="934"/>
    <n v="14.973233404710921"/>
    <s v="US"/>
    <s v="USD"/>
    <n v="1556427600"/>
    <n v="1557205200"/>
    <b v="0"/>
    <x v="130"/>
    <d v="2019-05-07T05:00:00"/>
    <b v="0"/>
    <s v="film &amp; video/science fiction"/>
    <x v="3"/>
    <s v="science fiction"/>
  </r>
  <r>
    <n v="0.89736683417085428"/>
    <x v="1"/>
    <n v="17"/>
    <n v="5252.2352941176468"/>
    <s v="US"/>
    <s v="USD"/>
    <n v="1309496400"/>
    <n v="1311051600"/>
    <b v="1"/>
    <x v="131"/>
    <d v="2011-07-19T05:00:00"/>
    <b v="0"/>
    <s v="theater/plays"/>
    <x v="0"/>
    <s v="plays"/>
  </r>
  <r>
    <n v="0.71272727272727276"/>
    <x v="1"/>
    <n v="2179"/>
    <n v="2.5185865075722806"/>
    <s v="US"/>
    <s v="USD"/>
    <n v="1340254800"/>
    <n v="1340427600"/>
    <b v="1"/>
    <x v="132"/>
    <d v="2012-06-23T05:00:00"/>
    <b v="0"/>
    <s v="food/food trucks"/>
    <x v="2"/>
    <s v="food trucks"/>
  </r>
  <r>
    <n v="3.2862318840579711E-2"/>
    <x v="1"/>
    <n v="931"/>
    <n v="2.9226638023630507"/>
    <s v="US"/>
    <s v="USD"/>
    <n v="1458104400"/>
    <n v="1459314000"/>
    <b v="0"/>
    <x v="133"/>
    <d v="2016-03-30T05:00:00"/>
    <b v="0"/>
    <s v="theater/plays"/>
    <x v="0"/>
    <s v="plays"/>
  </r>
  <r>
    <n v="2.617777777777778"/>
    <x v="1"/>
    <n v="92"/>
    <n v="51.217391304347828"/>
    <s v="US"/>
    <s v="USD"/>
    <n v="1486965600"/>
    <n v="1487397600"/>
    <b v="0"/>
    <x v="134"/>
    <d v="2017-02-18T06:00:00"/>
    <b v="0"/>
    <s v="film &amp; video/animation"/>
    <x v="3"/>
    <s v="animation"/>
  </r>
  <r>
    <n v="0.96"/>
    <x v="1"/>
    <n v="57"/>
    <n v="161.68421052631578"/>
    <s v="AU"/>
    <s v="AUD"/>
    <n v="1561438800"/>
    <n v="1562043600"/>
    <b v="0"/>
    <x v="135"/>
    <d v="2019-07-02T05:00:00"/>
    <b v="1"/>
    <s v="music/rock"/>
    <x v="1"/>
    <s v="rock"/>
  </r>
  <r>
    <n v="0.20896851248642778"/>
    <x v="1"/>
    <n v="41"/>
    <n v="469.41463414634148"/>
    <s v="US"/>
    <s v="USD"/>
    <n v="1440824400"/>
    <n v="1441170000"/>
    <b v="0"/>
    <x v="136"/>
    <d v="2015-09-02T05:00:00"/>
    <b v="0"/>
    <s v="technology/wearables"/>
    <x v="6"/>
    <s v="wearables"/>
  </r>
  <r>
    <n v="2.2316363636363636"/>
    <x v="1"/>
    <n v="1"/>
    <n v="12274"/>
    <s v="US"/>
    <s v="USD"/>
    <n v="1264399200"/>
    <n v="1267423200"/>
    <b v="0"/>
    <x v="137"/>
    <d v="2010-03-01T06:00:00"/>
    <b v="0"/>
    <s v="music/rock"/>
    <x v="1"/>
    <s v="rock"/>
  </r>
  <r>
    <n v="1.0159097978227061"/>
    <x v="1"/>
    <n v="101"/>
    <n v="646.76237623762381"/>
    <s v="US"/>
    <s v="USD"/>
    <n v="1355032800"/>
    <n v="1355205600"/>
    <b v="0"/>
    <x v="138"/>
    <d v="2012-12-11T06:00:00"/>
    <b v="0"/>
    <s v="theater/plays"/>
    <x v="0"/>
    <s v="plays"/>
  </r>
  <r>
    <n v="2.3003999999999998"/>
    <x v="1"/>
    <n v="1335"/>
    <n v="8.6157303370786522"/>
    <s v="CA"/>
    <s v="CAD"/>
    <n v="1302238800"/>
    <n v="1303275600"/>
    <b v="0"/>
    <x v="139"/>
    <d v="2011-04-20T05:00:00"/>
    <b v="0"/>
    <s v="film &amp; video/drama"/>
    <x v="3"/>
    <s v="drama"/>
  </r>
  <r>
    <n v="1.355925925925926"/>
    <x v="1"/>
    <n v="15"/>
    <n v="488.13333333333333"/>
    <s v="GB"/>
    <s v="GBP"/>
    <n v="1453615200"/>
    <n v="1456812000"/>
    <b v="0"/>
    <x v="140"/>
    <d v="2016-03-01T06:00:00"/>
    <b v="0"/>
    <s v="music/rock"/>
    <x v="1"/>
    <s v="rock"/>
  </r>
  <r>
    <n v="1.2909999999999999"/>
    <x v="1"/>
    <n v="454"/>
    <n v="25.592511013215859"/>
    <s v="US"/>
    <s v="USD"/>
    <n v="1282712400"/>
    <n v="1283058000"/>
    <b v="0"/>
    <x v="141"/>
    <d v="2010-08-29T05:00:00"/>
    <b v="1"/>
    <s v="music/rock"/>
    <x v="1"/>
    <s v="rock"/>
  </r>
  <r>
    <n v="2.3651200000000001"/>
    <x v="1"/>
    <n v="3182"/>
    <n v="18.582023884349464"/>
    <s v="IT"/>
    <s v="EUR"/>
    <n v="1415340000"/>
    <n v="1418191200"/>
    <b v="0"/>
    <x v="142"/>
    <d v="2014-12-10T06:00:00"/>
    <b v="1"/>
    <s v="music/jazz"/>
    <x v="1"/>
    <s v="jazz"/>
  </r>
  <r>
    <n v="0.17249999999999999"/>
    <x v="1"/>
    <n v="15"/>
    <n v="101.2"/>
    <s v="US"/>
    <s v="USD"/>
    <n v="1509948000"/>
    <n v="1510380000"/>
    <b v="0"/>
    <x v="143"/>
    <d v="2017-11-11T06:00:00"/>
    <b v="0"/>
    <s v="theater/plays"/>
    <x v="0"/>
    <s v="plays"/>
  </r>
  <r>
    <n v="1.1249397590361445"/>
    <x v="1"/>
    <n v="133"/>
    <n v="70.203007518796994"/>
    <s v="US"/>
    <s v="USD"/>
    <n v="1334811600"/>
    <n v="1335243600"/>
    <b v="0"/>
    <x v="144"/>
    <d v="2012-04-24T05:00:00"/>
    <b v="1"/>
    <s v="games/video games"/>
    <x v="5"/>
    <s v="video games"/>
  </r>
  <r>
    <n v="1.2102150537634409"/>
    <x v="1"/>
    <n v="2062"/>
    <n v="5.4582929194956353"/>
    <s v="US"/>
    <s v="USD"/>
    <n v="1331445600"/>
    <n v="1333256400"/>
    <b v="0"/>
    <x v="145"/>
    <d v="2012-04-01T05:00:00"/>
    <b v="1"/>
    <s v="theater/plays"/>
    <x v="0"/>
    <s v="plays"/>
  </r>
  <r>
    <n v="2.1987096774193549"/>
    <x v="1"/>
    <n v="29"/>
    <n v="470.06896551724139"/>
    <s v="DK"/>
    <s v="DKK"/>
    <n v="1464584400"/>
    <n v="1465016400"/>
    <b v="0"/>
    <x v="146"/>
    <d v="2016-06-04T05:00:00"/>
    <b v="0"/>
    <s v="music/rock"/>
    <x v="1"/>
    <s v="rock"/>
  </r>
  <r>
    <n v="0.01"/>
    <x v="1"/>
    <n v="132"/>
    <n v="7.575757575757576E-3"/>
    <s v="US"/>
    <s v="USD"/>
    <n v="1335848400"/>
    <n v="1336280400"/>
    <b v="0"/>
    <x v="147"/>
    <d v="2012-05-06T05:00:00"/>
    <b v="0"/>
    <s v="technology/web"/>
    <x v="6"/>
    <s v="web"/>
  </r>
  <r>
    <n v="0.64166909620991253"/>
    <x v="1"/>
    <n v="137"/>
    <n v="642.60583941605842"/>
    <s v="DK"/>
    <s v="DKK"/>
    <n v="1331701200"/>
    <n v="1331787600"/>
    <b v="0"/>
    <x v="148"/>
    <d v="2012-03-15T05:00:00"/>
    <b v="1"/>
    <s v="music/metal"/>
    <x v="1"/>
    <s v="metal"/>
  </r>
  <r>
    <n v="4.2306746987951804"/>
    <x v="1"/>
    <n v="908"/>
    <n v="193.3623348017621"/>
    <s v="US"/>
    <s v="USD"/>
    <n v="1368162000"/>
    <n v="1370926800"/>
    <b v="0"/>
    <x v="149"/>
    <d v="2013-06-11T05:00:00"/>
    <b v="1"/>
    <s v="film &amp; video/documentary"/>
    <x v="3"/>
    <s v="documentary"/>
  </r>
  <r>
    <n v="0.92984160506863778"/>
    <x v="1"/>
    <n v="10"/>
    <n v="17611.2"/>
    <s v="US"/>
    <s v="USD"/>
    <n v="1331874000"/>
    <n v="1333429200"/>
    <b v="0"/>
    <x v="150"/>
    <d v="2012-04-03T05:00:00"/>
    <b v="0"/>
    <s v="food/food trucks"/>
    <x v="2"/>
    <s v="food trucks"/>
  </r>
  <r>
    <n v="0.58756567425569173"/>
    <x v="1"/>
    <n v="1910"/>
    <n v="52.696335078534034"/>
    <s v="CH"/>
    <s v="CHF"/>
    <n v="1381813200"/>
    <n v="1383976800"/>
    <b v="0"/>
    <x v="151"/>
    <d v="2013-11-09T06:00:00"/>
    <b v="0"/>
    <s v="theater/plays"/>
    <x v="0"/>
    <s v="plays"/>
  </r>
  <r>
    <n v="0.65022222222222226"/>
    <x v="1"/>
    <n v="38"/>
    <n v="2387"/>
    <s v="AU"/>
    <s v="AUD"/>
    <n v="1548655200"/>
    <n v="1550556000"/>
    <b v="0"/>
    <x v="152"/>
    <d v="2019-02-19T06:00:00"/>
    <b v="0"/>
    <s v="theater/plays"/>
    <x v="0"/>
    <s v="plays"/>
  </r>
  <r>
    <n v="0.73939560439560437"/>
    <x v="1"/>
    <n v="104"/>
    <n v="258.78846153846155"/>
    <s v="AU"/>
    <s v="AUD"/>
    <n v="1389679200"/>
    <n v="1390456800"/>
    <b v="0"/>
    <x v="153"/>
    <d v="2014-01-23T06:00:00"/>
    <b v="1"/>
    <s v="theater/plays"/>
    <x v="0"/>
    <s v="plays"/>
  </r>
  <r>
    <n v="0.52666666666666662"/>
    <x v="1"/>
    <n v="49"/>
    <n v="45.142857142857146"/>
    <s v="US"/>
    <s v="USD"/>
    <n v="1456984800"/>
    <n v="1461819600"/>
    <b v="0"/>
    <x v="154"/>
    <d v="2016-04-28T05:00:00"/>
    <b v="0"/>
    <s v="food/food trucks"/>
    <x v="2"/>
    <s v="food trucks"/>
  </r>
  <r>
    <n v="2.2095238095238097"/>
    <x v="1"/>
    <n v="1"/>
    <n v="4640"/>
    <s v="DK"/>
    <s v="DKK"/>
    <n v="1504069200"/>
    <n v="1504155600"/>
    <b v="0"/>
    <x v="155"/>
    <d v="2017-08-31T05:00:00"/>
    <b v="1"/>
    <s v="publishing/nonfiction"/>
    <x v="4"/>
    <s v="nonfiction"/>
  </r>
  <r>
    <n v="1.0001150627615063"/>
    <x v="1"/>
    <n v="245"/>
    <n v="780.49795918367352"/>
    <s v="US"/>
    <s v="USD"/>
    <n v="1535864400"/>
    <n v="1537074000"/>
    <b v="0"/>
    <x v="156"/>
    <d v="2018-09-16T05:00:00"/>
    <b v="0"/>
    <s v="theater/plays"/>
    <x v="0"/>
    <s v="plays"/>
  </r>
  <r>
    <n v="1.6231249999999999"/>
    <x v="1"/>
    <n v="32"/>
    <n v="405.78125"/>
    <s v="US"/>
    <s v="USD"/>
    <n v="1452146400"/>
    <n v="1452578400"/>
    <b v="0"/>
    <x v="157"/>
    <d v="2016-01-12T06:00:00"/>
    <b v="0"/>
    <s v="music/indie rock"/>
    <x v="1"/>
    <s v="indie rock"/>
  </r>
  <r>
    <n v="0.78181818181818186"/>
    <x v="1"/>
    <n v="7"/>
    <n v="614.28571428571433"/>
    <s v="US"/>
    <s v="USD"/>
    <n v="1500008400"/>
    <n v="1500267600"/>
    <b v="0"/>
    <x v="158"/>
    <d v="2017-07-17T05:00:00"/>
    <b v="1"/>
    <s v="theater/plays"/>
    <x v="0"/>
    <s v="plays"/>
  </r>
  <r>
    <n v="1.4973770491803278"/>
    <x v="1"/>
    <n v="803"/>
    <n v="11.374844333748444"/>
    <s v="US"/>
    <s v="USD"/>
    <n v="1303102800"/>
    <n v="1303189200"/>
    <b v="0"/>
    <x v="159"/>
    <d v="2011-04-19T05:00:00"/>
    <b v="0"/>
    <s v="theater/plays"/>
    <x v="0"/>
    <s v="plays"/>
  </r>
  <r>
    <n v="2.5325714285714285"/>
    <x v="1"/>
    <n v="16"/>
    <n v="554"/>
    <s v="US"/>
    <s v="USD"/>
    <n v="1270789200"/>
    <n v="1272171600"/>
    <b v="0"/>
    <x v="160"/>
    <d v="2010-04-25T05:00:00"/>
    <b v="0"/>
    <s v="games/video games"/>
    <x v="5"/>
    <s v="video games"/>
  </r>
  <r>
    <n v="1.0016943521594683"/>
    <x v="1"/>
    <n v="31"/>
    <n v="4863.0645161290322"/>
    <s v="US"/>
    <s v="USD"/>
    <n v="1400907600"/>
    <n v="1403413200"/>
    <b v="0"/>
    <x v="161"/>
    <d v="2014-06-22T05:00:00"/>
    <b v="0"/>
    <s v="theater/plays"/>
    <x v="0"/>
    <s v="plays"/>
  </r>
  <r>
    <n v="1.2199004424778761"/>
    <x v="1"/>
    <n v="108"/>
    <n v="1021.1018518518518"/>
    <s v="IT"/>
    <s v="EUR"/>
    <n v="1574143200"/>
    <n v="1574229600"/>
    <b v="0"/>
    <x v="162"/>
    <d v="2019-11-20T06:00:00"/>
    <b v="1"/>
    <s v="food/food trucks"/>
    <x v="2"/>
    <s v="food trucks"/>
  </r>
  <r>
    <n v="1.3713265306122449"/>
    <x v="1"/>
    <n v="30"/>
    <n v="447.96666666666664"/>
    <s v="US"/>
    <s v="USD"/>
    <n v="1494738000"/>
    <n v="1495861200"/>
    <b v="0"/>
    <x v="163"/>
    <d v="2017-05-27T05:00:00"/>
    <b v="0"/>
    <s v="theater/plays"/>
    <x v="0"/>
    <s v="plays"/>
  </r>
  <r>
    <n v="4.155384615384615"/>
    <x v="1"/>
    <n v="17"/>
    <n v="635.52941176470586"/>
    <s v="US"/>
    <s v="USD"/>
    <n v="1392357600"/>
    <n v="1392530400"/>
    <b v="0"/>
    <x v="164"/>
    <d v="2014-02-16T06:00:00"/>
    <b v="0"/>
    <s v="music/rock"/>
    <x v="1"/>
    <s v="rock"/>
  </r>
  <r>
    <n v="0.3130913348946136"/>
    <x v="1"/>
    <n v="80"/>
    <n v="501.33749999999998"/>
    <s v="US"/>
    <s v="USD"/>
    <n v="1305003600"/>
    <n v="1305781200"/>
    <b v="0"/>
    <x v="165"/>
    <d v="2011-05-19T05:00:00"/>
    <b v="0"/>
    <s v="publishing/fiction"/>
    <x v="4"/>
    <s v="fiction"/>
  </r>
  <r>
    <n v="4.240815450643777"/>
    <x v="1"/>
    <n v="2468"/>
    <n v="40.036871961102108"/>
    <s v="US"/>
    <s v="USD"/>
    <n v="1301634000"/>
    <n v="1302325200"/>
    <b v="0"/>
    <x v="166"/>
    <d v="2011-04-09T05:00:00"/>
    <b v="0"/>
    <s v="film &amp; video/shorts"/>
    <x v="3"/>
    <s v="shorts"/>
  </r>
  <r>
    <n v="2.9388623072833599E-2"/>
    <x v="1"/>
    <n v="26"/>
    <n v="212.61538461538461"/>
    <s v="GB"/>
    <s v="GBP"/>
    <n v="1395896400"/>
    <n v="1396069200"/>
    <b v="0"/>
    <x v="167"/>
    <d v="2014-03-29T05:00:00"/>
    <b v="0"/>
    <s v="film &amp; video/documentary"/>
    <x v="3"/>
    <s v="documentary"/>
  </r>
  <r>
    <n v="0.1063265306122449"/>
    <x v="1"/>
    <n v="73"/>
    <n v="7.1369863013698627"/>
    <s v="US"/>
    <s v="USD"/>
    <n v="1529125200"/>
    <n v="1531112400"/>
    <b v="0"/>
    <x v="82"/>
    <d v="2018-07-09T05:00:00"/>
    <b v="1"/>
    <s v="theater/plays"/>
    <x v="0"/>
    <s v="plays"/>
  </r>
  <r>
    <n v="0.82874999999999999"/>
    <x v="1"/>
    <n v="128"/>
    <n v="5.1796875"/>
    <s v="US"/>
    <s v="USD"/>
    <n v="1451109600"/>
    <n v="1451628000"/>
    <b v="0"/>
    <x v="168"/>
    <d v="2016-01-01T06:00:00"/>
    <b v="0"/>
    <s v="film &amp; video/animation"/>
    <x v="3"/>
    <s v="animation"/>
  </r>
  <r>
    <n v="1.6301447776628748"/>
    <x v="1"/>
    <n v="33"/>
    <n v="4776.818181818182"/>
    <s v="US"/>
    <s v="USD"/>
    <n v="1566968400"/>
    <n v="1567314000"/>
    <b v="0"/>
    <x v="169"/>
    <d v="2019-09-01T05:00:00"/>
    <b v="1"/>
    <s v="theater/plays"/>
    <x v="0"/>
    <s v="plays"/>
  </r>
  <r>
    <n v="8.9466666666666672"/>
    <x v="1"/>
    <n v="1072"/>
    <n v="5.0074626865671643"/>
    <s v="US"/>
    <s v="USD"/>
    <n v="1292392800"/>
    <n v="1292479200"/>
    <b v="0"/>
    <x v="170"/>
    <d v="2010-12-16T06:00:00"/>
    <b v="1"/>
    <s v="music/rock"/>
    <x v="1"/>
    <s v="rock"/>
  </r>
  <r>
    <n v="0.26191501103752757"/>
    <x v="1"/>
    <n v="393"/>
    <n v="120.76081424936386"/>
    <s v="US"/>
    <s v="USD"/>
    <n v="1323669600"/>
    <n v="1323756000"/>
    <b v="0"/>
    <x v="171"/>
    <d v="2011-12-13T06:00:00"/>
    <b v="0"/>
    <s v="photography/photography books"/>
    <x v="7"/>
    <s v="photography books"/>
  </r>
  <r>
    <n v="0.74834782608695649"/>
    <x v="1"/>
    <n v="1257"/>
    <n v="68.464598249801114"/>
    <s v="US"/>
    <s v="USD"/>
    <n v="1440738000"/>
    <n v="1441342800"/>
    <b v="0"/>
    <x v="172"/>
    <d v="2015-09-04T05:00:00"/>
    <b v="0"/>
    <s v="music/indie rock"/>
    <x v="1"/>
    <s v="indie rock"/>
  </r>
  <r>
    <n v="4.1647680412371137"/>
    <x v="1"/>
    <n v="328"/>
    <n v="492.66158536585368"/>
    <s v="US"/>
    <s v="USD"/>
    <n v="1374296400"/>
    <n v="1375333200"/>
    <b v="0"/>
    <x v="173"/>
    <d v="2013-08-01T05:00:00"/>
    <b v="0"/>
    <s v="theater/plays"/>
    <x v="0"/>
    <s v="plays"/>
  </r>
  <r>
    <n v="0.96208333333333329"/>
    <x v="1"/>
    <n v="147"/>
    <n v="47.122448979591837"/>
    <s v="US"/>
    <s v="USD"/>
    <n v="1384840800"/>
    <n v="1389420000"/>
    <b v="0"/>
    <x v="174"/>
    <d v="2014-01-11T06:00:00"/>
    <b v="0"/>
    <s v="theater/plays"/>
    <x v="0"/>
    <s v="plays"/>
  </r>
  <r>
    <n v="3.5771910112359548"/>
    <x v="1"/>
    <n v="830"/>
    <n v="191.78915662650601"/>
    <s v="US"/>
    <s v="USD"/>
    <n v="1516600800"/>
    <n v="1520056800"/>
    <b v="0"/>
    <x v="175"/>
    <d v="2018-03-03T06:00:00"/>
    <b v="0"/>
    <s v="games/video games"/>
    <x v="5"/>
    <s v="video games"/>
  </r>
  <r>
    <n v="3.0845714285714285"/>
    <x v="1"/>
    <n v="331"/>
    <n v="521.86102719033238"/>
    <s v="GB"/>
    <s v="GBP"/>
    <n v="1436418000"/>
    <n v="1436504400"/>
    <b v="0"/>
    <x v="176"/>
    <d v="2015-07-10T05:00:00"/>
    <b v="0"/>
    <s v="film &amp; video/drama"/>
    <x v="3"/>
    <s v="drama"/>
  </r>
  <r>
    <n v="0.61802325581395345"/>
    <x v="1"/>
    <n v="25"/>
    <n v="212.6"/>
    <s v="US"/>
    <s v="USD"/>
    <n v="1503550800"/>
    <n v="1508302800"/>
    <b v="0"/>
    <x v="177"/>
    <d v="2017-10-18T05:00:00"/>
    <b v="1"/>
    <s v="music/indie rock"/>
    <x v="1"/>
    <s v="indie rock"/>
  </r>
  <r>
    <n v="7.2232472324723247"/>
    <x v="1"/>
    <n v="3483"/>
    <n v="56.201550387596896"/>
    <s v="US"/>
    <s v="USD"/>
    <n v="1487224800"/>
    <n v="1488348000"/>
    <b v="0"/>
    <x v="178"/>
    <d v="2017-03-01T06:00:00"/>
    <b v="0"/>
    <s v="food/food trucks"/>
    <x v="2"/>
    <s v="food trucks"/>
  </r>
  <r>
    <n v="0.69117647058823528"/>
    <x v="1"/>
    <n v="923"/>
    <n v="3.819068255687974"/>
    <s v="US"/>
    <s v="USD"/>
    <n v="1500008400"/>
    <n v="1502600400"/>
    <b v="0"/>
    <x v="158"/>
    <d v="2017-08-13T05:00:00"/>
    <b v="0"/>
    <s v="theater/plays"/>
    <x v="0"/>
    <s v="plays"/>
  </r>
  <r>
    <n v="2.9305555555555554"/>
    <x v="1"/>
    <n v="1"/>
    <n v="10550"/>
    <s v="US"/>
    <s v="USD"/>
    <n v="1432098000"/>
    <n v="1433653200"/>
    <b v="0"/>
    <x v="179"/>
    <d v="2015-06-07T05:00:00"/>
    <b v="1"/>
    <s v="music/jazz"/>
    <x v="1"/>
    <s v="jazz"/>
  </r>
  <r>
    <n v="0.71799999999999997"/>
    <x v="1"/>
    <n v="33"/>
    <n v="21.757575757575758"/>
    <s v="CA"/>
    <s v="CAD"/>
    <n v="1446876000"/>
    <n v="1447567200"/>
    <b v="0"/>
    <x v="180"/>
    <d v="2015-11-15T06:00:00"/>
    <b v="0"/>
    <s v="theater/plays"/>
    <x v="0"/>
    <s v="plays"/>
  </r>
  <r>
    <n v="0.31934684684684683"/>
    <x v="1"/>
    <n v="40"/>
    <n v="708.95"/>
    <s v="IT"/>
    <s v="EUR"/>
    <n v="1326520800"/>
    <n v="1327298400"/>
    <b v="0"/>
    <x v="181"/>
    <d v="2012-01-23T06:00:00"/>
    <b v="0"/>
    <s v="theater/plays"/>
    <x v="0"/>
    <s v="plays"/>
  </r>
  <r>
    <n v="2.2987375415282392"/>
    <x v="1"/>
    <n v="23"/>
    <n v="6016.695652173913"/>
    <s v="CA"/>
    <s v="CAD"/>
    <n v="1533877200"/>
    <n v="1534136400"/>
    <b v="1"/>
    <x v="182"/>
    <d v="2018-08-13T05:00:00"/>
    <b v="0"/>
    <s v="photography/photography books"/>
    <x v="7"/>
    <s v="photography books"/>
  </r>
  <r>
    <n v="0.3201219512195122"/>
    <x v="1"/>
    <n v="75"/>
    <n v="35"/>
    <s v="US"/>
    <s v="USD"/>
    <n v="1413608400"/>
    <n v="1415685600"/>
    <b v="0"/>
    <x v="183"/>
    <d v="2014-11-11T06:00:00"/>
    <b v="1"/>
    <s v="theater/plays"/>
    <x v="0"/>
    <s v="plays"/>
  </r>
  <r>
    <n v="0.23525352848928385"/>
    <x v="1"/>
    <n v="2176"/>
    <n v="20.681985294117649"/>
    <s v="US"/>
    <s v="USD"/>
    <n v="1423375200"/>
    <n v="1427778000"/>
    <b v="0"/>
    <x v="184"/>
    <d v="2015-03-31T05:00:00"/>
    <b v="0"/>
    <s v="theater/plays"/>
    <x v="0"/>
    <s v="plays"/>
  </r>
  <r>
    <n v="0.68594594594594593"/>
    <x v="1"/>
    <n v="441"/>
    <n v="5.7551020408163263"/>
    <s v="US"/>
    <s v="USD"/>
    <n v="1547186400"/>
    <n v="1547618400"/>
    <b v="0"/>
    <x v="185"/>
    <d v="2019-01-16T06:00:00"/>
    <b v="1"/>
    <s v="film &amp; video/documentary"/>
    <x v="3"/>
    <s v="documentary"/>
  </r>
  <r>
    <n v="0.37952380952380954"/>
    <x v="1"/>
    <n v="25"/>
    <n v="127.52"/>
    <s v="US"/>
    <s v="USD"/>
    <n v="1444971600"/>
    <n v="1449900000"/>
    <b v="0"/>
    <x v="186"/>
    <d v="2015-12-12T06:00:00"/>
    <b v="0"/>
    <s v="music/indie rock"/>
    <x v="1"/>
    <s v="indie rock"/>
  </r>
  <r>
    <n v="0.19992957746478873"/>
    <x v="1"/>
    <n v="127"/>
    <n v="67.062992125984252"/>
    <s v="US"/>
    <s v="USD"/>
    <n v="1571720400"/>
    <n v="1572933600"/>
    <b v="0"/>
    <x v="63"/>
    <d v="2019-11-05T06:00:00"/>
    <b v="0"/>
    <s v="theater/plays"/>
    <x v="0"/>
    <s v="plays"/>
  </r>
  <r>
    <n v="0.45636363636363636"/>
    <x v="1"/>
    <n v="355"/>
    <n v="8.4845070422535205"/>
    <s v="US"/>
    <s v="USD"/>
    <n v="1526878800"/>
    <n v="1530162000"/>
    <b v="0"/>
    <x v="187"/>
    <d v="2018-06-28T05:00:00"/>
    <b v="0"/>
    <s v="film &amp; video/documentary"/>
    <x v="3"/>
    <s v="documentary"/>
  </r>
  <r>
    <n v="1.227605633802817"/>
    <x v="1"/>
    <n v="44"/>
    <n v="198.09090909090909"/>
    <s v="GB"/>
    <s v="GBP"/>
    <n v="1319691600"/>
    <n v="1320904800"/>
    <b v="0"/>
    <x v="188"/>
    <d v="2011-11-10T06:00:00"/>
    <b v="0"/>
    <s v="theater/plays"/>
    <x v="0"/>
    <s v="plays"/>
  </r>
  <r>
    <n v="3.61753164556962"/>
    <x v="1"/>
    <n v="67"/>
    <n v="853.08955223880594"/>
    <s v="US"/>
    <s v="USD"/>
    <n v="1508130000"/>
    <n v="1509771600"/>
    <b v="0"/>
    <x v="189"/>
    <d v="2017-11-04T05:00:00"/>
    <b v="0"/>
    <s v="photography/photography books"/>
    <x v="7"/>
    <s v="photography books"/>
  </r>
  <r>
    <n v="0.63146341463414635"/>
    <x v="1"/>
    <n v="1068"/>
    <n v="4.8483146067415728"/>
    <s v="US"/>
    <s v="USD"/>
    <n v="1277528400"/>
    <n v="1278565200"/>
    <b v="0"/>
    <x v="190"/>
    <d v="2010-07-08T05:00:00"/>
    <b v="0"/>
    <s v="theater/plays"/>
    <x v="0"/>
    <s v="plays"/>
  </r>
  <r>
    <n v="2.9820475319926874"/>
    <x v="1"/>
    <n v="424"/>
    <n v="384.71226415094338"/>
    <s v="US"/>
    <s v="USD"/>
    <n v="1339477200"/>
    <n v="1339909200"/>
    <b v="0"/>
    <x v="191"/>
    <d v="2012-06-17T05:00:00"/>
    <b v="0"/>
    <s v="technology/wearables"/>
    <x v="6"/>
    <s v="wearables"/>
  </r>
  <r>
    <n v="9.5585443037974685E-2"/>
    <x v="1"/>
    <n v="151"/>
    <n v="40.006622516556291"/>
    <s v="US"/>
    <s v="USD"/>
    <n v="1389679200"/>
    <n v="1389852000"/>
    <b v="0"/>
    <x v="153"/>
    <d v="2014-01-16T06:00:00"/>
    <b v="0"/>
    <s v="publishing/nonfiction"/>
    <x v="4"/>
    <s v="nonfiction"/>
  </r>
  <r>
    <n v="0.5377777777777778"/>
    <x v="1"/>
    <n v="1608"/>
    <n v="0.60199004975124382"/>
    <s v="US"/>
    <s v="USD"/>
    <n v="1294293600"/>
    <n v="1294466400"/>
    <b v="0"/>
    <x v="192"/>
    <d v="2011-01-08T06:00:00"/>
    <b v="0"/>
    <s v="technology/wearables"/>
    <x v="6"/>
    <s v="wearables"/>
  </r>
  <r>
    <n v="0.02"/>
    <x v="1"/>
    <n v="941"/>
    <n v="2.1253985122210413E-3"/>
    <s v="US"/>
    <s v="USD"/>
    <n v="1296626400"/>
    <n v="1297231200"/>
    <b v="0"/>
    <x v="193"/>
    <d v="2011-02-09T06:00:00"/>
    <b v="0"/>
    <s v="music/indie rock"/>
    <x v="1"/>
    <s v="indie rock"/>
  </r>
  <r>
    <n v="6.8119047619047617"/>
    <x v="1"/>
    <n v="1"/>
    <n v="14305"/>
    <s v="US"/>
    <s v="USD"/>
    <n v="1376629200"/>
    <n v="1378530000"/>
    <b v="0"/>
    <x v="194"/>
    <d v="2013-09-07T05:00:00"/>
    <b v="1"/>
    <s v="photography/photography books"/>
    <x v="7"/>
    <s v="photography books"/>
  </r>
  <r>
    <n v="0.78831325301204824"/>
    <x v="1"/>
    <n v="40"/>
    <n v="163.57499999999999"/>
    <s v="US"/>
    <s v="USD"/>
    <n v="1325829600"/>
    <n v="1329890400"/>
    <b v="0"/>
    <x v="195"/>
    <d v="2012-02-22T06:00:00"/>
    <b v="1"/>
    <s v="film &amp; video/shorts"/>
    <x v="3"/>
    <s v="shorts"/>
  </r>
  <r>
    <n v="1.3440792216817234"/>
    <x v="1"/>
    <n v="3015"/>
    <n v="64.1502487562189"/>
    <s v="CA"/>
    <s v="CAD"/>
    <n v="1273640400"/>
    <n v="1276750800"/>
    <b v="0"/>
    <x v="97"/>
    <d v="2010-06-17T05:00:00"/>
    <b v="1"/>
    <s v="theater/plays"/>
    <x v="0"/>
    <s v="plays"/>
  </r>
  <r>
    <n v="3.372E-2"/>
    <x v="1"/>
    <n v="435"/>
    <n v="5.8137931034482762"/>
    <s v="US"/>
    <s v="USD"/>
    <n v="1528088400"/>
    <n v="1532408400"/>
    <b v="0"/>
    <x v="196"/>
    <d v="2018-07-24T05:00:00"/>
    <b v="0"/>
    <s v="theater/plays"/>
    <x v="0"/>
    <s v="plays"/>
  </r>
  <r>
    <n v="4.3184615384615386"/>
    <x v="1"/>
    <n v="714"/>
    <n v="7.8627450980392153"/>
    <s v="US"/>
    <s v="USD"/>
    <n v="1492491600"/>
    <n v="1492837200"/>
    <b v="0"/>
    <x v="197"/>
    <d v="2017-04-22T05:00:00"/>
    <b v="0"/>
    <s v="music/rock"/>
    <x v="1"/>
    <s v="rock"/>
  </r>
  <r>
    <n v="0.38844444444444443"/>
    <x v="1"/>
    <n v="5497"/>
    <n v="0.63598326359832635"/>
    <s v="US"/>
    <s v="USD"/>
    <n v="1271739600"/>
    <n v="1272430800"/>
    <b v="0"/>
    <x v="198"/>
    <d v="2010-04-28T05:00:00"/>
    <b v="1"/>
    <s v="food/food trucks"/>
    <x v="2"/>
    <s v="food trucks"/>
  </r>
  <r>
    <n v="4.2569999999999997"/>
    <x v="1"/>
    <n v="418"/>
    <n v="10.184210526315789"/>
    <s v="US"/>
    <s v="USD"/>
    <n v="1326434400"/>
    <n v="1327903200"/>
    <b v="0"/>
    <x v="199"/>
    <d v="2012-01-30T06:00:00"/>
    <b v="0"/>
    <s v="theater/plays"/>
    <x v="0"/>
    <s v="plays"/>
  </r>
  <r>
    <n v="1.0112239715591671"/>
    <x v="1"/>
    <n v="1439"/>
    <n v="138.3669214732453"/>
    <s v="US"/>
    <s v="USD"/>
    <n v="1295244000"/>
    <n v="1296021600"/>
    <b v="0"/>
    <x v="200"/>
    <d v="2011-01-26T06:00:00"/>
    <b v="1"/>
    <s v="film &amp; video/documentary"/>
    <x v="3"/>
    <s v="documentary"/>
  </r>
  <r>
    <n v="0.21188688946015424"/>
    <x v="1"/>
    <n v="15"/>
    <n v="2747.4666666666667"/>
    <s v="US"/>
    <s v="USD"/>
    <n v="1541221200"/>
    <n v="1543298400"/>
    <b v="0"/>
    <x v="201"/>
    <d v="2018-11-27T06:00:00"/>
    <b v="0"/>
    <s v="theater/plays"/>
    <x v="0"/>
    <s v="plays"/>
  </r>
  <r>
    <n v="0.67425531914893622"/>
    <x v="1"/>
    <n v="1999"/>
    <n v="3.1705852926463232"/>
    <s v="CA"/>
    <s v="CAD"/>
    <n v="1336280400"/>
    <n v="1336366800"/>
    <b v="0"/>
    <x v="202"/>
    <d v="2012-05-07T05:00:00"/>
    <b v="0"/>
    <s v="film &amp; video/documentary"/>
    <x v="3"/>
    <s v="documentary"/>
  </r>
  <r>
    <n v="0.9492337164750958"/>
    <x v="1"/>
    <n v="118"/>
    <n v="839.83050847457628"/>
    <s v="US"/>
    <s v="USD"/>
    <n v="1498712400"/>
    <n v="1501304400"/>
    <b v="0"/>
    <x v="203"/>
    <d v="2017-07-29T05:00:00"/>
    <b v="1"/>
    <s v="technology/wearables"/>
    <x v="6"/>
    <s v="wearables"/>
  </r>
  <r>
    <n v="1.5185185185185186"/>
    <x v="1"/>
    <n v="162"/>
    <n v="75.925925925925924"/>
    <s v="US"/>
    <s v="USD"/>
    <n v="1316667600"/>
    <n v="1316840400"/>
    <b v="0"/>
    <x v="204"/>
    <d v="2011-09-24T05:00:00"/>
    <b v="1"/>
    <s v="food/food trucks"/>
    <x v="2"/>
    <s v="food trucks"/>
  </r>
  <r>
    <n v="1.9516382252559727"/>
    <x v="1"/>
    <n v="83"/>
    <n v="2066.8554216867469"/>
    <s v="US"/>
    <s v="USD"/>
    <n v="1524027600"/>
    <n v="1524546000"/>
    <b v="0"/>
    <x v="205"/>
    <d v="2018-04-24T05:00:00"/>
    <b v="0"/>
    <s v="music/indie rock"/>
    <x v="1"/>
    <s v="indie rock"/>
  </r>
  <r>
    <n v="10.231428571428571"/>
    <x v="1"/>
    <n v="747"/>
    <n v="19.175368139223561"/>
    <s v="US"/>
    <s v="USD"/>
    <n v="1297404000"/>
    <n v="1298008800"/>
    <b v="0"/>
    <x v="206"/>
    <d v="2011-02-18T06:00:00"/>
    <b v="0"/>
    <s v="film &amp; video/animation"/>
    <x v="3"/>
    <s v="animation"/>
  </r>
  <r>
    <n v="3.8418367346938778E-2"/>
    <x v="1"/>
    <n v="84"/>
    <n v="71.714285714285708"/>
    <s v="US"/>
    <s v="USD"/>
    <n v="1569733200"/>
    <n v="1572670800"/>
    <b v="0"/>
    <x v="207"/>
    <d v="2019-11-02T05:00:00"/>
    <b v="0"/>
    <s v="theater/plays"/>
    <x v="0"/>
    <s v="plays"/>
  </r>
  <r>
    <n v="1.5507066557107643"/>
    <x v="1"/>
    <n v="91"/>
    <n v="2073.8571428571427"/>
    <s v="US"/>
    <s v="USD"/>
    <n v="1399006800"/>
    <n v="1400734800"/>
    <b v="0"/>
    <x v="208"/>
    <d v="2014-05-22T05:00:00"/>
    <b v="0"/>
    <s v="theater/plays"/>
    <x v="0"/>
    <s v="plays"/>
  </r>
  <r>
    <n v="0.44753477588871715"/>
    <x v="1"/>
    <n v="792"/>
    <n v="73.119949494949495"/>
    <s v="US"/>
    <s v="USD"/>
    <n v="1385359200"/>
    <n v="1386741600"/>
    <b v="0"/>
    <x v="209"/>
    <d v="2013-12-11T06:00:00"/>
    <b v="1"/>
    <s v="film &amp; video/documentary"/>
    <x v="3"/>
    <s v="documentary"/>
  </r>
  <r>
    <n v="2.1594736842105262"/>
    <x v="1"/>
    <n v="32"/>
    <n v="384.65625"/>
    <s v="US"/>
    <s v="USD"/>
    <n v="1335416400"/>
    <n v="1337835600"/>
    <b v="0"/>
    <x v="210"/>
    <d v="2012-05-24T05:00:00"/>
    <b v="0"/>
    <s v="technology/wearables"/>
    <x v="6"/>
    <s v="wearables"/>
  </r>
  <r>
    <n v="3.3212709832134291"/>
    <x v="1"/>
    <n v="186"/>
    <n v="744.60752688172045"/>
    <s v="US"/>
    <s v="USD"/>
    <n v="1355810400"/>
    <n v="1355983200"/>
    <b v="0"/>
    <x v="211"/>
    <d v="2012-12-20T06:00:00"/>
    <b v="0"/>
    <s v="technology/wearables"/>
    <x v="6"/>
    <s v="wearables"/>
  </r>
  <r>
    <n v="8.4430379746835441E-2"/>
    <x v="1"/>
    <n v="605"/>
    <n v="1.1024793388429752"/>
    <s v="US"/>
    <s v="USD"/>
    <n v="1365915600"/>
    <n v="1366088400"/>
    <b v="0"/>
    <x v="212"/>
    <d v="2013-04-16T05:00:00"/>
    <b v="1"/>
    <s v="games/video games"/>
    <x v="5"/>
    <s v="video games"/>
  </r>
  <r>
    <n v="0.9862551440329218"/>
    <x v="1"/>
    <n v="1"/>
    <n v="119830"/>
    <s v="CA"/>
    <s v="CAD"/>
    <n v="1540098000"/>
    <n v="1542088800"/>
    <b v="0"/>
    <x v="213"/>
    <d v="2018-11-13T06:00:00"/>
    <b v="0"/>
    <s v="film &amp; video/animation"/>
    <x v="3"/>
    <s v="animation"/>
  </r>
  <r>
    <n v="1.3797916666666667"/>
    <x v="1"/>
    <n v="31"/>
    <n v="213.64516129032259"/>
    <s v="US"/>
    <s v="USD"/>
    <n v="1278392400"/>
    <n v="1278478800"/>
    <b v="0"/>
    <x v="214"/>
    <d v="2010-07-07T05:00:00"/>
    <b v="0"/>
    <s v="film &amp; video/drama"/>
    <x v="3"/>
    <s v="drama"/>
  </r>
  <r>
    <n v="0.93810996563573879"/>
    <x v="1"/>
    <n v="1181"/>
    <n v="69.345469940728194"/>
    <s v="US"/>
    <s v="USD"/>
    <n v="1480572000"/>
    <n v="1484114400"/>
    <b v="0"/>
    <x v="21"/>
    <d v="2017-01-11T06:00:00"/>
    <b v="0"/>
    <s v="film &amp; video/science fiction"/>
    <x v="3"/>
    <s v="science fiction"/>
  </r>
  <r>
    <n v="4.0363930885529156"/>
    <x v="1"/>
    <n v="39"/>
    <n v="4791.9230769230771"/>
    <s v="US"/>
    <s v="USD"/>
    <n v="1382331600"/>
    <n v="1385445600"/>
    <b v="0"/>
    <x v="215"/>
    <d v="2013-11-26T06:00:00"/>
    <b v="1"/>
    <s v="film &amp; video/drama"/>
    <x v="3"/>
    <s v="drama"/>
  </r>
  <r>
    <n v="2.6017404129793511"/>
    <x v="1"/>
    <n v="46"/>
    <n v="3834.7391304347825"/>
    <s v="US"/>
    <s v="USD"/>
    <n v="1476421200"/>
    <n v="1476594000"/>
    <b v="0"/>
    <x v="216"/>
    <d v="2016-10-16T05:00:00"/>
    <b v="0"/>
    <s v="theater/plays"/>
    <x v="0"/>
    <s v="plays"/>
  </r>
  <r>
    <n v="3.6663333333333332"/>
    <x v="1"/>
    <n v="105"/>
    <n v="104.75238095238095"/>
    <s v="US"/>
    <s v="USD"/>
    <n v="1419746400"/>
    <n v="1421906400"/>
    <b v="0"/>
    <x v="217"/>
    <d v="2015-01-22T06:00:00"/>
    <b v="0"/>
    <s v="film &amp; video/documentary"/>
    <x v="3"/>
    <s v="documentary"/>
  </r>
  <r>
    <n v="1.687208538587849"/>
    <x v="1"/>
    <n v="535"/>
    <n v="192.05794392523364"/>
    <s v="US"/>
    <s v="USD"/>
    <n v="1359525600"/>
    <n v="1362808800"/>
    <b v="0"/>
    <x v="218"/>
    <d v="2013-03-09T06:00:00"/>
    <b v="0"/>
    <s v="games/mobile games"/>
    <x v="5"/>
    <s v="mobile games"/>
  </r>
  <r>
    <n v="1.1990717911530093"/>
    <x v="1"/>
    <n v="16"/>
    <n v="10334.5"/>
    <s v="US"/>
    <s v="USD"/>
    <n v="1555218000"/>
    <n v="1556600400"/>
    <b v="0"/>
    <x v="219"/>
    <d v="2019-04-30T05:00:00"/>
    <b v="0"/>
    <s v="theater/plays"/>
    <x v="0"/>
    <s v="plays"/>
  </r>
  <r>
    <n v="1.936892523364486"/>
    <x v="1"/>
    <n v="575"/>
    <n v="288.34434782608696"/>
    <s v="US"/>
    <s v="USD"/>
    <n v="1552280400"/>
    <n v="1556946000"/>
    <b v="0"/>
    <x v="220"/>
    <d v="2019-05-04T05:00:00"/>
    <b v="0"/>
    <s v="music/rock"/>
    <x v="1"/>
    <s v="rock"/>
  </r>
  <r>
    <n v="4.2016666666666671"/>
    <x v="1"/>
    <n v="1120"/>
    <n v="9.0035714285714281"/>
    <s v="US"/>
    <s v="USD"/>
    <n v="1533877200"/>
    <n v="1534395600"/>
    <b v="0"/>
    <x v="182"/>
    <d v="2018-08-16T05:00:00"/>
    <b v="0"/>
    <s v="publishing/fiction"/>
    <x v="4"/>
    <s v="fiction"/>
  </r>
  <r>
    <n v="0.76708333333333334"/>
    <x v="1"/>
    <n v="113"/>
    <n v="48.876106194690266"/>
    <s v="US"/>
    <s v="USD"/>
    <n v="1309064400"/>
    <n v="1311397200"/>
    <b v="0"/>
    <x v="221"/>
    <d v="2011-07-23T05:00:00"/>
    <b v="0"/>
    <s v="film &amp; video/science fiction"/>
    <x v="3"/>
    <s v="science fiction"/>
  </r>
  <r>
    <n v="1.7126470588235294"/>
    <x v="1"/>
    <n v="1538"/>
    <n v="3.7860858257477243"/>
    <s v="US"/>
    <s v="USD"/>
    <n v="1412139600"/>
    <n v="1415772000"/>
    <b v="0"/>
    <x v="222"/>
    <d v="2014-11-12T06:00:00"/>
    <b v="1"/>
    <s v="theater/plays"/>
    <x v="0"/>
    <s v="plays"/>
  </r>
  <r>
    <n v="1.5789473684210527"/>
    <x v="1"/>
    <n v="9"/>
    <n v="666.66666666666663"/>
    <s v="US"/>
    <s v="USD"/>
    <n v="1330063200"/>
    <n v="1331013600"/>
    <b v="0"/>
    <x v="223"/>
    <d v="2012-03-06T06:00:00"/>
    <b v="1"/>
    <s v="publishing/fiction"/>
    <x v="4"/>
    <s v="fiction"/>
  </r>
  <r>
    <n v="1.0908"/>
    <x v="1"/>
    <n v="554"/>
    <n v="14.767148014440433"/>
    <s v="US"/>
    <s v="USD"/>
    <n v="1576130400"/>
    <n v="1576735200"/>
    <b v="0"/>
    <x v="224"/>
    <d v="2019-12-19T06:00:00"/>
    <b v="0"/>
    <s v="theater/plays"/>
    <x v="0"/>
    <s v="plays"/>
  </r>
  <r>
    <n v="0.41732558139534881"/>
    <x v="1"/>
    <n v="648"/>
    <n v="5.5385802469135799"/>
    <s v="GB"/>
    <s v="GBP"/>
    <n v="1560142800"/>
    <n v="1563685200"/>
    <b v="0"/>
    <x v="225"/>
    <d v="2019-07-21T05:00:00"/>
    <b v="0"/>
    <s v="theater/plays"/>
    <x v="0"/>
    <s v="plays"/>
  </r>
  <r>
    <n v="0.10944303797468355"/>
    <x v="1"/>
    <n v="21"/>
    <n v="205.85714285714286"/>
    <s v="GB"/>
    <s v="GBP"/>
    <n v="1520575200"/>
    <n v="1521867600"/>
    <b v="0"/>
    <x v="226"/>
    <d v="2018-03-24T05:00:00"/>
    <b v="1"/>
    <s v="publishing/translations"/>
    <x v="4"/>
    <s v="translations"/>
  </r>
  <r>
    <n v="1.593763440860215"/>
    <x v="1"/>
    <n v="54"/>
    <n v="274.48148148148147"/>
    <s v="US"/>
    <s v="USD"/>
    <n v="1495342800"/>
    <n v="1496811600"/>
    <b v="0"/>
    <x v="227"/>
    <d v="2017-06-07T05:00:00"/>
    <b v="0"/>
    <s v="film &amp; video/animation"/>
    <x v="3"/>
    <s v="animation"/>
  </r>
  <r>
    <n v="4.2241666666666671"/>
    <x v="1"/>
    <n v="120"/>
    <n v="84.483333333333334"/>
    <s v="US"/>
    <s v="USD"/>
    <n v="1482213600"/>
    <n v="1482213600"/>
    <b v="0"/>
    <x v="228"/>
    <d v="2016-12-20T06:00:00"/>
    <b v="1"/>
    <s v="technology/wearables"/>
    <x v="6"/>
    <s v="wearables"/>
  </r>
  <r>
    <n v="0.97718749999999999"/>
    <x v="1"/>
    <n v="579"/>
    <n v="5.4006908462867012"/>
    <s v="DK"/>
    <s v="DKK"/>
    <n v="1420092000"/>
    <n v="1420264800"/>
    <b v="0"/>
    <x v="229"/>
    <d v="2015-01-03T06:00:00"/>
    <b v="0"/>
    <s v="technology/web"/>
    <x v="6"/>
    <s v="web"/>
  </r>
  <r>
    <n v="4.1878911564625847"/>
    <x v="1"/>
    <n v="2072"/>
    <n v="59.422779922779924"/>
    <s v="US"/>
    <s v="USD"/>
    <n v="1458018000"/>
    <n v="1458450000"/>
    <b v="0"/>
    <x v="230"/>
    <d v="2016-03-20T05:00:00"/>
    <b v="1"/>
    <s v="film &amp; video/documentary"/>
    <x v="3"/>
    <s v="documentary"/>
  </r>
  <r>
    <n v="1.0191632047477746"/>
    <x v="1"/>
    <n v="0"/>
    <e v="#DIV/0!"/>
    <s v="US"/>
    <s v="USD"/>
    <n v="1367384400"/>
    <n v="1369803600"/>
    <b v="0"/>
    <x v="231"/>
    <d v="2013-05-29T05:00:00"/>
    <b v="1"/>
    <s v="theater/plays"/>
    <x v="0"/>
    <s v="plays"/>
  </r>
  <r>
    <n v="1.2772619047619047"/>
    <x v="1"/>
    <n v="1796"/>
    <n v="5.973830734966592"/>
    <s v="US"/>
    <s v="USD"/>
    <n v="1363064400"/>
    <n v="1363237200"/>
    <b v="0"/>
    <x v="232"/>
    <d v="2013-03-14T05:00:00"/>
    <b v="0"/>
    <s v="film &amp; video/documentary"/>
    <x v="3"/>
    <s v="documentary"/>
  </r>
  <r>
    <n v="4.4521739130434783"/>
    <x v="1"/>
    <n v="62"/>
    <n v="165.16129032258064"/>
    <s v="IT"/>
    <s v="EUR"/>
    <n v="1431925200"/>
    <n v="1432011600"/>
    <b v="0"/>
    <x v="233"/>
    <d v="2015-05-19T05:00:00"/>
    <b v="0"/>
    <s v="music/rock"/>
    <x v="1"/>
    <s v="rock"/>
  </r>
  <r>
    <n v="5.6971428571428575"/>
    <x v="1"/>
    <n v="347"/>
    <n v="11.492795389048991"/>
    <s v="US"/>
    <s v="USD"/>
    <n v="1362722400"/>
    <n v="1366347600"/>
    <b v="0"/>
    <x v="234"/>
    <d v="2013-04-19T05:00:00"/>
    <b v="1"/>
    <s v="publishing/radio &amp; podcasts"/>
    <x v="4"/>
    <s v="radio &amp; podcasts"/>
  </r>
  <r>
    <n v="5.0934482758620687"/>
    <x v="1"/>
    <n v="19"/>
    <n v="777.42105263157896"/>
    <s v="US"/>
    <s v="USD"/>
    <n v="1365483600"/>
    <n v="1369717200"/>
    <b v="0"/>
    <x v="235"/>
    <d v="2013-05-28T05:00:00"/>
    <b v="1"/>
    <s v="technology/web"/>
    <x v="6"/>
    <s v="web"/>
  </r>
  <r>
    <n v="3.2553333333333332"/>
    <x v="1"/>
    <n v="1258"/>
    <n v="11.644674085850557"/>
    <s v="US"/>
    <s v="USD"/>
    <n v="1336194000"/>
    <n v="1337058000"/>
    <b v="0"/>
    <x v="236"/>
    <d v="2012-05-15T05:00:00"/>
    <b v="0"/>
    <s v="theater/plays"/>
    <x v="0"/>
    <s v="plays"/>
  </r>
  <r>
    <n v="9.3261616161616168"/>
    <x v="1"/>
    <n v="362"/>
    <n v="510.10497237569064"/>
    <s v="US"/>
    <s v="USD"/>
    <n v="1564030800"/>
    <n v="1564894800"/>
    <b v="0"/>
    <x v="237"/>
    <d v="2019-08-04T05:00:00"/>
    <b v="0"/>
    <s v="theater/plays"/>
    <x v="0"/>
    <s v="plays"/>
  </r>
  <r>
    <n v="2.1133870967741935"/>
    <x v="1"/>
    <n v="133"/>
    <n v="98.518796992481199"/>
    <s v="CA"/>
    <s v="CAD"/>
    <n v="1324620000"/>
    <n v="1324792800"/>
    <b v="0"/>
    <x v="238"/>
    <d v="2011-12-25T06:00:00"/>
    <b v="1"/>
    <s v="theater/plays"/>
    <x v="0"/>
    <s v="plays"/>
  </r>
  <r>
    <n v="2.7332520325203253"/>
    <x v="1"/>
    <n v="846"/>
    <n v="198.69385342789599"/>
    <s v="US"/>
    <s v="USD"/>
    <n v="1281070800"/>
    <n v="1284354000"/>
    <b v="0"/>
    <x v="124"/>
    <d v="2010-09-13T05:00:00"/>
    <b v="0"/>
    <s v="publishing/nonfiction"/>
    <x v="4"/>
    <s v="nonfiction"/>
  </r>
  <r>
    <n v="0.03"/>
    <x v="1"/>
    <n v="10"/>
    <n v="0.3"/>
    <s v="US"/>
    <s v="USD"/>
    <n v="1519365600"/>
    <n v="1519538400"/>
    <b v="0"/>
    <x v="239"/>
    <d v="2018-02-25T06:00:00"/>
    <b v="1"/>
    <s v="film &amp; video/animation"/>
    <x v="3"/>
    <s v="animation"/>
  </r>
  <r>
    <n v="0.54084507042253516"/>
    <x v="1"/>
    <n v="191"/>
    <n v="20.104712041884817"/>
    <s v="US"/>
    <s v="USD"/>
    <n v="1341291600"/>
    <n v="1342328400"/>
    <b v="0"/>
    <x v="240"/>
    <d v="2012-07-15T05:00:00"/>
    <b v="0"/>
    <s v="film &amp; video/shorts"/>
    <x v="3"/>
    <s v="shorts"/>
  </r>
  <r>
    <n v="6.2629999999999999"/>
    <x v="1"/>
    <n v="1979"/>
    <n v="3.1647296614451745"/>
    <s v="US"/>
    <s v="USD"/>
    <n v="1272258000"/>
    <n v="1273381200"/>
    <b v="0"/>
    <x v="241"/>
    <d v="2010-05-09T05:00:00"/>
    <b v="0"/>
    <s v="theater/plays"/>
    <x v="0"/>
    <s v="plays"/>
  </r>
  <r>
    <n v="0.8902139917695473"/>
    <x v="1"/>
    <n v="63"/>
    <n v="1716.8412698412699"/>
    <s v="US"/>
    <s v="USD"/>
    <n v="1290492000"/>
    <n v="1290837600"/>
    <b v="0"/>
    <x v="242"/>
    <d v="2010-11-27T06:00:00"/>
    <b v="0"/>
    <s v="technology/wearables"/>
    <x v="6"/>
    <s v="wearables"/>
  </r>
  <r>
    <n v="1.8489130434782608"/>
    <x v="1"/>
    <n v="6080"/>
    <n v="1.3988486842105263"/>
    <s v="CA"/>
    <s v="CAD"/>
    <n v="1454652000"/>
    <n v="1457762400"/>
    <b v="0"/>
    <x v="243"/>
    <d v="2016-03-12T06:00:00"/>
    <b v="0"/>
    <s v="film &amp; video/animation"/>
    <x v="3"/>
    <s v="animation"/>
  </r>
  <r>
    <n v="1.2016770186335404"/>
    <x v="1"/>
    <n v="80"/>
    <n v="1209.1875"/>
    <s v="GB"/>
    <s v="GBP"/>
    <n v="1385186400"/>
    <n v="1389074400"/>
    <b v="0"/>
    <x v="244"/>
    <d v="2014-01-07T06:00:00"/>
    <b v="0"/>
    <s v="music/indie rock"/>
    <x v="1"/>
    <s v="indie rock"/>
  </r>
  <r>
    <n v="0.23390243902439026"/>
    <x v="1"/>
    <n v="9"/>
    <n v="106.55555555555556"/>
    <s v="US"/>
    <s v="USD"/>
    <n v="1399698000"/>
    <n v="1402117200"/>
    <b v="0"/>
    <x v="245"/>
    <d v="2014-06-07T05:00:00"/>
    <b v="0"/>
    <s v="games/video games"/>
    <x v="5"/>
    <s v="video games"/>
  </r>
  <r>
    <n v="1.46"/>
    <x v="1"/>
    <n v="1784"/>
    <n v="4.6647982062780269"/>
    <s v="US"/>
    <s v="USD"/>
    <n v="1283230800"/>
    <n v="1284440400"/>
    <b v="0"/>
    <x v="246"/>
    <d v="2010-09-14T05:00:00"/>
    <b v="1"/>
    <s v="publishing/fiction"/>
    <x v="4"/>
    <s v="fiction"/>
  </r>
  <r>
    <n v="2.6848000000000001"/>
    <x v="1"/>
    <n v="243"/>
    <n v="55.242798353909464"/>
    <s v="US"/>
    <s v="USD"/>
    <n v="1534482000"/>
    <n v="1534568400"/>
    <b v="0"/>
    <x v="247"/>
    <d v="2018-08-18T05:00:00"/>
    <b v="1"/>
    <s v="film &amp; video/drama"/>
    <x v="3"/>
    <s v="drama"/>
  </r>
  <r>
    <n v="5.9749999999999996"/>
    <x v="1"/>
    <n v="1296"/>
    <n v="8.2986111111111107"/>
    <s v="US"/>
    <s v="USD"/>
    <n v="1379826000"/>
    <n v="1381208400"/>
    <b v="0"/>
    <x v="248"/>
    <d v="2013-10-08T05:00:00"/>
    <b v="0"/>
    <s v="games/mobile games"/>
    <x v="5"/>
    <s v="mobile games"/>
  </r>
  <r>
    <n v="1.5769841269841269"/>
    <x v="1"/>
    <n v="77"/>
    <n v="129.02597402597402"/>
    <s v="US"/>
    <s v="USD"/>
    <n v="1561957200"/>
    <n v="1562475600"/>
    <b v="0"/>
    <x v="249"/>
    <d v="2019-07-07T05:00:00"/>
    <b v="1"/>
    <s v="food/food trucks"/>
    <x v="2"/>
    <s v="food trucks"/>
  </r>
  <r>
    <n v="0.31201660735468567"/>
    <x v="1"/>
    <n v="395"/>
    <n v="66.58987341772152"/>
    <s v="IT"/>
    <s v="EUR"/>
    <n v="1433912400"/>
    <n v="1436158800"/>
    <b v="0"/>
    <x v="250"/>
    <d v="2015-07-06T05:00:00"/>
    <b v="0"/>
    <s v="games/mobile games"/>
    <x v="5"/>
    <s v="mobile games"/>
  </r>
  <r>
    <n v="3.1341176470588237"/>
    <x v="1"/>
    <n v="49"/>
    <n v="108.73469387755102"/>
    <s v="GB"/>
    <s v="GBP"/>
    <n v="1453442400"/>
    <n v="1456034400"/>
    <b v="0"/>
    <x v="251"/>
    <d v="2016-02-21T06:00:00"/>
    <b v="0"/>
    <s v="music/indie rock"/>
    <x v="1"/>
    <s v="indie rock"/>
  </r>
  <r>
    <n v="3.7089655172413791"/>
    <x v="1"/>
    <n v="180"/>
    <n v="59.755555555555553"/>
    <s v="US"/>
    <s v="USD"/>
    <n v="1378875600"/>
    <n v="1380171600"/>
    <b v="0"/>
    <x v="252"/>
    <d v="2013-09-26T05:00:00"/>
    <b v="0"/>
    <s v="games/video games"/>
    <x v="5"/>
    <s v="video games"/>
  </r>
  <r>
    <n v="3.6266447368421053"/>
    <x v="1"/>
    <n v="2690"/>
    <n v="61.477695167286242"/>
    <s v="US"/>
    <s v="USD"/>
    <n v="1577253600"/>
    <n v="1578981600"/>
    <b v="0"/>
    <x v="253"/>
    <d v="2020-01-14T06:00:00"/>
    <b v="0"/>
    <s v="theater/plays"/>
    <x v="0"/>
    <s v="plays"/>
  </r>
  <r>
    <n v="1.2308163265306122"/>
    <x v="1"/>
    <n v="2779"/>
    <n v="2.1702051097517092"/>
    <s v="AU"/>
    <s v="AUD"/>
    <n v="1419055200"/>
    <n v="1422511200"/>
    <b v="0"/>
    <x v="254"/>
    <d v="2015-01-29T06:00:00"/>
    <b v="1"/>
    <s v="technology/web"/>
    <x v="6"/>
    <s v="web"/>
  </r>
  <r>
    <n v="0.76766756032171579"/>
    <x v="1"/>
    <n v="92"/>
    <n v="933.71739130434787"/>
    <s v="US"/>
    <s v="USD"/>
    <n v="1480140000"/>
    <n v="1480312800"/>
    <b v="0"/>
    <x v="255"/>
    <d v="2016-11-28T06:00:00"/>
    <b v="0"/>
    <s v="theater/plays"/>
    <x v="0"/>
    <s v="plays"/>
  </r>
  <r>
    <n v="2.3362012987012988"/>
    <x v="1"/>
    <n v="1028"/>
    <n v="139.99027237354085"/>
    <s v="US"/>
    <s v="USD"/>
    <n v="1293948000"/>
    <n v="1294034400"/>
    <b v="0"/>
    <x v="256"/>
    <d v="2011-01-03T06:00:00"/>
    <b v="0"/>
    <s v="music/rock"/>
    <x v="1"/>
    <s v="rock"/>
  </r>
  <r>
    <n v="1.8053333333333332"/>
    <x v="1"/>
    <n v="26"/>
    <n v="104.15384615384616"/>
    <s v="CH"/>
    <s v="CHF"/>
    <n v="1552366800"/>
    <n v="1552539600"/>
    <b v="0"/>
    <x v="121"/>
    <d v="2019-03-14T05:00:00"/>
    <b v="0"/>
    <s v="music/rock"/>
    <x v="1"/>
    <s v="rock"/>
  </r>
  <r>
    <n v="2.5262857142857142"/>
    <x v="1"/>
    <n v="1790"/>
    <n v="4.9396648044692739"/>
    <s v="US"/>
    <s v="USD"/>
    <n v="1426395600"/>
    <n v="1427086800"/>
    <b v="0"/>
    <x v="257"/>
    <d v="2015-03-23T05:00:00"/>
    <b v="0"/>
    <s v="theater/plays"/>
    <x v="0"/>
    <s v="plays"/>
  </r>
  <r>
    <n v="0.27176538240368026"/>
    <x v="1"/>
    <n v="37"/>
    <n v="1277.2972972972973"/>
    <s v="US"/>
    <s v="USD"/>
    <n v="1456293600"/>
    <n v="1458277200"/>
    <b v="0"/>
    <x v="258"/>
    <d v="2016-03-18T05:00:00"/>
    <b v="1"/>
    <s v="music/electric music"/>
    <x v="1"/>
    <s v="electric music"/>
  </r>
  <r>
    <n v="1.2706571242680547E-2"/>
    <x v="1"/>
    <n v="35"/>
    <n v="55.8"/>
    <s v="IT"/>
    <s v="EUR"/>
    <n v="1434690000"/>
    <n v="1438750800"/>
    <b v="0"/>
    <x v="259"/>
    <d v="2015-08-05T05:00:00"/>
    <b v="0"/>
    <s v="film &amp; video/shorts"/>
    <x v="3"/>
    <s v="shorts"/>
  </r>
  <r>
    <n v="3.0400978473581213"/>
    <x v="1"/>
    <n v="558"/>
    <n v="278.40322580645159"/>
    <s v="US"/>
    <s v="USD"/>
    <n v="1400562000"/>
    <n v="1400821200"/>
    <b v="0"/>
    <x v="260"/>
    <d v="2014-05-23T05:00:00"/>
    <b v="1"/>
    <s v="theater/plays"/>
    <x v="0"/>
    <s v="plays"/>
  </r>
  <r>
    <n v="1.3723076923076922"/>
    <x v="1"/>
    <n v="64"/>
    <n v="167.25"/>
    <s v="US"/>
    <s v="USD"/>
    <n v="1509512400"/>
    <n v="1510984800"/>
    <b v="0"/>
    <x v="261"/>
    <d v="2017-11-18T06:00:00"/>
    <b v="0"/>
    <s v="theater/plays"/>
    <x v="0"/>
    <s v="plays"/>
  </r>
  <r>
    <n v="0.32208333333333333"/>
    <x v="1"/>
    <n v="245"/>
    <n v="3.1551020408163266"/>
    <s v="US"/>
    <s v="USD"/>
    <n v="1322719200"/>
    <n v="1322978400"/>
    <b v="0"/>
    <x v="262"/>
    <d v="2011-12-04T06:00:00"/>
    <b v="0"/>
    <s v="film &amp; video/science fiction"/>
    <x v="3"/>
    <s v="science fiction"/>
  </r>
  <r>
    <n v="2.4151282051282053"/>
    <x v="1"/>
    <n v="71"/>
    <n v="132.66197183098592"/>
    <s v="US"/>
    <s v="USD"/>
    <n v="1304053200"/>
    <n v="1305349200"/>
    <b v="0"/>
    <x v="263"/>
    <d v="2011-05-14T05:00:00"/>
    <b v="0"/>
    <s v="technology/web"/>
    <x v="6"/>
    <s v="web"/>
  </r>
  <r>
    <n v="0.96799999999999997"/>
    <x v="1"/>
    <n v="42"/>
    <n v="126.76190476190476"/>
    <s v="US"/>
    <s v="USD"/>
    <n v="1433912400"/>
    <n v="1434344400"/>
    <b v="0"/>
    <x v="250"/>
    <d v="2015-06-15T05:00:00"/>
    <b v="1"/>
    <s v="games/video games"/>
    <x v="5"/>
    <s v="video games"/>
  </r>
  <r>
    <n v="10.664285714285715"/>
    <x v="1"/>
    <n v="156"/>
    <n v="47.852564102564102"/>
    <s v="CA"/>
    <s v="CAD"/>
    <n v="1547877600"/>
    <n v="1552366800"/>
    <b v="0"/>
    <x v="37"/>
    <d v="2019-03-12T05:00:00"/>
    <b v="1"/>
    <s v="food/food trucks"/>
    <x v="2"/>
    <s v="food trucks"/>
  </r>
  <r>
    <n v="3.2588888888888889"/>
    <x v="1"/>
    <n v="1368"/>
    <n v="6.432017543859649"/>
    <s v="GB"/>
    <s v="GBP"/>
    <n v="1269493200"/>
    <n v="1272171600"/>
    <b v="0"/>
    <x v="106"/>
    <d v="2010-04-25T05:00:00"/>
    <b v="0"/>
    <s v="theater/plays"/>
    <x v="0"/>
    <s v="plays"/>
  </r>
  <r>
    <n v="1.7070000000000001"/>
    <x v="1"/>
    <n v="102"/>
    <n v="133.88235294117646"/>
    <s v="US"/>
    <s v="USD"/>
    <n v="1436072400"/>
    <n v="1436677200"/>
    <b v="0"/>
    <x v="264"/>
    <d v="2015-07-12T05:00:00"/>
    <b v="0"/>
    <s v="film &amp; video/documentary"/>
    <x v="3"/>
    <s v="documentary"/>
  </r>
  <r>
    <n v="5.8144"/>
    <x v="1"/>
    <n v="86"/>
    <n v="169.02325581395348"/>
    <s v="AU"/>
    <s v="AUD"/>
    <n v="1419141600"/>
    <n v="1420092000"/>
    <b v="0"/>
    <x v="265"/>
    <d v="2015-01-01T06:00:00"/>
    <b v="0"/>
    <s v="publishing/radio &amp; podcasts"/>
    <x v="4"/>
    <s v="radio &amp; podcasts"/>
  </r>
  <r>
    <n v="0.91520972644376897"/>
    <x v="1"/>
    <n v="253"/>
    <n v="595.06719367588937"/>
    <s v="US"/>
    <s v="USD"/>
    <n v="1401426000"/>
    <n v="1402203600"/>
    <b v="0"/>
    <x v="266"/>
    <d v="2014-06-08T05:00:00"/>
    <b v="0"/>
    <s v="theater/plays"/>
    <x v="0"/>
    <s v="plays"/>
  </r>
  <r>
    <n v="1.0804761904761904"/>
    <x v="1"/>
    <n v="157"/>
    <n v="57.808917197452232"/>
    <s v="US"/>
    <s v="USD"/>
    <n v="1467003600"/>
    <n v="1467262800"/>
    <b v="0"/>
    <x v="267"/>
    <d v="2016-06-30T05:00:00"/>
    <b v="1"/>
    <s v="theater/plays"/>
    <x v="0"/>
    <s v="plays"/>
  </r>
  <r>
    <n v="0.18728395061728395"/>
    <x v="1"/>
    <n v="183"/>
    <n v="8.2896174863387984"/>
    <s v="US"/>
    <s v="USD"/>
    <n v="1457157600"/>
    <n v="1457762400"/>
    <b v="0"/>
    <x v="268"/>
    <d v="2016-03-12T06:00:00"/>
    <b v="1"/>
    <s v="film &amp; video/drama"/>
    <x v="3"/>
    <s v="drama"/>
  </r>
  <r>
    <n v="0.83193877551020412"/>
    <x v="1"/>
    <n v="82"/>
    <n v="99.426829268292678"/>
    <s v="DK"/>
    <s v="DKK"/>
    <n v="1423720800"/>
    <n v="1424412000"/>
    <b v="0"/>
    <x v="269"/>
    <d v="2015-02-20T06:00:00"/>
    <b v="0"/>
    <s v="film &amp; video/documentary"/>
    <x v="3"/>
    <s v="documentary"/>
  </r>
  <r>
    <n v="7.0633333333333335"/>
    <x v="1"/>
    <n v="1"/>
    <n v="6357"/>
    <s v="GB"/>
    <s v="GBP"/>
    <n v="1375160400"/>
    <n v="1376197200"/>
    <b v="0"/>
    <x v="270"/>
    <d v="2013-08-11T05:00:00"/>
    <b v="0"/>
    <s v="food/food trucks"/>
    <x v="2"/>
    <s v="food trucks"/>
  </r>
  <r>
    <n v="0.17446030330062445"/>
    <x v="1"/>
    <n v="1198"/>
    <n v="16.324707846410686"/>
    <s v="US"/>
    <s v="USD"/>
    <n v="1367470800"/>
    <n v="1369285200"/>
    <b v="0"/>
    <x v="271"/>
    <d v="2013-05-23T05:00:00"/>
    <b v="0"/>
    <s v="publishing/nonfiction"/>
    <x v="4"/>
    <s v="nonfiction"/>
  </r>
  <r>
    <n v="2.0973015873015872"/>
    <x v="1"/>
    <n v="648"/>
    <n v="20.390432098765434"/>
    <s v="US"/>
    <s v="USD"/>
    <n v="1304658000"/>
    <n v="1304744400"/>
    <b v="1"/>
    <x v="272"/>
    <d v="2011-05-07T05:00:00"/>
    <b v="1"/>
    <s v="theater/plays"/>
    <x v="0"/>
    <s v="plays"/>
  </r>
  <r>
    <n v="0.97785714285714287"/>
    <x v="1"/>
    <n v="64"/>
    <n v="85.5625"/>
    <s v="US"/>
    <s v="USD"/>
    <n v="1523768400"/>
    <n v="1526014800"/>
    <b v="0"/>
    <x v="273"/>
    <d v="2018-05-11T05:00:00"/>
    <b v="0"/>
    <s v="music/indie rock"/>
    <x v="1"/>
    <s v="indie rock"/>
  </r>
  <r>
    <n v="16.842500000000001"/>
    <x v="1"/>
    <n v="62"/>
    <n v="217.32258064516128"/>
    <s v="US"/>
    <s v="USD"/>
    <n v="1580104800"/>
    <n v="1581314400"/>
    <b v="0"/>
    <x v="274"/>
    <d v="2020-02-10T06:00:00"/>
    <b v="0"/>
    <s v="theater/plays"/>
    <x v="0"/>
    <s v="plays"/>
  </r>
  <r>
    <n v="0.54402135231316728"/>
    <x v="1"/>
    <n v="750"/>
    <n v="122.29600000000001"/>
    <s v="US"/>
    <s v="USD"/>
    <n v="1467781200"/>
    <n v="1467954000"/>
    <b v="0"/>
    <x v="275"/>
    <d v="2016-07-08T05:00:00"/>
    <b v="1"/>
    <s v="theater/plays"/>
    <x v="0"/>
    <s v="plays"/>
  </r>
  <r>
    <n v="4.5661111111111108"/>
    <x v="1"/>
    <n v="105"/>
    <n v="78.276190476190479"/>
    <s v="US"/>
    <s v="USD"/>
    <n v="1446876000"/>
    <n v="1447221600"/>
    <b v="0"/>
    <x v="180"/>
    <d v="2015-11-11T06:00:00"/>
    <b v="0"/>
    <s v="film &amp; video/animation"/>
    <x v="3"/>
    <s v="animation"/>
  </r>
  <r>
    <n v="9.8219178082191785E-2"/>
    <x v="1"/>
    <n v="2604"/>
    <n v="0.27534562211981567"/>
    <s v="DK"/>
    <s v="DKK"/>
    <n v="1326866400"/>
    <n v="1330754400"/>
    <b v="0"/>
    <x v="276"/>
    <d v="2012-03-03T06:00:00"/>
    <b v="1"/>
    <s v="film &amp; video/animation"/>
    <x v="3"/>
    <s v="animation"/>
  </r>
  <r>
    <n v="0.16384615384615384"/>
    <x v="1"/>
    <n v="65"/>
    <n v="16.384615384615383"/>
    <s v="US"/>
    <s v="USD"/>
    <n v="1479103200"/>
    <n v="1479794400"/>
    <b v="0"/>
    <x v="277"/>
    <d v="2016-11-22T06:00:00"/>
    <b v="0"/>
    <s v="theater/plays"/>
    <x v="0"/>
    <s v="plays"/>
  </r>
  <r>
    <n v="13.396666666666667"/>
    <x v="1"/>
    <n v="94"/>
    <n v="85.510638297872347"/>
    <s v="US"/>
    <s v="USD"/>
    <n v="1280206800"/>
    <n v="1281243600"/>
    <b v="0"/>
    <x v="278"/>
    <d v="2010-08-08T05:00:00"/>
    <b v="1"/>
    <s v="theater/plays"/>
    <x v="0"/>
    <s v="plays"/>
  </r>
  <r>
    <n v="0.35650077760497667"/>
    <x v="1"/>
    <n v="257"/>
    <n v="267.58365758754866"/>
    <s v="US"/>
    <s v="USD"/>
    <n v="1453096800"/>
    <n v="1453356000"/>
    <b v="0"/>
    <x v="279"/>
    <d v="2016-01-21T06:00:00"/>
    <b v="0"/>
    <s v="theater/plays"/>
    <x v="0"/>
    <s v="plays"/>
  </r>
  <r>
    <n v="0.54950819672131146"/>
    <x v="1"/>
    <n v="2928"/>
    <n v="1.144808743169399"/>
    <s v="CA"/>
    <s v="CAD"/>
    <n v="1545112800"/>
    <n v="1546495200"/>
    <b v="0"/>
    <x v="280"/>
    <d v="2019-01-03T06:00:00"/>
    <b v="0"/>
    <s v="theater/plays"/>
    <x v="0"/>
    <s v="plays"/>
  </r>
  <r>
    <n v="0.94236111111111109"/>
    <x v="1"/>
    <n v="4697"/>
    <n v="1.4445390674898873"/>
    <s v="US"/>
    <s v="USD"/>
    <n v="1537938000"/>
    <n v="1539752400"/>
    <b v="0"/>
    <x v="281"/>
    <d v="2018-10-17T05:00:00"/>
    <b v="1"/>
    <s v="music/rock"/>
    <x v="1"/>
    <s v="rock"/>
  </r>
  <r>
    <n v="1.4391428571428571"/>
    <x v="1"/>
    <n v="2915"/>
    <n v="1.7279588336192109"/>
    <s v="US"/>
    <s v="USD"/>
    <n v="1363150800"/>
    <n v="1364101200"/>
    <b v="0"/>
    <x v="282"/>
    <d v="2013-03-24T05:00:00"/>
    <b v="0"/>
    <s v="games/video games"/>
    <x v="5"/>
    <s v="video games"/>
  </r>
  <r>
    <n v="0.51421052631578945"/>
    <x v="1"/>
    <n v="18"/>
    <n v="108.55555555555556"/>
    <s v="US"/>
    <s v="USD"/>
    <n v="1523250000"/>
    <n v="1525323600"/>
    <b v="0"/>
    <x v="283"/>
    <d v="2018-05-03T05:00:00"/>
    <b v="0"/>
    <s v="publishing/translations"/>
    <x v="4"/>
    <s v="translations"/>
  </r>
  <r>
    <n v="0.05"/>
    <x v="1"/>
    <n v="602"/>
    <n v="8.3056478405315621E-3"/>
    <s v="CH"/>
    <s v="CHF"/>
    <n v="1287550800"/>
    <n v="1288501200"/>
    <b v="1"/>
    <x v="284"/>
    <d v="2010-10-31T05:00:00"/>
    <b v="1"/>
    <s v="theater/plays"/>
    <x v="0"/>
    <s v="plays"/>
  </r>
  <r>
    <n v="13.446666666666667"/>
    <x v="1"/>
    <n v="1"/>
    <n v="12102"/>
    <s v="US"/>
    <s v="USD"/>
    <n v="1404795600"/>
    <n v="1407128400"/>
    <b v="0"/>
    <x v="285"/>
    <d v="2014-08-04T05:00:00"/>
    <b v="0"/>
    <s v="music/jazz"/>
    <x v="1"/>
    <s v="jazz"/>
  </r>
  <r>
    <n v="0.31844940867279897"/>
    <x v="1"/>
    <n v="3868"/>
    <n v="6.2652533609100312"/>
    <s v="IT"/>
    <s v="EUR"/>
    <n v="1393048800"/>
    <n v="1394344800"/>
    <b v="0"/>
    <x v="286"/>
    <d v="2014-03-09T06:00:00"/>
    <b v="0"/>
    <s v="film &amp; video/shorts"/>
    <x v="3"/>
    <s v="shorts"/>
  </r>
  <r>
    <n v="0.82617647058823529"/>
    <x v="1"/>
    <n v="504"/>
    <n v="5.5734126984126986"/>
    <s v="AU"/>
    <s v="AUD"/>
    <n v="1514440800"/>
    <n v="1514872800"/>
    <b v="0"/>
    <x v="287"/>
    <d v="2018-01-02T06:00:00"/>
    <b v="0"/>
    <s v="food/food trucks"/>
    <x v="2"/>
    <s v="food trucks"/>
  </r>
  <r>
    <n v="5.4614285714285717"/>
    <x v="1"/>
    <n v="14"/>
    <n v="819.21428571428567"/>
    <s v="US"/>
    <s v="USD"/>
    <n v="1514354400"/>
    <n v="1515736800"/>
    <b v="0"/>
    <x v="288"/>
    <d v="2018-01-12T06:00:00"/>
    <b v="0"/>
    <s v="film &amp; video/science fiction"/>
    <x v="3"/>
    <s v="science fiction"/>
  </r>
  <r>
    <n v="2.8621428571428571"/>
    <x v="1"/>
    <n v="750"/>
    <n v="10.685333333333332"/>
    <s v="GB"/>
    <s v="GBP"/>
    <n v="1296108000"/>
    <n v="1296194400"/>
    <b v="0"/>
    <x v="289"/>
    <d v="2011-01-28T06:00:00"/>
    <b v="0"/>
    <s v="film &amp; video/documentary"/>
    <x v="3"/>
    <s v="documentary"/>
  </r>
  <r>
    <n v="7.9076923076923072E-2"/>
    <x v="1"/>
    <n v="77"/>
    <n v="6.6753246753246751"/>
    <s v="US"/>
    <s v="USD"/>
    <n v="1440133200"/>
    <n v="1440910800"/>
    <b v="1"/>
    <x v="290"/>
    <d v="2015-08-30T05:00:00"/>
    <b v="0"/>
    <s v="theater/plays"/>
    <x v="0"/>
    <s v="plays"/>
  </r>
  <r>
    <n v="1.3213677811550153"/>
    <x v="1"/>
    <n v="752"/>
    <n v="57.809840425531917"/>
    <s v="DK"/>
    <s v="DKK"/>
    <n v="1332910800"/>
    <n v="1335502800"/>
    <b v="0"/>
    <x v="291"/>
    <d v="2012-04-27T05:00:00"/>
    <b v="0"/>
    <s v="music/jazz"/>
    <x v="1"/>
    <s v="jazz"/>
  </r>
  <r>
    <n v="0.74077834179357027"/>
    <x v="1"/>
    <n v="131"/>
    <n v="668.39694656488552"/>
    <s v="US"/>
    <s v="USD"/>
    <n v="1544335200"/>
    <n v="1544680800"/>
    <b v="0"/>
    <x v="292"/>
    <d v="2018-12-13T06:00:00"/>
    <b v="0"/>
    <s v="theater/plays"/>
    <x v="0"/>
    <s v="plays"/>
  </r>
  <r>
    <n v="0.75292682926829269"/>
    <x v="1"/>
    <n v="87"/>
    <n v="35.482758620689658"/>
    <s v="US"/>
    <s v="USD"/>
    <n v="1286427600"/>
    <n v="1288414800"/>
    <b v="0"/>
    <x v="293"/>
    <d v="2010-10-30T05:00:00"/>
    <b v="0"/>
    <s v="theater/plays"/>
    <x v="0"/>
    <s v="plays"/>
  </r>
  <r>
    <n v="0.20333333333333334"/>
    <x v="1"/>
    <n v="1063"/>
    <n v="1.4920037629350893"/>
    <s v="US"/>
    <s v="USD"/>
    <n v="1329717600"/>
    <n v="1330581600"/>
    <b v="0"/>
    <x v="294"/>
    <d v="2012-03-01T06:00:00"/>
    <b v="0"/>
    <s v="music/jazz"/>
    <x v="1"/>
    <s v="jazz"/>
  </r>
  <r>
    <n v="2.0336507936507937"/>
    <x v="1"/>
    <n v="76"/>
    <n v="168.57894736842104"/>
    <s v="US"/>
    <s v="USD"/>
    <n v="1343797200"/>
    <n v="1344834000"/>
    <b v="0"/>
    <x v="295"/>
    <d v="2012-08-13T05:00:00"/>
    <b v="0"/>
    <s v="theater/plays"/>
    <x v="0"/>
    <s v="plays"/>
  </r>
  <r>
    <n v="3.1022842639593908"/>
    <x v="1"/>
    <n v="4428"/>
    <n v="41.405826558265581"/>
    <s v="AU"/>
    <s v="AUD"/>
    <n v="1521608400"/>
    <n v="1522472400"/>
    <b v="0"/>
    <x v="296"/>
    <d v="2018-03-31T05:00:00"/>
    <b v="0"/>
    <s v="theater/plays"/>
    <x v="0"/>
    <s v="plays"/>
  </r>
  <r>
    <n v="3.9531818181818181"/>
    <x v="1"/>
    <n v="58"/>
    <n v="149.94827586206895"/>
    <s v="IT"/>
    <s v="EUR"/>
    <n v="1460696400"/>
    <n v="1462510800"/>
    <b v="0"/>
    <x v="297"/>
    <d v="2016-05-06T05:00:00"/>
    <b v="0"/>
    <s v="music/indie rock"/>
    <x v="1"/>
    <s v="indie rock"/>
  </r>
  <r>
    <n v="2.9471428571428571"/>
    <x v="1"/>
    <n v="111"/>
    <n v="37.171171171171174"/>
    <s v="US"/>
    <s v="USD"/>
    <n v="1468126800"/>
    <n v="1472446800"/>
    <b v="0"/>
    <x v="298"/>
    <d v="2016-08-29T05:00:00"/>
    <b v="0"/>
    <s v="publishing/fiction"/>
    <x v="4"/>
    <s v="fiction"/>
  </r>
  <r>
    <n v="0.33894736842105261"/>
    <x v="1"/>
    <n v="2955"/>
    <n v="1.089678510998308"/>
    <s v="US"/>
    <s v="USD"/>
    <n v="1576303200"/>
    <n v="1576476000"/>
    <b v="0"/>
    <x v="299"/>
    <d v="2019-12-16T06:00:00"/>
    <b v="1"/>
    <s v="games/mobile games"/>
    <x v="5"/>
    <s v="mobile games"/>
  </r>
  <r>
    <n v="0.66677083333333331"/>
    <x v="1"/>
    <n v="1657"/>
    <n v="3.8630054315027156"/>
    <s v="US"/>
    <s v="USD"/>
    <n v="1324447200"/>
    <n v="1324965600"/>
    <b v="0"/>
    <x v="300"/>
    <d v="2011-12-27T06:00:00"/>
    <b v="0"/>
    <s v="theater/plays"/>
    <x v="0"/>
    <s v="plays"/>
  </r>
  <r>
    <n v="0.19227272727272726"/>
    <x v="1"/>
    <n v="926"/>
    <n v="1.3704103671706263"/>
    <s v="CA"/>
    <s v="CAD"/>
    <n v="1440306000"/>
    <n v="1442379600"/>
    <b v="0"/>
    <x v="301"/>
    <d v="2015-09-16T05:00:00"/>
    <b v="0"/>
    <s v="theater/plays"/>
    <x v="0"/>
    <s v="plays"/>
  </r>
  <r>
    <n v="0.15842105263157893"/>
    <x v="1"/>
    <n v="77"/>
    <n v="11.727272727272727"/>
    <s v="GB"/>
    <s v="GBP"/>
    <n v="1562648400"/>
    <n v="1564203600"/>
    <b v="0"/>
    <x v="302"/>
    <d v="2019-07-27T05:00:00"/>
    <b v="0"/>
    <s v="music/rock"/>
    <x v="1"/>
    <s v="rock"/>
  </r>
  <r>
    <n v="0.38702380952380955"/>
    <x v="1"/>
    <n v="1748"/>
    <n v="1.8598398169336385"/>
    <s v="US"/>
    <s v="USD"/>
    <n v="1508216400"/>
    <n v="1509685200"/>
    <b v="0"/>
    <x v="303"/>
    <d v="2017-11-03T05:00:00"/>
    <b v="0"/>
    <s v="theater/plays"/>
    <x v="0"/>
    <s v="plays"/>
  </r>
  <r>
    <n v="9.5876777251184833E-2"/>
    <x v="1"/>
    <n v="79"/>
    <n v="102.43037974683544"/>
    <s v="US"/>
    <s v="USD"/>
    <n v="1511762400"/>
    <n v="1514959200"/>
    <b v="0"/>
    <x v="304"/>
    <d v="2018-01-03T06:00:00"/>
    <b v="0"/>
    <s v="theater/plays"/>
    <x v="0"/>
    <s v="plays"/>
  </r>
  <r>
    <n v="0.94144366197183094"/>
    <x v="1"/>
    <n v="889"/>
    <n v="180.45219347581553"/>
    <s v="US"/>
    <s v="USD"/>
    <n v="1429506000"/>
    <n v="1429592400"/>
    <b v="0"/>
    <x v="305"/>
    <d v="2015-04-21T05:00:00"/>
    <b v="1"/>
    <s v="theater/plays"/>
    <x v="0"/>
    <s v="plays"/>
  </r>
  <r>
    <n v="1.6656234096692113"/>
    <x v="1"/>
    <n v="56"/>
    <n v="3506.7321428571427"/>
    <s v="US"/>
    <s v="USD"/>
    <n v="1561438800"/>
    <n v="1561525200"/>
    <b v="0"/>
    <x v="135"/>
    <d v="2019-06-26T05:00:00"/>
    <b v="0"/>
    <s v="film &amp; video/drama"/>
    <x v="3"/>
    <s v="drama"/>
  </r>
  <r>
    <n v="0.24134831460674158"/>
    <x v="1"/>
    <n v="1"/>
    <n v="2148"/>
    <s v="US"/>
    <s v="USD"/>
    <n v="1264399200"/>
    <n v="1265695200"/>
    <b v="0"/>
    <x v="137"/>
    <d v="2010-02-09T06:00:00"/>
    <b v="0"/>
    <s v="technology/wearables"/>
    <x v="6"/>
    <s v="wearables"/>
  </r>
  <r>
    <n v="1.6405633802816901"/>
    <x v="1"/>
    <n v="83"/>
    <n v="140.33734939759037"/>
    <s v="US"/>
    <s v="USD"/>
    <n v="1374469200"/>
    <n v="1374901200"/>
    <b v="0"/>
    <x v="306"/>
    <d v="2013-07-27T05:00:00"/>
    <b v="0"/>
    <s v="technology/wearables"/>
    <x v="6"/>
    <s v="wearables"/>
  </r>
  <r>
    <n v="0.90723076923076929"/>
    <x v="1"/>
    <n v="2025"/>
    <n v="2.9120987654320989"/>
    <s v="GB"/>
    <s v="GBP"/>
    <n v="1386741600"/>
    <n v="1387087200"/>
    <b v="0"/>
    <x v="307"/>
    <d v="2013-12-15T06:00:00"/>
    <b v="0"/>
    <s v="publishing/nonfiction"/>
    <x v="4"/>
    <s v="nonfiction"/>
  </r>
  <r>
    <n v="0.46194444444444444"/>
    <x v="1"/>
    <n v="14"/>
    <n v="237.57142857142858"/>
    <s v="IT"/>
    <s v="EUR"/>
    <n v="1453615200"/>
    <n v="1453788000"/>
    <b v="1"/>
    <x v="140"/>
    <d v="2016-01-26T06:00:00"/>
    <b v="1"/>
    <s v="theater/plays"/>
    <x v="0"/>
    <s v="plays"/>
  </r>
  <r>
    <n v="0.38538461538461538"/>
    <x v="1"/>
    <n v="656"/>
    <n v="1.5274390243902438"/>
    <s v="US"/>
    <s v="USD"/>
    <n v="1281157200"/>
    <n v="1281589200"/>
    <b v="0"/>
    <x v="308"/>
    <d v="2010-08-12T05:00:00"/>
    <b v="0"/>
    <s v="games/mobile games"/>
    <x v="5"/>
    <s v="mobile games"/>
  </r>
  <r>
    <n v="1.3356231003039514"/>
    <x v="1"/>
    <n v="1596"/>
    <n v="82.597744360902254"/>
    <s v="US"/>
    <s v="USD"/>
    <n v="1416031200"/>
    <n v="1416204000"/>
    <b v="0"/>
    <x v="309"/>
    <d v="2014-11-17T06:00:00"/>
    <b v="0"/>
    <s v="games/mobile games"/>
    <x v="5"/>
    <s v="mobile games"/>
  </r>
  <r>
    <n v="0.22896588486140726"/>
    <x v="1"/>
    <n v="10"/>
    <n v="2147.6999999999998"/>
    <s v="US"/>
    <s v="USD"/>
    <n v="1464152400"/>
    <n v="1465102800"/>
    <b v="0"/>
    <x v="310"/>
    <d v="2016-06-05T05:00:00"/>
    <b v="0"/>
    <s v="theater/plays"/>
    <x v="0"/>
    <s v="plays"/>
  </r>
  <r>
    <n v="1.8495548961424333"/>
    <x v="1"/>
    <n v="1121"/>
    <n v="55.602140945584303"/>
    <s v="US"/>
    <s v="USD"/>
    <n v="1490158800"/>
    <n v="1492146000"/>
    <b v="0"/>
    <x v="311"/>
    <d v="2017-04-14T05:00:00"/>
    <b v="1"/>
    <s v="music/rock"/>
    <x v="1"/>
    <s v="rock"/>
  </r>
  <r>
    <n v="4.4372727272727275"/>
    <x v="1"/>
    <n v="15"/>
    <n v="976.2"/>
    <s v="US"/>
    <s v="USD"/>
    <n v="1416117600"/>
    <n v="1418018400"/>
    <b v="0"/>
    <x v="312"/>
    <d v="2014-12-08T06:00:00"/>
    <b v="1"/>
    <s v="theater/plays"/>
    <x v="0"/>
    <s v="plays"/>
  </r>
  <r>
    <n v="1.999806763285024"/>
    <x v="1"/>
    <n v="191"/>
    <n v="216.73298429319371"/>
    <s v="US"/>
    <s v="USD"/>
    <n v="1340946000"/>
    <n v="1341032400"/>
    <b v="0"/>
    <x v="313"/>
    <d v="2012-06-30T05:00:00"/>
    <b v="0"/>
    <s v="music/indie rock"/>
    <x v="1"/>
    <s v="indie rock"/>
  </r>
  <r>
    <n v="1.2395833333333333"/>
    <x v="1"/>
    <n v="16"/>
    <n v="743.75"/>
    <s v="US"/>
    <s v="USD"/>
    <n v="1486101600"/>
    <n v="1486360800"/>
    <b v="0"/>
    <x v="314"/>
    <d v="2017-02-06T06:00:00"/>
    <b v="0"/>
    <s v="theater/plays"/>
    <x v="0"/>
    <s v="plays"/>
  </r>
  <r>
    <n v="1.8661329305135952"/>
    <x v="1"/>
    <n v="17"/>
    <n v="7266.9411764705883"/>
    <s v="US"/>
    <s v="USD"/>
    <n v="1445403600"/>
    <n v="1445922000"/>
    <b v="0"/>
    <x v="315"/>
    <d v="2015-10-27T05:00:00"/>
    <b v="1"/>
    <s v="theater/plays"/>
    <x v="0"/>
    <s v="plays"/>
  </r>
  <r>
    <n v="1.1428538550057536"/>
    <x v="1"/>
    <n v="34"/>
    <n v="5842"/>
    <s v="US"/>
    <s v="USD"/>
    <n v="1275195600"/>
    <n v="1277528400"/>
    <b v="0"/>
    <x v="316"/>
    <d v="2010-06-26T05:00:00"/>
    <b v="0"/>
    <s v="technology/wearables"/>
    <x v="6"/>
    <s v="wearables"/>
  </r>
  <r>
    <n v="0.97032531824611035"/>
    <x v="1"/>
    <n v="1"/>
    <n v="68602"/>
    <s v="GB"/>
    <s v="GBP"/>
    <n v="1277960400"/>
    <n v="1280120400"/>
    <b v="0"/>
    <x v="317"/>
    <d v="2010-07-26T05:00:00"/>
    <b v="0"/>
    <s v="music/electric music"/>
    <x v="1"/>
    <s v="electric music"/>
  </r>
  <r>
    <n v="1.2281904761904763"/>
    <x v="1"/>
    <n v="1274"/>
    <n v="91.102040816326536"/>
    <s v="US"/>
    <s v="USD"/>
    <n v="1517810400"/>
    <n v="1520402400"/>
    <b v="0"/>
    <x v="318"/>
    <d v="2018-03-07T06:00:00"/>
    <b v="0"/>
    <s v="music/electric music"/>
    <x v="1"/>
    <s v="electric music"/>
  </r>
  <r>
    <n v="1.7914326647564469"/>
    <x v="1"/>
    <n v="210"/>
    <n v="595.43809523809523"/>
    <s v="IT"/>
    <s v="EUR"/>
    <n v="1564635600"/>
    <n v="1567141200"/>
    <b v="0"/>
    <x v="319"/>
    <d v="2019-08-30T05:00:00"/>
    <b v="1"/>
    <s v="games/video games"/>
    <x v="5"/>
    <s v="video games"/>
  </r>
  <r>
    <n v="0.79951577402787966"/>
    <x v="1"/>
    <n v="248"/>
    <n v="439.41129032258067"/>
    <s v="AU"/>
    <s v="AUD"/>
    <n v="1537333200"/>
    <n v="1537419600"/>
    <b v="0"/>
    <x v="320"/>
    <d v="2018-09-20T05:00:00"/>
    <b v="0"/>
    <s v="film &amp; video/science fiction"/>
    <x v="3"/>
    <s v="science fiction"/>
  </r>
  <r>
    <n v="0.94242587601078165"/>
    <x v="1"/>
    <n v="513"/>
    <n v="68.155945419103318"/>
    <s v="US"/>
    <s v="USD"/>
    <n v="1444107600"/>
    <n v="1447999200"/>
    <b v="0"/>
    <x v="321"/>
    <d v="2015-11-20T06:00:00"/>
    <b v="0"/>
    <s v="publishing/translations"/>
    <x v="4"/>
    <s v="translations"/>
  </r>
  <r>
    <n v="0.84669291338582675"/>
    <x v="1"/>
    <n v="3410"/>
    <n v="28.380351906158356"/>
    <s v="US"/>
    <s v="USD"/>
    <n v="1376542800"/>
    <n v="1378789200"/>
    <b v="0"/>
    <x v="322"/>
    <d v="2013-09-10T05:00:00"/>
    <b v="0"/>
    <s v="games/video games"/>
    <x v="5"/>
    <s v="video games"/>
  </r>
  <r>
    <n v="0.66521920668058454"/>
    <x v="1"/>
    <n v="10"/>
    <n v="3186.4"/>
    <s v="US"/>
    <s v="USD"/>
    <n v="1415253600"/>
    <n v="1416117600"/>
    <b v="0"/>
    <x v="323"/>
    <d v="2014-11-16T06:00:00"/>
    <b v="0"/>
    <s v="music/rock"/>
    <x v="1"/>
    <s v="rock"/>
  </r>
  <r>
    <n v="0.53922222222222227"/>
    <x v="1"/>
    <n v="2201"/>
    <n v="2.2049068605179465"/>
    <s v="US"/>
    <s v="USD"/>
    <n v="1562216400"/>
    <n v="1563771600"/>
    <b v="0"/>
    <x v="324"/>
    <d v="2019-07-22T05:00:00"/>
    <b v="0"/>
    <s v="theater/plays"/>
    <x v="0"/>
    <s v="plays"/>
  </r>
  <r>
    <n v="0.41983299595141699"/>
    <x v="1"/>
    <n v="676"/>
    <n v="122.72041420118343"/>
    <s v="US"/>
    <s v="USD"/>
    <n v="1316754000"/>
    <n v="1319259600"/>
    <b v="0"/>
    <x v="325"/>
    <d v="2011-10-22T05:00:00"/>
    <b v="0"/>
    <s v="theater/plays"/>
    <x v="0"/>
    <s v="plays"/>
  </r>
  <r>
    <n v="0.14694796954314721"/>
    <x v="1"/>
    <n v="831"/>
    <n v="27.868832731648617"/>
    <s v="US"/>
    <s v="USD"/>
    <n v="1439528400"/>
    <n v="1440306000"/>
    <b v="0"/>
    <x v="326"/>
    <d v="2015-08-23T05:00:00"/>
    <b v="1"/>
    <s v="theater/plays"/>
    <x v="0"/>
    <s v="plays"/>
  </r>
  <r>
    <n v="0.34475"/>
    <x v="1"/>
    <n v="859"/>
    <n v="3.210710128055879"/>
    <s v="CA"/>
    <s v="CAD"/>
    <n v="1305954000"/>
    <n v="1306731600"/>
    <b v="0"/>
    <x v="327"/>
    <d v="2011-05-30T05:00:00"/>
    <b v="0"/>
    <s v="music/rock"/>
    <x v="1"/>
    <s v="rock"/>
  </r>
  <r>
    <n v="14.007777777777777"/>
    <x v="1"/>
    <n v="45"/>
    <n v="280.15555555555557"/>
    <s v="US"/>
    <s v="USD"/>
    <n v="1401166800"/>
    <n v="1404363600"/>
    <b v="0"/>
    <x v="328"/>
    <d v="2014-07-03T05:00:00"/>
    <b v="0"/>
    <s v="theater/plays"/>
    <x v="0"/>
    <s v="plays"/>
  </r>
  <r>
    <n v="0.71770351758793971"/>
    <x v="1"/>
    <n v="6"/>
    <n v="23803.833333333332"/>
    <s v="US"/>
    <s v="USD"/>
    <n v="1481436000"/>
    <n v="1482818400"/>
    <b v="0"/>
    <x v="329"/>
    <d v="2016-12-27T06:00:00"/>
    <b v="0"/>
    <s v="food/food trucks"/>
    <x v="2"/>
    <s v="food trucks"/>
  </r>
  <r>
    <n v="0.53074115044247783"/>
    <x v="1"/>
    <n v="7"/>
    <n v="13708.285714285714"/>
    <s v="US"/>
    <s v="USD"/>
    <n v="1372222800"/>
    <n v="1374642000"/>
    <b v="0"/>
    <x v="330"/>
    <d v="2013-07-24T05:00:00"/>
    <b v="1"/>
    <s v="theater/plays"/>
    <x v="0"/>
    <s v="plays"/>
  </r>
  <r>
    <n v="0.05"/>
    <x v="1"/>
    <n v="31"/>
    <n v="0.16129032258064516"/>
    <s v="US"/>
    <s v="USD"/>
    <n v="1477976400"/>
    <n v="1478235600"/>
    <b v="0"/>
    <x v="331"/>
    <d v="2016-11-04T05:00:00"/>
    <b v="0"/>
    <s v="film &amp; video/drama"/>
    <x v="3"/>
    <s v="drama"/>
  </r>
  <r>
    <n v="1.2770715249662619"/>
    <x v="1"/>
    <n v="78"/>
    <n v="1213.2179487179487"/>
    <s v="US"/>
    <s v="USD"/>
    <n v="1407474000"/>
    <n v="1408078800"/>
    <b v="0"/>
    <x v="332"/>
    <d v="2014-08-15T05:00:00"/>
    <b v="1"/>
    <s v="games/mobile games"/>
    <x v="5"/>
    <s v="mobile games"/>
  </r>
  <r>
    <n v="0.34892857142857142"/>
    <x v="1"/>
    <n v="1225"/>
    <n v="0.79755102040816328"/>
    <s v="GB"/>
    <s v="GBP"/>
    <n v="1454133600"/>
    <n v="1454479200"/>
    <b v="0"/>
    <x v="333"/>
    <d v="2016-02-03T06:00:00"/>
    <b v="0"/>
    <s v="theater/plays"/>
    <x v="0"/>
    <s v="plays"/>
  </r>
  <r>
    <n v="4.105982142857143"/>
    <x v="1"/>
    <n v="1"/>
    <n v="137961"/>
    <s v="CH"/>
    <s v="CHF"/>
    <n v="1434085200"/>
    <n v="1434430800"/>
    <b v="0"/>
    <x v="334"/>
    <d v="2015-06-16T05:00:00"/>
    <b v="0"/>
    <s v="music/rock"/>
    <x v="1"/>
    <s v="rock"/>
  </r>
  <r>
    <n v="1.2373770491803278"/>
    <x v="1"/>
    <n v="67"/>
    <n v="112.65671641791045"/>
    <s v="AU"/>
    <s v="AUD"/>
    <n v="1416031200"/>
    <n v="1420437600"/>
    <b v="0"/>
    <x v="309"/>
    <d v="2015-01-05T06:00:00"/>
    <b v="0"/>
    <s v="film &amp; video/documentary"/>
    <x v="3"/>
    <s v="documentary"/>
  </r>
  <r>
    <n v="0.58973684210526311"/>
    <x v="1"/>
    <n v="19"/>
    <n v="117.94736842105263"/>
    <s v="US"/>
    <s v="USD"/>
    <n v="1463461200"/>
    <n v="1464930000"/>
    <b v="0"/>
    <x v="335"/>
    <d v="2016-06-03T05:00:00"/>
    <b v="0"/>
    <s v="food/food trucks"/>
    <x v="2"/>
    <s v="food trucks"/>
  </r>
  <r>
    <n v="0.36892473118279567"/>
    <x v="1"/>
    <n v="2108"/>
    <n v="1.6276091081593929"/>
    <s v="CH"/>
    <s v="CHF"/>
    <n v="1344920400"/>
    <n v="1345006800"/>
    <b v="0"/>
    <x v="336"/>
    <d v="2012-08-15T05:00:00"/>
    <b v="0"/>
    <s v="film &amp; video/documentary"/>
    <x v="3"/>
    <s v="documentary"/>
  </r>
  <r>
    <n v="1.8491304347826087"/>
    <x v="1"/>
    <n v="679"/>
    <n v="6.2636229749631811"/>
    <s v="US"/>
    <s v="USD"/>
    <n v="1452319200"/>
    <n v="1452492000"/>
    <b v="0"/>
    <x v="337"/>
    <d v="2016-01-11T06:00:00"/>
    <b v="1"/>
    <s v="games/video games"/>
    <x v="5"/>
    <s v="video games"/>
  </r>
  <r>
    <n v="0.11814432989690722"/>
    <x v="1"/>
    <n v="36"/>
    <n v="31.833333333333332"/>
    <s v="DK"/>
    <s v="DKK"/>
    <n v="1464325200"/>
    <n v="1464498000"/>
    <b v="0"/>
    <x v="338"/>
    <d v="2016-05-29T05:00:00"/>
    <b v="1"/>
    <s v="music/rock"/>
    <x v="1"/>
    <s v="rock"/>
  </r>
  <r>
    <n v="2.9870000000000001"/>
    <x v="1"/>
    <n v="47"/>
    <n v="254.21276595744681"/>
    <s v="US"/>
    <s v="USD"/>
    <n v="1353736800"/>
    <n v="1355032800"/>
    <b v="1"/>
    <x v="339"/>
    <d v="2012-12-09T06:00:00"/>
    <b v="0"/>
    <s v="games/video games"/>
    <x v="5"/>
    <s v="video games"/>
  </r>
  <r>
    <n v="2.2635175879396985"/>
    <x v="1"/>
    <n v="70"/>
    <n v="1930.4571428571428"/>
    <s v="US"/>
    <s v="USD"/>
    <n v="1535432400"/>
    <n v="1537592400"/>
    <b v="0"/>
    <x v="340"/>
    <d v="2018-09-22T05:00:00"/>
    <b v="0"/>
    <s v="theater/plays"/>
    <x v="0"/>
    <s v="plays"/>
  </r>
  <r>
    <n v="1.7356363636363636"/>
    <x v="1"/>
    <n v="154"/>
    <n v="61.987012987012989"/>
    <s v="US"/>
    <s v="USD"/>
    <n v="1433826000"/>
    <n v="1435122000"/>
    <b v="0"/>
    <x v="341"/>
    <d v="2015-06-24T05:00:00"/>
    <b v="0"/>
    <s v="theater/plays"/>
    <x v="0"/>
    <s v="plays"/>
  </r>
  <r>
    <n v="3.7175675675675675"/>
    <x v="1"/>
    <n v="22"/>
    <n v="625.22727272727275"/>
    <s v="US"/>
    <s v="USD"/>
    <n v="1514959200"/>
    <n v="1520056800"/>
    <b v="0"/>
    <x v="342"/>
    <d v="2018-03-03T06:00:00"/>
    <b v="0"/>
    <s v="theater/plays"/>
    <x v="0"/>
    <s v="plays"/>
  </r>
  <r>
    <n v="1.601923076923077"/>
    <x v="1"/>
    <n v="1758"/>
    <n v="4.7383390216154719"/>
    <s v="US"/>
    <s v="USD"/>
    <n v="1425103200"/>
    <n v="1425621600"/>
    <b v="0"/>
    <x v="343"/>
    <d v="2015-03-06T06:00:00"/>
    <b v="0"/>
    <s v="technology/web"/>
    <x v="6"/>
    <s v="web"/>
  </r>
  <r>
    <n v="16.163333333333334"/>
    <x v="1"/>
    <n v="94"/>
    <n v="154.75531914893617"/>
    <s v="US"/>
    <s v="USD"/>
    <n v="1265349600"/>
    <n v="1266300000"/>
    <b v="0"/>
    <x v="344"/>
    <d v="2010-02-16T06:00:00"/>
    <b v="0"/>
    <s v="music/indie rock"/>
    <x v="1"/>
    <s v="indie rock"/>
  </r>
  <r>
    <n v="7.3343749999999996"/>
    <x v="1"/>
    <n v="33"/>
    <n v="355.60606060606062"/>
    <s v="US"/>
    <s v="USD"/>
    <n v="1535259600"/>
    <n v="1535778000"/>
    <b v="0"/>
    <x v="345"/>
    <d v="2018-09-01T05:00:00"/>
    <b v="0"/>
    <s v="photography/photography books"/>
    <x v="7"/>
    <s v="photography books"/>
  </r>
  <r>
    <n v="5.9211111111111112"/>
    <x v="1"/>
    <n v="1"/>
    <n v="10658"/>
    <s v="US"/>
    <s v="USD"/>
    <n v="1321682400"/>
    <n v="1322978400"/>
    <b v="1"/>
    <x v="346"/>
    <d v="2011-12-04T06:00:00"/>
    <b v="0"/>
    <s v="music/rock"/>
    <x v="1"/>
    <s v="rock"/>
  </r>
  <r>
    <n v="0.18888888888888888"/>
    <x v="1"/>
    <n v="31"/>
    <n v="60.322580645161288"/>
    <s v="US"/>
    <s v="USD"/>
    <n v="1310792400"/>
    <n v="1311656400"/>
    <b v="0"/>
    <x v="347"/>
    <d v="2011-07-26T05:00:00"/>
    <b v="1"/>
    <s v="games/video games"/>
    <x v="5"/>
    <s v="video games"/>
  </r>
  <r>
    <n v="2.7680769230769231"/>
    <x v="1"/>
    <n v="35"/>
    <n v="411.25714285714287"/>
    <s v="US"/>
    <s v="USD"/>
    <n v="1524286800"/>
    <n v="1524891600"/>
    <b v="1"/>
    <x v="348"/>
    <d v="2018-04-28T05:00:00"/>
    <b v="0"/>
    <s v="food/food trucks"/>
    <x v="2"/>
    <s v="food trucks"/>
  </r>
  <r>
    <n v="2.730185185185185"/>
    <x v="1"/>
    <n v="63"/>
    <n v="234.01587301587301"/>
    <s v="US"/>
    <s v="USD"/>
    <n v="1362117600"/>
    <n v="1363669200"/>
    <b v="0"/>
    <x v="349"/>
    <d v="2013-03-19T05:00:00"/>
    <b v="1"/>
    <s v="theater/plays"/>
    <x v="0"/>
    <s v="plays"/>
  </r>
  <r>
    <n v="1.593633125556545"/>
    <x v="1"/>
    <n v="526"/>
    <n v="340.23764258555133"/>
    <s v="US"/>
    <s v="USD"/>
    <n v="1277096400"/>
    <n v="1278306000"/>
    <b v="0"/>
    <x v="350"/>
    <d v="2010-07-05T05:00:00"/>
    <b v="0"/>
    <s v="film &amp; video/drama"/>
    <x v="3"/>
    <s v="drama"/>
  </r>
  <r>
    <n v="0.67869978858350954"/>
    <x v="1"/>
    <n v="121"/>
    <n v="1061.2396694214876"/>
    <s v="US"/>
    <s v="USD"/>
    <n v="1440392400"/>
    <n v="1442552400"/>
    <b v="0"/>
    <x v="351"/>
    <d v="2015-09-18T05:00:00"/>
    <b v="0"/>
    <s v="theater/plays"/>
    <x v="0"/>
    <s v="plays"/>
  </r>
  <r>
    <n v="15.915555555555555"/>
    <x v="1"/>
    <n v="67"/>
    <n v="213.79104477611941"/>
    <s v="US"/>
    <s v="USD"/>
    <n v="1294898400"/>
    <n v="1294984800"/>
    <b v="0"/>
    <x v="352"/>
    <d v="2011-01-14T06:00:00"/>
    <b v="0"/>
    <s v="music/rock"/>
    <x v="1"/>
    <s v="rock"/>
  </r>
  <r>
    <n v="7.3018222222222224"/>
    <x v="1"/>
    <n v="57"/>
    <n v="2882.2982456140353"/>
    <s v="CA"/>
    <s v="CAD"/>
    <n v="1559970000"/>
    <n v="1562043600"/>
    <b v="0"/>
    <x v="353"/>
    <d v="2019-07-02T05:00:00"/>
    <b v="0"/>
    <s v="photography/photography books"/>
    <x v="7"/>
    <s v="photography books"/>
  </r>
  <r>
    <n v="0.13185782556750297"/>
    <x v="1"/>
    <n v="1229"/>
    <n v="17.960130187144021"/>
    <s v="US"/>
    <s v="USD"/>
    <n v="1469509200"/>
    <n v="1469595600"/>
    <b v="0"/>
    <x v="354"/>
    <d v="2016-07-27T05:00:00"/>
    <b v="0"/>
    <s v="food/food trucks"/>
    <x v="2"/>
    <s v="food trucks"/>
  </r>
  <r>
    <n v="0.54777777777777781"/>
    <x v="1"/>
    <n v="12"/>
    <n v="123.25"/>
    <s v="IT"/>
    <s v="EUR"/>
    <n v="1579068000"/>
    <n v="1581141600"/>
    <b v="0"/>
    <x v="355"/>
    <d v="2020-02-08T06:00:00"/>
    <b v="0"/>
    <s v="music/metal"/>
    <x v="1"/>
    <s v="metal"/>
  </r>
  <r>
    <n v="3.6102941176470589"/>
    <x v="1"/>
    <n v="452"/>
    <n v="27.157079646017699"/>
    <s v="US"/>
    <s v="USD"/>
    <n v="1436418000"/>
    <n v="1438923600"/>
    <b v="0"/>
    <x v="176"/>
    <d v="2015-08-07T05:00:00"/>
    <b v="1"/>
    <s v="theater/plays"/>
    <x v="0"/>
    <s v="plays"/>
  </r>
  <r>
    <n v="0.10257545271629778"/>
    <x v="1"/>
    <n v="1886"/>
    <n v="2.7030752916224814"/>
    <s v="US"/>
    <s v="USD"/>
    <n v="1399179600"/>
    <n v="1399352400"/>
    <b v="0"/>
    <x v="356"/>
    <d v="2014-05-06T05:00:00"/>
    <b v="1"/>
    <s v="theater/plays"/>
    <x v="0"/>
    <s v="plays"/>
  </r>
  <r>
    <n v="0.13962962962962963"/>
    <x v="1"/>
    <n v="1825"/>
    <n v="13.633972602739727"/>
    <s v="US"/>
    <s v="USD"/>
    <n v="1282798800"/>
    <n v="1284354000"/>
    <b v="0"/>
    <x v="357"/>
    <d v="2010-09-13T05:00:00"/>
    <b v="0"/>
    <s v="music/indie rock"/>
    <x v="1"/>
    <s v="indie rock"/>
  </r>
  <r>
    <n v="0.40444444444444444"/>
    <x v="1"/>
    <n v="31"/>
    <n v="93.935483870967744"/>
    <s v="US"/>
    <s v="USD"/>
    <n v="1437109200"/>
    <n v="1441170000"/>
    <b v="0"/>
    <x v="358"/>
    <d v="2015-09-02T05:00:00"/>
    <b v="1"/>
    <s v="theater/plays"/>
    <x v="0"/>
    <s v="plays"/>
  </r>
  <r>
    <n v="1.6032"/>
    <x v="1"/>
    <n v="107"/>
    <n v="37.457943925233643"/>
    <s v="US"/>
    <s v="USD"/>
    <n v="1517637600"/>
    <n v="1518415200"/>
    <b v="0"/>
    <x v="359"/>
    <d v="2018-02-12T06:00:00"/>
    <b v="0"/>
    <s v="theater/plays"/>
    <x v="0"/>
    <s v="plays"/>
  </r>
  <r>
    <n v="1.8394339622641509"/>
    <x v="1"/>
    <n v="27"/>
    <n v="361.07407407407408"/>
    <s v="US"/>
    <s v="USD"/>
    <n v="1556427600"/>
    <n v="1556600400"/>
    <b v="0"/>
    <x v="130"/>
    <d v="2019-04-30T05:00:00"/>
    <b v="0"/>
    <s v="theater/plays"/>
    <x v="0"/>
    <s v="plays"/>
  </r>
  <r>
    <n v="0.63769230769230767"/>
    <x v="1"/>
    <n v="1221"/>
    <n v="4.7526617526617523"/>
    <s v="US"/>
    <s v="USD"/>
    <n v="1576476000"/>
    <n v="1576994400"/>
    <b v="0"/>
    <x v="360"/>
    <d v="2019-12-22T06:00:00"/>
    <b v="0"/>
    <s v="film &amp; video/documentary"/>
    <x v="3"/>
    <s v="documentary"/>
  </r>
  <r>
    <n v="2.2538095238095237"/>
    <x v="1"/>
    <n v="1"/>
    <n v="14199"/>
    <s v="US"/>
    <s v="USD"/>
    <n v="1411102800"/>
    <n v="1411189200"/>
    <b v="0"/>
    <x v="361"/>
    <d v="2014-09-20T05:00:00"/>
    <b v="1"/>
    <s v="technology/web"/>
    <x v="6"/>
    <s v="web"/>
  </r>
  <r>
    <n v="1.7200961538461539"/>
    <x v="1"/>
    <n v="16"/>
    <n v="12298.6875"/>
    <s v="US"/>
    <s v="USD"/>
    <n v="1349326800"/>
    <n v="1349672400"/>
    <b v="0"/>
    <x v="362"/>
    <d v="2012-10-08T05:00:00"/>
    <b v="0"/>
    <s v="publishing/radio &amp; podcasts"/>
    <x v="4"/>
    <s v="radio &amp; podcasts"/>
  </r>
  <r>
    <n v="1.4616709511568124"/>
    <x v="1"/>
    <n v="41"/>
    <n v="1386.8048780487804"/>
    <s v="US"/>
    <s v="USD"/>
    <n v="1303880400"/>
    <n v="1304485200"/>
    <b v="0"/>
    <x v="363"/>
    <d v="2011-05-04T05:00:00"/>
    <b v="0"/>
    <s v="theater/plays"/>
    <x v="0"/>
    <s v="plays"/>
  </r>
  <r>
    <n v="0.76423616236162362"/>
    <x v="1"/>
    <n v="523"/>
    <n v="198"/>
    <s v="AU"/>
    <s v="AUD"/>
    <n v="1557637200"/>
    <n v="1558760400"/>
    <b v="0"/>
    <x v="364"/>
    <d v="2019-05-25T05:00:00"/>
    <b v="0"/>
    <s v="film &amp; video/drama"/>
    <x v="3"/>
    <s v="drama"/>
  </r>
  <r>
    <n v="0.39261467889908258"/>
    <x v="1"/>
    <n v="141"/>
    <n v="303.51063829787233"/>
    <s v="GB"/>
    <s v="GBP"/>
    <n v="1375592400"/>
    <n v="1376629200"/>
    <b v="0"/>
    <x v="365"/>
    <d v="2013-08-16T05:00:00"/>
    <b v="0"/>
    <s v="theater/plays"/>
    <x v="0"/>
    <s v="plays"/>
  </r>
  <r>
    <n v="0.11270034843205574"/>
    <x v="1"/>
    <n v="52"/>
    <n v="248.80769230769232"/>
    <s v="US"/>
    <s v="USD"/>
    <n v="1418882400"/>
    <n v="1419660000"/>
    <b v="0"/>
    <x v="366"/>
    <d v="2014-12-27T06:00:00"/>
    <b v="0"/>
    <s v="photography/photography books"/>
    <x v="7"/>
    <s v="photography books"/>
  </r>
  <r>
    <n v="1.2211084337349398"/>
    <x v="1"/>
    <n v="225"/>
    <n v="450.45333333333332"/>
    <s v="AU"/>
    <s v="AUD"/>
    <n v="1507957200"/>
    <n v="1510725600"/>
    <b v="0"/>
    <x v="367"/>
    <d v="2017-11-15T06:00:00"/>
    <b v="1"/>
    <s v="theater/plays"/>
    <x v="0"/>
    <s v="plays"/>
  </r>
  <r>
    <n v="1.8654166666666667"/>
    <x v="1"/>
    <n v="38"/>
    <n v="117.81578947368421"/>
    <s v="US"/>
    <s v="USD"/>
    <n v="1329026400"/>
    <n v="1330236000"/>
    <b v="0"/>
    <x v="368"/>
    <d v="2012-02-26T06:00:00"/>
    <b v="0"/>
    <s v="technology/web"/>
    <x v="6"/>
    <s v="web"/>
  </r>
  <r>
    <n v="7.27317880794702E-2"/>
    <x v="1"/>
    <n v="15"/>
    <n v="292.86666666666667"/>
    <s v="US"/>
    <s v="USD"/>
    <n v="1463029200"/>
    <n v="1463374800"/>
    <b v="0"/>
    <x v="105"/>
    <d v="2016-05-16T05:00:00"/>
    <b v="0"/>
    <s v="food/food trucks"/>
    <x v="2"/>
    <s v="food trucks"/>
  </r>
  <r>
    <n v="0.65642371234207963"/>
    <x v="1"/>
    <n v="37"/>
    <n v="1825.5675675675675"/>
    <s v="US"/>
    <s v="USD"/>
    <n v="1342069200"/>
    <n v="1344574800"/>
    <b v="0"/>
    <x v="369"/>
    <d v="2012-08-10T05:00:00"/>
    <b v="0"/>
    <s v="theater/plays"/>
    <x v="0"/>
    <s v="plays"/>
  </r>
  <r>
    <n v="2.2896178343949045"/>
    <x v="1"/>
    <n v="112"/>
    <n v="1283.8214285714287"/>
    <s v="US"/>
    <s v="USD"/>
    <n v="1403931600"/>
    <n v="1404104400"/>
    <b v="0"/>
    <x v="370"/>
    <d v="2014-06-30T05:00:00"/>
    <b v="1"/>
    <s v="theater/plays"/>
    <x v="0"/>
    <s v="plays"/>
  </r>
  <r>
    <n v="4.6937499999999996"/>
    <x v="1"/>
    <n v="21"/>
    <n v="178.8095238095238"/>
    <s v="US"/>
    <s v="USD"/>
    <n v="1563771600"/>
    <n v="1564030800"/>
    <b v="1"/>
    <x v="371"/>
    <d v="2019-07-25T05:00:00"/>
    <b v="0"/>
    <s v="theater/plays"/>
    <x v="0"/>
    <s v="plays"/>
  </r>
  <r>
    <n v="1.3011267605633803"/>
    <x v="1"/>
    <n v="67"/>
    <n v="137.88059701492537"/>
    <s v="US"/>
    <s v="USD"/>
    <n v="1304744400"/>
    <n v="1306213200"/>
    <b v="0"/>
    <x v="372"/>
    <d v="2011-05-24T05:00:00"/>
    <b v="1"/>
    <s v="games/video games"/>
    <x v="5"/>
    <s v="video games"/>
  </r>
  <r>
    <n v="1.6705422993492407"/>
    <x v="1"/>
    <n v="78"/>
    <n v="987.33333333333337"/>
    <s v="US"/>
    <s v="USD"/>
    <n v="1294552800"/>
    <n v="1297576800"/>
    <b v="1"/>
    <x v="373"/>
    <d v="2011-02-13T06:00:00"/>
    <b v="0"/>
    <s v="theater/plays"/>
    <x v="0"/>
    <s v="plays"/>
  </r>
  <r>
    <n v="1.738641975308642"/>
    <x v="1"/>
    <n v="67"/>
    <n v="210.19402985074626"/>
    <s v="AU"/>
    <s v="AUD"/>
    <n v="1295935200"/>
    <n v="1296194400"/>
    <b v="0"/>
    <x v="374"/>
    <d v="2011-01-28T06:00:00"/>
    <b v="0"/>
    <s v="theater/plays"/>
    <x v="0"/>
    <s v="plays"/>
  </r>
  <r>
    <n v="7.1776470588235295"/>
    <x v="1"/>
    <n v="263"/>
    <n v="46.395437262357412"/>
    <s v="AU"/>
    <s v="AUD"/>
    <n v="1486706400"/>
    <n v="1488348000"/>
    <b v="0"/>
    <x v="375"/>
    <d v="2017-03-01T06:00:00"/>
    <b v="0"/>
    <s v="photography/photography books"/>
    <x v="7"/>
    <s v="photography books"/>
  </r>
  <r>
    <n v="0.63850976361767731"/>
    <x v="1"/>
    <n v="1691"/>
    <n v="36.739798935541103"/>
    <s v="US"/>
    <s v="USD"/>
    <n v="1333602000"/>
    <n v="1334898000"/>
    <b v="1"/>
    <x v="376"/>
    <d v="2012-04-20T05:00:00"/>
    <b v="0"/>
    <s v="photography/photography books"/>
    <x v="7"/>
    <s v="photography books"/>
  </r>
  <r>
    <n v="0.02"/>
    <x v="1"/>
    <n v="181"/>
    <n v="1.1049723756906077E-2"/>
    <s v="US"/>
    <s v="USD"/>
    <n v="1308200400"/>
    <n v="1308373200"/>
    <b v="0"/>
    <x v="377"/>
    <d v="2011-06-18T05:00:00"/>
    <b v="0"/>
    <s v="theater/plays"/>
    <x v="0"/>
    <s v="plays"/>
  </r>
  <r>
    <n v="15.302222222222222"/>
    <x v="1"/>
    <n v="13"/>
    <n v="1059.3846153846155"/>
    <s v="US"/>
    <s v="USD"/>
    <n v="1411707600"/>
    <n v="1412312400"/>
    <b v="0"/>
    <x v="378"/>
    <d v="2014-10-03T05:00:00"/>
    <b v="0"/>
    <s v="theater/plays"/>
    <x v="0"/>
    <s v="plays"/>
  </r>
  <r>
    <n v="0.40356164383561643"/>
    <x v="1"/>
    <n v="1"/>
    <n v="2946"/>
    <s v="US"/>
    <s v="USD"/>
    <n v="1555390800"/>
    <n v="1555822800"/>
    <b v="0"/>
    <x v="379"/>
    <d v="2019-04-21T05:00:00"/>
    <b v="1"/>
    <s v="theater/plays"/>
    <x v="0"/>
    <s v="plays"/>
  </r>
  <r>
    <n v="0.86220633299284988"/>
    <x v="1"/>
    <n v="21"/>
    <n v="8039.0476190476193"/>
    <s v="US"/>
    <s v="USD"/>
    <n v="1450591200"/>
    <n v="1453701600"/>
    <b v="0"/>
    <x v="380"/>
    <d v="2016-01-25T06:00:00"/>
    <b v="1"/>
    <s v="film &amp; video/science fiction"/>
    <x v="3"/>
    <s v="science fiction"/>
  </r>
  <r>
    <n v="3.1558486707566464"/>
    <x v="1"/>
    <n v="830"/>
    <n v="185.92891566265061"/>
    <s v="US"/>
    <s v="USD"/>
    <n v="1450764000"/>
    <n v="1451109600"/>
    <b v="0"/>
    <x v="381"/>
    <d v="2015-12-26T06:00:00"/>
    <b v="0"/>
    <s v="film &amp; video/science fiction"/>
    <x v="3"/>
    <s v="science fiction"/>
  </r>
  <r>
    <n v="0.89618243243243245"/>
    <x v="1"/>
    <n v="130"/>
    <n v="204.05384615384617"/>
    <s v="US"/>
    <s v="USD"/>
    <n v="1277701200"/>
    <n v="1280120400"/>
    <b v="0"/>
    <x v="382"/>
    <d v="2010-07-26T05:00:00"/>
    <b v="0"/>
    <s v="publishing/translations"/>
    <x v="4"/>
    <s v="translations"/>
  </r>
  <r>
    <n v="1.8214503816793892"/>
    <x v="1"/>
    <n v="55"/>
    <n v="1301.5090909090909"/>
    <s v="US"/>
    <s v="USD"/>
    <n v="1454911200"/>
    <n v="1458104400"/>
    <b v="0"/>
    <x v="383"/>
    <d v="2016-03-16T05:00:00"/>
    <b v="0"/>
    <s v="technology/web"/>
    <x v="6"/>
    <s v="web"/>
  </r>
  <r>
    <n v="3.5588235294117645"/>
    <x v="1"/>
    <n v="114"/>
    <n v="106.14035087719299"/>
    <s v="IT"/>
    <s v="EUR"/>
    <n v="1299304800"/>
    <n v="1299823200"/>
    <b v="0"/>
    <x v="384"/>
    <d v="2011-03-11T06:00:00"/>
    <b v="1"/>
    <s v="photography/photography books"/>
    <x v="7"/>
    <s v="photography books"/>
  </r>
  <r>
    <n v="1.3183695652173912"/>
    <x v="1"/>
    <n v="594"/>
    <n v="20.41919191919192"/>
    <s v="US"/>
    <s v="USD"/>
    <n v="1304917200"/>
    <n v="1305003600"/>
    <b v="0"/>
    <x v="385"/>
    <d v="2011-05-10T05:00:00"/>
    <b v="0"/>
    <s v="theater/plays"/>
    <x v="0"/>
    <s v="plays"/>
  </r>
  <r>
    <n v="0.46315634218289087"/>
    <x v="1"/>
    <n v="24"/>
    <n v="2616.8333333333335"/>
    <s v="US"/>
    <s v="USD"/>
    <n v="1381208400"/>
    <n v="1381726800"/>
    <b v="0"/>
    <x v="386"/>
    <d v="2013-10-14T05:00:00"/>
    <b v="0"/>
    <s v="film &amp; video/television"/>
    <x v="3"/>
    <s v="television"/>
  </r>
  <r>
    <n v="0.36132726089785294"/>
    <x v="1"/>
    <n v="252"/>
    <n v="220.38095238095238"/>
    <s v="US"/>
    <s v="USD"/>
    <n v="1291960800"/>
    <n v="1292133600"/>
    <b v="0"/>
    <x v="387"/>
    <d v="2010-12-12T06:00:00"/>
    <b v="1"/>
    <s v="theater/plays"/>
    <x v="0"/>
    <s v="plays"/>
  </r>
  <r>
    <n v="1.0462820512820512"/>
    <x v="1"/>
    <n v="67"/>
    <n v="121.80597014925372"/>
    <s v="US"/>
    <s v="USD"/>
    <n v="1517983200"/>
    <n v="1520748000"/>
    <b v="0"/>
    <x v="388"/>
    <d v="2018-03-11T06:00:00"/>
    <b v="0"/>
    <s v="food/food trucks"/>
    <x v="2"/>
    <s v="food trucks"/>
  </r>
  <r>
    <n v="6.6885714285714286"/>
    <x v="1"/>
    <n v="742"/>
    <n v="18.929919137466307"/>
    <s v="US"/>
    <s v="USD"/>
    <n v="1446181200"/>
    <n v="1446616800"/>
    <b v="1"/>
    <x v="389"/>
    <d v="2015-11-04T06:00:00"/>
    <b v="0"/>
    <s v="publishing/nonfiction"/>
    <x v="4"/>
    <s v="nonfiction"/>
  </r>
  <r>
    <n v="0.62072823218997364"/>
    <x v="1"/>
    <n v="75"/>
    <n v="1568.3733333333332"/>
    <s v="US"/>
    <s v="USD"/>
    <n v="1311051600"/>
    <n v="1311224400"/>
    <b v="0"/>
    <x v="390"/>
    <d v="2011-07-21T05:00:00"/>
    <b v="1"/>
    <s v="film &amp; video/documentary"/>
    <x v="3"/>
    <s v="documentary"/>
  </r>
  <r>
    <n v="0.84699787460148779"/>
    <x v="1"/>
    <n v="4405"/>
    <n v="36.187287173666292"/>
    <s v="US"/>
    <s v="USD"/>
    <n v="1386309600"/>
    <n v="1388556000"/>
    <b v="0"/>
    <x v="26"/>
    <d v="2014-01-01T06:00:00"/>
    <b v="1"/>
    <s v="music/rock"/>
    <x v="1"/>
    <s v="rock"/>
  </r>
  <r>
    <n v="0.11059030837004405"/>
    <x v="1"/>
    <n v="92"/>
    <n v="136.43478260869566"/>
    <s v="US"/>
    <s v="USD"/>
    <n v="1301979600"/>
    <n v="1303189200"/>
    <b v="0"/>
    <x v="391"/>
    <d v="2011-04-19T05:00:00"/>
    <b v="0"/>
    <s v="music/rock"/>
    <x v="1"/>
    <s v="rock"/>
  </r>
  <r>
    <n v="0.43838781575037145"/>
    <x v="1"/>
    <n v="64"/>
    <n v="921.984375"/>
    <s v="US"/>
    <s v="USD"/>
    <n v="1478930400"/>
    <n v="1480744800"/>
    <b v="0"/>
    <x v="392"/>
    <d v="2016-12-03T06:00:00"/>
    <b v="0"/>
    <s v="publishing/radio &amp; podcasts"/>
    <x v="4"/>
    <s v="radio &amp; podcasts"/>
  </r>
  <r>
    <n v="0.55470588235294116"/>
    <x v="1"/>
    <n v="64"/>
    <n v="14.734375"/>
    <s v="US"/>
    <s v="USD"/>
    <n v="1456984800"/>
    <n v="1458882000"/>
    <b v="0"/>
    <x v="154"/>
    <d v="2016-03-25T05:00:00"/>
    <b v="1"/>
    <s v="film &amp; video/drama"/>
    <x v="3"/>
    <s v="drama"/>
  </r>
  <r>
    <n v="0.57399511301160655"/>
    <x v="1"/>
    <n v="842"/>
    <n v="111.59501187648456"/>
    <s v="US"/>
    <s v="USD"/>
    <n v="1413522000"/>
    <n v="1414040400"/>
    <b v="0"/>
    <x v="393"/>
    <d v="2014-10-23T05:00:00"/>
    <b v="1"/>
    <s v="publishing/translations"/>
    <x v="4"/>
    <s v="translations"/>
  </r>
  <r>
    <n v="1.2343497363796134"/>
    <x v="1"/>
    <n v="112"/>
    <n v="1254.1875"/>
    <s v="US"/>
    <s v="USD"/>
    <n v="1357106400"/>
    <n v="1359698400"/>
    <b v="0"/>
    <x v="394"/>
    <d v="2013-02-01T06:00:00"/>
    <b v="0"/>
    <s v="theater/plays"/>
    <x v="0"/>
    <s v="plays"/>
  </r>
  <r>
    <n v="1.2846"/>
    <x v="1"/>
    <n v="374"/>
    <n v="17.173796791443849"/>
    <s v="US"/>
    <s v="USD"/>
    <n v="1265868000"/>
    <n v="1267077600"/>
    <b v="0"/>
    <x v="395"/>
    <d v="2010-02-25T06:00:00"/>
    <b v="1"/>
    <s v="music/indie rock"/>
    <x v="1"/>
    <s v="indie rock"/>
  </r>
  <r>
    <n v="1.168766404199475"/>
    <x v="2"/>
    <n v="158"/>
    <n v="1127.3417721518988"/>
    <s v="US"/>
    <s v="USD"/>
    <n v="1408424400"/>
    <n v="1408597200"/>
    <b v="0"/>
    <x v="396"/>
    <d v="2014-08-21T05:00:00"/>
    <b v="1"/>
    <s v="music/rock"/>
    <x v="1"/>
    <s v="rock"/>
  </r>
  <r>
    <n v="10.521538461538462"/>
    <x v="2"/>
    <n v="1425"/>
    <n v="9.5985964912280703"/>
    <s v="AU"/>
    <s v="AUD"/>
    <n v="1384668000"/>
    <n v="1384840800"/>
    <b v="0"/>
    <x v="397"/>
    <d v="2013-11-19T06:00:00"/>
    <b v="0"/>
    <s v="technology/web"/>
    <x v="6"/>
    <s v="web"/>
  </r>
  <r>
    <n v="1.2307407407407407"/>
    <x v="2"/>
    <n v="174"/>
    <n v="57.293103448275865"/>
    <s v="DK"/>
    <s v="DKK"/>
    <n v="1346130000"/>
    <n v="1347080400"/>
    <b v="0"/>
    <x v="398"/>
    <d v="2012-09-08T05:00:00"/>
    <b v="0"/>
    <s v="theater/plays"/>
    <x v="0"/>
    <s v="plays"/>
  </r>
  <r>
    <n v="1.7863855421686747"/>
    <x v="2"/>
    <n v="227"/>
    <n v="65.317180616740089"/>
    <s v="DK"/>
    <s v="DKK"/>
    <n v="1439442000"/>
    <n v="1439614800"/>
    <b v="0"/>
    <x v="399"/>
    <d v="2015-08-15T05:00:00"/>
    <b v="0"/>
    <s v="theater/plays"/>
    <x v="0"/>
    <s v="plays"/>
  </r>
  <r>
    <n v="3.5528169014084505"/>
    <x v="2"/>
    <n v="220"/>
    <n v="458.63636363636363"/>
    <s v="US"/>
    <s v="USD"/>
    <n v="1281762000"/>
    <n v="1285909200"/>
    <b v="0"/>
    <x v="400"/>
    <d v="2010-10-01T05:00:00"/>
    <b v="0"/>
    <s v="film &amp; video/drama"/>
    <x v="3"/>
    <s v="drama"/>
  </r>
  <r>
    <n v="1.6190634146341463"/>
    <x v="2"/>
    <n v="98"/>
    <n v="1693.408163265306"/>
    <s v="US"/>
    <s v="USD"/>
    <n v="1465621200"/>
    <n v="1466658000"/>
    <b v="0"/>
    <x v="401"/>
    <d v="2016-06-23T05:00:00"/>
    <b v="0"/>
    <s v="music/indie rock"/>
    <x v="1"/>
    <s v="indie rock"/>
  </r>
  <r>
    <n v="0.24914285714285714"/>
    <x v="2"/>
    <n v="100"/>
    <n v="17.440000000000001"/>
    <s v="US"/>
    <s v="USD"/>
    <n v="1390370400"/>
    <n v="1392271200"/>
    <b v="0"/>
    <x v="402"/>
    <d v="2014-02-13T06:00:00"/>
    <b v="0"/>
    <s v="publishing/nonfiction"/>
    <x v="4"/>
    <s v="nonfiction"/>
  </r>
  <r>
    <n v="1.9872222222222222"/>
    <x v="2"/>
    <n v="1249"/>
    <n v="8.5916733386709367"/>
    <s v="US"/>
    <s v="USD"/>
    <n v="1294812000"/>
    <n v="1294898400"/>
    <b v="0"/>
    <x v="403"/>
    <d v="2011-01-13T06:00:00"/>
    <b v="0"/>
    <s v="film &amp; video/animation"/>
    <x v="3"/>
    <s v="animation"/>
  </r>
  <r>
    <n v="0.34752688172043011"/>
    <x v="2"/>
    <n v="1396"/>
    <n v="2.3151862464183379"/>
    <s v="US"/>
    <s v="USD"/>
    <n v="1406523600"/>
    <n v="1406523600"/>
    <b v="0"/>
    <x v="404"/>
    <d v="2014-07-28T05:00:00"/>
    <b v="0"/>
    <s v="film &amp; video/drama"/>
    <x v="3"/>
    <s v="drama"/>
  </r>
  <r>
    <n v="1.7641935483870967"/>
    <x v="2"/>
    <n v="890"/>
    <n v="12.289887640449438"/>
    <s v="US"/>
    <s v="USD"/>
    <n v="1522731600"/>
    <n v="1524027600"/>
    <b v="0"/>
    <x v="405"/>
    <d v="2018-04-18T05:00:00"/>
    <b v="0"/>
    <s v="theater/plays"/>
    <x v="0"/>
    <s v="plays"/>
  </r>
  <r>
    <n v="5.1138095238095236"/>
    <x v="2"/>
    <n v="142"/>
    <n v="75.626760563380287"/>
    <s v="GB"/>
    <s v="GBP"/>
    <n v="1550124000"/>
    <n v="1554699600"/>
    <b v="0"/>
    <x v="406"/>
    <d v="2019-04-08T05:00:00"/>
    <b v="0"/>
    <s v="film &amp; video/documentary"/>
    <x v="3"/>
    <s v="documentary"/>
  </r>
  <r>
    <n v="0.82044117647058823"/>
    <x v="2"/>
    <n v="2673"/>
    <n v="2.0871679760568651"/>
    <s v="US"/>
    <s v="USD"/>
    <n v="1403326800"/>
    <n v="1403499600"/>
    <b v="0"/>
    <x v="407"/>
    <d v="2014-06-23T05:00:00"/>
    <b v="0"/>
    <s v="technology/wearables"/>
    <x v="6"/>
    <s v="wearables"/>
  </r>
  <r>
    <n v="0.24326030927835052"/>
    <x v="2"/>
    <n v="163"/>
    <n v="231.61963190184048"/>
    <s v="US"/>
    <s v="USD"/>
    <n v="1305694800"/>
    <n v="1307422800"/>
    <b v="0"/>
    <x v="408"/>
    <d v="2011-06-07T05:00:00"/>
    <b v="1"/>
    <s v="games/video games"/>
    <x v="5"/>
    <s v="video games"/>
  </r>
  <r>
    <n v="0.50482758620689661"/>
    <x v="2"/>
    <n v="2220"/>
    <n v="20.443243243243245"/>
    <s v="US"/>
    <s v="USD"/>
    <n v="1265695200"/>
    <n v="1267682400"/>
    <b v="0"/>
    <x v="409"/>
    <d v="2010-03-04T06:00:00"/>
    <b v="1"/>
    <s v="theater/plays"/>
    <x v="0"/>
    <s v="plays"/>
  </r>
  <r>
    <n v="9.67"/>
    <x v="2"/>
    <n v="1606"/>
    <n v="5.4190535491905356"/>
    <s v="CH"/>
    <s v="CHF"/>
    <n v="1532062800"/>
    <n v="1535518800"/>
    <b v="0"/>
    <x v="410"/>
    <d v="2018-08-29T05:00:00"/>
    <b v="0"/>
    <s v="film &amp; video/shorts"/>
    <x v="3"/>
    <s v="shorts"/>
  </r>
  <r>
    <n v="0.04"/>
    <x v="2"/>
    <n v="129"/>
    <n v="3.1007751937984496E-2"/>
    <s v="US"/>
    <s v="USD"/>
    <n v="1558674000"/>
    <n v="1559106000"/>
    <b v="0"/>
    <x v="411"/>
    <d v="2019-05-29T05:00:00"/>
    <b v="0"/>
    <s v="film &amp; video/animation"/>
    <x v="3"/>
    <s v="animation"/>
  </r>
  <r>
    <n v="1.2284501347708894"/>
    <x v="2"/>
    <n v="226"/>
    <n v="806.64601769911508"/>
    <s v="GB"/>
    <s v="GBP"/>
    <n v="1451973600"/>
    <n v="1454392800"/>
    <b v="0"/>
    <x v="412"/>
    <d v="2016-02-02T06:00:00"/>
    <b v="0"/>
    <s v="games/video games"/>
    <x v="5"/>
    <s v="video games"/>
  </r>
  <r>
    <n v="0.63437500000000002"/>
    <x v="2"/>
    <n v="5419"/>
    <n v="0.56191179184351359"/>
    <s v="US"/>
    <s v="USD"/>
    <n v="1412485200"/>
    <n v="1415685600"/>
    <b v="0"/>
    <x v="413"/>
    <d v="2014-11-11T06:00:00"/>
    <b v="0"/>
    <s v="theater/plays"/>
    <x v="0"/>
    <s v="plays"/>
  </r>
  <r>
    <n v="0.56331688596491225"/>
    <x v="2"/>
    <n v="165"/>
    <n v="622.72121212121215"/>
    <s v="US"/>
    <s v="USD"/>
    <n v="1490245200"/>
    <n v="1490677200"/>
    <b v="0"/>
    <x v="414"/>
    <d v="2017-03-28T05:00:00"/>
    <b v="0"/>
    <s v="film &amp; video/documentary"/>
    <x v="3"/>
    <s v="documentary"/>
  </r>
  <r>
    <n v="0.44074999999999998"/>
    <x v="2"/>
    <n v="1965"/>
    <n v="0.8972010178117048"/>
    <s v="DK"/>
    <s v="DKK"/>
    <n v="1547877600"/>
    <n v="1551506400"/>
    <b v="0"/>
    <x v="37"/>
    <d v="2019-03-02T06:00:00"/>
    <b v="1"/>
    <s v="film &amp; video/drama"/>
    <x v="3"/>
    <s v="drama"/>
  </r>
  <r>
    <n v="1.1837253218884121"/>
    <x v="2"/>
    <n v="16"/>
    <n v="8619"/>
    <s v="US"/>
    <s v="USD"/>
    <n v="1298700000"/>
    <n v="1300856400"/>
    <b v="0"/>
    <x v="415"/>
    <d v="2011-03-23T05:00:00"/>
    <b v="0"/>
    <s v="theater/plays"/>
    <x v="0"/>
    <s v="plays"/>
  </r>
  <r>
    <n v="1.041243169398907"/>
    <x v="2"/>
    <n v="107"/>
    <n v="1424.6542056074766"/>
    <s v="US"/>
    <s v="USD"/>
    <n v="1570338000"/>
    <n v="1573192800"/>
    <b v="0"/>
    <x v="416"/>
    <d v="2019-11-08T06:00:00"/>
    <b v="1"/>
    <s v="publishing/fiction"/>
    <x v="4"/>
    <s v="fiction"/>
  </r>
  <r>
    <n v="0.26640000000000003"/>
    <x v="2"/>
    <n v="134"/>
    <n v="9.9402985074626873"/>
    <s v="US"/>
    <s v="USD"/>
    <n v="1287378000"/>
    <n v="1287810000"/>
    <b v="0"/>
    <x v="417"/>
    <d v="2010-10-23T05:00:00"/>
    <b v="0"/>
    <s v="photography/photography books"/>
    <x v="7"/>
    <s v="photography books"/>
  </r>
  <r>
    <n v="3.5120118343195266"/>
    <x v="2"/>
    <n v="198"/>
    <n v="599.52525252525254"/>
    <s v="US"/>
    <s v="USD"/>
    <n v="1275714000"/>
    <n v="1277355600"/>
    <b v="0"/>
    <x v="418"/>
    <d v="2010-06-24T05:00:00"/>
    <b v="1"/>
    <s v="technology/wearables"/>
    <x v="6"/>
    <s v="wearables"/>
  </r>
  <r>
    <n v="0.90063492063492068"/>
    <x v="2"/>
    <n v="111"/>
    <n v="51.117117117117118"/>
    <s v="IT"/>
    <s v="EUR"/>
    <n v="1346734800"/>
    <n v="1348981200"/>
    <b v="0"/>
    <x v="419"/>
    <d v="2012-09-30T05:00:00"/>
    <b v="1"/>
    <s v="music/rock"/>
    <x v="1"/>
    <s v="rock"/>
  </r>
  <r>
    <n v="1.7162500000000001"/>
    <x v="2"/>
    <n v="222"/>
    <n v="18.554054054054053"/>
    <s v="US"/>
    <s v="USD"/>
    <n v="1309755600"/>
    <n v="1310533200"/>
    <b v="0"/>
    <x v="420"/>
    <d v="2011-07-13T05:00:00"/>
    <b v="0"/>
    <s v="food/food trucks"/>
    <x v="2"/>
    <s v="food trucks"/>
  </r>
  <r>
    <n v="1.4104655870445344"/>
    <x v="2"/>
    <n v="6212"/>
    <n v="22.433032839665163"/>
    <s v="US"/>
    <s v="USD"/>
    <n v="1406178000"/>
    <n v="1407560400"/>
    <b v="0"/>
    <x v="421"/>
    <d v="2014-08-09T05:00:00"/>
    <b v="0"/>
    <s v="publishing/radio &amp; podcasts"/>
    <x v="4"/>
    <s v="radio &amp; podcasts"/>
  </r>
  <r>
    <n v="0.30579449152542371"/>
    <x v="2"/>
    <n v="98"/>
    <n v="589.12244897959181"/>
    <s v="DK"/>
    <s v="DKK"/>
    <n v="1552798800"/>
    <n v="1552885200"/>
    <b v="0"/>
    <x v="422"/>
    <d v="2019-03-18T05:00:00"/>
    <b v="0"/>
    <s v="publishing/fiction"/>
    <x v="4"/>
    <s v="fiction"/>
  </r>
  <r>
    <n v="1.0816455696202532"/>
    <x v="2"/>
    <n v="92"/>
    <n v="1578.9673913043478"/>
    <s v="US"/>
    <s v="USD"/>
    <n v="1278565200"/>
    <n v="1280552400"/>
    <b v="0"/>
    <x v="423"/>
    <d v="2010-07-31T05:00:00"/>
    <b v="0"/>
    <s v="music/rock"/>
    <x v="1"/>
    <s v="rock"/>
  </r>
  <r>
    <n v="1.3345505617977529"/>
    <x v="2"/>
    <n v="149"/>
    <n v="637.71812080536915"/>
    <s v="US"/>
    <s v="USD"/>
    <n v="1396069200"/>
    <n v="1398661200"/>
    <b v="0"/>
    <x v="424"/>
    <d v="2014-04-28T05:00:00"/>
    <b v="0"/>
    <s v="theater/plays"/>
    <x v="0"/>
    <s v="plays"/>
  </r>
  <r>
    <n v="1.8785106382978722"/>
    <x v="2"/>
    <n v="2431"/>
    <n v="3.6318387494858082"/>
    <s v="US"/>
    <s v="USD"/>
    <n v="1435208400"/>
    <n v="1436245200"/>
    <b v="0"/>
    <x v="425"/>
    <d v="2015-07-07T05:00:00"/>
    <b v="0"/>
    <s v="theater/plays"/>
    <x v="0"/>
    <s v="plays"/>
  </r>
  <r>
    <n v="3.32"/>
    <x v="2"/>
    <n v="303"/>
    <n v="13.148514851485148"/>
    <s v="US"/>
    <s v="USD"/>
    <n v="1571547600"/>
    <n v="1575439200"/>
    <b v="0"/>
    <x v="426"/>
    <d v="2019-12-04T06:00:00"/>
    <b v="0"/>
    <s v="music/rock"/>
    <x v="1"/>
    <s v="rock"/>
  </r>
  <r>
    <n v="5.7521428571428572"/>
    <x v="2"/>
    <n v="209"/>
    <n v="38.5311004784689"/>
    <s v="US"/>
    <s v="USD"/>
    <n v="1400562000"/>
    <n v="1403931600"/>
    <b v="0"/>
    <x v="260"/>
    <d v="2014-06-28T05:00:00"/>
    <b v="0"/>
    <s v="film &amp; video/drama"/>
    <x v="3"/>
    <s v="drama"/>
  </r>
  <r>
    <n v="0.40500000000000003"/>
    <x v="2"/>
    <n v="131"/>
    <n v="12.366412213740459"/>
    <s v="US"/>
    <s v="USD"/>
    <n v="1532926800"/>
    <n v="1533358800"/>
    <b v="0"/>
    <x v="427"/>
    <d v="2018-08-04T05:00:00"/>
    <b v="0"/>
    <s v="music/jazz"/>
    <x v="1"/>
    <s v="jazz"/>
  </r>
  <r>
    <n v="1.8442857142857143"/>
    <x v="2"/>
    <n v="164"/>
    <n v="62.975609756097562"/>
    <s v="US"/>
    <s v="USD"/>
    <n v="1420869600"/>
    <n v="1421474400"/>
    <b v="0"/>
    <x v="428"/>
    <d v="2015-01-17T06:00:00"/>
    <b v="0"/>
    <s v="technology/wearables"/>
    <x v="6"/>
    <s v="wearables"/>
  </r>
  <r>
    <n v="2.8580555555555556"/>
    <x v="2"/>
    <n v="201"/>
    <n v="51.189054726368163"/>
    <s v="US"/>
    <s v="USD"/>
    <n v="1504242000"/>
    <n v="1505278800"/>
    <b v="0"/>
    <x v="429"/>
    <d v="2017-09-13T05:00:00"/>
    <b v="0"/>
    <s v="games/video games"/>
    <x v="5"/>
    <s v="video games"/>
  </r>
  <r>
    <n v="3.19"/>
    <x v="2"/>
    <n v="211"/>
    <n v="46.867298578199055"/>
    <s v="US"/>
    <s v="USD"/>
    <n v="1442811600"/>
    <n v="1443934800"/>
    <b v="0"/>
    <x v="430"/>
    <d v="2015-10-04T05:00:00"/>
    <b v="0"/>
    <s v="theater/plays"/>
    <x v="0"/>
    <s v="plays"/>
  </r>
  <r>
    <n v="0.39234070221066319"/>
    <x v="2"/>
    <n v="128"/>
    <n v="471.421875"/>
    <s v="US"/>
    <s v="USD"/>
    <n v="1497243600"/>
    <n v="1498539600"/>
    <b v="0"/>
    <x v="431"/>
    <d v="2017-06-27T05:00:00"/>
    <b v="1"/>
    <s v="theater/plays"/>
    <x v="0"/>
    <s v="plays"/>
  </r>
  <r>
    <n v="1.7814000000000001"/>
    <x v="2"/>
    <n v="1600"/>
    <n v="5.5668749999999996"/>
    <s v="CA"/>
    <s v="CAD"/>
    <n v="1342501200"/>
    <n v="1342760400"/>
    <b v="0"/>
    <x v="432"/>
    <d v="2012-07-20T05:00:00"/>
    <b v="0"/>
    <s v="theater/plays"/>
    <x v="0"/>
    <s v="plays"/>
  </r>
  <r>
    <n v="3.6515"/>
    <x v="2"/>
    <n v="249"/>
    <n v="58.658634538152612"/>
    <s v="US"/>
    <s v="USD"/>
    <n v="1433480400"/>
    <n v="1433566800"/>
    <b v="0"/>
    <x v="433"/>
    <d v="2015-06-06T05:00:00"/>
    <b v="0"/>
    <s v="technology/web"/>
    <x v="6"/>
    <s v="web"/>
  </r>
  <r>
    <n v="1.1394594594594594"/>
    <x v="2"/>
    <n v="236"/>
    <n v="35.728813559322035"/>
    <s v="US"/>
    <s v="USD"/>
    <n v="1296108000"/>
    <n v="1296712800"/>
    <b v="0"/>
    <x v="289"/>
    <d v="2011-02-03T06:00:00"/>
    <b v="0"/>
    <s v="theater/plays"/>
    <x v="0"/>
    <s v="plays"/>
  </r>
  <r>
    <n v="0.29828720626631855"/>
    <x v="2"/>
    <n v="4065"/>
    <n v="14.052152521525215"/>
    <s v="GB"/>
    <s v="GBP"/>
    <n v="1264399200"/>
    <n v="1264831200"/>
    <b v="0"/>
    <x v="137"/>
    <d v="2010-01-30T06:00:00"/>
    <b v="1"/>
    <s v="technology/wearables"/>
    <x v="6"/>
    <s v="wearables"/>
  </r>
  <r>
    <n v="0.54270588235294115"/>
    <x v="2"/>
    <n v="246"/>
    <n v="18.752032520325205"/>
    <s v="IT"/>
    <s v="EUR"/>
    <n v="1501131600"/>
    <n v="1505192400"/>
    <b v="0"/>
    <x v="434"/>
    <d v="2017-09-12T05:00:00"/>
    <b v="1"/>
    <s v="theater/plays"/>
    <x v="0"/>
    <s v="plays"/>
  </r>
  <r>
    <n v="2.3634156976744185"/>
    <x v="2"/>
    <n v="2475"/>
    <n v="65.698181818181823"/>
    <s v="IT"/>
    <s v="EUR"/>
    <n v="1288674000"/>
    <n v="1292911200"/>
    <b v="0"/>
    <x v="435"/>
    <d v="2010-12-21T06:00:00"/>
    <b v="1"/>
    <s v="theater/plays"/>
    <x v="0"/>
    <s v="plays"/>
  </r>
  <r>
    <n v="5.1291666666666664"/>
    <x v="2"/>
    <n v="76"/>
    <n v="161.97368421052633"/>
    <s v="US"/>
    <s v="USD"/>
    <n v="1575093600"/>
    <n v="1575439200"/>
    <b v="0"/>
    <x v="436"/>
    <d v="2019-12-04T06:00:00"/>
    <b v="0"/>
    <s v="theater/plays"/>
    <x v="0"/>
    <s v="plays"/>
  </r>
  <r>
    <n v="1.0065116279069768"/>
    <x v="2"/>
    <n v="54"/>
    <n v="160.2962962962963"/>
    <s v="US"/>
    <s v="USD"/>
    <n v="1435726800"/>
    <n v="1438837200"/>
    <b v="0"/>
    <x v="437"/>
    <d v="2015-08-06T05:00:00"/>
    <b v="0"/>
    <s v="film &amp; video/animation"/>
    <x v="3"/>
    <s v="animation"/>
  </r>
  <r>
    <n v="0.81348423194303154"/>
    <x v="2"/>
    <n v="88"/>
    <n v="1817.3977272727273"/>
    <s v="US"/>
    <s v="USD"/>
    <n v="1480226400"/>
    <n v="1480485600"/>
    <b v="0"/>
    <x v="438"/>
    <d v="2016-11-30T06:00:00"/>
    <b v="0"/>
    <s v="music/jazz"/>
    <x v="1"/>
    <s v="jazz"/>
  </r>
  <r>
    <n v="0.16404761904761905"/>
    <x v="2"/>
    <n v="85"/>
    <n v="8.1058823529411761"/>
    <s v="GB"/>
    <s v="GBP"/>
    <n v="1459054800"/>
    <n v="1459141200"/>
    <b v="0"/>
    <x v="439"/>
    <d v="2016-03-28T05:00:00"/>
    <b v="0"/>
    <s v="music/metal"/>
    <x v="1"/>
    <s v="metal"/>
  </r>
  <r>
    <n v="0.52774617067833696"/>
    <x v="2"/>
    <n v="170"/>
    <n v="283.74117647058824"/>
    <s v="US"/>
    <s v="USD"/>
    <n v="1531630800"/>
    <n v="1532322000"/>
    <b v="0"/>
    <x v="440"/>
    <d v="2018-07-23T05:00:00"/>
    <b v="0"/>
    <s v="photography/photography books"/>
    <x v="7"/>
    <s v="photography books"/>
  </r>
  <r>
    <n v="2.6020608108108108"/>
    <x v="2"/>
    <n v="330"/>
    <n v="233.39696969696971"/>
    <s v="US"/>
    <s v="USD"/>
    <n v="1523854800"/>
    <n v="1523941200"/>
    <b v="0"/>
    <x v="441"/>
    <d v="2018-04-17T05:00:00"/>
    <b v="0"/>
    <s v="publishing/translations"/>
    <x v="4"/>
    <s v="translations"/>
  </r>
  <r>
    <n v="0.30732891832229581"/>
    <x v="2"/>
    <n v="127"/>
    <n v="219.24409448818898"/>
    <s v="US"/>
    <s v="USD"/>
    <n v="1503982800"/>
    <n v="1506574800"/>
    <b v="0"/>
    <x v="442"/>
    <d v="2017-09-28T05:00:00"/>
    <b v="0"/>
    <s v="games/video games"/>
    <x v="5"/>
    <s v="video games"/>
  </r>
  <r>
    <n v="0.13500000000000001"/>
    <x v="2"/>
    <n v="411"/>
    <n v="1.7080291970802919"/>
    <s v="US"/>
    <s v="USD"/>
    <n v="1511416800"/>
    <n v="1513576800"/>
    <b v="0"/>
    <x v="443"/>
    <d v="2017-12-18T06:00:00"/>
    <b v="0"/>
    <s v="music/rock"/>
    <x v="1"/>
    <s v="rock"/>
  </r>
  <r>
    <n v="1.7862556663644606"/>
    <x v="2"/>
    <n v="180"/>
    <n v="1094.5777777777778"/>
    <s v="GB"/>
    <s v="GBP"/>
    <n v="1547704800"/>
    <n v="1548309600"/>
    <b v="0"/>
    <x v="444"/>
    <d v="2019-01-24T06:00:00"/>
    <b v="1"/>
    <s v="games/video games"/>
    <x v="5"/>
    <s v="video games"/>
  </r>
  <r>
    <n v="2.2005660377358489"/>
    <x v="2"/>
    <n v="374"/>
    <n v="31.184491978609625"/>
    <s v="US"/>
    <s v="USD"/>
    <n v="1343451600"/>
    <n v="1344315600"/>
    <b v="0"/>
    <x v="445"/>
    <d v="2012-08-07T05:00:00"/>
    <b v="0"/>
    <s v="technology/wearables"/>
    <x v="6"/>
    <s v="wearables"/>
  </r>
  <r>
    <n v="1.015108695652174"/>
    <x v="2"/>
    <n v="71"/>
    <n v="131.53521126760563"/>
    <s v="AU"/>
    <s v="AUD"/>
    <n v="1315717200"/>
    <n v="1316408400"/>
    <b v="0"/>
    <x v="446"/>
    <d v="2011-09-19T05:00:00"/>
    <b v="0"/>
    <s v="music/indie rock"/>
    <x v="1"/>
    <s v="indie rock"/>
  </r>
  <r>
    <n v="1.915"/>
    <x v="2"/>
    <n v="203"/>
    <n v="22.64039408866995"/>
    <s v="US"/>
    <s v="USD"/>
    <n v="1430715600"/>
    <n v="1431838800"/>
    <b v="1"/>
    <x v="447"/>
    <d v="2015-05-17T05:00:00"/>
    <b v="0"/>
    <s v="theater/plays"/>
    <x v="0"/>
    <s v="plays"/>
  </r>
  <r>
    <n v="3.0534683098591549"/>
    <x v="2"/>
    <n v="113"/>
    <n v="1534.8407079646017"/>
    <s v="US"/>
    <s v="USD"/>
    <n v="1429160400"/>
    <n v="1431061200"/>
    <b v="0"/>
    <x v="448"/>
    <d v="2015-05-08T05:00:00"/>
    <b v="0"/>
    <s v="publishing/translations"/>
    <x v="4"/>
    <s v="translations"/>
  </r>
  <r>
    <n v="0.23995287958115183"/>
    <x v="2"/>
    <n v="96"/>
    <n v="477.40625"/>
    <s v="US"/>
    <s v="USD"/>
    <n v="1271307600"/>
    <n v="1271480400"/>
    <b v="0"/>
    <x v="449"/>
    <d v="2010-04-17T05:00:00"/>
    <b v="0"/>
    <s v="theater/plays"/>
    <x v="0"/>
    <s v="plays"/>
  </r>
  <r>
    <n v="7.2377777777777776"/>
    <x v="2"/>
    <n v="498"/>
    <n v="13.080321285140561"/>
    <s v="CH"/>
    <s v="CHF"/>
    <n v="1277269200"/>
    <n v="1277355600"/>
    <b v="0"/>
    <x v="450"/>
    <d v="2010-06-24T05:00:00"/>
    <b v="1"/>
    <s v="games/video games"/>
    <x v="5"/>
    <s v="video games"/>
  </r>
  <r>
    <n v="5.4736000000000002"/>
    <x v="2"/>
    <n v="180"/>
    <n v="76.022222222222226"/>
    <s v="GB"/>
    <s v="GBP"/>
    <n v="1554613200"/>
    <n v="1555563600"/>
    <b v="0"/>
    <x v="451"/>
    <d v="2019-04-18T05:00:00"/>
    <b v="0"/>
    <s v="technology/web"/>
    <x v="6"/>
    <s v="web"/>
  </r>
  <r>
    <n v="4.1449999999999996"/>
    <x v="2"/>
    <n v="27"/>
    <n v="491.25925925925924"/>
    <s v="US"/>
    <s v="USD"/>
    <n v="1571029200"/>
    <n v="1571634000"/>
    <b v="0"/>
    <x v="452"/>
    <d v="2019-10-21T05:00:00"/>
    <b v="0"/>
    <s v="film &amp; video/documentary"/>
    <x v="3"/>
    <s v="documentary"/>
  </r>
  <r>
    <n v="9.0696409140369975E-3"/>
    <x v="2"/>
    <n v="2331"/>
    <n v="0.71514371514371511"/>
    <s v="US"/>
    <s v="USD"/>
    <n v="1299736800"/>
    <n v="1300856400"/>
    <b v="0"/>
    <x v="453"/>
    <d v="2011-03-23T05:00:00"/>
    <b v="0"/>
    <s v="theater/plays"/>
    <x v="0"/>
    <s v="plays"/>
  </r>
  <r>
    <n v="0.34173469387755101"/>
    <x v="2"/>
    <n v="113"/>
    <n v="29.63716814159292"/>
    <s v="US"/>
    <s v="USD"/>
    <n v="1435208400"/>
    <n v="1439874000"/>
    <b v="0"/>
    <x v="425"/>
    <d v="2015-08-18T05:00:00"/>
    <b v="0"/>
    <s v="food/food trucks"/>
    <x v="2"/>
    <s v="food trucks"/>
  </r>
  <r>
    <n v="0.239488107549121"/>
    <x v="2"/>
    <n v="164"/>
    <n v="282.42073170731709"/>
    <s v="US"/>
    <s v="USD"/>
    <n v="1416895200"/>
    <n v="1419400800"/>
    <b v="0"/>
    <x v="454"/>
    <d v="2014-12-24T06:00:00"/>
    <b v="0"/>
    <s v="theater/plays"/>
    <x v="0"/>
    <s v="plays"/>
  </r>
  <r>
    <n v="0.48072649572649573"/>
    <x v="2"/>
    <n v="164"/>
    <n v="480.14024390243901"/>
    <s v="US"/>
    <s v="USD"/>
    <n v="1424498400"/>
    <n v="1425103200"/>
    <b v="0"/>
    <x v="455"/>
    <d v="2015-02-28T06:00:00"/>
    <b v="1"/>
    <s v="music/electric music"/>
    <x v="1"/>
    <s v="electric music"/>
  </r>
  <r>
    <n v="0"/>
    <x v="2"/>
    <n v="336"/>
    <n v="0"/>
    <s v="US"/>
    <s v="USD"/>
    <n v="1526274000"/>
    <n v="1526878800"/>
    <b v="0"/>
    <x v="456"/>
    <d v="2018-05-21T05:00:00"/>
    <b v="1"/>
    <s v="technology/wearables"/>
    <x v="6"/>
    <s v="wearables"/>
  </r>
  <r>
    <n v="0.70145182291666663"/>
    <x v="2"/>
    <n v="1917"/>
    <n v="56.203964527908191"/>
    <s v="US"/>
    <s v="USD"/>
    <n v="1495515600"/>
    <n v="1495602000"/>
    <b v="0"/>
    <x v="457"/>
    <d v="2017-05-24T05:00:00"/>
    <b v="0"/>
    <s v="music/indie rock"/>
    <x v="1"/>
    <s v="indie rock"/>
  </r>
  <r>
    <n v="5.2992307692307694"/>
    <x v="2"/>
    <n v="95"/>
    <n v="72.515789473684208"/>
    <s v="US"/>
    <s v="USD"/>
    <n v="1364878800"/>
    <n v="1366434000"/>
    <b v="0"/>
    <x v="458"/>
    <d v="2013-04-20T05:00:00"/>
    <b v="0"/>
    <s v="technology/web"/>
    <x v="6"/>
    <s v="web"/>
  </r>
  <r>
    <n v="1.8032549019607844"/>
    <x v="2"/>
    <n v="147"/>
    <n v="312.8095238095238"/>
    <s v="US"/>
    <s v="USD"/>
    <n v="1567918800"/>
    <n v="1568350800"/>
    <b v="0"/>
    <x v="459"/>
    <d v="2019-09-13T05:00:00"/>
    <b v="0"/>
    <s v="theater/plays"/>
    <x v="0"/>
    <s v="plays"/>
  </r>
  <r>
    <n v="0.92320000000000002"/>
    <x v="2"/>
    <n v="86"/>
    <n v="80.511627906976742"/>
    <s v="US"/>
    <s v="USD"/>
    <n v="1524459600"/>
    <n v="1525928400"/>
    <b v="0"/>
    <x v="460"/>
    <d v="2018-05-10T05:00:00"/>
    <b v="1"/>
    <s v="theater/plays"/>
    <x v="0"/>
    <s v="plays"/>
  </r>
  <r>
    <n v="0.13901001112347053"/>
    <x v="2"/>
    <n v="83"/>
    <n v="150.56626506024097"/>
    <s v="US"/>
    <s v="USD"/>
    <n v="1333688400"/>
    <n v="1336885200"/>
    <b v="0"/>
    <x v="461"/>
    <d v="2012-05-13T05:00:00"/>
    <b v="0"/>
    <s v="film &amp; video/documentary"/>
    <x v="3"/>
    <s v="documentary"/>
  </r>
  <r>
    <n v="9.2707777777777771"/>
    <x v="2"/>
    <n v="676"/>
    <n v="246.8550295857988"/>
    <s v="US"/>
    <s v="USD"/>
    <n v="1348290000"/>
    <n v="1348808400"/>
    <b v="0"/>
    <x v="462"/>
    <d v="2012-09-28T05:00:00"/>
    <b v="0"/>
    <s v="publishing/radio &amp; podcasts"/>
    <x v="4"/>
    <s v="radio &amp; podcasts"/>
  </r>
  <r>
    <n v="0.39857142857142858"/>
    <x v="2"/>
    <n v="361"/>
    <n v="2.3185595567867034"/>
    <s v="AU"/>
    <s v="AUD"/>
    <n v="1408856400"/>
    <n v="1410152400"/>
    <b v="0"/>
    <x v="463"/>
    <d v="2014-09-08T05:00:00"/>
    <b v="0"/>
    <s v="technology/web"/>
    <x v="6"/>
    <s v="web"/>
  </r>
  <r>
    <n v="1.1222929936305732"/>
    <x v="2"/>
    <n v="131"/>
    <n v="1479.5419847328244"/>
    <s v="US"/>
    <s v="USD"/>
    <n v="1505192400"/>
    <n v="1505797200"/>
    <b v="0"/>
    <x v="464"/>
    <d v="2017-09-19T05:00:00"/>
    <b v="0"/>
    <s v="food/food trucks"/>
    <x v="2"/>
    <s v="food trucks"/>
  </r>
  <r>
    <n v="0.70925816023738875"/>
    <x v="2"/>
    <n v="126"/>
    <n v="948.49206349206349"/>
    <s v="US"/>
    <s v="USD"/>
    <n v="1554786000"/>
    <n v="1554872400"/>
    <b v="0"/>
    <x v="465"/>
    <d v="2019-04-10T05:00:00"/>
    <b v="1"/>
    <s v="technology/wearables"/>
    <x v="6"/>
    <s v="wearables"/>
  </r>
  <r>
    <n v="1.1908974358974358"/>
    <x v="2"/>
    <n v="275"/>
    <n v="33.778181818181821"/>
    <s v="US"/>
    <s v="USD"/>
    <n v="1316667600"/>
    <n v="1317186000"/>
    <b v="0"/>
    <x v="204"/>
    <d v="2011-09-28T05:00:00"/>
    <b v="0"/>
    <s v="film &amp; video/television"/>
    <x v="3"/>
    <s v="television"/>
  </r>
  <r>
    <n v="0.24017591339648173"/>
    <x v="2"/>
    <n v="67"/>
    <n v="529.82089552238801"/>
    <s v="US"/>
    <s v="USD"/>
    <n v="1390716000"/>
    <n v="1391234400"/>
    <b v="0"/>
    <x v="466"/>
    <d v="2014-02-01T06:00:00"/>
    <b v="0"/>
    <s v="photography/photography books"/>
    <x v="7"/>
    <s v="photography books"/>
  </r>
  <r>
    <n v="1.3931868131868133"/>
    <x v="2"/>
    <n v="154"/>
    <n v="82.324675324675326"/>
    <s v="US"/>
    <s v="USD"/>
    <n v="1402894800"/>
    <n v="1404363600"/>
    <b v="0"/>
    <x v="467"/>
    <d v="2014-07-03T05:00:00"/>
    <b v="1"/>
    <s v="film &amp; video/documentary"/>
    <x v="3"/>
    <s v="documentary"/>
  </r>
  <r>
    <n v="0.39277108433734942"/>
    <x v="2"/>
    <n v="1782"/>
    <n v="1.8294051627384962"/>
    <s v="US"/>
    <s v="USD"/>
    <n v="1429246800"/>
    <n v="1429592400"/>
    <b v="0"/>
    <x v="468"/>
    <d v="2015-04-21T05:00:00"/>
    <b v="1"/>
    <s v="games/mobile games"/>
    <x v="5"/>
    <s v="mobile games"/>
  </r>
  <r>
    <n v="0.22439077144917088"/>
    <x v="2"/>
    <n v="903"/>
    <n v="34.466223698781839"/>
    <s v="US"/>
    <s v="USD"/>
    <n v="1412485200"/>
    <n v="1413608400"/>
    <b v="0"/>
    <x v="413"/>
    <d v="2014-10-18T05:00:00"/>
    <b v="0"/>
    <s v="games/video games"/>
    <x v="5"/>
    <s v="video games"/>
  </r>
  <r>
    <n v="0.55779069767441858"/>
    <x v="2"/>
    <n v="94"/>
    <n v="51.031914893617021"/>
    <s v="IT"/>
    <s v="EUR"/>
    <n v="1557723600"/>
    <n v="1562302800"/>
    <b v="0"/>
    <x v="469"/>
    <d v="2019-07-05T05:00:00"/>
    <b v="0"/>
    <s v="photography/photography books"/>
    <x v="7"/>
    <s v="photography books"/>
  </r>
  <r>
    <n v="0.42523125996810207"/>
    <x v="2"/>
    <n v="180"/>
    <n v="296.24444444444447"/>
    <s v="US"/>
    <s v="USD"/>
    <n v="1537333200"/>
    <n v="1537678800"/>
    <b v="0"/>
    <x v="320"/>
    <d v="2018-09-23T05:00:00"/>
    <b v="0"/>
    <s v="theater/plays"/>
    <x v="0"/>
    <s v="plays"/>
  </r>
  <r>
    <n v="1.1200000000000001"/>
    <x v="2"/>
    <n v="533"/>
    <n v="12.397748592870544"/>
    <s v="DK"/>
    <s v="DKK"/>
    <n v="1319605200"/>
    <n v="1320991200"/>
    <b v="0"/>
    <x v="470"/>
    <d v="2011-11-11T06:00:00"/>
    <b v="0"/>
    <s v="film &amp; video/drama"/>
    <x v="3"/>
    <s v="drama"/>
  </r>
  <r>
    <n v="7.0681818181818179E-2"/>
    <x v="2"/>
    <n v="2443"/>
    <n v="0.25460499386000818"/>
    <s v="GB"/>
    <s v="GBP"/>
    <n v="1385704800"/>
    <n v="1386828000"/>
    <b v="0"/>
    <x v="471"/>
    <d v="2013-12-12T06:00:00"/>
    <b v="0"/>
    <s v="technology/web"/>
    <x v="6"/>
    <s v="web"/>
  </r>
  <r>
    <n v="1.0174563871693867"/>
    <x v="2"/>
    <n v="89"/>
    <n v="2031.4831460674156"/>
    <s v="US"/>
    <s v="USD"/>
    <n v="1515736800"/>
    <n v="1517119200"/>
    <b v="0"/>
    <x v="472"/>
    <d v="2018-01-28T06:00:00"/>
    <b v="1"/>
    <s v="theater/plays"/>
    <x v="0"/>
    <s v="plays"/>
  </r>
  <r>
    <n v="4.2575000000000003"/>
    <x v="2"/>
    <n v="159"/>
    <n v="21.421383647798741"/>
    <s v="US"/>
    <s v="USD"/>
    <n v="1313125200"/>
    <n v="1315026000"/>
    <b v="0"/>
    <x v="473"/>
    <d v="2011-09-03T05:00:00"/>
    <b v="0"/>
    <s v="music/world music"/>
    <x v="1"/>
    <s v="world music"/>
  </r>
  <r>
    <n v="1.4553947368421052"/>
    <x v="2"/>
    <n v="50"/>
    <n v="221.22"/>
    <s v="US"/>
    <s v="USD"/>
    <n v="1286341200"/>
    <n v="1286859600"/>
    <b v="0"/>
    <x v="474"/>
    <d v="2010-10-12T05:00:00"/>
    <b v="0"/>
    <s v="publishing/nonfiction"/>
    <x v="4"/>
    <s v="nonfiction"/>
  </r>
  <r>
    <n v="0.32453465346534655"/>
    <x v="2"/>
    <n v="186"/>
    <n v="88.112903225806448"/>
    <s v="US"/>
    <s v="USD"/>
    <n v="1519538400"/>
    <n v="1519970400"/>
    <b v="0"/>
    <x v="475"/>
    <d v="2018-03-02T06:00:00"/>
    <b v="0"/>
    <s v="film &amp; video/documentary"/>
    <x v="3"/>
    <s v="documentary"/>
  </r>
  <r>
    <n v="7.003333333333333"/>
    <x v="2"/>
    <n v="1071"/>
    <n v="5.8851540616246503"/>
    <s v="US"/>
    <s v="USD"/>
    <n v="1434085200"/>
    <n v="1434603600"/>
    <b v="0"/>
    <x v="334"/>
    <d v="2015-06-18T05:00:00"/>
    <b v="0"/>
    <s v="technology/web"/>
    <x v="6"/>
    <s v="web"/>
  </r>
  <r>
    <n v="0.83904860392967939"/>
    <x v="2"/>
    <n v="117"/>
    <n v="693.47008547008545"/>
    <s v="US"/>
    <s v="USD"/>
    <n v="1333688400"/>
    <n v="1337230800"/>
    <b v="0"/>
    <x v="461"/>
    <d v="2012-05-17T05:00:00"/>
    <b v="0"/>
    <s v="technology/web"/>
    <x v="6"/>
    <s v="web"/>
  </r>
  <r>
    <n v="0.84190476190476193"/>
    <x v="2"/>
    <n v="70"/>
    <n v="25.257142857142856"/>
    <s v="US"/>
    <s v="USD"/>
    <n v="1277701200"/>
    <n v="1279429200"/>
    <b v="0"/>
    <x v="382"/>
    <d v="2010-07-18T05:00:00"/>
    <b v="0"/>
    <s v="music/indie rock"/>
    <x v="1"/>
    <s v="indie rock"/>
  </r>
  <r>
    <n v="1.5595180722891566"/>
    <x v="2"/>
    <n v="135"/>
    <n v="95.881481481481487"/>
    <s v="US"/>
    <s v="USD"/>
    <n v="1560747600"/>
    <n v="1561438800"/>
    <b v="0"/>
    <x v="476"/>
    <d v="2019-06-25T05:00:00"/>
    <b v="0"/>
    <s v="theater/plays"/>
    <x v="0"/>
    <s v="plays"/>
  </r>
  <r>
    <n v="0.99619450317124736"/>
    <x v="2"/>
    <n v="768"/>
    <n v="245.41666666666666"/>
    <s v="CH"/>
    <s v="CHF"/>
    <n v="1410066000"/>
    <n v="1410498000"/>
    <b v="0"/>
    <x v="477"/>
    <d v="2014-09-12T05:00:00"/>
    <b v="0"/>
    <s v="technology/wearables"/>
    <x v="6"/>
    <s v="wearables"/>
  </r>
  <r>
    <n v="0.80300000000000005"/>
    <x v="2"/>
    <n v="199"/>
    <n v="36.316582914572862"/>
    <s v="US"/>
    <s v="USD"/>
    <n v="1465794000"/>
    <n v="1466312400"/>
    <b v="0"/>
    <x v="478"/>
    <d v="2016-06-19T05:00:00"/>
    <b v="1"/>
    <s v="theater/plays"/>
    <x v="0"/>
    <s v="plays"/>
  </r>
  <r>
    <n v="0.11254901960784314"/>
    <x v="2"/>
    <n v="107"/>
    <n v="5.3644859813084116"/>
    <s v="US"/>
    <s v="USD"/>
    <n v="1500958800"/>
    <n v="1501736400"/>
    <b v="0"/>
    <x v="479"/>
    <d v="2017-08-03T05:00:00"/>
    <b v="0"/>
    <s v="technology/wearables"/>
    <x v="6"/>
    <s v="wearables"/>
  </r>
  <r>
    <n v="0.91740952380952379"/>
    <x v="2"/>
    <n v="195"/>
    <n v="493.98974358974357"/>
    <s v="US"/>
    <s v="USD"/>
    <n v="1357020000"/>
    <n v="1361512800"/>
    <b v="0"/>
    <x v="480"/>
    <d v="2013-02-22T06:00:00"/>
    <b v="0"/>
    <s v="music/indie rock"/>
    <x v="1"/>
    <s v="indie rock"/>
  </r>
  <r>
    <n v="0.95521156936261387"/>
    <x v="2"/>
    <n v="3376"/>
    <n v="52.825236966824647"/>
    <s v="US"/>
    <s v="USD"/>
    <n v="1487311200"/>
    <n v="1487916000"/>
    <b v="0"/>
    <x v="481"/>
    <d v="2017-02-24T06:00:00"/>
    <b v="0"/>
    <s v="music/indie rock"/>
    <x v="1"/>
    <s v="indie rock"/>
  </r>
  <r>
    <n v="5.0287499999999996"/>
    <x v="2"/>
    <n v="41"/>
    <n v="196.2439024390244"/>
    <s v="US"/>
    <s v="USD"/>
    <n v="1449554400"/>
    <n v="1449640800"/>
    <b v="0"/>
    <x v="482"/>
    <d v="2015-12-09T06:00:00"/>
    <b v="0"/>
    <s v="music/rock"/>
    <x v="1"/>
    <s v="rock"/>
  </r>
  <r>
    <n v="1.5924394463667819"/>
    <x v="2"/>
    <n v="1821"/>
    <n v="101.09060955518946"/>
    <s v="US"/>
    <s v="USD"/>
    <n v="1553662800"/>
    <n v="1555218000"/>
    <b v="0"/>
    <x v="483"/>
    <d v="2019-04-14T05:00:00"/>
    <b v="1"/>
    <s v="theater/plays"/>
    <x v="0"/>
    <s v="plays"/>
  </r>
  <r>
    <n v="0.15022446689113356"/>
    <x v="2"/>
    <n v="164"/>
    <n v="81.615853658536579"/>
    <s v="US"/>
    <s v="USD"/>
    <n v="1556341200"/>
    <n v="1557723600"/>
    <b v="0"/>
    <x v="484"/>
    <d v="2019-05-13T05:00:00"/>
    <b v="0"/>
    <s v="technology/wearables"/>
    <x v="6"/>
    <s v="wearables"/>
  </r>
  <r>
    <n v="4.820384615384615"/>
    <x v="2"/>
    <n v="157"/>
    <n v="79.828025477707001"/>
    <s v="CH"/>
    <s v="CHF"/>
    <n v="1544248800"/>
    <n v="1546840800"/>
    <b v="0"/>
    <x v="485"/>
    <d v="2019-01-07T06:00:00"/>
    <b v="0"/>
    <s v="music/rock"/>
    <x v="1"/>
    <s v="rock"/>
  </r>
  <r>
    <n v="1.4996938775510205"/>
    <x v="2"/>
    <n v="246"/>
    <n v="59.743902439024389"/>
    <s v="US"/>
    <s v="USD"/>
    <n v="1508475600"/>
    <n v="1512712800"/>
    <b v="0"/>
    <x v="486"/>
    <d v="2017-12-08T06:00:00"/>
    <b v="1"/>
    <s v="photography/photography books"/>
    <x v="7"/>
    <s v="photography books"/>
  </r>
  <r>
    <n v="1.1722156398104266"/>
    <x v="2"/>
    <n v="1396"/>
    <n v="70.870343839541547"/>
    <s v="US"/>
    <s v="USD"/>
    <n v="1507438800"/>
    <n v="1507525200"/>
    <b v="0"/>
    <x v="487"/>
    <d v="2017-10-09T05:00:00"/>
    <b v="0"/>
    <s v="theater/plays"/>
    <x v="0"/>
    <s v="plays"/>
  </r>
  <r>
    <n v="0.37695968274950431"/>
    <x v="2"/>
    <n v="2506"/>
    <n v="22.758978451715883"/>
    <s v="US"/>
    <s v="USD"/>
    <n v="1501563600"/>
    <n v="1504328400"/>
    <b v="0"/>
    <x v="488"/>
    <d v="2017-09-02T05:00:00"/>
    <b v="0"/>
    <s v="technology/web"/>
    <x v="6"/>
    <s v="web"/>
  </r>
  <r>
    <n v="0.72653061224489801"/>
    <x v="2"/>
    <n v="244"/>
    <n v="29.180327868852459"/>
    <s v="US"/>
    <s v="USD"/>
    <n v="1292997600"/>
    <n v="1293343200"/>
    <b v="0"/>
    <x v="489"/>
    <d v="2010-12-26T06:00:00"/>
    <b v="0"/>
    <s v="photography/photography books"/>
    <x v="7"/>
    <s v="photography books"/>
  </r>
  <r>
    <n v="2.6598113207547169"/>
    <x v="2"/>
    <n v="146"/>
    <n v="96.554794520547944"/>
    <s v="AU"/>
    <s v="AUD"/>
    <n v="1370840400"/>
    <n v="1371704400"/>
    <b v="0"/>
    <x v="490"/>
    <d v="2013-06-20T05:00:00"/>
    <b v="0"/>
    <s v="theater/plays"/>
    <x v="0"/>
    <s v="plays"/>
  </r>
  <r>
    <n v="0.24205617977528091"/>
    <x v="2"/>
    <n v="1267"/>
    <n v="34.006314127861089"/>
    <s v="US"/>
    <s v="USD"/>
    <n v="1339909200"/>
    <n v="1342328400"/>
    <b v="0"/>
    <x v="491"/>
    <d v="2012-07-15T05:00:00"/>
    <b v="1"/>
    <s v="film &amp; video/shorts"/>
    <x v="3"/>
    <s v="shorts"/>
  </r>
  <r>
    <n v="2.5064935064935064E-2"/>
    <x v="2"/>
    <n v="1561"/>
    <n v="1.236386931454196"/>
    <s v="US"/>
    <s v="USD"/>
    <n v="1368853200"/>
    <n v="1369371600"/>
    <b v="0"/>
    <x v="492"/>
    <d v="2013-05-24T05:00:00"/>
    <b v="0"/>
    <s v="theater/plays"/>
    <x v="0"/>
    <s v="plays"/>
  </r>
  <r>
    <n v="0.1632979976442874"/>
    <x v="2"/>
    <n v="48"/>
    <n v="288.83333333333331"/>
    <s v="US"/>
    <s v="USD"/>
    <n v="1444021200"/>
    <n v="1444107600"/>
    <b v="0"/>
    <x v="493"/>
    <d v="2015-10-06T05:00:00"/>
    <b v="1"/>
    <s v="technology/wearables"/>
    <x v="6"/>
    <s v="wearables"/>
  </r>
  <r>
    <n v="2.7650000000000001"/>
    <x v="2"/>
    <n v="2739"/>
    <n v="2.8265790434465132"/>
    <s v="US"/>
    <s v="USD"/>
    <n v="1289800800"/>
    <n v="1291960800"/>
    <b v="0"/>
    <x v="494"/>
    <d v="2010-12-10T06:00:00"/>
    <b v="0"/>
    <s v="theater/plays"/>
    <x v="0"/>
    <s v="plays"/>
  </r>
  <r>
    <n v="0.88803571428571426"/>
    <x v="2"/>
    <n v="3537"/>
    <n v="46.397794741306193"/>
    <s v="CA"/>
    <s v="CAD"/>
    <n v="1363496400"/>
    <n v="1363582800"/>
    <b v="0"/>
    <x v="495"/>
    <d v="2013-03-18T05:00:00"/>
    <b v="1"/>
    <s v="theater/plays"/>
    <x v="0"/>
    <s v="plays"/>
  </r>
  <r>
    <n v="1.6357142857142857"/>
    <x v="2"/>
    <n v="2107"/>
    <n v="3.2605600379686757"/>
    <s v="AU"/>
    <s v="AUD"/>
    <n v="1269234000"/>
    <n v="1269666000"/>
    <b v="0"/>
    <x v="496"/>
    <d v="2010-03-27T05:00:00"/>
    <b v="0"/>
    <s v="technology/wearables"/>
    <x v="6"/>
    <s v="wearables"/>
  </r>
  <r>
    <n v="9.69"/>
    <x v="2"/>
    <n v="3318"/>
    <n v="3.7965641952983726"/>
    <s v="DK"/>
    <s v="DKK"/>
    <n v="1560574800"/>
    <n v="1561957200"/>
    <b v="0"/>
    <x v="497"/>
    <d v="2019-07-01T05:00:00"/>
    <b v="0"/>
    <s v="theater/plays"/>
    <x v="0"/>
    <s v="plays"/>
  </r>
  <r>
    <n v="2.7091376701966716"/>
    <x v="2"/>
    <n v="340"/>
    <n v="526.6882352941177"/>
    <s v="US"/>
    <s v="USD"/>
    <n v="1556859600"/>
    <n v="1556946000"/>
    <b v="0"/>
    <x v="498"/>
    <d v="2019-05-04T05:00:00"/>
    <b v="0"/>
    <s v="theater/plays"/>
    <x v="0"/>
    <s v="plays"/>
  </r>
  <r>
    <n v="2.8421355932203389"/>
    <x v="2"/>
    <n v="1442"/>
    <n v="58.143550624133148"/>
    <s v="CA"/>
    <s v="CAD"/>
    <n v="1361599200"/>
    <n v="1364014800"/>
    <b v="0"/>
    <x v="499"/>
    <d v="2013-03-23T05:00:00"/>
    <b v="1"/>
    <s v="film &amp; video/shorts"/>
    <x v="3"/>
    <s v="shorts"/>
  </r>
  <r>
    <n v="0.04"/>
    <x v="2"/>
    <n v="126"/>
    <n v="3.1746031746031744E-2"/>
    <s v="US"/>
    <s v="USD"/>
    <n v="1442206800"/>
    <n v="1443589200"/>
    <b v="0"/>
    <x v="500"/>
    <d v="2015-09-30T05:00:00"/>
    <b v="0"/>
    <s v="music/metal"/>
    <x v="1"/>
    <s v="metal"/>
  </r>
  <r>
    <n v="0.58632981676846196"/>
    <x v="2"/>
    <n v="524"/>
    <n v="201.52290076335879"/>
    <s v="US"/>
    <s v="USD"/>
    <n v="1532840400"/>
    <n v="1533445200"/>
    <b v="0"/>
    <x v="501"/>
    <d v="2018-08-05T05:00:00"/>
    <b v="0"/>
    <s v="music/electric music"/>
    <x v="1"/>
    <s v="electric music"/>
  </r>
  <r>
    <n v="0.98511111111111116"/>
    <x v="2"/>
    <n v="1989"/>
    <n v="4.4575163398692812"/>
    <s v="US"/>
    <s v="USD"/>
    <n v="1498194000"/>
    <n v="1499403600"/>
    <b v="0"/>
    <x v="502"/>
    <d v="2017-07-07T05:00:00"/>
    <b v="0"/>
    <s v="film &amp; video/drama"/>
    <x v="3"/>
    <s v="drama"/>
  </r>
  <r>
    <n v="0.43975381008206332"/>
    <x v="2"/>
    <n v="157"/>
    <n v="477.84713375796179"/>
    <s v="US"/>
    <s v="USD"/>
    <n v="1406264400"/>
    <n v="1407819600"/>
    <b v="0"/>
    <x v="503"/>
    <d v="2014-08-12T05:00:00"/>
    <b v="0"/>
    <s v="technology/web"/>
    <x v="6"/>
    <s v="web"/>
  </r>
  <r>
    <n v="1.5166315789473683"/>
    <x v="2"/>
    <n v="4498"/>
    <n v="3.203201422854602"/>
    <s v="AU"/>
    <s v="AUD"/>
    <n v="1484632800"/>
    <n v="1484805600"/>
    <b v="0"/>
    <x v="504"/>
    <d v="2017-01-19T06:00:00"/>
    <b v="0"/>
    <s v="theater/plays"/>
    <x v="0"/>
    <s v="plays"/>
  </r>
  <r>
    <n v="2.2363492063492063"/>
    <x v="2"/>
    <n v="80"/>
    <n v="176.11250000000001"/>
    <s v="US"/>
    <s v="USD"/>
    <n v="1539752400"/>
    <n v="1540789200"/>
    <b v="1"/>
    <x v="505"/>
    <d v="2018-10-29T05:00:00"/>
    <b v="0"/>
    <s v="theater/plays"/>
    <x v="0"/>
    <s v="plays"/>
  </r>
  <r>
    <n v="2.3975"/>
    <x v="2"/>
    <n v="43"/>
    <n v="289.93023255813955"/>
    <s v="US"/>
    <s v="USD"/>
    <n v="1535432400"/>
    <n v="1537160400"/>
    <b v="0"/>
    <x v="340"/>
    <d v="2018-09-17T05:00:00"/>
    <b v="1"/>
    <s v="music/rock"/>
    <x v="1"/>
    <s v="rock"/>
  </r>
  <r>
    <n v="1.9933333333333334"/>
    <x v="2"/>
    <n v="2053"/>
    <n v="5.8256210423770094"/>
    <s v="US"/>
    <s v="USD"/>
    <n v="1510207200"/>
    <n v="1512280800"/>
    <b v="0"/>
    <x v="506"/>
    <d v="2017-12-03T06:00:00"/>
    <b v="0"/>
    <s v="film &amp; video/documentary"/>
    <x v="3"/>
    <s v="documentary"/>
  </r>
  <r>
    <n v="1.373448275862069"/>
    <x v="2"/>
    <n v="168"/>
    <n v="47.416666666666664"/>
    <s v="US"/>
    <s v="USD"/>
    <n v="1576389600"/>
    <n v="1580364000"/>
    <b v="0"/>
    <x v="507"/>
    <d v="2020-01-30T06:00:00"/>
    <b v="0"/>
    <s v="theater/plays"/>
    <x v="0"/>
    <s v="plays"/>
  </r>
  <r>
    <n v="1.009696106362773"/>
    <x v="2"/>
    <n v="4289"/>
    <n v="24.789228258335275"/>
    <s v="US"/>
    <s v="USD"/>
    <n v="1289019600"/>
    <n v="1289714400"/>
    <b v="0"/>
    <x v="508"/>
    <d v="2010-11-14T06:00:00"/>
    <b v="1"/>
    <s v="music/indie rock"/>
    <x v="1"/>
    <s v="indie rock"/>
  </r>
  <r>
    <n v="7.9416000000000002"/>
    <x v="2"/>
    <n v="165"/>
    <n v="962.61818181818182"/>
    <s v="US"/>
    <s v="USD"/>
    <n v="1282194000"/>
    <n v="1282712400"/>
    <b v="0"/>
    <x v="509"/>
    <d v="2010-08-25T05:00:00"/>
    <b v="0"/>
    <s v="music/rock"/>
    <x v="1"/>
    <s v="rock"/>
  </r>
  <r>
    <n v="3.6970000000000001"/>
    <x v="2"/>
    <n v="1815"/>
    <n v="6.1107438016528928"/>
    <s v="US"/>
    <s v="USD"/>
    <n v="1321941600"/>
    <n v="1322114400"/>
    <b v="0"/>
    <x v="510"/>
    <d v="2011-11-24T06:00:00"/>
    <b v="0"/>
    <s v="theater/plays"/>
    <x v="0"/>
    <s v="plays"/>
  </r>
  <r>
    <n v="0.12818181818181817"/>
    <x v="2"/>
    <n v="397"/>
    <n v="3.1964735516372795"/>
    <s v="GB"/>
    <s v="GBP"/>
    <n v="1320991200"/>
    <n v="1323928800"/>
    <b v="0"/>
    <x v="511"/>
    <d v="2011-12-15T06:00:00"/>
    <b v="1"/>
    <s v="film &amp; video/shorts"/>
    <x v="3"/>
    <s v="shorts"/>
  </r>
  <r>
    <n v="1.3802702702702703"/>
    <x v="2"/>
    <n v="1539"/>
    <n v="3.318388564002599"/>
    <s v="US"/>
    <s v="USD"/>
    <n v="1345093200"/>
    <n v="1346130000"/>
    <b v="0"/>
    <x v="512"/>
    <d v="2012-08-28T05:00:00"/>
    <b v="0"/>
    <s v="film &amp; video/animation"/>
    <x v="3"/>
    <s v="animation"/>
  </r>
  <r>
    <n v="0.83813278008298753"/>
    <x v="2"/>
    <n v="138"/>
    <n v="1024.5869565217392"/>
    <s v="US"/>
    <s v="USD"/>
    <n v="1412226000"/>
    <n v="1412312400"/>
    <b v="0"/>
    <x v="513"/>
    <d v="2014-10-03T05:00:00"/>
    <b v="0"/>
    <s v="photography/photography books"/>
    <x v="7"/>
    <s v="photography books"/>
  </r>
  <r>
    <n v="2.0460063224446787"/>
    <x v="2"/>
    <n v="3594"/>
    <n v="54.025041736227045"/>
    <s v="US"/>
    <s v="USD"/>
    <n v="1411534800"/>
    <n v="1415426400"/>
    <b v="0"/>
    <x v="514"/>
    <d v="2014-11-08T06:00:00"/>
    <b v="0"/>
    <s v="film &amp; video/science fiction"/>
    <x v="3"/>
    <s v="science fiction"/>
  </r>
  <r>
    <n v="0.44344086021505374"/>
    <x v="2"/>
    <n v="5880"/>
    <n v="0.70136054421768712"/>
    <s v="US"/>
    <s v="USD"/>
    <n v="1399093200"/>
    <n v="1399093200"/>
    <b v="1"/>
    <x v="515"/>
    <d v="2014-05-03T05:00:00"/>
    <b v="0"/>
    <s v="music/rock"/>
    <x v="1"/>
    <s v="rock"/>
  </r>
  <r>
    <n v="2.1860294117647059"/>
    <x v="2"/>
    <n v="112"/>
    <n v="132.72321428571428"/>
    <s v="US"/>
    <s v="USD"/>
    <n v="1270702800"/>
    <n v="1273899600"/>
    <b v="0"/>
    <x v="516"/>
    <d v="2010-05-15T05:00:00"/>
    <b v="0"/>
    <s v="photography/photography books"/>
    <x v="7"/>
    <s v="photography books"/>
  </r>
  <r>
    <n v="1.8603314917127072"/>
    <x v="2"/>
    <n v="943"/>
    <n v="142.82926829268294"/>
    <s v="US"/>
    <s v="USD"/>
    <n v="1431666000"/>
    <n v="1432184400"/>
    <b v="0"/>
    <x v="517"/>
    <d v="2015-05-21T05:00:00"/>
    <b v="0"/>
    <s v="games/mobile games"/>
    <x v="5"/>
    <s v="mobile games"/>
  </r>
  <r>
    <n v="2.3733830845771142"/>
    <x v="2"/>
    <n v="2468"/>
    <n v="19.329416531604537"/>
    <s v="US"/>
    <s v="USD"/>
    <n v="1472619600"/>
    <n v="1474779600"/>
    <b v="0"/>
    <x v="113"/>
    <d v="2016-09-25T05:00:00"/>
    <b v="0"/>
    <s v="film &amp; video/animation"/>
    <x v="3"/>
    <s v="animation"/>
  </r>
  <r>
    <n v="3.0565384615384614"/>
    <x v="2"/>
    <n v="2551"/>
    <n v="37.382987063896515"/>
    <s v="US"/>
    <s v="USD"/>
    <n v="1496293200"/>
    <n v="1500440400"/>
    <b v="0"/>
    <x v="518"/>
    <d v="2017-07-19T05:00:00"/>
    <b v="1"/>
    <s v="games/mobile games"/>
    <x v="5"/>
    <s v="mobile games"/>
  </r>
  <r>
    <n v="0.94142857142857139"/>
    <x v="2"/>
    <n v="101"/>
    <n v="32.623762376237622"/>
    <s v="US"/>
    <s v="USD"/>
    <n v="1575612000"/>
    <n v="1575612000"/>
    <b v="0"/>
    <x v="519"/>
    <d v="2019-12-06T06:00:00"/>
    <b v="0"/>
    <s v="games/video games"/>
    <x v="5"/>
    <s v="video games"/>
  </r>
  <r>
    <n v="0.54400000000000004"/>
    <x v="2"/>
    <n v="92"/>
    <n v="53.217391304347828"/>
    <s v="US"/>
    <s v="USD"/>
    <n v="1469422800"/>
    <n v="1469509200"/>
    <b v="0"/>
    <x v="520"/>
    <d v="2016-07-26T05:00:00"/>
    <b v="0"/>
    <s v="theater/plays"/>
    <x v="0"/>
    <s v="plays"/>
  </r>
  <r>
    <n v="1.1188059701492536"/>
    <x v="2"/>
    <n v="62"/>
    <n v="120.90322580645162"/>
    <s v="US"/>
    <s v="USD"/>
    <n v="1307854800"/>
    <n v="1309237200"/>
    <b v="0"/>
    <x v="521"/>
    <d v="2011-06-28T05:00:00"/>
    <b v="0"/>
    <s v="film &amp; video/animation"/>
    <x v="3"/>
    <s v="animation"/>
  </r>
  <r>
    <n v="3.6914814814814814"/>
    <x v="2"/>
    <n v="149"/>
    <n v="66.892617449664428"/>
    <s v="IT"/>
    <s v="EUR"/>
    <n v="1503378000"/>
    <n v="1503982800"/>
    <b v="0"/>
    <x v="522"/>
    <d v="2017-08-29T05:00:00"/>
    <b v="1"/>
    <s v="games/video games"/>
    <x v="5"/>
    <s v="video games"/>
  </r>
  <r>
    <n v="0.62930372148859548"/>
    <x v="2"/>
    <n v="329"/>
    <n v="159.33434650455928"/>
    <s v="US"/>
    <s v="USD"/>
    <n v="1398402000"/>
    <n v="1398574800"/>
    <b v="0"/>
    <x v="523"/>
    <d v="2014-04-27T05:00:00"/>
    <b v="0"/>
    <s v="film &amp; video/animation"/>
    <x v="3"/>
    <s v="animation"/>
  </r>
  <r>
    <n v="0.6492783505154639"/>
    <x v="2"/>
    <n v="97"/>
    <n v="64.927835051546396"/>
    <s v="DK"/>
    <s v="DKK"/>
    <n v="1513231200"/>
    <n v="1515391200"/>
    <b v="0"/>
    <x v="524"/>
    <d v="2018-01-08T06:00:00"/>
    <b v="1"/>
    <s v="theater/plays"/>
    <x v="0"/>
    <s v="plays"/>
  </r>
  <r>
    <n v="0.18853658536585366"/>
    <x v="2"/>
    <n v="1784"/>
    <n v="0.86659192825112108"/>
    <s v="US"/>
    <s v="USD"/>
    <n v="1281070800"/>
    <n v="1281157200"/>
    <b v="0"/>
    <x v="124"/>
    <d v="2010-08-07T05:00:00"/>
    <b v="0"/>
    <s v="theater/plays"/>
    <x v="0"/>
    <s v="plays"/>
  </r>
  <r>
    <n v="0.1675440414507772"/>
    <x v="2"/>
    <n v="1684"/>
    <n v="9.6009501187648461"/>
    <s v="AU"/>
    <s v="AUD"/>
    <n v="1397365200"/>
    <n v="1398229200"/>
    <b v="0"/>
    <x v="525"/>
    <d v="2014-04-23T05:00:00"/>
    <b v="1"/>
    <s v="publishing/nonfiction"/>
    <x v="4"/>
    <s v="nonfiction"/>
  </r>
  <r>
    <n v="1.0111290322580646"/>
    <x v="2"/>
    <n v="250"/>
    <n v="25.076000000000001"/>
    <s v="US"/>
    <s v="USD"/>
    <n v="1494392400"/>
    <n v="1495256400"/>
    <b v="0"/>
    <x v="526"/>
    <d v="2017-05-20T05:00:00"/>
    <b v="1"/>
    <s v="music/rock"/>
    <x v="1"/>
    <s v="rock"/>
  </r>
  <r>
    <n v="3.4150228310502282"/>
    <x v="2"/>
    <n v="238"/>
    <n v="628.47899159663871"/>
    <s v="US"/>
    <s v="USD"/>
    <n v="1520143200"/>
    <n v="1520402400"/>
    <b v="0"/>
    <x v="527"/>
    <d v="2018-03-07T06:00:00"/>
    <b v="0"/>
    <s v="theater/plays"/>
    <x v="0"/>
    <s v="plays"/>
  </r>
  <r>
    <n v="0.64016666666666666"/>
    <x v="2"/>
    <n v="53"/>
    <n v="72.471698113207552"/>
    <s v="US"/>
    <s v="USD"/>
    <n v="1405314000"/>
    <n v="1409806800"/>
    <b v="0"/>
    <x v="528"/>
    <d v="2014-09-04T05:00:00"/>
    <b v="0"/>
    <s v="theater/plays"/>
    <x v="0"/>
    <s v="plays"/>
  </r>
  <r>
    <n v="0.5208045977011494"/>
    <x v="2"/>
    <n v="214"/>
    <n v="21.172897196261683"/>
    <s v="US"/>
    <s v="USD"/>
    <n v="1396846800"/>
    <n v="1396933200"/>
    <b v="0"/>
    <x v="529"/>
    <d v="2014-04-08T05:00:00"/>
    <b v="0"/>
    <s v="theater/plays"/>
    <x v="0"/>
    <s v="plays"/>
  </r>
  <r>
    <n v="3.2240211640211642"/>
    <x v="2"/>
    <n v="222"/>
    <n v="274.47747747747746"/>
    <s v="US"/>
    <s v="USD"/>
    <n v="1375678800"/>
    <n v="1376024400"/>
    <b v="0"/>
    <x v="530"/>
    <d v="2013-08-09T05:00:00"/>
    <b v="0"/>
    <s v="technology/web"/>
    <x v="6"/>
    <s v="web"/>
  </r>
  <r>
    <n v="1.1950810185185186"/>
    <x v="2"/>
    <n v="1884"/>
    <n v="54.806263269639068"/>
    <s v="US"/>
    <s v="USD"/>
    <n v="1482386400"/>
    <n v="1483682400"/>
    <b v="0"/>
    <x v="531"/>
    <d v="2017-01-06T06:00:00"/>
    <b v="1"/>
    <s v="publishing/fiction"/>
    <x v="4"/>
    <s v="fiction"/>
  </r>
  <r>
    <n v="1.4679775280898877"/>
    <x v="2"/>
    <n v="218"/>
    <n v="59.931192660550458"/>
    <s v="AU"/>
    <s v="AUD"/>
    <n v="1420005600"/>
    <n v="1420437600"/>
    <b v="0"/>
    <x v="532"/>
    <d v="2015-01-05T06:00:00"/>
    <b v="0"/>
    <s v="games/mobile games"/>
    <x v="5"/>
    <s v="mobile games"/>
  </r>
  <r>
    <n v="9.5057142857142853"/>
    <x v="2"/>
    <n v="6465"/>
    <n v="1.0292343387470997"/>
    <s v="US"/>
    <s v="USD"/>
    <n v="1420178400"/>
    <n v="1420783200"/>
    <b v="0"/>
    <x v="533"/>
    <d v="2015-01-09T06:00:00"/>
    <b v="0"/>
    <s v="publishing/translations"/>
    <x v="4"/>
    <s v="translations"/>
  </r>
  <r>
    <n v="0.72893617021276591"/>
    <x v="2"/>
    <n v="59"/>
    <n v="116.13559322033899"/>
    <s v="US"/>
    <s v="USD"/>
    <n v="1382677200"/>
    <n v="1383109200"/>
    <b v="0"/>
    <x v="534"/>
    <d v="2013-10-30T05:00:00"/>
    <b v="0"/>
    <s v="theater/plays"/>
    <x v="0"/>
    <s v="plays"/>
  </r>
  <r>
    <n v="0.7900824873096447"/>
    <x v="2"/>
    <n v="88"/>
    <n v="1414.965909090909"/>
    <s v="US"/>
    <s v="USD"/>
    <n v="1487656800"/>
    <n v="1487829600"/>
    <b v="0"/>
    <x v="535"/>
    <d v="2017-02-23T06:00:00"/>
    <b v="0"/>
    <s v="publishing/nonfiction"/>
    <x v="4"/>
    <s v="nonfiction"/>
  </r>
  <r>
    <n v="0.64721518987341775"/>
    <x v="2"/>
    <n v="1697"/>
    <n v="3.0129640542133176"/>
    <s v="US"/>
    <s v="USD"/>
    <n v="1297836000"/>
    <n v="1298268000"/>
    <b v="0"/>
    <x v="536"/>
    <d v="2011-02-21T06:00:00"/>
    <b v="1"/>
    <s v="music/rock"/>
    <x v="1"/>
    <s v="rock"/>
  </r>
  <r>
    <n v="0.82028169014084507"/>
    <x v="2"/>
    <n v="92"/>
    <n v="63.304347826086953"/>
    <s v="US"/>
    <s v="USD"/>
    <n v="1362463200"/>
    <n v="1363669200"/>
    <b v="0"/>
    <x v="537"/>
    <d v="2013-03-19T05:00:00"/>
    <b v="0"/>
    <s v="theater/plays"/>
    <x v="0"/>
    <s v="plays"/>
  </r>
  <r>
    <n v="10.376666666666667"/>
    <x v="2"/>
    <n v="186"/>
    <n v="33.473118279569896"/>
    <s v="US"/>
    <s v="USD"/>
    <n v="1481176800"/>
    <n v="1482904800"/>
    <b v="0"/>
    <x v="538"/>
    <d v="2016-12-28T06:00:00"/>
    <b v="1"/>
    <s v="theater/plays"/>
    <x v="0"/>
    <s v="plays"/>
  </r>
  <r>
    <n v="0.12910076530612244"/>
    <x v="2"/>
    <n v="138"/>
    <n v="146.68840579710144"/>
    <s v="US"/>
    <s v="USD"/>
    <n v="1354946400"/>
    <n v="1356588000"/>
    <b v="1"/>
    <x v="539"/>
    <d v="2012-12-27T06:00:00"/>
    <b v="0"/>
    <s v="photography/photography books"/>
    <x v="7"/>
    <s v="photography books"/>
  </r>
  <r>
    <n v="1.5484210526315789"/>
    <x v="2"/>
    <n v="261"/>
    <n v="721.40996168582376"/>
    <s v="US"/>
    <s v="USD"/>
    <n v="1348808400"/>
    <n v="1349845200"/>
    <b v="0"/>
    <x v="100"/>
    <d v="2012-10-10T05:00:00"/>
    <b v="0"/>
    <s v="music/rock"/>
    <x v="1"/>
    <s v="rock"/>
  </r>
  <r>
    <n v="7.0991735537190084E-2"/>
    <x v="2"/>
    <n v="107"/>
    <n v="104.36448598130841"/>
    <s v="US"/>
    <s v="USD"/>
    <n v="1301979600"/>
    <n v="1304226000"/>
    <b v="0"/>
    <x v="391"/>
    <d v="2011-05-01T05:00:00"/>
    <b v="1"/>
    <s v="music/indie rock"/>
    <x v="1"/>
    <s v="indie rock"/>
  </r>
  <r>
    <n v="2.0852773826458035"/>
    <x v="2"/>
    <n v="199"/>
    <n v="736.6582914572864"/>
    <s v="US"/>
    <s v="USD"/>
    <n v="1263016800"/>
    <n v="1263016800"/>
    <b v="0"/>
    <x v="540"/>
    <d v="2010-01-09T06:00:00"/>
    <b v="0"/>
    <s v="photography/photography books"/>
    <x v="7"/>
    <s v="photography books"/>
  </r>
  <r>
    <n v="0.99683544303797467"/>
    <x v="2"/>
    <n v="5512"/>
    <n v="1.428701015965167"/>
    <s v="US"/>
    <s v="USD"/>
    <n v="1360648800"/>
    <n v="1362031200"/>
    <b v="0"/>
    <x v="541"/>
    <d v="2013-02-28T06:00:00"/>
    <b v="0"/>
    <s v="theater/plays"/>
    <x v="0"/>
    <s v="plays"/>
  </r>
  <r>
    <n v="2.0159756097560977"/>
    <x v="2"/>
    <n v="86"/>
    <n v="1729.9883720930231"/>
    <s v="US"/>
    <s v="USD"/>
    <n v="1451800800"/>
    <n v="1455602400"/>
    <b v="0"/>
    <x v="542"/>
    <d v="2016-02-16T06:00:00"/>
    <b v="0"/>
    <s v="theater/plays"/>
    <x v="0"/>
    <s v="plays"/>
  </r>
  <r>
    <n v="1.6209032258064515"/>
    <x v="2"/>
    <n v="2768"/>
    <n v="63.536127167630056"/>
    <s v="AU"/>
    <s v="AUD"/>
    <n v="1351054800"/>
    <n v="1352440800"/>
    <b v="0"/>
    <x v="543"/>
    <d v="2012-11-09T06:00:00"/>
    <b v="0"/>
    <s v="theater/plays"/>
    <x v="0"/>
    <s v="plays"/>
  </r>
  <r>
    <n v="3.6436208125445471E-2"/>
    <x v="2"/>
    <n v="48"/>
    <n v="106.5"/>
    <s v="US"/>
    <s v="USD"/>
    <n v="1349326800"/>
    <n v="1353304800"/>
    <b v="0"/>
    <x v="362"/>
    <d v="2012-11-19T06:00:00"/>
    <b v="0"/>
    <s v="film &amp; video/documentary"/>
    <x v="3"/>
    <s v="documentary"/>
  </r>
  <r>
    <n v="0.05"/>
    <x v="2"/>
    <n v="87"/>
    <n v="5.7471264367816091E-2"/>
    <s v="US"/>
    <s v="USD"/>
    <n v="1548914400"/>
    <n v="1550728800"/>
    <b v="0"/>
    <x v="544"/>
    <d v="2019-02-21T06:00:00"/>
    <b v="0"/>
    <s v="film &amp; video/television"/>
    <x v="3"/>
    <s v="television"/>
  </r>
  <r>
    <n v="2.0663492063492064"/>
    <x v="2"/>
    <n v="1894"/>
    <n v="6.8732840549102425"/>
    <s v="US"/>
    <s v="USD"/>
    <n v="1562734800"/>
    <n v="1564894800"/>
    <b v="0"/>
    <x v="545"/>
    <d v="2019-08-04T05:00:00"/>
    <b v="1"/>
    <s v="theater/plays"/>
    <x v="0"/>
    <s v="plays"/>
  </r>
  <r>
    <n v="1.2823628691983122"/>
    <x v="2"/>
    <n v="282"/>
    <n v="323.31914893617022"/>
    <s v="CA"/>
    <s v="CAD"/>
    <n v="1505624400"/>
    <n v="1505883600"/>
    <b v="0"/>
    <x v="546"/>
    <d v="2017-09-20T05:00:00"/>
    <b v="0"/>
    <s v="theater/plays"/>
    <x v="0"/>
    <s v="plays"/>
  </r>
  <r>
    <n v="1.1966037735849056"/>
    <x v="2"/>
    <n v="116"/>
    <n v="54.672413793103445"/>
    <s v="US"/>
    <s v="USD"/>
    <n v="1554526800"/>
    <n v="1555218000"/>
    <b v="0"/>
    <x v="547"/>
    <d v="2019-04-14T05:00:00"/>
    <b v="0"/>
    <s v="publishing/translations"/>
    <x v="4"/>
    <s v="translations"/>
  </r>
  <r>
    <n v="1.7073055242390078"/>
    <x v="2"/>
    <n v="83"/>
    <n v="1824.5542168674699"/>
    <s v="US"/>
    <s v="USD"/>
    <n v="1279515600"/>
    <n v="1279688400"/>
    <b v="0"/>
    <x v="548"/>
    <d v="2010-07-21T05:00:00"/>
    <b v="0"/>
    <s v="theater/plays"/>
    <x v="0"/>
    <s v="plays"/>
  </r>
  <r>
    <n v="1.8721212121212121"/>
    <x v="2"/>
    <n v="91"/>
    <n v="67.890109890109883"/>
    <s v="US"/>
    <s v="USD"/>
    <n v="1353909600"/>
    <n v="1356069600"/>
    <b v="0"/>
    <x v="549"/>
    <d v="2012-12-21T06:00:00"/>
    <b v="0"/>
    <s v="technology/web"/>
    <x v="6"/>
    <s v="web"/>
  </r>
  <r>
    <n v="1.8838235294117647"/>
    <x v="2"/>
    <n v="546"/>
    <n v="11.73076923076923"/>
    <s v="US"/>
    <s v="USD"/>
    <n v="1535950800"/>
    <n v="1536210000"/>
    <b v="0"/>
    <x v="550"/>
    <d v="2018-09-06T05:00:00"/>
    <b v="0"/>
    <s v="theater/plays"/>
    <x v="0"/>
    <s v="plays"/>
  </r>
  <r>
    <n v="1.3129869186046512"/>
    <x v="2"/>
    <n v="393"/>
    <n v="459.71246819338421"/>
    <s v="US"/>
    <s v="USD"/>
    <n v="1511244000"/>
    <n v="1511762400"/>
    <b v="0"/>
    <x v="551"/>
    <d v="2017-11-27T06:00:00"/>
    <b v="0"/>
    <s v="film &amp; video/animation"/>
    <x v="3"/>
    <s v="animation"/>
  </r>
  <r>
    <n v="2.8397435897435899"/>
    <x v="2"/>
    <n v="133"/>
    <n v="83.270676691729321"/>
    <s v="US"/>
    <s v="USD"/>
    <n v="1480226400"/>
    <n v="1480744800"/>
    <b v="0"/>
    <x v="438"/>
    <d v="2016-12-03T06:00:00"/>
    <b v="1"/>
    <s v="film &amp; video/television"/>
    <x v="3"/>
    <s v="television"/>
  </r>
  <r>
    <n v="1.2041999999999999"/>
    <x v="2"/>
    <n v="254"/>
    <n v="47.409448818897637"/>
    <s v="US"/>
    <s v="USD"/>
    <n v="1473483600"/>
    <n v="1476766800"/>
    <b v="0"/>
    <x v="552"/>
    <d v="2016-10-18T05:00:00"/>
    <b v="0"/>
    <s v="theater/plays"/>
    <x v="0"/>
    <s v="plays"/>
  </r>
  <r>
    <n v="4.1905607476635511"/>
    <x v="2"/>
    <n v="176"/>
    <n v="1019.0681818181819"/>
    <s v="US"/>
    <s v="USD"/>
    <n v="1430197200"/>
    <n v="1430197200"/>
    <b v="0"/>
    <x v="553"/>
    <d v="2015-04-28T05:00:00"/>
    <b v="0"/>
    <s v="music/electric music"/>
    <x v="1"/>
    <s v="electric music"/>
  </r>
  <r>
    <n v="0.13853658536585367"/>
    <x v="2"/>
    <n v="337"/>
    <n v="3.370919881305638"/>
    <s v="CA"/>
    <s v="CAD"/>
    <n v="1438578000"/>
    <n v="1438837200"/>
    <b v="0"/>
    <x v="554"/>
    <d v="2015-08-06T05:00:00"/>
    <b v="0"/>
    <s v="theater/plays"/>
    <x v="0"/>
    <s v="plays"/>
  </r>
  <r>
    <n v="1.3943548387096774"/>
    <x v="2"/>
    <n v="107"/>
    <n v="80.794392523364479"/>
    <s v="US"/>
    <s v="USD"/>
    <n v="1318654800"/>
    <n v="1319000400"/>
    <b v="1"/>
    <x v="555"/>
    <d v="2011-10-19T05:00:00"/>
    <b v="0"/>
    <s v="technology/web"/>
    <x v="6"/>
    <s v="web"/>
  </r>
  <r>
    <n v="1.74"/>
    <x v="2"/>
    <n v="183"/>
    <n v="10.459016393442623"/>
    <s v="US"/>
    <s v="USD"/>
    <n v="1540530000"/>
    <n v="1541570400"/>
    <b v="0"/>
    <x v="556"/>
    <d v="2018-11-07T06:00:00"/>
    <b v="0"/>
    <s v="theater/plays"/>
    <x v="0"/>
    <s v="plays"/>
  </r>
  <r>
    <n v="1.5549056603773586"/>
    <x v="2"/>
    <n v="72"/>
    <n v="572.29166666666663"/>
    <s v="US"/>
    <s v="USD"/>
    <n v="1456466400"/>
    <n v="1458018000"/>
    <b v="0"/>
    <x v="557"/>
    <d v="2016-03-15T05:00:00"/>
    <b v="1"/>
    <s v="music/rock"/>
    <x v="1"/>
    <s v="rock"/>
  </r>
  <r>
    <n v="1.7044705882352942"/>
    <x v="2"/>
    <n v="295"/>
    <n v="49.111864406779659"/>
    <s v="US"/>
    <s v="USD"/>
    <n v="1424930400"/>
    <n v="1426395600"/>
    <b v="0"/>
    <x v="558"/>
    <d v="2015-03-15T05:00:00"/>
    <b v="0"/>
    <s v="film &amp; video/documentary"/>
    <x v="3"/>
    <s v="documentary"/>
  </r>
  <r>
    <n v="1.8951562500000001"/>
    <x v="2"/>
    <n v="142"/>
    <n v="85.41549295774648"/>
    <s v="US"/>
    <s v="USD"/>
    <n v="1470546000"/>
    <n v="1474088400"/>
    <b v="0"/>
    <x v="559"/>
    <d v="2016-09-17T05:00:00"/>
    <b v="0"/>
    <s v="film &amp; video/documentary"/>
    <x v="3"/>
    <s v="documentary"/>
  </r>
  <r>
    <n v="2.4971428571428573"/>
    <x v="2"/>
    <n v="85"/>
    <n v="41.129411764705885"/>
    <s v="US"/>
    <s v="USD"/>
    <n v="1458363600"/>
    <n v="1461906000"/>
    <b v="0"/>
    <x v="560"/>
    <d v="2016-04-29T05:00:00"/>
    <b v="0"/>
    <s v="theater/plays"/>
    <x v="0"/>
    <s v="plays"/>
  </r>
  <r>
    <n v="0.48860523665659616"/>
    <x v="2"/>
    <n v="659"/>
    <n v="147.24886191198786"/>
    <s v="DK"/>
    <s v="DKK"/>
    <n v="1338958800"/>
    <n v="1340686800"/>
    <b v="0"/>
    <x v="561"/>
    <d v="2012-06-26T05:00:00"/>
    <b v="1"/>
    <s v="publishing/fiction"/>
    <x v="4"/>
    <s v="fiction"/>
  </r>
  <r>
    <n v="0.28461970393057684"/>
    <x v="2"/>
    <n v="121"/>
    <n v="460.801652892562"/>
    <s v="US"/>
    <s v="USD"/>
    <n v="1297836000"/>
    <n v="1298872800"/>
    <b v="0"/>
    <x v="536"/>
    <d v="2011-02-28T06:00:00"/>
    <b v="0"/>
    <s v="theater/plays"/>
    <x v="0"/>
    <s v="plays"/>
  </r>
  <r>
    <n v="2.6802325581395348"/>
    <x v="2"/>
    <n v="3742"/>
    <n v="3.0799037947621595"/>
    <s v="US"/>
    <s v="USD"/>
    <n v="1382677200"/>
    <n v="1383282000"/>
    <b v="0"/>
    <x v="534"/>
    <d v="2013-11-01T05:00:00"/>
    <b v="0"/>
    <s v="theater/plays"/>
    <x v="0"/>
    <s v="plays"/>
  </r>
  <r>
    <n v="6.1980078125000002"/>
    <x v="2"/>
    <n v="223"/>
    <n v="711.52017937219728"/>
    <s v="US"/>
    <s v="USD"/>
    <n v="1330322400"/>
    <n v="1330495200"/>
    <b v="0"/>
    <x v="562"/>
    <d v="2012-02-29T06:00:00"/>
    <b v="0"/>
    <s v="music/rock"/>
    <x v="1"/>
    <s v="rock"/>
  </r>
  <r>
    <n v="3.1301587301587303E-2"/>
    <x v="2"/>
    <n v="133"/>
    <n v="44.481203007518801"/>
    <s v="US"/>
    <s v="USD"/>
    <n v="1552366800"/>
    <n v="1552798800"/>
    <b v="0"/>
    <x v="121"/>
    <d v="2019-03-17T05:00:00"/>
    <b v="1"/>
    <s v="film &amp; video/documentary"/>
    <x v="3"/>
    <s v="documentary"/>
  </r>
  <r>
    <n v="1.5992152704135738"/>
    <x v="2"/>
    <n v="5168"/>
    <n v="29.180727554179565"/>
    <s v="US"/>
    <s v="USD"/>
    <n v="1290664800"/>
    <n v="1291788000"/>
    <b v="0"/>
    <x v="563"/>
    <d v="2010-12-08T06:00:00"/>
    <b v="0"/>
    <s v="theater/plays"/>
    <x v="0"/>
    <s v="plays"/>
  </r>
  <r>
    <n v="2.793921568627451"/>
    <x v="2"/>
    <n v="307"/>
    <n v="46.413680781758956"/>
    <s v="US"/>
    <s v="USD"/>
    <n v="1434862800"/>
    <n v="1435899600"/>
    <b v="0"/>
    <x v="564"/>
    <d v="2015-07-03T05:00:00"/>
    <b v="1"/>
    <s v="theater/plays"/>
    <x v="0"/>
    <s v="plays"/>
  </r>
  <r>
    <n v="0.77373333333333338"/>
    <x v="2"/>
    <n v="2441"/>
    <n v="2.3773043834494061"/>
    <s v="US"/>
    <s v="USD"/>
    <n v="1543557600"/>
    <n v="1544508000"/>
    <b v="0"/>
    <x v="565"/>
    <d v="2018-12-11T06:00:00"/>
    <b v="0"/>
    <s v="music/rock"/>
    <x v="1"/>
    <s v="rock"/>
  </r>
  <r>
    <n v="2.0632812500000002"/>
    <x v="2"/>
    <n v="1385"/>
    <n v="9.5342960288808669"/>
    <s v="GB"/>
    <s v="GBP"/>
    <n v="1512712800"/>
    <n v="1512799200"/>
    <b v="0"/>
    <x v="566"/>
    <d v="2017-12-09T06:00:00"/>
    <b v="0"/>
    <s v="film &amp; video/documentary"/>
    <x v="3"/>
    <s v="documentary"/>
  </r>
  <r>
    <n v="6.9424999999999999"/>
    <x v="2"/>
    <n v="190"/>
    <n v="58.463157894736845"/>
    <s v="US"/>
    <s v="USD"/>
    <n v="1324274400"/>
    <n v="1324360800"/>
    <b v="0"/>
    <x v="567"/>
    <d v="2011-12-20T06:00:00"/>
    <b v="0"/>
    <s v="food/food trucks"/>
    <x v="2"/>
    <s v="food trucks"/>
  </r>
  <r>
    <n v="1.5178947368421052"/>
    <x v="2"/>
    <n v="470"/>
    <n v="6.1361702127659576"/>
    <s v="US"/>
    <s v="USD"/>
    <n v="1364446800"/>
    <n v="1364533200"/>
    <b v="0"/>
    <x v="568"/>
    <d v="2013-03-29T05:00:00"/>
    <b v="0"/>
    <s v="technology/wearables"/>
    <x v="6"/>
    <s v="wearables"/>
  </r>
  <r>
    <n v="0.64582072176949945"/>
    <x v="2"/>
    <n v="253"/>
    <n v="219.27272727272728"/>
    <s v="US"/>
    <s v="USD"/>
    <n v="1542693600"/>
    <n v="1545112800"/>
    <b v="0"/>
    <x v="569"/>
    <d v="2018-12-18T06:00:00"/>
    <b v="0"/>
    <s v="theater/plays"/>
    <x v="0"/>
    <s v="plays"/>
  </r>
  <r>
    <n v="0.62873684210526315"/>
    <x v="2"/>
    <n v="1113"/>
    <n v="5.3665768194070083"/>
    <s v="US"/>
    <s v="USD"/>
    <n v="1515564000"/>
    <n v="1516168800"/>
    <b v="0"/>
    <x v="69"/>
    <d v="2018-01-17T06:00:00"/>
    <b v="0"/>
    <s v="music/rock"/>
    <x v="1"/>
    <s v="rock"/>
  </r>
  <r>
    <n v="3.1039864864864866"/>
    <x v="2"/>
    <n v="2283"/>
    <n v="80.48883048620236"/>
    <s v="US"/>
    <s v="USD"/>
    <n v="1573797600"/>
    <n v="1574920800"/>
    <b v="0"/>
    <x v="570"/>
    <d v="2019-11-28T06:00:00"/>
    <b v="0"/>
    <s v="music/rock"/>
    <x v="1"/>
    <s v="rock"/>
  </r>
  <r>
    <n v="0.42859916782246882"/>
    <x v="2"/>
    <n v="1095"/>
    <n v="28.221004566210045"/>
    <s v="US"/>
    <s v="USD"/>
    <n v="1573452000"/>
    <n v="1573538400"/>
    <b v="0"/>
    <x v="571"/>
    <d v="2019-11-12T06:00:00"/>
    <b v="0"/>
    <s v="theater/plays"/>
    <x v="0"/>
    <s v="plays"/>
  </r>
  <r>
    <n v="0.83119402985074631"/>
    <x v="2"/>
    <n v="1690"/>
    <n v="3.2952662721893491"/>
    <s v="US"/>
    <s v="USD"/>
    <n v="1317790800"/>
    <n v="1320382800"/>
    <b v="0"/>
    <x v="572"/>
    <d v="2011-11-04T05:00:00"/>
    <b v="0"/>
    <s v="theater/plays"/>
    <x v="0"/>
    <s v="plays"/>
  </r>
  <r>
    <n v="0.78531302876480547"/>
    <x v="2"/>
    <n v="191"/>
    <n v="485.98952879581151"/>
    <s v="US"/>
    <s v="USD"/>
    <n v="1423634400"/>
    <n v="1425708000"/>
    <b v="0"/>
    <x v="573"/>
    <d v="2015-03-07T06:00:00"/>
    <b v="0"/>
    <s v="technology/web"/>
    <x v="6"/>
    <s v="web"/>
  </r>
  <r>
    <n v="1.1409352517985611"/>
    <x v="2"/>
    <n v="2013"/>
    <n v="78.782911077993049"/>
    <s v="US"/>
    <s v="USD"/>
    <n v="1440392400"/>
    <n v="1441602000"/>
    <b v="0"/>
    <x v="351"/>
    <d v="2015-09-07T05:00:00"/>
    <b v="0"/>
    <s v="music/rock"/>
    <x v="1"/>
    <s v="rock"/>
  </r>
  <r>
    <n v="0.64537683358624176"/>
    <x v="2"/>
    <n v="1703"/>
    <n v="74.921315325895478"/>
    <s v="US"/>
    <s v="USD"/>
    <n v="1562302800"/>
    <n v="1562389200"/>
    <b v="0"/>
    <x v="574"/>
    <d v="2019-07-06T05:00:00"/>
    <b v="0"/>
    <s v="theater/plays"/>
    <x v="0"/>
    <s v="plays"/>
  </r>
  <r>
    <n v="0.79411764705882348"/>
    <x v="2"/>
    <n v="80"/>
    <n v="84.375"/>
    <s v="DK"/>
    <s v="DKK"/>
    <n v="1378184400"/>
    <n v="1378789200"/>
    <b v="0"/>
    <x v="575"/>
    <d v="2013-09-10T05:00:00"/>
    <b v="0"/>
    <s v="film &amp; video/documentary"/>
    <x v="3"/>
    <s v="documentary"/>
  </r>
  <r>
    <n v="0.11419117647058824"/>
    <x v="2"/>
    <n v="41"/>
    <n v="227.26829268292684"/>
    <s v="US"/>
    <s v="USD"/>
    <n v="1441256400"/>
    <n v="1443416400"/>
    <b v="0"/>
    <x v="576"/>
    <d v="2015-09-28T05:00:00"/>
    <b v="0"/>
    <s v="games/video games"/>
    <x v="5"/>
    <s v="video games"/>
  </r>
  <r>
    <n v="0.56186046511627907"/>
    <x v="2"/>
    <n v="187"/>
    <n v="25.839572192513369"/>
    <s v="US"/>
    <s v="USD"/>
    <n v="1314421200"/>
    <n v="1315026000"/>
    <b v="0"/>
    <x v="577"/>
    <d v="2011-09-03T05:00:00"/>
    <b v="0"/>
    <s v="film &amp; video/animation"/>
    <x v="3"/>
    <s v="animation"/>
  </r>
  <r>
    <n v="0.16501669449081802"/>
    <x v="2"/>
    <n v="2875"/>
    <n v="6.8761739130434787"/>
    <s v="GB"/>
    <s v="GBP"/>
    <n v="1293861600"/>
    <n v="1295071200"/>
    <b v="0"/>
    <x v="578"/>
    <d v="2011-01-15T06:00:00"/>
    <b v="1"/>
    <s v="theater/plays"/>
    <x v="0"/>
    <s v="plays"/>
  </r>
  <r>
    <n v="1.1996808510638297"/>
    <x v="2"/>
    <n v="88"/>
    <n v="128.14772727272728"/>
    <s v="US"/>
    <s v="USD"/>
    <n v="1507352400"/>
    <n v="1509426000"/>
    <b v="0"/>
    <x v="579"/>
    <d v="2017-10-31T05:00:00"/>
    <b v="0"/>
    <s v="theater/plays"/>
    <x v="0"/>
    <s v="plays"/>
  </r>
  <r>
    <n v="1.4545652173913044"/>
    <x v="2"/>
    <n v="191"/>
    <n v="70.062827225130889"/>
    <s v="US"/>
    <s v="USD"/>
    <n v="1296108000"/>
    <n v="1299391200"/>
    <b v="0"/>
    <x v="289"/>
    <d v="2011-03-06T06:00:00"/>
    <b v="0"/>
    <s v="music/rock"/>
    <x v="1"/>
    <s v="rock"/>
  </r>
  <r>
    <n v="2.2138255033557046"/>
    <x v="2"/>
    <n v="139"/>
    <n v="237.30935251798562"/>
    <s v="US"/>
    <s v="USD"/>
    <n v="1324965600"/>
    <n v="1325052000"/>
    <b v="0"/>
    <x v="580"/>
    <d v="2011-12-28T06:00:00"/>
    <b v="0"/>
    <s v="music/rock"/>
    <x v="1"/>
    <s v="rock"/>
  </r>
  <r>
    <n v="0.48396694214876035"/>
    <x v="2"/>
    <n v="186"/>
    <n v="440.77419354838707"/>
    <s v="US"/>
    <s v="USD"/>
    <n v="1520229600"/>
    <n v="1522818000"/>
    <b v="0"/>
    <x v="581"/>
    <d v="2018-04-04T05:00:00"/>
    <b v="0"/>
    <s v="music/indie rock"/>
    <x v="1"/>
    <s v="indie rock"/>
  </r>
  <r>
    <n v="0.92911504424778757"/>
    <x v="2"/>
    <n v="112"/>
    <n v="1593.5982142857142"/>
    <s v="AU"/>
    <s v="AUD"/>
    <n v="1482991200"/>
    <n v="1485324000"/>
    <b v="0"/>
    <x v="582"/>
    <d v="2017-01-25T06:00:00"/>
    <b v="0"/>
    <s v="theater/plays"/>
    <x v="0"/>
    <s v="plays"/>
  </r>
  <r>
    <n v="0.88599797365754818"/>
    <x v="2"/>
    <n v="101"/>
    <n v="865.82178217821786"/>
    <s v="US"/>
    <s v="USD"/>
    <n v="1294034400"/>
    <n v="1294120800"/>
    <b v="0"/>
    <x v="583"/>
    <d v="2011-01-04T06:00:00"/>
    <b v="1"/>
    <s v="theater/plays"/>
    <x v="0"/>
    <s v="plays"/>
  </r>
  <r>
    <n v="0.41399999999999998"/>
    <x v="2"/>
    <n v="206"/>
    <n v="9.0436893203883493"/>
    <s v="GB"/>
    <s v="GBP"/>
    <n v="1286946000"/>
    <n v="1288933200"/>
    <b v="0"/>
    <x v="584"/>
    <d v="2010-11-05T05:00:00"/>
    <b v="1"/>
    <s v="film &amp; video/documentary"/>
    <x v="3"/>
    <s v="documentary"/>
  </r>
  <r>
    <n v="0.63056795131845844"/>
    <x v="2"/>
    <n v="154"/>
    <n v="403.72727272727275"/>
    <s v="US"/>
    <s v="USD"/>
    <n v="1359871200"/>
    <n v="1363237200"/>
    <b v="0"/>
    <x v="585"/>
    <d v="2013-03-14T05:00:00"/>
    <b v="1"/>
    <s v="film &amp; video/television"/>
    <x v="3"/>
    <s v="television"/>
  </r>
  <r>
    <n v="0.48482333607230893"/>
    <x v="2"/>
    <n v="5966"/>
    <n v="9.8898759637948377"/>
    <s v="US"/>
    <s v="USD"/>
    <n v="1555304400"/>
    <n v="1555822800"/>
    <b v="0"/>
    <x v="586"/>
    <d v="2019-04-21T05:00:00"/>
    <b v="0"/>
    <s v="theater/plays"/>
    <x v="0"/>
    <s v="plays"/>
  </r>
  <r>
    <n v="0.02"/>
    <x v="2"/>
    <n v="169"/>
    <n v="1.1834319526627219E-2"/>
    <s v="US"/>
    <s v="USD"/>
    <n v="1420696800"/>
    <n v="1422424800"/>
    <b v="0"/>
    <x v="587"/>
    <d v="2015-01-28T06:00:00"/>
    <b v="1"/>
    <s v="film &amp; video/documentary"/>
    <x v="3"/>
    <s v="documentary"/>
  </r>
  <r>
    <n v="0.88479410269445857"/>
    <x v="2"/>
    <n v="2106"/>
    <n v="82.63960113960114"/>
    <s v="US"/>
    <s v="USD"/>
    <n v="1502946000"/>
    <n v="1503637200"/>
    <b v="0"/>
    <x v="588"/>
    <d v="2017-08-25T05:00:00"/>
    <b v="0"/>
    <s v="theater/plays"/>
    <x v="0"/>
    <s v="plays"/>
  </r>
  <r>
    <n v="1.2684"/>
    <x v="2"/>
    <n v="131"/>
    <n v="96.824427480916029"/>
    <s v="US"/>
    <s v="USD"/>
    <n v="1404622800"/>
    <n v="1405141200"/>
    <b v="0"/>
    <x v="589"/>
    <d v="2014-07-12T05:00:00"/>
    <b v="0"/>
    <s v="music/rock"/>
    <x v="1"/>
    <s v="rock"/>
  </r>
  <r>
    <n v="23.388333333333332"/>
    <x v="2"/>
    <n v="84"/>
    <n v="167.0595238095238"/>
    <s v="US"/>
    <s v="USD"/>
    <n v="1371963600"/>
    <n v="1372395600"/>
    <b v="0"/>
    <x v="590"/>
    <d v="2013-06-28T05:00:00"/>
    <b v="0"/>
    <s v="theater/plays"/>
    <x v="0"/>
    <s v="plays"/>
  </r>
  <r>
    <n v="5.0838857142857146"/>
    <x v="2"/>
    <n v="155"/>
    <n v="1147.9741935483871"/>
    <s v="US"/>
    <s v="USD"/>
    <n v="1433739600"/>
    <n v="1437714000"/>
    <b v="0"/>
    <x v="591"/>
    <d v="2015-07-24T05:00:00"/>
    <b v="0"/>
    <s v="theater/plays"/>
    <x v="0"/>
    <s v="plays"/>
  </r>
  <r>
    <n v="1.9147826086956521"/>
    <x v="2"/>
    <n v="189"/>
    <n v="69.904761904761898"/>
    <s v="US"/>
    <s v="USD"/>
    <n v="1550037600"/>
    <n v="1550556000"/>
    <b v="0"/>
    <x v="129"/>
    <d v="2019-02-19T06:00:00"/>
    <b v="1"/>
    <s v="food/food trucks"/>
    <x v="2"/>
    <s v="food trucks"/>
  </r>
  <r>
    <n v="0.42127533783783783"/>
    <x v="2"/>
    <n v="4799"/>
    <n v="10.393623671598249"/>
    <s v="US"/>
    <s v="USD"/>
    <n v="1486706400"/>
    <n v="1489039200"/>
    <b v="1"/>
    <x v="375"/>
    <d v="2017-03-09T06:00:00"/>
    <b v="1"/>
    <s v="film &amp; video/documentary"/>
    <x v="3"/>
    <s v="documentary"/>
  </r>
  <r>
    <n v="8.2400000000000001E-2"/>
    <x v="2"/>
    <n v="1137"/>
    <n v="0.7247141600703606"/>
    <s v="US"/>
    <s v="USD"/>
    <n v="1553835600"/>
    <n v="1556600400"/>
    <b v="0"/>
    <x v="592"/>
    <d v="2019-04-30T05:00:00"/>
    <b v="0"/>
    <s v="publishing/nonfiction"/>
    <x v="4"/>
    <s v="nonfiction"/>
  </r>
  <r>
    <n v="0.60064638783269964"/>
    <x v="2"/>
    <n v="1152"/>
    <n v="27.425347222222221"/>
    <s v="US"/>
    <s v="USD"/>
    <n v="1288242000"/>
    <n v="1290578400"/>
    <b v="0"/>
    <x v="593"/>
    <d v="2010-11-24T06:00:00"/>
    <b v="0"/>
    <s v="theater/plays"/>
    <x v="0"/>
    <s v="plays"/>
  </r>
  <r>
    <n v="0.47232808616404309"/>
    <x v="2"/>
    <n v="50"/>
    <n v="1140.2"/>
    <s v="US"/>
    <s v="USD"/>
    <n v="1379048400"/>
    <n v="1380344400"/>
    <b v="0"/>
    <x v="594"/>
    <d v="2013-09-28T05:00:00"/>
    <b v="0"/>
    <s v="photography/photography books"/>
    <x v="7"/>
    <s v="photography books"/>
  </r>
  <r>
    <n v="0.81736263736263737"/>
    <x v="2"/>
    <n v="3059"/>
    <n v="2.4315135665250081"/>
    <s v="CA"/>
    <s v="CAD"/>
    <n v="1500267600"/>
    <n v="1500354000"/>
    <b v="0"/>
    <x v="595"/>
    <d v="2017-07-18T05:00:00"/>
    <b v="0"/>
    <s v="music/jazz"/>
    <x v="1"/>
    <s v="jazz"/>
  </r>
  <r>
    <n v="0.54187265917603"/>
    <x v="2"/>
    <n v="34"/>
    <n v="1702.1176470588234"/>
    <s v="US"/>
    <s v="USD"/>
    <n v="1375074000"/>
    <n v="1375938000"/>
    <b v="0"/>
    <x v="596"/>
    <d v="2013-08-08T05:00:00"/>
    <b v="1"/>
    <s v="film &amp; video/documentary"/>
    <x v="3"/>
    <s v="documentary"/>
  </r>
  <r>
    <n v="0.97868131868131869"/>
    <x v="2"/>
    <n v="220"/>
    <n v="40.481818181818184"/>
    <s v="US"/>
    <s v="USD"/>
    <n v="1323324000"/>
    <n v="1323410400"/>
    <b v="1"/>
    <x v="597"/>
    <d v="2011-12-09T06:00:00"/>
    <b v="0"/>
    <s v="theater/plays"/>
    <x v="0"/>
    <s v="plays"/>
  </r>
  <r>
    <n v="0.77239999999999998"/>
    <x v="2"/>
    <n v="1604"/>
    <n v="4.8154613466334162"/>
    <s v="AU"/>
    <s v="AUD"/>
    <n v="1538715600"/>
    <n v="1539406800"/>
    <b v="0"/>
    <x v="598"/>
    <d v="2018-10-13T05:00:00"/>
    <b v="0"/>
    <s v="film &amp; video/drama"/>
    <x v="3"/>
    <s v="drama"/>
  </r>
  <r>
    <n v="0.33464735516372796"/>
    <x v="2"/>
    <n v="454"/>
    <n v="58.526431718061673"/>
    <s v="US"/>
    <s v="USD"/>
    <n v="1369285200"/>
    <n v="1369803600"/>
    <b v="0"/>
    <x v="599"/>
    <d v="2013-05-29T05:00:00"/>
    <b v="0"/>
    <s v="music/rock"/>
    <x v="1"/>
    <s v="rock"/>
  </r>
  <r>
    <n v="2.3958823529411766"/>
    <x v="2"/>
    <n v="123"/>
    <n v="99.341463414634148"/>
    <s v="IT"/>
    <s v="EUR"/>
    <n v="1525755600"/>
    <n v="1525928400"/>
    <b v="0"/>
    <x v="600"/>
    <d v="2018-05-10T05:00:00"/>
    <b v="1"/>
    <s v="film &amp; video/animation"/>
    <x v="3"/>
    <s v="animation"/>
  </r>
  <r>
    <n v="0.64032258064516134"/>
    <x v="2"/>
    <n v="299"/>
    <n v="6.6387959866220738"/>
    <s v="US"/>
    <s v="USD"/>
    <n v="1572152400"/>
    <n v="1572152400"/>
    <b v="0"/>
    <x v="601"/>
    <d v="2019-10-27T05:00:00"/>
    <b v="0"/>
    <s v="theater/plays"/>
    <x v="0"/>
    <s v="plays"/>
  </r>
  <r>
    <n v="1.7615942028985507"/>
    <x v="2"/>
    <n v="2237"/>
    <n v="5.4336164506034867"/>
    <s v="US"/>
    <s v="USD"/>
    <n v="1510639200"/>
    <n v="1510898400"/>
    <b v="0"/>
    <x v="602"/>
    <d v="2017-11-17T06:00:00"/>
    <b v="0"/>
    <s v="theater/plays"/>
    <x v="0"/>
    <s v="plays"/>
  </r>
  <r>
    <n v="0.20338181818181819"/>
    <x v="2"/>
    <n v="645"/>
    <n v="8.6713178294573652"/>
    <s v="US"/>
    <s v="USD"/>
    <n v="1359525600"/>
    <n v="1360562400"/>
    <b v="1"/>
    <x v="218"/>
    <d v="2013-02-11T06:00:00"/>
    <b v="0"/>
    <s v="film &amp; video/documentary"/>
    <x v="3"/>
    <s v="documentary"/>
  </r>
  <r>
    <n v="3.5864754098360656"/>
    <x v="2"/>
    <n v="484"/>
    <n v="361.61157024793391"/>
    <s v="DK"/>
    <s v="DKK"/>
    <n v="1570942800"/>
    <n v="1571547600"/>
    <b v="0"/>
    <x v="603"/>
    <d v="2019-10-20T05:00:00"/>
    <b v="0"/>
    <s v="theater/plays"/>
    <x v="0"/>
    <s v="plays"/>
  </r>
  <r>
    <n v="4.6885802469135802"/>
    <x v="2"/>
    <n v="154"/>
    <n v="493.21428571428572"/>
    <s v="CA"/>
    <s v="CAD"/>
    <n v="1466398800"/>
    <n v="1468126800"/>
    <b v="0"/>
    <x v="604"/>
    <d v="2016-07-10T05:00:00"/>
    <b v="0"/>
    <s v="film &amp; video/documentary"/>
    <x v="3"/>
    <s v="documentary"/>
  </r>
  <r>
    <n v="1.220563524590164"/>
    <x v="2"/>
    <n v="82"/>
    <n v="1452.7682926829268"/>
    <s v="US"/>
    <s v="USD"/>
    <n v="1496034000"/>
    <n v="1496206800"/>
    <b v="0"/>
    <x v="605"/>
    <d v="2017-05-31T05:00:00"/>
    <b v="0"/>
    <s v="theater/plays"/>
    <x v="0"/>
    <s v="plays"/>
  </r>
  <r>
    <n v="0.55931783729156137"/>
    <x v="2"/>
    <n v="134"/>
    <n v="826.03731343283584"/>
    <s v="US"/>
    <s v="USD"/>
    <n v="1388728800"/>
    <n v="1389592800"/>
    <b v="0"/>
    <x v="606"/>
    <d v="2014-01-13T06:00:00"/>
    <b v="0"/>
    <s v="publishing/fiction"/>
    <x v="4"/>
    <s v="fiction"/>
  </r>
  <r>
    <n v="0.43660714285714286"/>
    <x v="2"/>
    <n v="5203"/>
    <n v="0.46992119930809151"/>
    <s v="US"/>
    <s v="USD"/>
    <n v="1324533600"/>
    <n v="1325052000"/>
    <b v="0"/>
    <x v="607"/>
    <d v="2011-12-28T06:00:00"/>
    <b v="0"/>
    <s v="technology/web"/>
    <x v="6"/>
    <s v="web"/>
  </r>
  <r>
    <n v="0.33538371411833628"/>
    <x v="2"/>
    <n v="94"/>
    <n v="609.04255319148933"/>
    <s v="US"/>
    <s v="USD"/>
    <n v="1498366800"/>
    <n v="1499576400"/>
    <b v="0"/>
    <x v="608"/>
    <d v="2017-07-09T05:00:00"/>
    <b v="0"/>
    <s v="theater/plays"/>
    <x v="0"/>
    <s v="plays"/>
  </r>
  <r>
    <n v="1.2297938144329896"/>
    <x v="2"/>
    <n v="205"/>
    <n v="58.190243902439022"/>
    <s v="US"/>
    <s v="USD"/>
    <n v="1271480400"/>
    <n v="1273208400"/>
    <b v="0"/>
    <x v="609"/>
    <d v="2010-05-07T05:00:00"/>
    <b v="1"/>
    <s v="theater/plays"/>
    <x v="0"/>
    <s v="plays"/>
  </r>
  <r>
    <n v="1.8974959871589085"/>
    <x v="2"/>
    <n v="92"/>
    <n v="1284.9347826086957"/>
    <s v="US"/>
    <s v="USD"/>
    <n v="1438059600"/>
    <n v="1438578000"/>
    <b v="0"/>
    <x v="610"/>
    <d v="2015-08-03T05:00:00"/>
    <b v="0"/>
    <s v="photography/photography books"/>
    <x v="7"/>
    <s v="photography books"/>
  </r>
  <r>
    <n v="0.83622641509433959"/>
    <x v="2"/>
    <n v="219"/>
    <n v="20.237442922374431"/>
    <s v="US"/>
    <s v="USD"/>
    <n v="1361944800"/>
    <n v="1362549600"/>
    <b v="0"/>
    <x v="611"/>
    <d v="2013-03-06T06:00:00"/>
    <b v="0"/>
    <s v="theater/plays"/>
    <x v="0"/>
    <s v="plays"/>
  </r>
  <r>
    <n v="0.17968844221105529"/>
    <x v="2"/>
    <n v="2526"/>
    <n v="7.0779889152810771"/>
    <s v="US"/>
    <s v="USD"/>
    <n v="1410584400"/>
    <n v="1413349200"/>
    <b v="0"/>
    <x v="612"/>
    <d v="2014-10-15T05:00:00"/>
    <b v="1"/>
    <s v="theater/plays"/>
    <x v="0"/>
    <s v="plays"/>
  </r>
  <r>
    <n v="10.365"/>
    <x v="2"/>
    <n v="94"/>
    <n v="154.37234042553192"/>
    <s v="US"/>
    <s v="USD"/>
    <n v="1529643600"/>
    <n v="1531112400"/>
    <b v="1"/>
    <x v="613"/>
    <d v="2018-07-09T05:00:00"/>
    <b v="0"/>
    <s v="theater/plays"/>
    <x v="0"/>
    <s v="plays"/>
  </r>
  <r>
    <n v="0.97405219780219776"/>
    <x v="2"/>
    <n v="1713"/>
    <n v="82.791593695271459"/>
    <s v="IT"/>
    <s v="EUR"/>
    <n v="1418623200"/>
    <n v="1419660000"/>
    <b v="0"/>
    <x v="614"/>
    <d v="2014-12-27T06:00:00"/>
    <b v="1"/>
    <s v="theater/plays"/>
    <x v="0"/>
    <s v="plays"/>
  </r>
  <r>
    <n v="0.86386203150461705"/>
    <x v="2"/>
    <n v="249"/>
    <n v="638.7028112449799"/>
    <s v="US"/>
    <s v="USD"/>
    <n v="1555736400"/>
    <n v="1555822800"/>
    <b v="0"/>
    <x v="615"/>
    <d v="2019-04-21T05:00:00"/>
    <b v="0"/>
    <s v="music/jazz"/>
    <x v="1"/>
    <s v="jazz"/>
  </r>
  <r>
    <n v="1.5016666666666667"/>
    <x v="2"/>
    <n v="192"/>
    <n v="42.234375"/>
    <s v="US"/>
    <s v="USD"/>
    <n v="1442120400"/>
    <n v="1442379600"/>
    <b v="0"/>
    <x v="616"/>
    <d v="2015-09-16T05:00:00"/>
    <b v="1"/>
    <s v="film &amp; video/animation"/>
    <x v="3"/>
    <s v="animation"/>
  </r>
  <r>
    <n v="3.5843478260869563"/>
    <x v="2"/>
    <n v="247"/>
    <n v="33.376518218623481"/>
    <s v="US"/>
    <s v="USD"/>
    <n v="1362376800"/>
    <n v="1364965200"/>
    <b v="0"/>
    <x v="617"/>
    <d v="2013-04-03T05:00:00"/>
    <b v="0"/>
    <s v="theater/plays"/>
    <x v="0"/>
    <s v="plays"/>
  </r>
  <r>
    <n v="5.4285714285714288"/>
    <x v="2"/>
    <n v="2293"/>
    <n v="3.3144352376798953"/>
    <s v="US"/>
    <s v="USD"/>
    <n v="1478408400"/>
    <n v="1479016800"/>
    <b v="0"/>
    <x v="618"/>
    <d v="2016-11-13T06:00:00"/>
    <b v="0"/>
    <s v="film &amp; video/science fiction"/>
    <x v="3"/>
    <s v="science fiction"/>
  </r>
  <r>
    <n v="0.67500714285714281"/>
    <x v="2"/>
    <n v="3131"/>
    <n v="30.182369849888214"/>
    <s v="US"/>
    <s v="USD"/>
    <n v="1498798800"/>
    <n v="1499662800"/>
    <b v="0"/>
    <x v="619"/>
    <d v="2017-07-10T05:00:00"/>
    <b v="0"/>
    <s v="film &amp; video/television"/>
    <x v="3"/>
    <s v="television"/>
  </r>
  <r>
    <n v="1.9174666666666667"/>
    <x v="2"/>
    <n v="143"/>
    <n v="100.56643356643356"/>
    <s v="IT"/>
    <s v="EUR"/>
    <n v="1504328400"/>
    <n v="1505710800"/>
    <b v="0"/>
    <x v="620"/>
    <d v="2017-09-18T05:00:00"/>
    <b v="0"/>
    <s v="theater/plays"/>
    <x v="0"/>
    <s v="plays"/>
  </r>
  <r>
    <n v="9.32"/>
    <x v="2"/>
    <n v="296"/>
    <n v="47.229729729729726"/>
    <s v="US"/>
    <s v="USD"/>
    <n v="1311483600"/>
    <n v="1311656400"/>
    <b v="0"/>
    <x v="621"/>
    <d v="2011-07-26T05:00:00"/>
    <b v="1"/>
    <s v="music/indie rock"/>
    <x v="1"/>
    <s v="indie rock"/>
  </r>
  <r>
    <n v="4.2927586206896553"/>
    <x v="2"/>
    <n v="170"/>
    <n v="73.229411764705887"/>
    <s v="US"/>
    <s v="USD"/>
    <n v="1291356000"/>
    <n v="1293170400"/>
    <b v="0"/>
    <x v="622"/>
    <d v="2010-12-24T06:00:00"/>
    <b v="1"/>
    <s v="theater/plays"/>
    <x v="0"/>
    <s v="plays"/>
  </r>
  <r>
    <n v="1.0065753424657535"/>
    <x v="2"/>
    <n v="86"/>
    <n v="85.441860465116278"/>
    <s v="DK"/>
    <s v="DKK"/>
    <n v="1551852000"/>
    <n v="1553317200"/>
    <b v="0"/>
    <x v="623"/>
    <d v="2019-03-23T05:00:00"/>
    <b v="0"/>
    <s v="games/video games"/>
    <x v="5"/>
    <s v="video games"/>
  </r>
  <r>
    <n v="2.266111111111111"/>
    <x v="2"/>
    <n v="6286"/>
    <n v="1.297804645243398"/>
    <s v="US"/>
    <s v="USD"/>
    <n v="1500440400"/>
    <n v="1503118800"/>
    <b v="0"/>
    <x v="624"/>
    <d v="2017-08-19T05:00:00"/>
    <b v="0"/>
    <s v="music/rock"/>
    <x v="1"/>
    <s v="rock"/>
  </r>
  <r>
    <n v="1.4238"/>
    <x v="2"/>
    <n v="3727"/>
    <n v="1.9101153742956802"/>
    <s v="US"/>
    <s v="USD"/>
    <n v="1316754000"/>
    <n v="1318741200"/>
    <b v="0"/>
    <x v="325"/>
    <d v="2011-10-16T05:00:00"/>
    <b v="0"/>
    <s v="theater/plays"/>
    <x v="0"/>
    <s v="plays"/>
  </r>
  <r>
    <n v="0.90633333333333332"/>
    <x v="2"/>
    <n v="1605"/>
    <n v="3.3881619937694705"/>
    <s v="US"/>
    <s v="USD"/>
    <n v="1518242400"/>
    <n v="1518242400"/>
    <b v="0"/>
    <x v="625"/>
    <d v="2018-02-10T06:00:00"/>
    <b v="1"/>
    <s v="music/indie rock"/>
    <x v="1"/>
    <s v="indie rock"/>
  </r>
  <r>
    <n v="0.63966740576496672"/>
    <x v="2"/>
    <n v="2120"/>
    <n v="54.432075471698113"/>
    <s v="US"/>
    <s v="USD"/>
    <n v="1269752400"/>
    <n v="1273554000"/>
    <b v="0"/>
    <x v="626"/>
    <d v="2010-05-11T05:00:00"/>
    <b v="0"/>
    <s v="theater/plays"/>
    <x v="0"/>
    <s v="plays"/>
  </r>
  <r>
    <n v="0.84131868131868137"/>
    <x v="2"/>
    <n v="50"/>
    <n v="153.12"/>
    <s v="US"/>
    <s v="USD"/>
    <n v="1281330000"/>
    <n v="1281589200"/>
    <b v="0"/>
    <x v="627"/>
    <d v="2010-08-12T05:00:00"/>
    <b v="0"/>
    <s v="theater/plays"/>
    <x v="0"/>
    <s v="plays"/>
  </r>
  <r>
    <n v="1.3393478260869565"/>
    <x v="2"/>
    <n v="2080"/>
    <n v="5.9240384615384611"/>
    <s v="US"/>
    <s v="USD"/>
    <n v="1398661200"/>
    <n v="1400389200"/>
    <b v="0"/>
    <x v="628"/>
    <d v="2014-05-18T05:00:00"/>
    <b v="0"/>
    <s v="film &amp; video/drama"/>
    <x v="3"/>
    <s v="drama"/>
  </r>
  <r>
    <n v="0.59042047531992692"/>
    <x v="2"/>
    <n v="2105"/>
    <n v="46.027553444180519"/>
    <s v="US"/>
    <s v="USD"/>
    <n v="1388469600"/>
    <n v="1388815200"/>
    <b v="0"/>
    <x v="629"/>
    <d v="2014-01-04T06:00:00"/>
    <b v="0"/>
    <s v="film &amp; video/animation"/>
    <x v="3"/>
    <s v="animation"/>
  </r>
  <r>
    <n v="1.5280062063615205"/>
    <x v="2"/>
    <n v="2436"/>
    <n v="80.853858784893262"/>
    <s v="US"/>
    <s v="USD"/>
    <n v="1518328800"/>
    <n v="1519538400"/>
    <b v="0"/>
    <x v="630"/>
    <d v="2018-02-25T06:00:00"/>
    <b v="0"/>
    <s v="theater/plays"/>
    <x v="0"/>
    <s v="plays"/>
  </r>
  <r>
    <n v="4.466912114014252"/>
    <x v="2"/>
    <n v="80"/>
    <n v="2350.7125000000001"/>
    <s v="US"/>
    <s v="USD"/>
    <n v="1517032800"/>
    <n v="1517810400"/>
    <b v="0"/>
    <x v="631"/>
    <d v="2018-02-05T06:00:00"/>
    <b v="0"/>
    <s v="publishing/translations"/>
    <x v="4"/>
    <s v="translations"/>
  </r>
  <r>
    <n v="0.8439189189189189"/>
    <x v="2"/>
    <n v="42"/>
    <n v="148.6904761904762"/>
    <s v="US"/>
    <s v="USD"/>
    <n v="1368594000"/>
    <n v="1370581200"/>
    <b v="0"/>
    <x v="632"/>
    <d v="2013-06-07T05:00:00"/>
    <b v="1"/>
    <s v="technology/wearables"/>
    <x v="6"/>
    <s v="wearables"/>
  </r>
  <r>
    <n v="0.03"/>
    <x v="2"/>
    <n v="139"/>
    <n v="2.1582733812949641E-2"/>
    <s v="CA"/>
    <s v="CAD"/>
    <n v="1448258400"/>
    <n v="1448863200"/>
    <b v="0"/>
    <x v="633"/>
    <d v="2015-11-30T06:00:00"/>
    <b v="1"/>
    <s v="technology/web"/>
    <x v="6"/>
    <s v="web"/>
  </r>
  <r>
    <n v="1.7502692307692307"/>
    <x v="2"/>
    <n v="159"/>
    <n v="572.41509433962267"/>
    <s v="US"/>
    <s v="USD"/>
    <n v="1431925200"/>
    <n v="1432098000"/>
    <b v="0"/>
    <x v="233"/>
    <d v="2015-05-20T05:00:00"/>
    <b v="0"/>
    <s v="film &amp; video/drama"/>
    <x v="3"/>
    <s v="drama"/>
  </r>
  <r>
    <n v="0.54137931034482756"/>
    <x v="2"/>
    <n v="381"/>
    <n v="12.362204724409448"/>
    <s v="US"/>
    <s v="USD"/>
    <n v="1481522400"/>
    <n v="1482127200"/>
    <b v="0"/>
    <x v="634"/>
    <d v="2016-12-19T06:00:00"/>
    <b v="0"/>
    <s v="technology/wearables"/>
    <x v="6"/>
    <s v="wearables"/>
  </r>
  <r>
    <n v="3.1187381703470032"/>
    <x v="2"/>
    <n v="194"/>
    <n v="1019.2164948453608"/>
    <s v="GB"/>
    <s v="GBP"/>
    <n v="1335934800"/>
    <n v="1335934800"/>
    <b v="0"/>
    <x v="635"/>
    <d v="2012-05-02T05:00:00"/>
    <b v="1"/>
    <s v="food/food trucks"/>
    <x v="2"/>
    <s v="food trucks"/>
  </r>
  <r>
    <n v="1.2278160919540231"/>
    <x v="2"/>
    <n v="106"/>
    <n v="100.77358490566037"/>
    <s v="US"/>
    <s v="USD"/>
    <n v="1529989200"/>
    <n v="1530075600"/>
    <b v="0"/>
    <x v="636"/>
    <d v="2018-06-27T05:00:00"/>
    <b v="0"/>
    <s v="music/electric music"/>
    <x v="1"/>
    <s v="electric music"/>
  </r>
  <r>
    <n v="0.99026517383618151"/>
    <x v="2"/>
    <n v="142"/>
    <n v="1183.4366197183099"/>
    <s v="US"/>
    <s v="USD"/>
    <n v="1418709600"/>
    <n v="1418796000"/>
    <b v="0"/>
    <x v="637"/>
    <d v="2014-12-17T06:00:00"/>
    <b v="0"/>
    <s v="film &amp; video/television"/>
    <x v="3"/>
    <s v="television"/>
  </r>
  <r>
    <n v="1.278468634686347"/>
    <x v="2"/>
    <n v="211"/>
    <n v="656.80568720379142"/>
    <s v="US"/>
    <s v="USD"/>
    <n v="1372136400"/>
    <n v="1372482000"/>
    <b v="0"/>
    <x v="638"/>
    <d v="2013-06-29T05:00:00"/>
    <b v="1"/>
    <s v="publishing/translations"/>
    <x v="4"/>
    <s v="translations"/>
  </r>
  <r>
    <n v="1.5861643835616439"/>
    <x v="2"/>
    <n v="2756"/>
    <n v="4.2013788098693761"/>
    <s v="US"/>
    <s v="USD"/>
    <n v="1425877200"/>
    <n v="1426914000"/>
    <b v="0"/>
    <x v="639"/>
    <d v="2015-03-21T05:00:00"/>
    <b v="0"/>
    <s v="technology/wearables"/>
    <x v="6"/>
    <s v="wearables"/>
  </r>
  <r>
    <n v="7.0705882352941174"/>
    <x v="2"/>
    <n v="173"/>
    <n v="69.479768786127167"/>
    <s v="GB"/>
    <s v="GBP"/>
    <n v="1501304400"/>
    <n v="1501477200"/>
    <b v="0"/>
    <x v="640"/>
    <d v="2017-07-31T05:00:00"/>
    <b v="0"/>
    <s v="food/food trucks"/>
    <x v="2"/>
    <s v="food trucks"/>
  </r>
  <r>
    <n v="1.4238775510204082"/>
    <x v="2"/>
    <n v="87"/>
    <n v="160.39080459770116"/>
    <s v="US"/>
    <s v="USD"/>
    <n v="1268287200"/>
    <n v="1269061200"/>
    <b v="0"/>
    <x v="641"/>
    <d v="2010-03-20T05:00:00"/>
    <b v="1"/>
    <s v="photography/photography books"/>
    <x v="7"/>
    <s v="photography books"/>
  </r>
  <r>
    <n v="1.4786046511627906"/>
    <x v="2"/>
    <n v="1572"/>
    <n v="4.0445292620865141"/>
    <s v="GB"/>
    <s v="GBP"/>
    <n v="1407128400"/>
    <n v="1411362000"/>
    <b v="0"/>
    <x v="642"/>
    <d v="2014-09-22T05:00:00"/>
    <b v="1"/>
    <s v="food/food trucks"/>
    <x v="2"/>
    <s v="food trucks"/>
  </r>
  <r>
    <n v="0.20322580645161289"/>
    <x v="2"/>
    <n v="2346"/>
    <n v="0.53708439897698212"/>
    <s v="US"/>
    <s v="USD"/>
    <n v="1492664400"/>
    <n v="1495515600"/>
    <b v="0"/>
    <x v="643"/>
    <d v="2017-05-23T05:00:00"/>
    <b v="0"/>
    <s v="theater/plays"/>
    <x v="0"/>
    <s v="plays"/>
  </r>
  <r>
    <n v="18.40625"/>
    <x v="2"/>
    <n v="115"/>
    <n v="128.04347826086956"/>
    <s v="US"/>
    <s v="USD"/>
    <n v="1454479200"/>
    <n v="1455948000"/>
    <b v="0"/>
    <x v="644"/>
    <d v="2016-02-20T06:00:00"/>
    <b v="0"/>
    <s v="theater/plays"/>
    <x v="0"/>
    <s v="plays"/>
  </r>
  <r>
    <n v="1.6194202898550725"/>
    <x v="2"/>
    <n v="85"/>
    <n v="131.45882352941177"/>
    <s v="IT"/>
    <s v="EUR"/>
    <n v="1281934800"/>
    <n v="1282366800"/>
    <b v="0"/>
    <x v="645"/>
    <d v="2010-08-21T05:00:00"/>
    <b v="0"/>
    <s v="technology/wearables"/>
    <x v="6"/>
    <s v="wearables"/>
  </r>
  <r>
    <n v="4.7282077922077921"/>
    <x v="2"/>
    <n v="144"/>
    <n v="1264.1388888888889"/>
    <s v="US"/>
    <s v="USD"/>
    <n v="1573970400"/>
    <n v="1574575200"/>
    <b v="0"/>
    <x v="646"/>
    <d v="2019-11-24T06:00:00"/>
    <b v="0"/>
    <s v="journalism/audio"/>
    <x v="8"/>
    <s v="audio"/>
  </r>
  <r>
    <n v="0.24466101694915254"/>
    <x v="2"/>
    <n v="2443"/>
    <n v="11.817437576749898"/>
    <s v="US"/>
    <s v="USD"/>
    <n v="1372654800"/>
    <n v="1374901200"/>
    <b v="0"/>
    <x v="647"/>
    <d v="2013-07-27T05:00:00"/>
    <b v="1"/>
    <s v="food/food trucks"/>
    <x v="2"/>
    <s v="food trucks"/>
  </r>
  <r>
    <n v="5.1764999999999999"/>
    <x v="2"/>
    <n v="64"/>
    <n v="161.765625"/>
    <s v="US"/>
    <s v="USD"/>
    <n v="1561784400"/>
    <n v="1562907600"/>
    <b v="0"/>
    <x v="648"/>
    <d v="2019-07-12T05:00:00"/>
    <b v="0"/>
    <s v="photography/photography books"/>
    <x v="7"/>
    <s v="photography books"/>
  </r>
  <r>
    <n v="2.4764285714285714"/>
    <x v="2"/>
    <n v="268"/>
    <n v="51.746268656716417"/>
    <s v="US"/>
    <s v="USD"/>
    <n v="1332392400"/>
    <n v="1332478800"/>
    <b v="0"/>
    <x v="649"/>
    <d v="2012-03-23T05:00:00"/>
    <b v="0"/>
    <s v="technology/wearables"/>
    <x v="6"/>
    <s v="wearables"/>
  </r>
  <r>
    <n v="1.0020481927710843"/>
    <x v="2"/>
    <n v="195"/>
    <n v="42.651282051282053"/>
    <s v="DK"/>
    <s v="DKK"/>
    <n v="1402376400"/>
    <n v="1402722000"/>
    <b v="0"/>
    <x v="650"/>
    <d v="2014-06-14T05:00:00"/>
    <b v="0"/>
    <s v="theater/plays"/>
    <x v="0"/>
    <s v="plays"/>
  </r>
  <r>
    <n v="1.53"/>
    <x v="2"/>
    <n v="186"/>
    <n v="56.758064516129032"/>
    <s v="AU"/>
    <s v="AUD"/>
    <n v="1343365200"/>
    <n v="1345870800"/>
    <b v="0"/>
    <x v="651"/>
    <d v="2012-08-25T05:00:00"/>
    <b v="1"/>
    <s v="games/video games"/>
    <x v="5"/>
    <s v="video games"/>
  </r>
  <r>
    <n v="0.37091954022988505"/>
    <x v="2"/>
    <n v="460"/>
    <n v="7.0152173913043478"/>
    <s v="US"/>
    <s v="USD"/>
    <n v="1435726800"/>
    <n v="1437454800"/>
    <b v="0"/>
    <x v="437"/>
    <d v="2015-07-21T05:00:00"/>
    <b v="0"/>
    <s v="film &amp; video/drama"/>
    <x v="3"/>
    <s v="drama"/>
  </r>
  <r>
    <n v="4.3923948220064728E-2"/>
    <x v="2"/>
    <n v="2528"/>
    <n v="2.1475474683544302"/>
    <s v="US"/>
    <s v="USD"/>
    <n v="1511416800"/>
    <n v="1512885600"/>
    <b v="0"/>
    <x v="443"/>
    <d v="2017-12-10T06:00:00"/>
    <b v="1"/>
    <s v="theater/plays"/>
    <x v="0"/>
    <s v="plays"/>
  </r>
  <r>
    <n v="1.5650721649484536"/>
    <x v="2"/>
    <n v="3657"/>
    <n v="20.756357670221494"/>
    <s v="US"/>
    <s v="USD"/>
    <n v="1532840400"/>
    <n v="1534654800"/>
    <b v="0"/>
    <x v="501"/>
    <d v="2018-08-19T05:00:00"/>
    <b v="0"/>
    <s v="theater/plays"/>
    <x v="0"/>
    <s v="plays"/>
  </r>
  <r>
    <n v="2.704081632653061"/>
    <x v="2"/>
    <n v="131"/>
    <n v="101.14503816793894"/>
    <s v="AU"/>
    <s v="AUD"/>
    <n v="1527742800"/>
    <n v="1529816400"/>
    <b v="0"/>
    <x v="652"/>
    <d v="2018-06-24T05:00:00"/>
    <b v="0"/>
    <s v="film &amp; video/drama"/>
    <x v="3"/>
    <s v="drama"/>
  </r>
  <r>
    <n v="1.3405952380952382"/>
    <x v="2"/>
    <n v="239"/>
    <n v="47.11715481171548"/>
    <s v="US"/>
    <s v="USD"/>
    <n v="1404536400"/>
    <n v="1404622800"/>
    <b v="0"/>
    <x v="653"/>
    <d v="2014-07-06T05:00:00"/>
    <b v="1"/>
    <s v="games/video games"/>
    <x v="5"/>
    <s v="video games"/>
  </r>
  <r>
    <n v="0.50398033126293995"/>
    <x v="2"/>
    <n v="78"/>
    <n v="1248.3205128205129"/>
    <s v="US"/>
    <s v="USD"/>
    <n v="1493960400"/>
    <n v="1494392400"/>
    <b v="0"/>
    <x v="654"/>
    <d v="2017-05-10T05:00:00"/>
    <b v="0"/>
    <s v="food/food trucks"/>
    <x v="2"/>
    <s v="food trucks"/>
  </r>
  <r>
    <n v="0.88815837937384901"/>
    <x v="2"/>
    <n v="1773"/>
    <n v="27.200789622109419"/>
    <s v="US"/>
    <s v="USD"/>
    <n v="1420696800"/>
    <n v="1421906400"/>
    <b v="0"/>
    <x v="587"/>
    <d v="2015-01-22T06:00:00"/>
    <b v="1"/>
    <s v="music/rock"/>
    <x v="1"/>
    <s v="rock"/>
  </r>
  <r>
    <n v="1.65"/>
    <x v="2"/>
    <n v="32"/>
    <n v="458.90625"/>
    <s v="US"/>
    <s v="USD"/>
    <n v="1555650000"/>
    <n v="1555909200"/>
    <b v="0"/>
    <x v="655"/>
    <d v="2019-04-22T05:00:00"/>
    <b v="0"/>
    <s v="theater/plays"/>
    <x v="0"/>
    <s v="plays"/>
  </r>
  <r>
    <n v="0.17499999999999999"/>
    <x v="2"/>
    <n v="369"/>
    <n v="1.9918699186991871"/>
    <s v="US"/>
    <s v="USD"/>
    <n v="1471928400"/>
    <n v="1472446800"/>
    <b v="0"/>
    <x v="656"/>
    <d v="2016-08-29T05:00:00"/>
    <b v="1"/>
    <s v="film &amp; video/drama"/>
    <x v="3"/>
    <s v="drama"/>
  </r>
  <r>
    <n v="1.8566071428571429"/>
    <x v="2"/>
    <n v="89"/>
    <n v="116.82022471910112"/>
    <s v="US"/>
    <s v="USD"/>
    <n v="1267682400"/>
    <n v="1268114400"/>
    <b v="0"/>
    <x v="657"/>
    <d v="2010-03-09T06:00:00"/>
    <b v="0"/>
    <s v="film &amp; video/shorts"/>
    <x v="3"/>
    <s v="shorts"/>
  </r>
  <r>
    <n v="4.1266319444444441"/>
    <x v="2"/>
    <n v="147"/>
    <n v="808.48299319727892"/>
    <s v="US"/>
    <s v="USD"/>
    <n v="1451109600"/>
    <n v="1454306400"/>
    <b v="0"/>
    <x v="168"/>
    <d v="2016-02-01T06:00:00"/>
    <b v="1"/>
    <s v="theater/plays"/>
    <x v="0"/>
    <s v="plays"/>
  </r>
  <r>
    <n v="0.90249999999999997"/>
    <x v="2"/>
    <n v="126"/>
    <n v="57.301587301587304"/>
    <s v="CA"/>
    <s v="CAD"/>
    <n v="1516860000"/>
    <n v="1516946400"/>
    <b v="0"/>
    <x v="658"/>
    <d v="2018-01-26T06:00:00"/>
    <b v="0"/>
    <s v="theater/plays"/>
    <x v="0"/>
    <s v="plays"/>
  </r>
  <r>
    <n v="0.91984615384615387"/>
    <x v="2"/>
    <n v="2218"/>
    <n v="48.52209197475203"/>
    <s v="GB"/>
    <s v="GBP"/>
    <n v="1374642000"/>
    <n v="1377752400"/>
    <b v="0"/>
    <x v="659"/>
    <d v="2013-08-29T05:00:00"/>
    <b v="0"/>
    <s v="music/indie rock"/>
    <x v="1"/>
    <s v="indie rock"/>
  </r>
  <r>
    <n v="5.2700632911392402"/>
    <x v="2"/>
    <n v="202"/>
    <n v="412.21287128712873"/>
    <s v="IT"/>
    <s v="EUR"/>
    <n v="1528434000"/>
    <n v="1528606800"/>
    <b v="0"/>
    <x v="660"/>
    <d v="2018-06-10T05:00:00"/>
    <b v="1"/>
    <s v="theater/plays"/>
    <x v="0"/>
    <s v="plays"/>
  </r>
  <r>
    <n v="3.1914285714285713"/>
    <x v="2"/>
    <n v="140"/>
    <n v="95.742857142857147"/>
    <s v="IT"/>
    <s v="EUR"/>
    <n v="1282626000"/>
    <n v="1284872400"/>
    <b v="0"/>
    <x v="661"/>
    <d v="2010-09-19T05:00:00"/>
    <b v="0"/>
    <s v="publishing/fiction"/>
    <x v="4"/>
    <s v="fiction"/>
  </r>
  <r>
    <n v="3.5418867924528303"/>
    <x v="2"/>
    <n v="1052"/>
    <n v="124.90874524714829"/>
    <s v="DK"/>
    <s v="DKK"/>
    <n v="1535605200"/>
    <n v="1537592400"/>
    <b v="1"/>
    <x v="662"/>
    <d v="2018-09-22T05:00:00"/>
    <b v="1"/>
    <s v="film &amp; video/documentary"/>
    <x v="3"/>
    <s v="documentary"/>
  </r>
  <r>
    <n v="0.32896103896103895"/>
    <x v="2"/>
    <n v="247"/>
    <n v="10.255060728744938"/>
    <s v="US"/>
    <s v="USD"/>
    <n v="1525496400"/>
    <n v="1527397200"/>
    <b v="0"/>
    <x v="663"/>
    <d v="2018-05-27T05:00:00"/>
    <b v="0"/>
    <s v="photography/photography books"/>
    <x v="7"/>
    <s v="photography books"/>
  </r>
  <r>
    <n v="1.358918918918919"/>
    <x v="2"/>
    <n v="84"/>
    <n v="59.857142857142854"/>
    <s v="US"/>
    <s v="USD"/>
    <n v="1452232800"/>
    <n v="1453356000"/>
    <b v="0"/>
    <x v="664"/>
    <d v="2016-01-21T06:00:00"/>
    <b v="0"/>
    <s v="music/rock"/>
    <x v="1"/>
    <s v="rock"/>
  </r>
  <r>
    <n v="2.0843373493975904E-2"/>
    <x v="2"/>
    <n v="88"/>
    <n v="17.693181818181817"/>
    <s v="US"/>
    <s v="USD"/>
    <n v="1537160400"/>
    <n v="1537419600"/>
    <b v="0"/>
    <x v="665"/>
    <d v="2018-09-20T05:00:00"/>
    <b v="1"/>
    <s v="theater/plays"/>
    <x v="0"/>
    <s v="plays"/>
  </r>
  <r>
    <n v="0.61"/>
    <x v="2"/>
    <n v="156"/>
    <n v="39.102564102564102"/>
    <s v="US"/>
    <s v="USD"/>
    <n v="1422165600"/>
    <n v="1423202400"/>
    <b v="0"/>
    <x v="666"/>
    <d v="2015-02-06T06:00:00"/>
    <b v="0"/>
    <s v="film &amp; video/drama"/>
    <x v="3"/>
    <s v="drama"/>
  </r>
  <r>
    <n v="0.30037735849056602"/>
    <x v="2"/>
    <n v="2985"/>
    <n v="0.53333333333333333"/>
    <s v="US"/>
    <s v="USD"/>
    <n v="1459486800"/>
    <n v="1460610000"/>
    <b v="0"/>
    <x v="667"/>
    <d v="2016-04-14T05:00:00"/>
    <b v="0"/>
    <s v="theater/plays"/>
    <x v="0"/>
    <s v="plays"/>
  </r>
  <r>
    <n v="11.791666666666666"/>
    <x v="2"/>
    <n v="762"/>
    <n v="18.569553805774277"/>
    <s v="US"/>
    <s v="USD"/>
    <n v="1369717200"/>
    <n v="1370494800"/>
    <b v="0"/>
    <x v="668"/>
    <d v="2013-06-06T05:00:00"/>
    <b v="0"/>
    <s v="technology/wearables"/>
    <x v="6"/>
    <s v="wearables"/>
  </r>
  <r>
    <n v="11.260833333333334"/>
    <x v="2"/>
    <n v="554"/>
    <n v="24.391696750902526"/>
    <s v="CA"/>
    <s v="CAD"/>
    <n v="1482127200"/>
    <n v="1482645600"/>
    <b v="0"/>
    <x v="669"/>
    <d v="2016-12-25T06:00:00"/>
    <b v="0"/>
    <s v="music/indie rock"/>
    <x v="1"/>
    <s v="indie rock"/>
  </r>
  <r>
    <n v="0.12923076923076923"/>
    <x v="2"/>
    <n v="135"/>
    <n v="3.7333333333333334"/>
    <s v="DK"/>
    <s v="DKK"/>
    <n v="1396414800"/>
    <n v="1399093200"/>
    <b v="0"/>
    <x v="670"/>
    <d v="2014-05-03T05:00:00"/>
    <b v="0"/>
    <s v="music/rock"/>
    <x v="1"/>
    <s v="rock"/>
  </r>
  <r>
    <n v="7.12"/>
    <x v="2"/>
    <n v="122"/>
    <n v="116.72131147540983"/>
    <s v="US"/>
    <s v="USD"/>
    <n v="1315285200"/>
    <n v="1315890000"/>
    <b v="0"/>
    <x v="671"/>
    <d v="2011-09-13T05:00:00"/>
    <b v="1"/>
    <s v="publishing/translations"/>
    <x v="4"/>
    <s v="translations"/>
  </r>
  <r>
    <n v="0.30304347826086958"/>
    <x v="2"/>
    <n v="221"/>
    <n v="9.4615384615384617"/>
    <s v="US"/>
    <s v="USD"/>
    <n v="1443762000"/>
    <n v="1444021200"/>
    <b v="0"/>
    <x v="672"/>
    <d v="2015-10-05T05:00:00"/>
    <b v="1"/>
    <s v="film &amp; video/science fiction"/>
    <x v="3"/>
    <s v="science fiction"/>
  </r>
  <r>
    <n v="2.1250896057347672"/>
    <x v="2"/>
    <n v="126"/>
    <n v="941.11111111111109"/>
    <s v="US"/>
    <s v="USD"/>
    <n v="1456293600"/>
    <n v="1460005200"/>
    <b v="0"/>
    <x v="258"/>
    <d v="2016-04-07T05:00:00"/>
    <b v="0"/>
    <s v="theater/plays"/>
    <x v="0"/>
    <s v="plays"/>
  </r>
  <r>
    <n v="2.2885714285714287"/>
    <x v="2"/>
    <n v="1022"/>
    <n v="10.972602739726028"/>
    <s v="US"/>
    <s v="USD"/>
    <n v="1470114000"/>
    <n v="1470718800"/>
    <b v="0"/>
    <x v="673"/>
    <d v="2016-08-09T05:00:00"/>
    <b v="0"/>
    <s v="theater/plays"/>
    <x v="0"/>
    <s v="plays"/>
  </r>
  <r>
    <n v="0.34959979476654696"/>
    <x v="2"/>
    <n v="3177"/>
    <n v="21.446962543279824"/>
    <s v="US"/>
    <s v="USD"/>
    <n v="1321596000"/>
    <n v="1325052000"/>
    <b v="0"/>
    <x v="674"/>
    <d v="2011-12-28T06:00:00"/>
    <b v="0"/>
    <s v="film &amp; video/animation"/>
    <x v="3"/>
    <s v="animation"/>
  </r>
  <r>
    <n v="1.5729069767441861"/>
    <x v="2"/>
    <n v="198"/>
    <n v="68.318181818181813"/>
    <s v="CH"/>
    <s v="CHF"/>
    <n v="1318827600"/>
    <n v="1319000400"/>
    <b v="0"/>
    <x v="675"/>
    <d v="2011-10-19T05:00:00"/>
    <b v="0"/>
    <s v="theater/plays"/>
    <x v="0"/>
    <s v="plays"/>
  </r>
  <r>
    <n v="0.01"/>
    <x v="2"/>
    <n v="85"/>
    <n v="1.1764705882352941E-2"/>
    <s v="AU"/>
    <s v="AUD"/>
    <n v="1542088800"/>
    <n v="1543816800"/>
    <b v="0"/>
    <x v="676"/>
    <d v="2018-12-03T06:00:00"/>
    <b v="0"/>
    <s v="film &amp; video/documentary"/>
    <x v="3"/>
    <s v="documentary"/>
  </r>
  <r>
    <n v="2.3230555555555554"/>
    <x v="2"/>
    <n v="3596"/>
    <n v="2.3256395995550614"/>
    <s v="US"/>
    <s v="USD"/>
    <n v="1321336800"/>
    <n v="1323064800"/>
    <b v="0"/>
    <x v="677"/>
    <d v="2011-12-05T06:00:00"/>
    <b v="0"/>
    <s v="theater/plays"/>
    <x v="0"/>
    <s v="plays"/>
  </r>
  <r>
    <n v="0.92448275862068963"/>
    <x v="2"/>
    <n v="244"/>
    <n v="21.975409836065573"/>
    <s v="US"/>
    <s v="USD"/>
    <n v="1404968400"/>
    <n v="1405141200"/>
    <b v="0"/>
    <x v="678"/>
    <d v="2014-07-12T05:00:00"/>
    <b v="0"/>
    <s v="music/rock"/>
    <x v="1"/>
    <s v="rock"/>
  </r>
  <r>
    <n v="2.5670212765957445"/>
    <x v="2"/>
    <n v="5180"/>
    <n v="2.3291505791505793"/>
    <s v="US"/>
    <s v="USD"/>
    <n v="1279170000"/>
    <n v="1283058000"/>
    <b v="0"/>
    <x v="679"/>
    <d v="2010-08-29T05:00:00"/>
    <b v="0"/>
    <s v="theater/plays"/>
    <x v="0"/>
    <s v="plays"/>
  </r>
  <r>
    <n v="1.6847017045454546"/>
    <x v="2"/>
    <n v="589"/>
    <n v="201.36332767402376"/>
    <s v="IT"/>
    <s v="EUR"/>
    <n v="1294725600"/>
    <n v="1295762400"/>
    <b v="0"/>
    <x v="680"/>
    <d v="2011-01-23T06:00:00"/>
    <b v="0"/>
    <s v="film &amp; video/animation"/>
    <x v="3"/>
    <s v="animation"/>
  </r>
  <r>
    <n v="1.6657777777777778"/>
    <x v="2"/>
    <n v="2725"/>
    <n v="2.7508256880733946"/>
    <s v="US"/>
    <s v="USD"/>
    <n v="1419055200"/>
    <n v="1419573600"/>
    <b v="0"/>
    <x v="254"/>
    <d v="2014-12-26T06:00:00"/>
    <b v="1"/>
    <s v="music/rock"/>
    <x v="1"/>
    <s v="rock"/>
  </r>
  <r>
    <n v="7.7207692307692311"/>
    <x v="2"/>
    <n v="300"/>
    <n v="33.456666666666663"/>
    <s v="US"/>
    <s v="USD"/>
    <n v="1399006800"/>
    <n v="1399179600"/>
    <b v="0"/>
    <x v="208"/>
    <d v="2014-05-04T05:00:00"/>
    <b v="0"/>
    <s v="journalism/audio"/>
    <x v="8"/>
    <s v="audio"/>
  </r>
  <r>
    <n v="4.0685714285714285"/>
    <x v="2"/>
    <n v="144"/>
    <n v="39.555555555555557"/>
    <s v="US"/>
    <s v="USD"/>
    <n v="1575698400"/>
    <n v="1576562400"/>
    <b v="0"/>
    <x v="681"/>
    <d v="2019-12-17T06:00:00"/>
    <b v="1"/>
    <s v="food/food trucks"/>
    <x v="2"/>
    <s v="food trucks"/>
  </r>
  <r>
    <n v="5.6420608108108112"/>
    <x v="2"/>
    <n v="87"/>
    <n v="1919.5977011494253"/>
    <s v="US"/>
    <s v="USD"/>
    <n v="1312693200"/>
    <n v="1313730000"/>
    <b v="0"/>
    <x v="682"/>
    <d v="2011-08-19T05:00:00"/>
    <b v="0"/>
    <s v="music/jazz"/>
    <x v="1"/>
    <s v="jazz"/>
  </r>
  <r>
    <n v="0.6842686567164179"/>
    <x v="2"/>
    <n v="3116"/>
    <n v="36.782734274711167"/>
    <s v="US"/>
    <s v="USD"/>
    <n v="1393394400"/>
    <n v="1394085600"/>
    <b v="0"/>
    <x v="683"/>
    <d v="2014-03-06T06:00:00"/>
    <b v="0"/>
    <s v="theater/plays"/>
    <x v="0"/>
    <s v="plays"/>
  </r>
  <r>
    <n v="0.34351966873706002"/>
    <x v="2"/>
    <n v="909"/>
    <n v="18.253025302530254"/>
    <s v="US"/>
    <s v="USD"/>
    <n v="1329717600"/>
    <n v="1331186400"/>
    <b v="0"/>
    <x v="294"/>
    <d v="2012-03-08T06:00:00"/>
    <b v="0"/>
    <s v="film &amp; video/documentary"/>
    <x v="3"/>
    <s v="documentary"/>
  </r>
  <r>
    <n v="6.5545454545454547"/>
    <x v="2"/>
    <n v="1613"/>
    <n v="8.9398636081835097"/>
    <s v="US"/>
    <s v="USD"/>
    <n v="1335330000"/>
    <n v="1336539600"/>
    <b v="0"/>
    <x v="684"/>
    <d v="2012-05-09T05:00:00"/>
    <b v="0"/>
    <s v="technology/web"/>
    <x v="6"/>
    <s v="web"/>
  </r>
  <r>
    <n v="1.7725714285714285"/>
    <x v="2"/>
    <n v="136"/>
    <n v="45.617647058823529"/>
    <s v="US"/>
    <s v="USD"/>
    <n v="1268888400"/>
    <n v="1269752400"/>
    <b v="0"/>
    <x v="685"/>
    <d v="2010-03-28T05:00:00"/>
    <b v="0"/>
    <s v="publishing/translations"/>
    <x v="4"/>
    <s v="translations"/>
  </r>
  <r>
    <n v="1.1317857142857144"/>
    <x v="2"/>
    <n v="130"/>
    <n v="48.753846153846155"/>
    <s v="US"/>
    <s v="USD"/>
    <n v="1289973600"/>
    <n v="1291615200"/>
    <b v="0"/>
    <x v="686"/>
    <d v="2010-12-06T06:00:00"/>
    <b v="0"/>
    <s v="music/rock"/>
    <x v="1"/>
    <s v="rock"/>
  </r>
  <r>
    <n v="7.2818181818181822"/>
    <x v="2"/>
    <n v="102"/>
    <n v="78.529411764705884"/>
    <s v="US"/>
    <s v="USD"/>
    <n v="1279083600"/>
    <n v="1279947600"/>
    <b v="0"/>
    <x v="687"/>
    <d v="2010-07-24T05:00:00"/>
    <b v="0"/>
    <s v="games/video games"/>
    <x v="5"/>
    <s v="video games"/>
  </r>
  <r>
    <n v="2.0833333333333335"/>
    <x v="2"/>
    <n v="4006"/>
    <n v="2.0282076884672993"/>
    <s v="US"/>
    <s v="USD"/>
    <n v="1395810000"/>
    <n v="1396933200"/>
    <b v="0"/>
    <x v="688"/>
    <d v="2014-04-08T05:00:00"/>
    <b v="0"/>
    <s v="film &amp; video/animation"/>
    <x v="3"/>
    <s v="animation"/>
  </r>
  <r>
    <n v="0.31171232876712329"/>
    <x v="2"/>
    <n v="1629"/>
    <n v="8.3812154696132595"/>
    <s v="US"/>
    <s v="USD"/>
    <n v="1268715600"/>
    <n v="1270530000"/>
    <b v="0"/>
    <x v="689"/>
    <d v="2010-04-06T05:00:00"/>
    <b v="1"/>
    <s v="theater/plays"/>
    <x v="0"/>
    <s v="plays"/>
  </r>
  <r>
    <n v="0.56967078189300413"/>
    <x v="2"/>
    <n v="2188"/>
    <n v="25.307129798903109"/>
    <s v="US"/>
    <s v="USD"/>
    <n v="1573970400"/>
    <n v="1575525600"/>
    <b v="0"/>
    <x v="646"/>
    <d v="2019-12-05T06:00:00"/>
    <b v="0"/>
    <s v="theater/plays"/>
    <x v="0"/>
    <s v="plays"/>
  </r>
  <r>
    <n v="2.31"/>
    <x v="2"/>
    <n v="2409"/>
    <n v="4.602739726027397"/>
    <s v="IT"/>
    <s v="EUR"/>
    <n v="1276578000"/>
    <n v="1279083600"/>
    <b v="0"/>
    <x v="690"/>
    <d v="2010-07-14T05:00:00"/>
    <b v="0"/>
    <s v="music/rock"/>
    <x v="1"/>
    <s v="rock"/>
  </r>
  <r>
    <n v="0.86867834394904464"/>
    <x v="2"/>
    <n v="194"/>
    <n v="562.40206185567013"/>
    <s v="US"/>
    <s v="USD"/>
    <n v="1401426000"/>
    <n v="1402894800"/>
    <b v="1"/>
    <x v="266"/>
    <d v="2014-06-16T05:00:00"/>
    <b v="0"/>
    <s v="technology/wearables"/>
    <x v="6"/>
    <s v="wearables"/>
  </r>
  <r>
    <n v="2.7074418604651163"/>
    <x v="2"/>
    <n v="1140"/>
    <n v="10.212280701754386"/>
    <s v="US"/>
    <s v="USD"/>
    <n v="1433480400"/>
    <n v="1434430800"/>
    <b v="0"/>
    <x v="433"/>
    <d v="2015-06-16T05:00:00"/>
    <b v="0"/>
    <s v="theater/plays"/>
    <x v="0"/>
    <s v="plays"/>
  </r>
  <r>
    <n v="0.49446428571428569"/>
    <x v="2"/>
    <n v="102"/>
    <n v="27.147058823529413"/>
    <s v="US"/>
    <s v="USD"/>
    <n v="1555563600"/>
    <n v="1557896400"/>
    <b v="0"/>
    <x v="691"/>
    <d v="2019-05-15T05:00:00"/>
    <b v="0"/>
    <s v="theater/plays"/>
    <x v="0"/>
    <s v="plays"/>
  </r>
  <r>
    <n v="1.1335962566844919"/>
    <x v="2"/>
    <n v="2857"/>
    <n v="59.358067903395167"/>
    <s v="US"/>
    <s v="USD"/>
    <n v="1295676000"/>
    <n v="1297490400"/>
    <b v="0"/>
    <x v="692"/>
    <d v="2011-02-12T06:00:00"/>
    <b v="0"/>
    <s v="theater/plays"/>
    <x v="0"/>
    <s v="plays"/>
  </r>
  <r>
    <n v="1.9055555555555554"/>
    <x v="2"/>
    <n v="107"/>
    <n v="945.65420560747668"/>
    <s v="US"/>
    <s v="USD"/>
    <n v="1443848400"/>
    <n v="1447394400"/>
    <b v="0"/>
    <x v="68"/>
    <d v="2015-11-13T06:00:00"/>
    <b v="0"/>
    <s v="publishing/nonfiction"/>
    <x v="4"/>
    <s v="nonfiction"/>
  </r>
  <r>
    <n v="1.355"/>
    <x v="2"/>
    <n v="160"/>
    <n v="42.34375"/>
    <s v="GB"/>
    <s v="GBP"/>
    <n v="1457330400"/>
    <n v="1458277200"/>
    <b v="0"/>
    <x v="693"/>
    <d v="2016-03-18T05:00:00"/>
    <b v="0"/>
    <s v="music/rock"/>
    <x v="1"/>
    <s v="rock"/>
  </r>
  <r>
    <n v="0.10297872340425532"/>
    <x v="2"/>
    <n v="2230"/>
    <n v="0.43408071748878924"/>
    <s v="US"/>
    <s v="USD"/>
    <n v="1395550800"/>
    <n v="1395723600"/>
    <b v="0"/>
    <x v="694"/>
    <d v="2014-03-25T05:00:00"/>
    <b v="0"/>
    <s v="food/food trucks"/>
    <x v="2"/>
    <s v="food trucks"/>
  </r>
  <r>
    <n v="0.65544223826714798"/>
    <x v="2"/>
    <n v="316"/>
    <n v="229.81962025316454"/>
    <s v="US"/>
    <s v="USD"/>
    <n v="1551852000"/>
    <n v="1552197600"/>
    <b v="0"/>
    <x v="623"/>
    <d v="2019-03-10T06:00:00"/>
    <b v="1"/>
    <s v="music/jazz"/>
    <x v="1"/>
    <s v="jazz"/>
  </r>
  <r>
    <n v="0.49026652452025588"/>
    <x v="2"/>
    <n v="117"/>
    <n v="393.05128205128204"/>
    <s v="US"/>
    <s v="USD"/>
    <n v="1547618400"/>
    <n v="1549087200"/>
    <b v="0"/>
    <x v="695"/>
    <d v="2019-02-02T06:00:00"/>
    <b v="0"/>
    <s v="film &amp; video/science fiction"/>
    <x v="3"/>
    <s v="science fiction"/>
  </r>
  <r>
    <n v="7.8792307692307695"/>
    <x v="2"/>
    <n v="6406"/>
    <n v="1.5989697158913518"/>
    <s v="US"/>
    <s v="USD"/>
    <n v="1355637600"/>
    <n v="1356847200"/>
    <b v="0"/>
    <x v="696"/>
    <d v="2012-12-30T06:00:00"/>
    <b v="0"/>
    <s v="theater/plays"/>
    <x v="0"/>
    <s v="plays"/>
  </r>
  <r>
    <n v="0.80306347746090156"/>
    <x v="2"/>
    <n v="192"/>
    <n v="454.65104166666669"/>
    <s v="US"/>
    <s v="USD"/>
    <n v="1287810000"/>
    <n v="1289800800"/>
    <b v="0"/>
    <x v="697"/>
    <d v="2010-11-15T06:00:00"/>
    <b v="0"/>
    <s v="music/electric music"/>
    <x v="1"/>
    <s v="electric music"/>
  </r>
  <r>
    <n v="1.0629411764705883"/>
    <x v="2"/>
    <n v="26"/>
    <n v="208.5"/>
    <s v="CA"/>
    <s v="CAD"/>
    <n v="1503723600"/>
    <n v="1504501200"/>
    <b v="0"/>
    <x v="698"/>
    <d v="2017-09-04T05:00:00"/>
    <b v="0"/>
    <s v="theater/plays"/>
    <x v="0"/>
    <s v="plays"/>
  </r>
  <r>
    <n v="0.50735632183908042"/>
    <x v="2"/>
    <n v="723"/>
    <n v="6.1051175656984782"/>
    <s v="US"/>
    <s v="USD"/>
    <n v="1484114400"/>
    <n v="1485669600"/>
    <b v="0"/>
    <x v="699"/>
    <d v="2017-01-29T06:00:00"/>
    <b v="0"/>
    <s v="theater/plays"/>
    <x v="0"/>
    <s v="plays"/>
  </r>
  <r>
    <n v="2.153137254901961"/>
    <x v="2"/>
    <n v="170"/>
    <n v="64.594117647058823"/>
    <s v="IT"/>
    <s v="EUR"/>
    <n v="1461906000"/>
    <n v="1462770000"/>
    <b v="0"/>
    <x v="700"/>
    <d v="2016-05-09T05:00:00"/>
    <b v="0"/>
    <s v="theater/plays"/>
    <x v="0"/>
    <s v="plays"/>
  </r>
  <r>
    <n v="1.4122972972972974"/>
    <x v="2"/>
    <n v="238"/>
    <n v="43.911764705882355"/>
    <s v="GB"/>
    <s v="GBP"/>
    <n v="1379653200"/>
    <n v="1379739600"/>
    <b v="0"/>
    <x v="701"/>
    <d v="2013-09-21T05:00:00"/>
    <b v="1"/>
    <s v="music/indie rock"/>
    <x v="1"/>
    <s v="indie rock"/>
  </r>
  <r>
    <n v="1.1533745781777278"/>
    <x v="2"/>
    <n v="55"/>
    <n v="1864.2727272727273"/>
    <s v="US"/>
    <s v="USD"/>
    <n v="1401858000"/>
    <n v="1402722000"/>
    <b v="0"/>
    <x v="702"/>
    <d v="2014-06-14T05:00:00"/>
    <b v="0"/>
    <s v="theater/plays"/>
    <x v="0"/>
    <s v="plays"/>
  </r>
  <r>
    <n v="1.9311940298507462"/>
    <x v="2"/>
    <n v="128"/>
    <n v="101.0859375"/>
    <s v="AU"/>
    <s v="AUD"/>
    <n v="1467954000"/>
    <n v="1468299600"/>
    <b v="0"/>
    <x v="703"/>
    <d v="2016-07-12T05:00:00"/>
    <b v="0"/>
    <s v="photography/photography books"/>
    <x v="7"/>
    <s v="photography books"/>
  </r>
  <r>
    <n v="7.2973333333333334"/>
    <x v="2"/>
    <n v="2144"/>
    <n v="5.1054104477611943"/>
    <s v="US"/>
    <s v="USD"/>
    <n v="1473742800"/>
    <n v="1474174800"/>
    <b v="0"/>
    <x v="704"/>
    <d v="2016-09-18T05:00:00"/>
    <b v="0"/>
    <s v="theater/plays"/>
    <x v="0"/>
    <s v="plays"/>
  </r>
  <r>
    <n v="0.99663398692810456"/>
    <x v="2"/>
    <n v="2693"/>
    <n v="22.649090233939845"/>
    <s v="GB"/>
    <s v="GBP"/>
    <n v="1437022800"/>
    <n v="1437454800"/>
    <b v="0"/>
    <x v="705"/>
    <d v="2015-07-21T05:00:00"/>
    <b v="0"/>
    <s v="theater/plays"/>
    <x v="0"/>
    <s v="plays"/>
  </r>
  <r>
    <n v="0.88166666666666671"/>
    <x v="2"/>
    <n v="432"/>
    <n v="7.3472222222222223"/>
    <s v="US"/>
    <s v="USD"/>
    <n v="1422165600"/>
    <n v="1422684000"/>
    <b v="0"/>
    <x v="666"/>
    <d v="2015-01-31T06:00:00"/>
    <b v="0"/>
    <s v="photography/photography books"/>
    <x v="7"/>
    <s v="photography books"/>
  </r>
  <r>
    <n v="0.37233333333333335"/>
    <x v="2"/>
    <n v="189"/>
    <n v="17.730158730158731"/>
    <s v="US"/>
    <s v="USD"/>
    <n v="1285650000"/>
    <n v="1286427600"/>
    <b v="0"/>
    <x v="706"/>
    <d v="2010-10-07T05:00:00"/>
    <b v="1"/>
    <s v="theater/plays"/>
    <x v="0"/>
    <s v="plays"/>
  </r>
  <r>
    <n v="0.30540075309306081"/>
    <x v="2"/>
    <n v="154"/>
    <n v="368.66233766233768"/>
    <s v="GB"/>
    <s v="GBP"/>
    <n v="1276664400"/>
    <n v="1278738000"/>
    <b v="1"/>
    <x v="707"/>
    <d v="2010-07-10T05:00:00"/>
    <b v="0"/>
    <s v="food/food trucks"/>
    <x v="2"/>
    <s v="food trucks"/>
  </r>
  <r>
    <n v="0.25714285714285712"/>
    <x v="2"/>
    <n v="96"/>
    <n v="5.625"/>
    <s v="US"/>
    <s v="USD"/>
    <n v="1286168400"/>
    <n v="1286427600"/>
    <b v="0"/>
    <x v="708"/>
    <d v="2010-10-07T05:00:00"/>
    <b v="0"/>
    <s v="music/indie rock"/>
    <x v="1"/>
    <s v="indie rock"/>
  </r>
  <r>
    <n v="0.34"/>
    <x v="2"/>
    <n v="3063"/>
    <n v="0.22200457068233759"/>
    <s v="US"/>
    <s v="USD"/>
    <n v="1553576400"/>
    <n v="1553922000"/>
    <b v="0"/>
    <x v="709"/>
    <d v="2019-03-30T05:00:00"/>
    <b v="0"/>
    <s v="theater/plays"/>
    <x v="0"/>
    <s v="plays"/>
  </r>
  <r>
    <n v="11.859090909090909"/>
    <x v="2"/>
    <n v="2266"/>
    <n v="5.7568402471315094"/>
    <s v="US"/>
    <s v="USD"/>
    <n v="1360389600"/>
    <n v="1363150800"/>
    <b v="0"/>
    <x v="710"/>
    <d v="2013-03-13T05:00:00"/>
    <b v="0"/>
    <s v="film &amp; video/television"/>
    <x v="3"/>
    <s v="television"/>
  </r>
  <r>
    <n v="1.2539393939393939"/>
    <x v="2"/>
    <n v="194"/>
    <n v="42.659793814432987"/>
    <s v="CH"/>
    <s v="CHF"/>
    <n v="1487570400"/>
    <n v="1489986000"/>
    <b v="0"/>
    <x v="711"/>
    <d v="2017-03-20T05:00:00"/>
    <b v="0"/>
    <s v="theater/plays"/>
    <x v="0"/>
    <s v="plays"/>
  </r>
  <r>
    <n v="0.14394366197183098"/>
    <x v="2"/>
    <n v="129"/>
    <n v="7.9224806201550386"/>
    <s v="CA"/>
    <s v="CAD"/>
    <n v="1545026400"/>
    <n v="1545804000"/>
    <b v="0"/>
    <x v="712"/>
    <d v="2018-12-26T06:00:00"/>
    <b v="0"/>
    <s v="technology/wearables"/>
    <x v="6"/>
    <s v="wearables"/>
  </r>
  <r>
    <n v="0.54807692307692313"/>
    <x v="2"/>
    <n v="375"/>
    <n v="11.4"/>
    <s v="US"/>
    <s v="USD"/>
    <n v="1488348000"/>
    <n v="1489899600"/>
    <b v="0"/>
    <x v="713"/>
    <d v="2017-03-19T05:00:00"/>
    <b v="0"/>
    <s v="theater/plays"/>
    <x v="0"/>
    <s v="plays"/>
  </r>
  <r>
    <n v="1.0963157894736841"/>
    <x v="2"/>
    <n v="409"/>
    <n v="20.371638141809292"/>
    <s v="US"/>
    <s v="USD"/>
    <n v="1470373200"/>
    <n v="1474088400"/>
    <b v="0"/>
    <x v="714"/>
    <d v="2016-09-17T05:00:00"/>
    <b v="0"/>
    <s v="technology/web"/>
    <x v="6"/>
    <s v="web"/>
  </r>
  <r>
    <n v="1.8847058823529412"/>
    <x v="2"/>
    <n v="234"/>
    <n v="27.384615384615383"/>
    <s v="US"/>
    <s v="USD"/>
    <n v="1460091600"/>
    <n v="1460264400"/>
    <b v="0"/>
    <x v="715"/>
    <d v="2016-04-10T05:00:00"/>
    <b v="0"/>
    <s v="technology/web"/>
    <x v="6"/>
    <s v="web"/>
  </r>
  <r>
    <n v="0.87008284023668636"/>
    <x v="2"/>
    <n v="3016"/>
    <n v="24.377320954907162"/>
    <s v="US"/>
    <s v="USD"/>
    <n v="1440392400"/>
    <n v="1440824400"/>
    <b v="0"/>
    <x v="351"/>
    <d v="2015-08-29T05:00:00"/>
    <b v="0"/>
    <s v="music/metal"/>
    <x v="1"/>
    <s v="metal"/>
  </r>
  <r>
    <n v="0.01"/>
    <x v="2"/>
    <n v="264"/>
    <n v="3.787878787878788E-3"/>
    <s v="US"/>
    <s v="USD"/>
    <n v="1488434400"/>
    <n v="1489554000"/>
    <b v="1"/>
    <x v="716"/>
    <d v="2017-03-15T05:00:00"/>
    <b v="0"/>
    <s v="photography/photography books"/>
    <x v="7"/>
    <s v="photography books"/>
  </r>
  <r>
    <n v="2.0291304347826089"/>
    <x v="2"/>
    <n v="272"/>
    <n v="17.158088235294116"/>
    <s v="US"/>
    <s v="USD"/>
    <n v="1310187600"/>
    <n v="1311397200"/>
    <b v="0"/>
    <x v="717"/>
    <d v="2011-07-23T05:00:00"/>
    <b v="1"/>
    <s v="film &amp; video/documentary"/>
    <x v="3"/>
    <s v="documentary"/>
  </r>
  <r>
    <n v="1.9703225806451612"/>
    <x v="2"/>
    <n v="419"/>
    <n v="29.155131264916466"/>
    <s v="US"/>
    <s v="USD"/>
    <n v="1410325200"/>
    <n v="1411102800"/>
    <b v="0"/>
    <x v="718"/>
    <d v="2014-09-19T05:00:00"/>
    <b v="0"/>
    <s v="journalism/audio"/>
    <x v="8"/>
    <s v="audio"/>
  </r>
  <r>
    <n v="1.07"/>
    <x v="2"/>
    <n v="1621"/>
    <n v="4.0265268352868597"/>
    <s v="IT"/>
    <s v="EUR"/>
    <n v="1498453200"/>
    <n v="1499230800"/>
    <b v="0"/>
    <x v="719"/>
    <d v="2017-07-05T05:00:00"/>
    <b v="0"/>
    <s v="theater/plays"/>
    <x v="0"/>
    <s v="plays"/>
  </r>
  <r>
    <n v="2.6873076923076922"/>
    <x v="2"/>
    <n v="1101"/>
    <n v="6.346049046321526"/>
    <s v="US"/>
    <s v="USD"/>
    <n v="1456380000"/>
    <n v="1457416800"/>
    <b v="0"/>
    <x v="85"/>
    <d v="2016-03-08T06:00:00"/>
    <b v="0"/>
    <s v="music/indie rock"/>
    <x v="1"/>
    <s v="indie rock"/>
  </r>
  <r>
    <n v="0.50845360824742269"/>
    <x v="2"/>
    <n v="1073"/>
    <n v="4.5964585274930103"/>
    <s v="US"/>
    <s v="USD"/>
    <n v="1280552400"/>
    <n v="1280898000"/>
    <b v="0"/>
    <x v="720"/>
    <d v="2010-08-04T05:00:00"/>
    <b v="1"/>
    <s v="theater/plays"/>
    <x v="0"/>
    <s v="plays"/>
  </r>
  <r>
    <n v="11.802857142857142"/>
    <x v="2"/>
    <n v="331"/>
    <n v="24.9607250755287"/>
    <s v="US"/>
    <s v="USD"/>
    <n v="1568178000"/>
    <n v="1568782800"/>
    <b v="0"/>
    <x v="721"/>
    <d v="2019-09-18T05:00:00"/>
    <b v="0"/>
    <s v="journalism/audio"/>
    <x v="8"/>
    <s v="audio"/>
  </r>
  <r>
    <n v="2.64"/>
    <x v="2"/>
    <n v="1170"/>
    <n v="1.5794871794871794"/>
    <s v="US"/>
    <s v="USD"/>
    <n v="1348635600"/>
    <n v="1349413200"/>
    <b v="0"/>
    <x v="722"/>
    <d v="2012-10-05T05:00:00"/>
    <b v="0"/>
    <s v="photography/photography books"/>
    <x v="7"/>
    <s v="photography books"/>
  </r>
  <r>
    <n v="0.30442307692307691"/>
    <x v="2"/>
    <n v="363"/>
    <n v="4.3608815426997243"/>
    <s v="US"/>
    <s v="USD"/>
    <n v="1571374800"/>
    <n v="1571806800"/>
    <b v="0"/>
    <x v="723"/>
    <d v="2019-10-23T05:00:00"/>
    <b v="1"/>
    <s v="food/food trucks"/>
    <x v="2"/>
    <s v="food trucks"/>
  </r>
  <r>
    <n v="0.62880681818181816"/>
    <x v="2"/>
    <n v="103"/>
    <n v="859.57281553398059"/>
    <s v="US"/>
    <s v="USD"/>
    <n v="1386741600"/>
    <n v="1387519200"/>
    <b v="0"/>
    <x v="307"/>
    <d v="2013-12-20T06:00:00"/>
    <b v="0"/>
    <s v="theater/plays"/>
    <x v="0"/>
    <s v="plays"/>
  </r>
  <r>
    <n v="1.9312499999999999"/>
    <x v="2"/>
    <n v="147"/>
    <n v="84.08163265306122"/>
    <s v="US"/>
    <s v="USD"/>
    <n v="1537074000"/>
    <n v="1537246800"/>
    <b v="0"/>
    <x v="724"/>
    <d v="2018-09-18T05:00:00"/>
    <b v="0"/>
    <s v="theater/plays"/>
    <x v="0"/>
    <s v="plays"/>
  </r>
  <r>
    <n v="0.77102702702702708"/>
    <x v="2"/>
    <n v="110"/>
    <n v="648.36363636363637"/>
    <s v="CA"/>
    <s v="CAD"/>
    <n v="1277787600"/>
    <n v="1279515600"/>
    <b v="0"/>
    <x v="725"/>
    <d v="2010-07-19T05:00:00"/>
    <b v="0"/>
    <s v="publishing/nonfiction"/>
    <x v="4"/>
    <s v="nonfiction"/>
  </r>
  <r>
    <n v="2.2552763819095478"/>
    <x v="2"/>
    <n v="134"/>
    <n v="1004.776119402985"/>
    <s v="US"/>
    <s v="USD"/>
    <n v="1522126800"/>
    <n v="1523077200"/>
    <b v="0"/>
    <x v="726"/>
    <d v="2018-04-07T05:00:00"/>
    <b v="0"/>
    <s v="technology/wearables"/>
    <x v="6"/>
    <s v="wearables"/>
  </r>
  <r>
    <n v="2.3940625"/>
    <x v="2"/>
    <n v="269"/>
    <n v="28.479553903345725"/>
    <s v="US"/>
    <s v="USD"/>
    <n v="1489298400"/>
    <n v="1489554000"/>
    <b v="0"/>
    <x v="727"/>
    <d v="2017-03-15T05:00:00"/>
    <b v="0"/>
    <s v="theater/plays"/>
    <x v="0"/>
    <s v="plays"/>
  </r>
  <r>
    <n v="0.921875"/>
    <x v="2"/>
    <n v="175"/>
    <n v="16.857142857142858"/>
    <s v="US"/>
    <s v="USD"/>
    <n v="1547100000"/>
    <n v="1548482400"/>
    <b v="0"/>
    <x v="728"/>
    <d v="2019-01-26T06:00:00"/>
    <b v="1"/>
    <s v="film &amp; video/television"/>
    <x v="3"/>
    <s v="television"/>
  </r>
  <r>
    <n v="1.3023333333333333"/>
    <x v="2"/>
    <n v="69"/>
    <n v="169.86956521739131"/>
    <s v="US"/>
    <s v="USD"/>
    <n v="1383022800"/>
    <n v="1384063200"/>
    <b v="0"/>
    <x v="729"/>
    <d v="2013-11-10T06:00:00"/>
    <b v="0"/>
    <s v="technology/web"/>
    <x v="6"/>
    <s v="web"/>
  </r>
  <r>
    <n v="6.1521739130434785"/>
    <x v="2"/>
    <n v="190"/>
    <n v="74.473684210526315"/>
    <s v="US"/>
    <s v="USD"/>
    <n v="1322373600"/>
    <n v="1322892000"/>
    <b v="0"/>
    <x v="730"/>
    <d v="2011-12-03T06:00:00"/>
    <b v="1"/>
    <s v="film &amp; video/documentary"/>
    <x v="3"/>
    <s v="documentary"/>
  </r>
  <r>
    <n v="3.687953216374269"/>
    <x v="2"/>
    <n v="237"/>
    <n v="798.27848101265818"/>
    <s v="US"/>
    <s v="USD"/>
    <n v="1349240400"/>
    <n v="1350709200"/>
    <b v="1"/>
    <x v="731"/>
    <d v="2012-10-20T05:00:00"/>
    <b v="1"/>
    <s v="film &amp; video/documentary"/>
    <x v="3"/>
    <s v="documentary"/>
  </r>
  <r>
    <n v="10.948571428571428"/>
    <x v="2"/>
    <n v="196"/>
    <n v="39.102040816326529"/>
    <s v="IT"/>
    <s v="EUR"/>
    <n v="1447480800"/>
    <n v="1448863200"/>
    <b v="1"/>
    <x v="732"/>
    <d v="2015-11-30T06:00:00"/>
    <b v="0"/>
    <s v="music/rock"/>
    <x v="1"/>
    <s v="rock"/>
  </r>
  <r>
    <n v="0.50662921348314605"/>
    <x v="2"/>
    <n v="7295"/>
    <n v="0.61809458533241945"/>
    <s v="US"/>
    <s v="USD"/>
    <n v="1522472400"/>
    <n v="1522645200"/>
    <b v="0"/>
    <x v="733"/>
    <d v="2018-04-02T05:00:00"/>
    <b v="0"/>
    <s v="music/electric music"/>
    <x v="1"/>
    <s v="electric music"/>
  </r>
  <r>
    <n v="8.0060000000000002"/>
    <x v="2"/>
    <n v="2893"/>
    <n v="4.151054268924991"/>
    <s v="CA"/>
    <s v="CAD"/>
    <n v="1322114400"/>
    <n v="1323324000"/>
    <b v="0"/>
    <x v="734"/>
    <d v="2011-12-08T06:00:00"/>
    <b v="0"/>
    <s v="technology/wearables"/>
    <x v="6"/>
    <s v="wearables"/>
  </r>
  <r>
    <n v="2.9128571428571428"/>
    <x v="2"/>
    <n v="820"/>
    <n v="17.40609756097561"/>
    <s v="US"/>
    <s v="USD"/>
    <n v="1301202000"/>
    <n v="1301806800"/>
    <b v="1"/>
    <x v="735"/>
    <d v="2011-04-03T05:00:00"/>
    <b v="0"/>
    <s v="theater/plays"/>
    <x v="0"/>
    <s v="plays"/>
  </r>
  <r>
    <n v="3.4996666666666667"/>
    <x v="2"/>
    <n v="2038"/>
    <n v="92.729146221786067"/>
    <s v="US"/>
    <s v="USD"/>
    <n v="1334984400"/>
    <n v="1336453200"/>
    <b v="1"/>
    <x v="736"/>
    <d v="2012-05-08T05:00:00"/>
    <b v="1"/>
    <s v="publishing/translations"/>
    <x v="4"/>
    <s v="translations"/>
  </r>
  <r>
    <n v="3.5707317073170732"/>
    <x v="2"/>
    <n v="116"/>
    <n v="126.20689655172414"/>
    <s v="US"/>
    <s v="USD"/>
    <n v="1467608400"/>
    <n v="1468904400"/>
    <b v="0"/>
    <x v="737"/>
    <d v="2016-07-19T05:00:00"/>
    <b v="0"/>
    <s v="film &amp; video/animation"/>
    <x v="3"/>
    <s v="animation"/>
  </r>
  <r>
    <n v="1.2648941176470587"/>
    <x v="2"/>
    <n v="1345"/>
    <n v="79.937546468401493"/>
    <s v="AU"/>
    <s v="AUD"/>
    <n v="1546754400"/>
    <n v="1547445600"/>
    <b v="0"/>
    <x v="738"/>
    <d v="2019-01-14T06:00:00"/>
    <b v="1"/>
    <s v="technology/web"/>
    <x v="6"/>
    <s v="web"/>
  </r>
  <r>
    <n v="3.875"/>
    <x v="2"/>
    <n v="168"/>
    <n v="83.035714285714292"/>
    <s v="US"/>
    <s v="USD"/>
    <n v="1544248800"/>
    <n v="1547359200"/>
    <b v="0"/>
    <x v="485"/>
    <d v="2019-01-13T06:00:00"/>
    <b v="0"/>
    <s v="film &amp; video/drama"/>
    <x v="3"/>
    <s v="drama"/>
  </r>
  <r>
    <n v="4.5703571428571426"/>
    <x v="2"/>
    <n v="137"/>
    <n v="93.408759124087595"/>
    <s v="CH"/>
    <s v="CHF"/>
    <n v="1495429200"/>
    <n v="1496293200"/>
    <b v="0"/>
    <x v="739"/>
    <d v="2017-06-01T05:00:00"/>
    <b v="0"/>
    <s v="theater/plays"/>
    <x v="0"/>
    <s v="plays"/>
  </r>
  <r>
    <n v="2.6669565217391304"/>
    <x v="2"/>
    <n v="186"/>
    <n v="32.978494623655912"/>
    <s v="IT"/>
    <s v="EUR"/>
    <n v="1334811600"/>
    <n v="1335416400"/>
    <b v="0"/>
    <x v="144"/>
    <d v="2012-04-26T05:00:00"/>
    <b v="0"/>
    <s v="theater/plays"/>
    <x v="0"/>
    <s v="plays"/>
  </r>
  <r>
    <n v="0.69"/>
    <x v="2"/>
    <n v="125"/>
    <n v="39.192"/>
    <s v="US"/>
    <s v="USD"/>
    <n v="1531544400"/>
    <n v="1532149200"/>
    <b v="0"/>
    <x v="740"/>
    <d v="2018-07-21T05:00:00"/>
    <b v="1"/>
    <s v="theater/plays"/>
    <x v="0"/>
    <s v="plays"/>
  </r>
  <r>
    <n v="0.51343749999999999"/>
    <x v="2"/>
    <n v="202"/>
    <n v="24.400990099009903"/>
    <s v="US"/>
    <s v="USD"/>
    <n v="1467954000"/>
    <n v="1471496400"/>
    <b v="0"/>
    <x v="703"/>
    <d v="2016-08-18T05:00:00"/>
    <b v="0"/>
    <s v="theater/plays"/>
    <x v="0"/>
    <s v="plays"/>
  </r>
  <r>
    <n v="1.1710526315789473E-2"/>
    <x v="2"/>
    <n v="103"/>
    <n v="13.825242718446601"/>
    <s v="US"/>
    <s v="USD"/>
    <n v="1471842000"/>
    <n v="1472878800"/>
    <b v="0"/>
    <x v="741"/>
    <d v="2016-09-03T05:00:00"/>
    <b v="0"/>
    <s v="publishing/radio &amp; podcasts"/>
    <x v="4"/>
    <s v="radio &amp; podcasts"/>
  </r>
  <r>
    <n v="1.089773429454171"/>
    <x v="2"/>
    <n v="1785"/>
    <n v="59.281232492997198"/>
    <s v="US"/>
    <s v="USD"/>
    <n v="1408424400"/>
    <n v="1408510800"/>
    <b v="0"/>
    <x v="396"/>
    <d v="2014-08-20T05:00:00"/>
    <b v="0"/>
    <s v="music/rock"/>
    <x v="1"/>
    <s v="rock"/>
  </r>
  <r>
    <n v="3.1517592592592591"/>
    <x v="2"/>
    <n v="157"/>
    <n v="867.23566878980887"/>
    <s v="US"/>
    <s v="USD"/>
    <n v="1373432400"/>
    <n v="1375851600"/>
    <b v="0"/>
    <x v="742"/>
    <d v="2013-08-07T05:00:00"/>
    <b v="1"/>
    <s v="theater/plays"/>
    <x v="0"/>
    <s v="plays"/>
  </r>
  <r>
    <n v="1.5769117647058823"/>
    <x v="2"/>
    <n v="555"/>
    <n v="19.320720720720722"/>
    <s v="US"/>
    <s v="USD"/>
    <n v="1313989200"/>
    <n v="1315803600"/>
    <b v="0"/>
    <x v="743"/>
    <d v="2011-09-12T05:00:00"/>
    <b v="0"/>
    <s v="film &amp; video/documentary"/>
    <x v="3"/>
    <s v="documentary"/>
  </r>
  <r>
    <n v="1.5380821917808218"/>
    <x v="2"/>
    <n v="297"/>
    <n v="37.804713804713806"/>
    <s v="US"/>
    <s v="USD"/>
    <n v="1371445200"/>
    <n v="1373691600"/>
    <b v="0"/>
    <x v="744"/>
    <d v="2013-07-13T05:00:00"/>
    <b v="0"/>
    <s v="technology/wearables"/>
    <x v="6"/>
    <s v="wearables"/>
  </r>
  <r>
    <n v="0.89738979118329465"/>
    <x v="2"/>
    <n v="123"/>
    <n v="628.90243902439022"/>
    <s v="US"/>
    <s v="USD"/>
    <n v="1338267600"/>
    <n v="1339218000"/>
    <b v="0"/>
    <x v="745"/>
    <d v="2012-06-09T05:00:00"/>
    <b v="0"/>
    <s v="publishing/fiction"/>
    <x v="4"/>
    <s v="fiction"/>
  </r>
  <r>
    <n v="0.75135802469135804"/>
    <x v="2"/>
    <n v="3036"/>
    <n v="2.0046113306982871"/>
    <s v="US"/>
    <s v="USD"/>
    <n v="1509948000"/>
    <n v="1512280800"/>
    <b v="0"/>
    <x v="143"/>
    <d v="2017-12-03T06:00:00"/>
    <b v="0"/>
    <s v="film &amp; video/documentary"/>
    <x v="3"/>
    <s v="documentary"/>
  </r>
  <r>
    <n v="8.5288135593220336"/>
    <x v="2"/>
    <n v="144"/>
    <n v="1048.3333333333333"/>
    <s v="AU"/>
    <s v="AUD"/>
    <n v="1456898400"/>
    <n v="1458709200"/>
    <b v="0"/>
    <x v="746"/>
    <d v="2016-03-23T05:00:00"/>
    <b v="0"/>
    <s v="theater/plays"/>
    <x v="0"/>
    <s v="plays"/>
  </r>
  <r>
    <n v="1.3890625000000001"/>
    <x v="2"/>
    <n v="121"/>
    <n v="73.471074380165291"/>
    <s v="GB"/>
    <s v="GBP"/>
    <n v="1413954000"/>
    <n v="1414126800"/>
    <b v="0"/>
    <x v="747"/>
    <d v="2014-10-24T05:00:00"/>
    <b v="1"/>
    <s v="theater/plays"/>
    <x v="0"/>
    <s v="plays"/>
  </r>
  <r>
    <n v="1.9018181818181819"/>
    <x v="2"/>
    <n v="181"/>
    <n v="80.906077348066304"/>
    <s v="US"/>
    <s v="USD"/>
    <n v="1547964000"/>
    <n v="1552971600"/>
    <b v="0"/>
    <x v="59"/>
    <d v="2019-03-19T05:00:00"/>
    <b v="0"/>
    <s v="technology/web"/>
    <x v="6"/>
    <s v="web"/>
  </r>
  <r>
    <n v="1.0024333619948409"/>
    <x v="2"/>
    <n v="122"/>
    <n v="955.59836065573768"/>
    <s v="US"/>
    <s v="USD"/>
    <n v="1359957600"/>
    <n v="1360130400"/>
    <b v="0"/>
    <x v="748"/>
    <d v="2013-02-06T06:00:00"/>
    <b v="0"/>
    <s v="film &amp; video/drama"/>
    <x v="3"/>
    <s v="drama"/>
  </r>
  <r>
    <n v="1.4275824175824177"/>
    <x v="2"/>
    <n v="1071"/>
    <n v="12.129785247432306"/>
    <s v="CA"/>
    <s v="CAD"/>
    <n v="1432357200"/>
    <n v="1432875600"/>
    <b v="0"/>
    <x v="749"/>
    <d v="2015-05-29T05:00:00"/>
    <b v="0"/>
    <s v="technology/wearables"/>
    <x v="6"/>
    <s v="wearables"/>
  </r>
  <r>
    <n v="5.6313333333333331"/>
    <x v="2"/>
    <n v="980"/>
    <n v="8.619387755102041"/>
    <s v="US"/>
    <s v="USD"/>
    <n v="1406178000"/>
    <n v="1407301200"/>
    <b v="0"/>
    <x v="421"/>
    <d v="2014-08-06T05:00:00"/>
    <b v="0"/>
    <s v="music/metal"/>
    <x v="1"/>
    <s v="metal"/>
  </r>
  <r>
    <n v="0.30715909090909088"/>
    <x v="2"/>
    <n v="536"/>
    <n v="5.0429104477611943"/>
    <s v="US"/>
    <s v="USD"/>
    <n v="1485583200"/>
    <n v="1486620000"/>
    <b v="0"/>
    <x v="750"/>
    <d v="2017-02-09T06:00:00"/>
    <b v="1"/>
    <s v="theater/plays"/>
    <x v="0"/>
    <s v="plays"/>
  </r>
  <r>
    <n v="0.99397727272727276"/>
    <x v="2"/>
    <n v="1991"/>
    <n v="4.3932697137117023"/>
    <s v="US"/>
    <s v="USD"/>
    <n v="1459314000"/>
    <n v="1459918800"/>
    <b v="0"/>
    <x v="751"/>
    <d v="2016-04-06T05:00:00"/>
    <b v="0"/>
    <s v="photography/photography books"/>
    <x v="7"/>
    <s v="photography books"/>
  </r>
  <r>
    <n v="1.9754935622317598"/>
    <x v="2"/>
    <n v="180"/>
    <n v="767.15"/>
    <s v="US"/>
    <s v="USD"/>
    <n v="1478844000"/>
    <n v="1479880800"/>
    <b v="0"/>
    <x v="752"/>
    <d v="2016-11-23T06:00:00"/>
    <b v="0"/>
    <s v="music/indie rock"/>
    <x v="1"/>
    <s v="indie rock"/>
  </r>
  <r>
    <n v="5.085"/>
    <x v="2"/>
    <n v="130"/>
    <n v="39.115384615384613"/>
    <s v="US"/>
    <s v="USD"/>
    <n v="1274590800"/>
    <n v="1274677200"/>
    <b v="0"/>
    <x v="753"/>
    <d v="2010-05-24T05:00:00"/>
    <b v="0"/>
    <s v="theater/plays"/>
    <x v="0"/>
    <s v="plays"/>
  </r>
  <r>
    <n v="2.3774468085106384"/>
    <x v="2"/>
    <n v="122"/>
    <n v="91.590163934426229"/>
    <s v="US"/>
    <s v="USD"/>
    <n v="1263880800"/>
    <n v="1267509600"/>
    <b v="0"/>
    <x v="754"/>
    <d v="2010-03-02T06:00:00"/>
    <b v="0"/>
    <s v="music/electric music"/>
    <x v="1"/>
    <s v="electric music"/>
  </r>
  <r>
    <n v="3.3846875000000001"/>
    <x v="2"/>
    <n v="140"/>
    <n v="77.364285714285714"/>
    <s v="US"/>
    <s v="USD"/>
    <n v="1533877200"/>
    <n v="1534050000"/>
    <b v="0"/>
    <x v="182"/>
    <d v="2018-08-12T05:00:00"/>
    <b v="1"/>
    <s v="theater/plays"/>
    <x v="0"/>
    <s v="plays"/>
  </r>
  <r>
    <n v="1.3308955223880596"/>
    <x v="2"/>
    <n v="3388"/>
    <n v="2.6319362455726094"/>
    <s v="US"/>
    <s v="USD"/>
    <n v="1318136400"/>
    <n v="1318568400"/>
    <b v="0"/>
    <x v="755"/>
    <d v="2011-10-14T05:00:00"/>
    <b v="0"/>
    <s v="technology/web"/>
    <x v="6"/>
    <s v="web"/>
  </r>
  <r>
    <n v="0.01"/>
    <x v="2"/>
    <n v="280"/>
    <n v="3.5714285714285713E-3"/>
    <s v="US"/>
    <s v="USD"/>
    <n v="1283403600"/>
    <n v="1284354000"/>
    <b v="0"/>
    <x v="756"/>
    <d v="2010-09-13T05:00:00"/>
    <b v="0"/>
    <s v="theater/plays"/>
    <x v="0"/>
    <s v="plays"/>
  </r>
  <r>
    <n v="2.0779999999999998"/>
    <x v="2"/>
    <n v="366"/>
    <n v="34.065573770491802"/>
    <s v="IT"/>
    <s v="EUR"/>
    <n v="1412744400"/>
    <n v="1413781200"/>
    <b v="0"/>
    <x v="757"/>
    <d v="2014-10-20T05:00:00"/>
    <b v="1"/>
    <s v="technology/wearables"/>
    <x v="6"/>
    <s v="wearables"/>
  </r>
  <r>
    <n v="0.51122448979591839"/>
    <x v="2"/>
    <n v="270"/>
    <n v="9.2777777777777786"/>
    <s v="US"/>
    <s v="USD"/>
    <n v="1458190800"/>
    <n v="1459486800"/>
    <b v="1"/>
    <x v="758"/>
    <d v="2016-04-01T05:00:00"/>
    <b v="1"/>
    <s v="publishing/nonfiction"/>
    <x v="4"/>
    <s v="nonfiction"/>
  </r>
  <r>
    <n v="6.5205847953216374"/>
    <x v="2"/>
    <n v="137"/>
    <n v="813.88321167883214"/>
    <s v="US"/>
    <s v="USD"/>
    <n v="1274590800"/>
    <n v="1275886800"/>
    <b v="0"/>
    <x v="753"/>
    <d v="2010-06-07T05:00:00"/>
    <b v="0"/>
    <s v="photography/photography books"/>
    <x v="7"/>
    <s v="photography books"/>
  </r>
  <r>
    <n v="1.1363099415204678"/>
    <x v="2"/>
    <n v="3205"/>
    <n v="60.626833073322935"/>
    <s v="US"/>
    <s v="USD"/>
    <n v="1351400400"/>
    <n v="1355983200"/>
    <b v="0"/>
    <x v="759"/>
    <d v="2012-12-20T06:00:00"/>
    <b v="0"/>
    <s v="theater/plays"/>
    <x v="0"/>
    <s v="plays"/>
  </r>
  <r>
    <n v="1.0237606837606839"/>
    <x v="2"/>
    <n v="288"/>
    <n v="83.180555555555557"/>
    <s v="DK"/>
    <s v="DKK"/>
    <n v="1514354400"/>
    <n v="1515391200"/>
    <b v="0"/>
    <x v="288"/>
    <d v="2018-01-08T06:00:00"/>
    <b v="1"/>
    <s v="theater/plays"/>
    <x v="0"/>
    <s v="plays"/>
  </r>
  <r>
    <n v="3.5658333333333334"/>
    <x v="2"/>
    <n v="148"/>
    <n v="57.824324324324323"/>
    <s v="US"/>
    <s v="USD"/>
    <n v="1421733600"/>
    <n v="1422252000"/>
    <b v="0"/>
    <x v="760"/>
    <d v="2015-01-26T06:00:00"/>
    <b v="0"/>
    <s v="theater/plays"/>
    <x v="0"/>
    <s v="plays"/>
  </r>
  <r>
    <n v="1.3986792452830188"/>
    <x v="2"/>
    <n v="114"/>
    <n v="65.026315789473685"/>
    <s v="US"/>
    <s v="USD"/>
    <n v="1305176400"/>
    <n v="1305522000"/>
    <b v="0"/>
    <x v="761"/>
    <d v="2011-05-16T05:00:00"/>
    <b v="0"/>
    <s v="film &amp; video/drama"/>
    <x v="3"/>
    <s v="drama"/>
  </r>
  <r>
    <n v="0.69450000000000001"/>
    <x v="2"/>
    <n v="1518"/>
    <n v="1.8300395256916997"/>
    <s v="CA"/>
    <s v="CAD"/>
    <n v="1414126800"/>
    <n v="1414904400"/>
    <b v="0"/>
    <x v="762"/>
    <d v="2014-11-02T05:00:00"/>
    <b v="0"/>
    <s v="music/rock"/>
    <x v="1"/>
    <s v="rock"/>
  </r>
  <r>
    <n v="0.35534246575342465"/>
    <x v="2"/>
    <n v="166"/>
    <n v="15.626506024096386"/>
    <s v="US"/>
    <s v="USD"/>
    <n v="1500699600"/>
    <n v="1501131600"/>
    <b v="0"/>
    <x v="763"/>
    <d v="2017-07-27T05:00:00"/>
    <b v="0"/>
    <s v="music/rock"/>
    <x v="1"/>
    <s v="rock"/>
  </r>
  <r>
    <n v="2.5165000000000002"/>
    <x v="2"/>
    <n v="100"/>
    <n v="50.33"/>
    <s v="AU"/>
    <s v="AUD"/>
    <n v="1354082400"/>
    <n v="1355032800"/>
    <b v="0"/>
    <x v="764"/>
    <d v="2012-12-09T06:00:00"/>
    <b v="0"/>
    <s v="music/jazz"/>
    <x v="1"/>
    <s v="jazz"/>
  </r>
  <r>
    <n v="1.0587500000000001"/>
    <x v="2"/>
    <n v="235"/>
    <n v="39.646808510638294"/>
    <s v="US"/>
    <s v="USD"/>
    <n v="1336453200"/>
    <n v="1339477200"/>
    <b v="0"/>
    <x v="765"/>
    <d v="2012-06-12T05:00:00"/>
    <b v="1"/>
    <s v="theater/plays"/>
    <x v="0"/>
    <s v="plays"/>
  </r>
  <r>
    <n v="1.8742857142857143"/>
    <x v="2"/>
    <n v="148"/>
    <n v="44.324324324324323"/>
    <s v="US"/>
    <s v="USD"/>
    <n v="1305262800"/>
    <n v="1305954000"/>
    <b v="0"/>
    <x v="766"/>
    <d v="2011-05-21T05:00:00"/>
    <b v="0"/>
    <s v="music/rock"/>
    <x v="1"/>
    <s v="rock"/>
  </r>
  <r>
    <n v="3.8678571428571429"/>
    <x v="2"/>
    <n v="198"/>
    <n v="27.348484848484848"/>
    <s v="US"/>
    <s v="USD"/>
    <n v="1492232400"/>
    <n v="1494392400"/>
    <b v="1"/>
    <x v="767"/>
    <d v="2017-05-10T05:00:00"/>
    <b v="1"/>
    <s v="music/indie rock"/>
    <x v="1"/>
    <s v="indie rock"/>
  </r>
  <r>
    <n v="3.4707142857142856"/>
    <x v="2"/>
    <n v="150"/>
    <n v="97.18"/>
    <s v="US"/>
    <s v="USD"/>
    <n v="1386741600"/>
    <n v="1388037600"/>
    <b v="0"/>
    <x v="307"/>
    <d v="2013-12-26T06:00:00"/>
    <b v="0"/>
    <s v="theater/plays"/>
    <x v="0"/>
    <s v="plays"/>
  </r>
  <r>
    <n v="1.8582098765432098"/>
    <x v="2"/>
    <n v="216"/>
    <n v="696.8287037037037"/>
    <s v="IT"/>
    <s v="EUR"/>
    <n v="1397451600"/>
    <n v="1398056400"/>
    <b v="0"/>
    <x v="768"/>
    <d v="2014-04-21T05:00:00"/>
    <b v="1"/>
    <s v="theater/plays"/>
    <x v="0"/>
    <s v="plays"/>
  </r>
  <r>
    <n v="0.43241247264770238"/>
    <x v="2"/>
    <n v="5139"/>
    <n v="15.381397158980347"/>
    <s v="US"/>
    <s v="USD"/>
    <n v="1549692000"/>
    <n v="1550037600"/>
    <b v="0"/>
    <x v="769"/>
    <d v="2019-02-13T06:00:00"/>
    <b v="0"/>
    <s v="music/indie rock"/>
    <x v="1"/>
    <s v="indie rock"/>
  </r>
  <r>
    <n v="1.6243749999999999"/>
    <x v="2"/>
    <n v="2353"/>
    <n v="3.3136421589460263"/>
    <s v="US"/>
    <s v="USD"/>
    <n v="1492059600"/>
    <n v="1492923600"/>
    <b v="0"/>
    <x v="770"/>
    <d v="2017-04-23T05:00:00"/>
    <b v="0"/>
    <s v="theater/plays"/>
    <x v="0"/>
    <s v="plays"/>
  </r>
  <r>
    <n v="1.8484285714285715"/>
    <x v="2"/>
    <n v="78"/>
    <n v="165.88461538461539"/>
    <s v="IT"/>
    <s v="EUR"/>
    <n v="1463979600"/>
    <n v="1467522000"/>
    <b v="0"/>
    <x v="771"/>
    <d v="2016-07-03T05:00:00"/>
    <b v="0"/>
    <s v="technology/web"/>
    <x v="6"/>
    <s v="web"/>
  </r>
  <r>
    <n v="0.23703520691785052"/>
    <x v="2"/>
    <n v="174"/>
    <n v="220.55172413793105"/>
    <s v="CH"/>
    <s v="CHF"/>
    <n v="1313211600"/>
    <n v="1313643600"/>
    <b v="0"/>
    <x v="772"/>
    <d v="2011-08-18T05:00:00"/>
    <b v="0"/>
    <s v="film &amp; video/animation"/>
    <x v="3"/>
    <s v="animation"/>
  </r>
  <r>
    <n v="0.89870129870129867"/>
    <x v="2"/>
    <n v="164"/>
    <n v="42.195121951219512"/>
    <s v="US"/>
    <s v="USD"/>
    <n v="1469163600"/>
    <n v="1470805200"/>
    <b v="0"/>
    <x v="773"/>
    <d v="2016-08-10T05:00:00"/>
    <b v="1"/>
    <s v="film &amp; video/drama"/>
    <x v="3"/>
    <s v="drama"/>
  </r>
  <r>
    <n v="2.7260419580419581"/>
    <x v="2"/>
    <n v="161"/>
    <n v="1210.6335403726707"/>
    <s v="US"/>
    <s v="USD"/>
    <n v="1298959200"/>
    <n v="1301374800"/>
    <b v="0"/>
    <x v="774"/>
    <d v="2011-03-29T05:00:00"/>
    <b v="1"/>
    <s v="film &amp; video/animation"/>
    <x v="3"/>
    <s v="animation"/>
  </r>
  <r>
    <n v="1.7004255319148935"/>
    <x v="2"/>
    <n v="138"/>
    <n v="57.913043478260867"/>
    <s v="US"/>
    <s v="USD"/>
    <n v="1387260000"/>
    <n v="1387864800"/>
    <b v="0"/>
    <x v="775"/>
    <d v="2013-12-24T06:00:00"/>
    <b v="0"/>
    <s v="music/rock"/>
    <x v="1"/>
    <s v="rock"/>
  </r>
  <r>
    <n v="1.8828503562945369"/>
    <x v="2"/>
    <n v="3308"/>
    <n v="23.962515114873035"/>
    <s v="US"/>
    <s v="USD"/>
    <n v="1457244000"/>
    <n v="1458190800"/>
    <b v="0"/>
    <x v="776"/>
    <d v="2016-03-17T05:00:00"/>
    <b v="0"/>
    <s v="technology/web"/>
    <x v="6"/>
    <s v="web"/>
  </r>
  <r>
    <n v="3.4693532338308457"/>
    <x v="2"/>
    <n v="127"/>
    <n v="1098.1732283464567"/>
    <s v="AU"/>
    <s v="AUD"/>
    <n v="1556341200"/>
    <n v="1559278800"/>
    <b v="0"/>
    <x v="484"/>
    <d v="2019-05-31T05:00:00"/>
    <b v="1"/>
    <s v="film &amp; video/animation"/>
    <x v="3"/>
    <s v="animation"/>
  </r>
  <r>
    <n v="0.6917721518987342"/>
    <x v="2"/>
    <n v="207"/>
    <n v="26.40096618357488"/>
    <s v="IT"/>
    <s v="EUR"/>
    <n v="1522126800"/>
    <n v="1522731600"/>
    <b v="0"/>
    <x v="726"/>
    <d v="2018-04-03T05:00:00"/>
    <b v="1"/>
    <s v="music/jazz"/>
    <x v="1"/>
    <s v="jazz"/>
  </r>
  <r>
    <n v="0.25433734939759034"/>
    <x v="2"/>
    <n v="181"/>
    <n v="11.662983425414364"/>
    <s v="CH"/>
    <s v="CHF"/>
    <n v="1372136400"/>
    <n v="1372482000"/>
    <b v="0"/>
    <x v="638"/>
    <d v="2013-06-29T05:00:00"/>
    <b v="0"/>
    <s v="publishing/nonfiction"/>
    <x v="4"/>
    <s v="nonfiction"/>
  </r>
  <r>
    <n v="0.77400977995110021"/>
    <x v="2"/>
    <n v="110"/>
    <n v="1151.1636363636364"/>
    <s v="US"/>
    <s v="USD"/>
    <n v="1513922400"/>
    <n v="1514959200"/>
    <b v="0"/>
    <x v="777"/>
    <d v="2018-01-03T06:00:00"/>
    <b v="0"/>
    <s v="music/rock"/>
    <x v="1"/>
    <s v="rock"/>
  </r>
  <r>
    <n v="0.37481481481481482"/>
    <x v="2"/>
    <n v="185"/>
    <n v="5.4702702702702704"/>
    <s v="US"/>
    <s v="USD"/>
    <n v="1546149600"/>
    <n v="1548136800"/>
    <b v="0"/>
    <x v="778"/>
    <d v="2019-01-22T06:00:00"/>
    <b v="0"/>
    <s v="technology/web"/>
    <x v="6"/>
    <s v="web"/>
  </r>
  <r>
    <n v="5.4379999999999997"/>
    <x v="2"/>
    <n v="121"/>
    <n v="44.942148760330582"/>
    <s v="US"/>
    <s v="USD"/>
    <n v="1338440400"/>
    <n v="1340859600"/>
    <b v="0"/>
    <x v="779"/>
    <d v="2012-06-28T05:00:00"/>
    <b v="1"/>
    <s v="theater/plays"/>
    <x v="0"/>
    <s v="plays"/>
  </r>
  <r>
    <n v="2.2852189349112426"/>
    <x v="2"/>
    <n v="106"/>
    <n v="1821.7075471698113"/>
    <s v="US"/>
    <s v="USD"/>
    <n v="1577772000"/>
    <n v="1579672800"/>
    <b v="0"/>
    <x v="780"/>
    <d v="2020-01-22T06:00:00"/>
    <b v="1"/>
    <s v="photography/photography books"/>
    <x v="7"/>
    <s v="photography books"/>
  </r>
  <r>
    <n v="0.38948339483394834"/>
    <x v="2"/>
    <n v="142"/>
    <n v="222.99295774647888"/>
    <s v="US"/>
    <s v="USD"/>
    <n v="1562216400"/>
    <n v="1562389200"/>
    <b v="0"/>
    <x v="324"/>
    <d v="2019-07-06T05:00:00"/>
    <b v="0"/>
    <s v="photography/photography books"/>
    <x v="7"/>
    <s v="photography books"/>
  </r>
  <r>
    <n v="3.7"/>
    <x v="2"/>
    <n v="233"/>
    <n v="12.703862660944205"/>
    <s v="US"/>
    <s v="USD"/>
    <n v="1548568800"/>
    <n v="1551506400"/>
    <b v="0"/>
    <x v="781"/>
    <d v="2019-03-02T06:00:00"/>
    <b v="0"/>
    <s v="theater/plays"/>
    <x v="0"/>
    <s v="plays"/>
  </r>
  <r>
    <n v="2.3791176470588233"/>
    <x v="2"/>
    <n v="218"/>
    <n v="37.105504587155963"/>
    <s v="US"/>
    <s v="USD"/>
    <n v="1514872800"/>
    <n v="1516600800"/>
    <b v="0"/>
    <x v="782"/>
    <d v="2018-01-22T06:00:00"/>
    <b v="0"/>
    <s v="music/rock"/>
    <x v="1"/>
    <s v="rock"/>
  </r>
  <r>
    <n v="0.64036299765807958"/>
    <x v="2"/>
    <n v="76"/>
    <n v="1439.1315789473683"/>
    <s v="US"/>
    <s v="USD"/>
    <n v="1330927200"/>
    <n v="1332997200"/>
    <b v="0"/>
    <x v="783"/>
    <d v="2012-03-29T05:00:00"/>
    <b v="1"/>
    <s v="film &amp; video/drama"/>
    <x v="3"/>
    <s v="drama"/>
  </r>
  <r>
    <n v="1.1827777777777777"/>
    <x v="2"/>
    <n v="43"/>
    <n v="49.511627906976742"/>
    <s v="US"/>
    <s v="USD"/>
    <n v="1571115600"/>
    <n v="1574920800"/>
    <b v="0"/>
    <x v="784"/>
    <d v="2019-11-28T06:00:00"/>
    <b v="1"/>
    <s v="theater/plays"/>
    <x v="0"/>
    <s v="plays"/>
  </r>
  <r>
    <n v="0.84824037184594958"/>
    <x v="2"/>
    <n v="221"/>
    <n v="578.03167420814475"/>
    <s v="US"/>
    <s v="USD"/>
    <n v="1511848800"/>
    <n v="1512712800"/>
    <b v="0"/>
    <x v="785"/>
    <d v="2017-12-08T06:00:00"/>
    <b v="1"/>
    <s v="theater/plays"/>
    <x v="0"/>
    <s v="plays"/>
  </r>
  <r>
    <n v="0.29346153846153844"/>
    <x v="2"/>
    <n v="2805"/>
    <n v="0.8160427807486631"/>
    <s v="CA"/>
    <s v="CAD"/>
    <n v="1523854800"/>
    <n v="1524286800"/>
    <b v="0"/>
    <x v="441"/>
    <d v="2018-04-21T05:00:00"/>
    <b v="0"/>
    <s v="publishing/nonfiction"/>
    <x v="4"/>
    <s v="nonfiction"/>
  </r>
  <r>
    <n v="2.0989655172413793"/>
    <x v="2"/>
    <n v="68"/>
    <n v="179.02941176470588"/>
    <s v="US"/>
    <s v="USD"/>
    <n v="1346043600"/>
    <n v="1346907600"/>
    <b v="0"/>
    <x v="786"/>
    <d v="2012-09-06T05:00:00"/>
    <b v="0"/>
    <s v="games/video games"/>
    <x v="5"/>
    <s v="video games"/>
  </r>
  <r>
    <n v="1.697857142857143"/>
    <x v="2"/>
    <n v="183"/>
    <n v="51.956284153005463"/>
    <s v="CA"/>
    <s v="CAD"/>
    <n v="1511935200"/>
    <n v="1514181600"/>
    <b v="0"/>
    <x v="787"/>
    <d v="2017-12-25T06:00:00"/>
    <b v="0"/>
    <s v="music/rock"/>
    <x v="1"/>
    <s v="rock"/>
  </r>
  <r>
    <n v="1.1595907738095239"/>
    <x v="2"/>
    <n v="133"/>
    <n v="1171.796992481203"/>
    <s v="US"/>
    <s v="USD"/>
    <n v="1392012000"/>
    <n v="1392184800"/>
    <b v="1"/>
    <x v="20"/>
    <d v="2014-02-12T06:00:00"/>
    <b v="1"/>
    <s v="theater/plays"/>
    <x v="0"/>
    <s v="plays"/>
  </r>
  <r>
    <n v="2.5859999999999999"/>
    <x v="2"/>
    <n v="2489"/>
    <n v="3.1169144234632382"/>
    <s v="IT"/>
    <s v="EUR"/>
    <n v="1556946000"/>
    <n v="1559365200"/>
    <b v="0"/>
    <x v="788"/>
    <d v="2019-06-01T05:00:00"/>
    <b v="1"/>
    <s v="publishing/nonfiction"/>
    <x v="4"/>
    <s v="nonfiction"/>
  </r>
  <r>
    <n v="2.3058333333333332"/>
    <x v="2"/>
    <n v="69"/>
    <n v="200.50724637681159"/>
    <s v="US"/>
    <s v="USD"/>
    <n v="1548050400"/>
    <n v="1549173600"/>
    <b v="0"/>
    <x v="789"/>
    <d v="2019-02-03T06:00:00"/>
    <b v="1"/>
    <s v="theater/plays"/>
    <x v="0"/>
    <s v="plays"/>
  </r>
  <r>
    <n v="1.2821428571428573"/>
    <x v="2"/>
    <n v="279"/>
    <n v="38.602150537634408"/>
    <s v="GB"/>
    <s v="GBP"/>
    <n v="1532840400"/>
    <n v="1533963600"/>
    <b v="0"/>
    <x v="501"/>
    <d v="2018-08-11T05:00:00"/>
    <b v="1"/>
    <s v="music/rock"/>
    <x v="1"/>
    <s v="rock"/>
  </r>
  <r>
    <n v="1.8870588235294117"/>
    <x v="2"/>
    <n v="210"/>
    <n v="15.276190476190477"/>
    <s v="US"/>
    <s v="USD"/>
    <n v="1488261600"/>
    <n v="1489381200"/>
    <b v="0"/>
    <x v="790"/>
    <d v="2017-03-13T05:00:00"/>
    <b v="0"/>
    <s v="film &amp; video/documentary"/>
    <x v="3"/>
    <s v="documentary"/>
  </r>
  <r>
    <n v="6.9511889862327911E-2"/>
    <x v="2"/>
    <n v="2100"/>
    <n v="5.2895238095238097"/>
    <s v="US"/>
    <s v="USD"/>
    <n v="1393567200"/>
    <n v="1395032400"/>
    <b v="0"/>
    <x v="791"/>
    <d v="2014-03-17T05:00:00"/>
    <b v="0"/>
    <s v="music/rock"/>
    <x v="1"/>
    <s v="rock"/>
  </r>
  <r>
    <n v="7.7443434343434348"/>
    <x v="2"/>
    <n v="252"/>
    <n v="608.48412698412699"/>
    <s v="US"/>
    <s v="USD"/>
    <n v="1410325200"/>
    <n v="1412485200"/>
    <b v="1"/>
    <x v="718"/>
    <d v="2014-10-05T05:00:00"/>
    <b v="1"/>
    <s v="music/rock"/>
    <x v="1"/>
    <s v="rock"/>
  </r>
  <r>
    <n v="0.27693181818181817"/>
    <x v="2"/>
    <n v="1280"/>
    <n v="1.9039062499999999"/>
    <s v="US"/>
    <s v="USD"/>
    <n v="1276923600"/>
    <n v="1279688400"/>
    <b v="0"/>
    <x v="792"/>
    <d v="2010-07-21T05:00:00"/>
    <b v="1"/>
    <s v="publishing/nonfiction"/>
    <x v="4"/>
    <s v="nonfiction"/>
  </r>
  <r>
    <n v="0.52479620323841425"/>
    <x v="2"/>
    <n v="157"/>
    <n v="598.66878980891715"/>
    <s v="GB"/>
    <s v="GBP"/>
    <n v="1500958800"/>
    <n v="1501995600"/>
    <b v="0"/>
    <x v="479"/>
    <d v="2017-08-06T05:00:00"/>
    <b v="0"/>
    <s v="film &amp; video/shorts"/>
    <x v="3"/>
    <s v="shorts"/>
  </r>
  <r>
    <n v="4.0709677419354842"/>
    <x v="2"/>
    <n v="194"/>
    <n v="65.051546391752581"/>
    <s v="US"/>
    <s v="USD"/>
    <n v="1292220000"/>
    <n v="1294639200"/>
    <b v="0"/>
    <x v="793"/>
    <d v="2011-01-10T06:00:00"/>
    <b v="1"/>
    <s v="theater/plays"/>
    <x v="0"/>
    <s v="plays"/>
  </r>
  <r>
    <n v="0.02"/>
    <x v="2"/>
    <n v="82"/>
    <n v="2.4390243902439025E-2"/>
    <s v="AU"/>
    <s v="AUD"/>
    <n v="1304398800"/>
    <n v="1305435600"/>
    <b v="0"/>
    <x v="794"/>
    <d v="2011-05-15T05:00:00"/>
    <b v="1"/>
    <s v="film &amp; video/drama"/>
    <x v="3"/>
    <s v="drama"/>
  </r>
  <r>
    <n v="1.5617857142857143"/>
    <x v="2"/>
    <n v="4233"/>
    <n v="2.0661469407039923"/>
    <s v="US"/>
    <s v="USD"/>
    <n v="1332738000"/>
    <n v="1335675600"/>
    <b v="0"/>
    <x v="795"/>
    <d v="2012-04-29T05:00:00"/>
    <b v="0"/>
    <s v="photography/photography books"/>
    <x v="7"/>
    <s v="photography books"/>
  </r>
  <r>
    <n v="2.5242857142857145"/>
    <x v="2"/>
    <n v="1297"/>
    <n v="2.7247494217424828"/>
    <s v="DK"/>
    <s v="DKK"/>
    <n v="1445490000"/>
    <n v="1448431200"/>
    <b v="1"/>
    <x v="796"/>
    <d v="2015-11-25T06:00:00"/>
    <b v="0"/>
    <s v="publishing/translations"/>
    <x v="4"/>
    <s v="translations"/>
  </r>
  <r>
    <n v="1.729268292682927E-2"/>
    <x v="2"/>
    <n v="165"/>
    <n v="4.2969696969696969"/>
    <s v="DK"/>
    <s v="DKK"/>
    <n v="1297663200"/>
    <n v="1298613600"/>
    <b v="0"/>
    <x v="797"/>
    <d v="2011-02-25T06:00:00"/>
    <b v="0"/>
    <s v="publishing/translations"/>
    <x v="4"/>
    <s v="translations"/>
  </r>
  <r>
    <n v="0.12230769230769231"/>
    <x v="2"/>
    <n v="119"/>
    <n v="6.6806722689075633"/>
    <s v="US"/>
    <s v="USD"/>
    <n v="1371963600"/>
    <n v="1372482000"/>
    <b v="0"/>
    <x v="590"/>
    <d v="2013-06-29T05:00:00"/>
    <b v="0"/>
    <s v="theater/plays"/>
    <x v="0"/>
    <s v="plays"/>
  </r>
  <r>
    <n v="1.6398734177215191"/>
    <x v="2"/>
    <n v="1797"/>
    <n v="7.2092376182526436"/>
    <s v="US"/>
    <s v="USD"/>
    <n v="1301202000"/>
    <n v="1305867600"/>
    <b v="0"/>
    <x v="735"/>
    <d v="2011-05-20T05:00:00"/>
    <b v="0"/>
    <s v="music/jazz"/>
    <x v="1"/>
    <s v="jazz"/>
  </r>
  <r>
    <n v="1.6298181818181818"/>
    <x v="2"/>
    <n v="261"/>
    <n v="34.344827586206897"/>
    <s v="US"/>
    <s v="USD"/>
    <n v="1538024400"/>
    <n v="1538802000"/>
    <b v="0"/>
    <x v="798"/>
    <d v="2018-10-06T05:00:00"/>
    <b v="0"/>
    <s v="theater/plays"/>
    <x v="0"/>
    <s v="plays"/>
  </r>
  <r>
    <n v="0.20252747252747252"/>
    <x v="2"/>
    <n v="157"/>
    <n v="11.738853503184714"/>
    <s v="US"/>
    <s v="USD"/>
    <n v="1395032400"/>
    <n v="1398920400"/>
    <b v="0"/>
    <x v="799"/>
    <d v="2014-05-01T05:00:00"/>
    <b v="1"/>
    <s v="film &amp; video/documentary"/>
    <x v="3"/>
    <s v="documentary"/>
  </r>
  <r>
    <n v="3.1924083769633507"/>
    <x v="2"/>
    <n v="3533"/>
    <n v="34.517407302575712"/>
    <s v="US"/>
    <s v="USD"/>
    <n v="1405486800"/>
    <n v="1405659600"/>
    <b v="0"/>
    <x v="800"/>
    <d v="2014-07-18T05:00:00"/>
    <b v="1"/>
    <s v="theater/plays"/>
    <x v="0"/>
    <s v="plays"/>
  </r>
  <r>
    <n v="4.7894444444444444"/>
    <x v="2"/>
    <n v="155"/>
    <n v="55.619354838709675"/>
    <s v="US"/>
    <s v="USD"/>
    <n v="1455861600"/>
    <n v="1457244000"/>
    <b v="0"/>
    <x v="801"/>
    <d v="2016-03-06T06:00:00"/>
    <b v="0"/>
    <s v="technology/web"/>
    <x v="6"/>
    <s v="web"/>
  </r>
  <r>
    <n v="0.19556634304207121"/>
    <x v="2"/>
    <n v="132"/>
    <n v="228.90151515151516"/>
    <s v="IT"/>
    <s v="EUR"/>
    <n v="1529038800"/>
    <n v="1529298000"/>
    <b v="0"/>
    <x v="802"/>
    <d v="2018-06-18T05:00:00"/>
    <b v="0"/>
    <s v="technology/wearables"/>
    <x v="6"/>
    <s v="wearables"/>
  </r>
  <r>
    <n v="1.9894827586206896"/>
    <x v="2"/>
    <n v="1354"/>
    <n v="8.5221565731166908"/>
    <s v="GB"/>
    <s v="GBP"/>
    <n v="1526360400"/>
    <n v="1529557200"/>
    <b v="0"/>
    <x v="803"/>
    <d v="2018-06-21T05:00:00"/>
    <b v="0"/>
    <s v="technology/web"/>
    <x v="6"/>
    <s v="web"/>
  </r>
  <r>
    <n v="7.95"/>
    <x v="2"/>
    <n v="48"/>
    <n v="298.125"/>
    <s v="US"/>
    <s v="USD"/>
    <n v="1532149200"/>
    <n v="1535259600"/>
    <b v="1"/>
    <x v="804"/>
    <d v="2018-08-26T05:00:00"/>
    <b v="1"/>
    <s v="technology/web"/>
    <x v="6"/>
    <s v="web"/>
  </r>
  <r>
    <n v="0.50621082621082625"/>
    <x v="2"/>
    <n v="110"/>
    <n v="323.05454545454546"/>
    <s v="US"/>
    <s v="USD"/>
    <n v="1515304800"/>
    <n v="1515564000"/>
    <b v="0"/>
    <x v="805"/>
    <d v="2018-01-10T06:00:00"/>
    <b v="0"/>
    <s v="food/food trucks"/>
    <x v="2"/>
    <s v="food trucks"/>
  </r>
  <r>
    <n v="0.57437499999999997"/>
    <x v="2"/>
    <n v="172"/>
    <n v="21.372093023255815"/>
    <s v="US"/>
    <s v="USD"/>
    <n v="1276318800"/>
    <n v="1277096400"/>
    <b v="0"/>
    <x v="806"/>
    <d v="2010-06-21T05:00:00"/>
    <b v="0"/>
    <s v="film &amp; video/drama"/>
    <x v="3"/>
    <s v="drama"/>
  </r>
  <r>
    <n v="1.5562827640984909"/>
    <x v="2"/>
    <n v="307"/>
    <n v="638.228013029316"/>
    <s v="US"/>
    <s v="USD"/>
    <n v="1328767200"/>
    <n v="1329026400"/>
    <b v="0"/>
    <x v="807"/>
    <d v="2012-02-12T06:00:00"/>
    <b v="1"/>
    <s v="music/indie rock"/>
    <x v="1"/>
    <s v="indie rock"/>
  </r>
  <r>
    <n v="0.36297297297297298"/>
    <x v="2"/>
    <n v="160"/>
    <n v="8.3937500000000007"/>
    <s v="US"/>
    <s v="USD"/>
    <n v="1335934800"/>
    <n v="1338786000"/>
    <b v="0"/>
    <x v="635"/>
    <d v="2012-06-04T05:00:00"/>
    <b v="0"/>
    <s v="music/electric music"/>
    <x v="1"/>
    <s v="electric music"/>
  </r>
  <r>
    <n v="0.58250000000000002"/>
    <x v="2"/>
    <n v="1467"/>
    <n v="1.4294478527607362"/>
    <s v="CA"/>
    <s v="CAD"/>
    <n v="1308546000"/>
    <n v="1308978000"/>
    <b v="0"/>
    <x v="808"/>
    <d v="2011-06-25T05:00:00"/>
    <b v="1"/>
    <s v="music/indie rock"/>
    <x v="1"/>
    <s v="indie rock"/>
  </r>
  <r>
    <n v="2.3739473684210526"/>
    <x v="2"/>
    <n v="2662"/>
    <n v="3.3888054094665665"/>
    <s v="CA"/>
    <s v="CAD"/>
    <n v="1574056800"/>
    <n v="1576389600"/>
    <b v="0"/>
    <x v="809"/>
    <d v="2019-12-15T06:00:00"/>
    <b v="0"/>
    <s v="publishing/fiction"/>
    <x v="4"/>
    <s v="fiction"/>
  </r>
  <r>
    <n v="0.58750000000000002"/>
    <x v="2"/>
    <n v="452"/>
    <n v="46.272123893805308"/>
    <s v="AU"/>
    <s v="AUD"/>
    <n v="1308373200"/>
    <n v="1311051600"/>
    <b v="0"/>
    <x v="810"/>
    <d v="2011-07-19T05:00:00"/>
    <b v="0"/>
    <s v="theater/plays"/>
    <x v="0"/>
    <s v="plays"/>
  </r>
  <r>
    <n v="1.8256603773584905"/>
    <x v="2"/>
    <n v="158"/>
    <n v="61.240506329113927"/>
    <s v="US"/>
    <s v="USD"/>
    <n v="1335243600"/>
    <n v="1336712400"/>
    <b v="0"/>
    <x v="811"/>
    <d v="2012-05-11T05:00:00"/>
    <b v="0"/>
    <s v="food/food trucks"/>
    <x v="2"/>
    <s v="food trucks"/>
  </r>
  <r>
    <n v="7.5436408977556111E-3"/>
    <x v="2"/>
    <n v="225"/>
    <n v="5.3777777777777782"/>
    <s v="CH"/>
    <s v="CHF"/>
    <n v="1328421600"/>
    <n v="1330408800"/>
    <b v="1"/>
    <x v="812"/>
    <d v="2012-02-28T06:00:00"/>
    <b v="0"/>
    <s v="film &amp; video/shorts"/>
    <x v="3"/>
    <s v="shorts"/>
  </r>
  <r>
    <n v="1.7595330739299611"/>
    <x v="2"/>
    <n v="65"/>
    <n v="1391.3846153846155"/>
    <s v="US"/>
    <s v="USD"/>
    <n v="1550556000"/>
    <n v="1551420000"/>
    <b v="0"/>
    <x v="813"/>
    <d v="2019-03-01T06:00:00"/>
    <b v="1"/>
    <s v="technology/wearables"/>
    <x v="6"/>
    <s v="wearables"/>
  </r>
  <r>
    <n v="2.3788235294117648"/>
    <x v="2"/>
    <n v="163"/>
    <n v="24.809815950920246"/>
    <s v="US"/>
    <s v="USD"/>
    <n v="1269147600"/>
    <n v="1269838800"/>
    <b v="0"/>
    <x v="814"/>
    <d v="2010-03-29T05:00:00"/>
    <b v="0"/>
    <s v="theater/plays"/>
    <x v="0"/>
    <s v="plays"/>
  </r>
  <r>
    <n v="4.8805076142131982"/>
    <x v="2"/>
    <n v="85"/>
    <n v="2262.258823529412"/>
    <s v="US"/>
    <s v="USD"/>
    <n v="1312174800"/>
    <n v="1312520400"/>
    <b v="0"/>
    <x v="815"/>
    <d v="2011-08-05T05:00:00"/>
    <b v="0"/>
    <s v="theater/plays"/>
    <x v="0"/>
    <s v="plays"/>
  </r>
  <r>
    <n v="2.2406666666666668"/>
    <x v="2"/>
    <n v="217"/>
    <n v="30.976958525345623"/>
    <s v="US"/>
    <s v="USD"/>
    <n v="1434517200"/>
    <n v="1436504400"/>
    <b v="0"/>
    <x v="816"/>
    <d v="2015-07-10T05:00:00"/>
    <b v="1"/>
    <s v="film &amp; video/television"/>
    <x v="3"/>
    <s v="television"/>
  </r>
  <r>
    <n v="0.18126436781609195"/>
    <x v="2"/>
    <n v="150"/>
    <n v="10.513333333333334"/>
    <s v="US"/>
    <s v="USD"/>
    <n v="1471582800"/>
    <n v="1472014800"/>
    <b v="0"/>
    <x v="817"/>
    <d v="2016-08-24T05:00:00"/>
    <b v="0"/>
    <s v="film &amp; video/shorts"/>
    <x v="3"/>
    <s v="shorts"/>
  </r>
  <r>
    <n v="0.45847222222222223"/>
    <x v="2"/>
    <n v="3272"/>
    <n v="1.0088630806845966"/>
    <s v="US"/>
    <s v="USD"/>
    <n v="1410757200"/>
    <n v="1411534800"/>
    <b v="0"/>
    <x v="818"/>
    <d v="2014-09-24T05:00:00"/>
    <b v="0"/>
    <s v="theater/plays"/>
    <x v="0"/>
    <s v="plays"/>
  </r>
  <r>
    <n v="1.1731541218637993"/>
    <x v="2"/>
    <n v="300"/>
    <n v="654.62"/>
    <s v="US"/>
    <s v="USD"/>
    <n v="1539061200"/>
    <n v="1539579600"/>
    <b v="0"/>
    <x v="819"/>
    <d v="2018-10-15T05:00:00"/>
    <b v="0"/>
    <s v="food/food trucks"/>
    <x v="2"/>
    <s v="food trucks"/>
  </r>
  <r>
    <n v="2.173090909090909"/>
    <x v="2"/>
    <n v="126"/>
    <n v="94.857142857142861"/>
    <s v="US"/>
    <s v="USD"/>
    <n v="1381554000"/>
    <n v="1382504400"/>
    <b v="0"/>
    <x v="820"/>
    <d v="2013-10-23T05:00:00"/>
    <b v="0"/>
    <s v="theater/plays"/>
    <x v="0"/>
    <s v="plays"/>
  </r>
  <r>
    <n v="1.1228571428571428"/>
    <x v="2"/>
    <n v="2320"/>
    <n v="1.6939655172413792"/>
    <s v="US"/>
    <s v="USD"/>
    <n v="1509512400"/>
    <n v="1511071200"/>
    <b v="0"/>
    <x v="261"/>
    <d v="2017-11-19T06:00:00"/>
    <b v="1"/>
    <s v="theater/plays"/>
    <x v="0"/>
    <s v="plays"/>
  </r>
  <r>
    <n v="0.72518987341772156"/>
    <x v="2"/>
    <n v="81"/>
    <n v="70.728395061728392"/>
    <s v="AU"/>
    <s v="AUD"/>
    <n v="1535950800"/>
    <n v="1536382800"/>
    <b v="0"/>
    <x v="550"/>
    <d v="2018-09-08T05:00:00"/>
    <b v="0"/>
    <s v="film &amp; video/science fiction"/>
    <x v="3"/>
    <s v="science fiction"/>
  </r>
  <r>
    <n v="2.1230434782608696"/>
    <x v="2"/>
    <n v="1887"/>
    <n v="2.5877053524112346"/>
    <s v="US"/>
    <s v="USD"/>
    <n v="1389160800"/>
    <n v="1389592800"/>
    <b v="0"/>
    <x v="821"/>
    <d v="2014-01-13T06:00:00"/>
    <b v="0"/>
    <s v="photography/photography books"/>
    <x v="7"/>
    <s v="photography books"/>
  </r>
  <r>
    <n v="2.3974657534246577"/>
    <x v="2"/>
    <n v="4358"/>
    <n v="40.159476824231298"/>
    <s v="US"/>
    <s v="USD"/>
    <n v="1271998800"/>
    <n v="1275282000"/>
    <b v="0"/>
    <x v="822"/>
    <d v="2010-05-31T05:00:00"/>
    <b v="1"/>
    <s v="photography/photography books"/>
    <x v="7"/>
    <s v="photography books"/>
  </r>
  <r>
    <n v="1.8193548387096774"/>
    <x v="2"/>
    <n v="53"/>
    <n v="212.83018867924528"/>
    <s v="US"/>
    <s v="USD"/>
    <n v="1487743200"/>
    <n v="1488520800"/>
    <b v="0"/>
    <x v="823"/>
    <d v="2017-03-03T06:00:00"/>
    <b v="0"/>
    <s v="publishing/nonfiction"/>
    <x v="4"/>
    <s v="nonfiction"/>
  </r>
  <r>
    <n v="1.6413114754098361"/>
    <x v="2"/>
    <n v="2414"/>
    <n v="4.1474730737365366"/>
    <s v="US"/>
    <s v="USD"/>
    <n v="1563685200"/>
    <n v="1563858000"/>
    <b v="0"/>
    <x v="824"/>
    <d v="2019-07-23T05:00:00"/>
    <b v="0"/>
    <s v="music/electric music"/>
    <x v="1"/>
    <s v="electric music"/>
  </r>
  <r>
    <n v="1.6375968992248063E-2"/>
    <x v="2"/>
    <n v="80"/>
    <n v="21.125"/>
    <s v="US"/>
    <s v="USD"/>
    <n v="1421820000"/>
    <n v="1422165600"/>
    <b v="0"/>
    <x v="825"/>
    <d v="2015-01-25T06:00:00"/>
    <b v="0"/>
    <s v="theater/plays"/>
    <x v="0"/>
    <s v="plays"/>
  </r>
  <r>
    <n v="0.49643859649122807"/>
    <x v="2"/>
    <n v="193"/>
    <n v="439.84974093264248"/>
    <s v="US"/>
    <s v="USD"/>
    <n v="1274763600"/>
    <n v="1277874000"/>
    <b v="0"/>
    <x v="826"/>
    <d v="2010-06-30T05:00:00"/>
    <b v="0"/>
    <s v="film &amp; video/shorts"/>
    <x v="3"/>
    <s v="shorts"/>
  </r>
  <r>
    <n v="1.0970652173913042"/>
    <x v="2"/>
    <n v="52"/>
    <n v="194.09615384615384"/>
    <s v="US"/>
    <s v="USD"/>
    <n v="1275800400"/>
    <n v="1279083600"/>
    <b v="0"/>
    <x v="827"/>
    <d v="2010-07-14T05:00:00"/>
    <b v="0"/>
    <s v="theater/plays"/>
    <x v="0"/>
    <s v="plays"/>
  </r>
  <r>
    <n v="0.49217948717948717"/>
    <x v="2"/>
    <n v="290"/>
    <n v="13.237931034482759"/>
    <s v="US"/>
    <s v="USD"/>
    <n v="1491886800"/>
    <n v="1493528400"/>
    <b v="0"/>
    <x v="828"/>
    <d v="2017-04-30T05:00:00"/>
    <b v="0"/>
    <s v="theater/plays"/>
    <x v="0"/>
    <s v="plays"/>
  </r>
  <r>
    <n v="0.62232323232323228"/>
    <x v="2"/>
    <n v="122"/>
    <n v="50.5"/>
    <s v="US"/>
    <s v="USD"/>
    <n v="1394600400"/>
    <n v="1395205200"/>
    <b v="0"/>
    <x v="829"/>
    <d v="2014-03-19T05:00:00"/>
    <b v="1"/>
    <s v="music/electric music"/>
    <x v="1"/>
    <s v="electric music"/>
  </r>
  <r>
    <n v="0.1305813953488372"/>
    <x v="2"/>
    <n v="1470"/>
    <n v="3.8197278911564627"/>
    <s v="US"/>
    <s v="USD"/>
    <n v="1561352400"/>
    <n v="1561438800"/>
    <b v="0"/>
    <x v="830"/>
    <d v="2019-06-25T05:00:00"/>
    <b v="0"/>
    <s v="music/indie rock"/>
    <x v="1"/>
    <s v="indie rock"/>
  </r>
  <r>
    <n v="0.64635416666666667"/>
    <x v="2"/>
    <n v="165"/>
    <n v="37.606060606060609"/>
    <s v="CA"/>
    <s v="CAD"/>
    <n v="1322892000"/>
    <n v="1326693600"/>
    <b v="0"/>
    <x v="831"/>
    <d v="2012-01-16T06:00:00"/>
    <b v="0"/>
    <s v="film &amp; video/documentary"/>
    <x v="3"/>
    <s v="documentary"/>
  </r>
  <r>
    <n v="1.5958666666666668"/>
    <x v="2"/>
    <n v="182"/>
    <n v="65.763736263736263"/>
    <s v="US"/>
    <s v="USD"/>
    <n v="1274418000"/>
    <n v="1277960400"/>
    <b v="0"/>
    <x v="832"/>
    <d v="2010-07-01T05:00:00"/>
    <b v="0"/>
    <s v="publishing/translations"/>
    <x v="4"/>
    <s v="translations"/>
  </r>
  <r>
    <n v="0.81420000000000003"/>
    <x v="2"/>
    <n v="199"/>
    <n v="40.914572864321606"/>
    <s v="IT"/>
    <s v="EUR"/>
    <n v="1434344400"/>
    <n v="1434690000"/>
    <b v="0"/>
    <x v="833"/>
    <d v="2015-06-19T05:00:00"/>
    <b v="1"/>
    <s v="film &amp; video/documentary"/>
    <x v="3"/>
    <s v="documentary"/>
  </r>
  <r>
    <n v="0.32444767441860467"/>
    <x v="2"/>
    <n v="56"/>
    <n v="996.51785714285711"/>
    <s v="GB"/>
    <s v="GBP"/>
    <n v="1373518800"/>
    <n v="1376110800"/>
    <b v="0"/>
    <x v="834"/>
    <d v="2013-08-10T05:00:00"/>
    <b v="1"/>
    <s v="film &amp; video/television"/>
    <x v="3"/>
    <s v="television"/>
  </r>
  <r>
    <n v="9.9141184124918666E-2"/>
    <x v="2"/>
    <n v="1460"/>
    <n v="10.436986301369863"/>
    <s v="AU"/>
    <s v="AUD"/>
    <n v="1310619600"/>
    <n v="1310878800"/>
    <b v="0"/>
    <x v="835"/>
    <d v="2011-07-17T05:00:00"/>
    <b v="1"/>
    <s v="food/food trucks"/>
    <x v="2"/>
    <s v="food trucks"/>
  </r>
  <r>
    <n v="0.26694444444444443"/>
    <x v="2"/>
    <n v="123"/>
    <n v="7.8130081300813012"/>
    <s v="CH"/>
    <s v="CHF"/>
    <n v="1381122000"/>
    <n v="1382677200"/>
    <b v="0"/>
    <x v="836"/>
    <d v="2013-10-25T05:00:00"/>
    <b v="0"/>
    <s v="music/jazz"/>
    <x v="1"/>
    <s v="jazz"/>
  </r>
  <r>
    <n v="0.62957446808510642"/>
    <x v="2"/>
    <n v="159"/>
    <n v="37.220125786163521"/>
    <s v="US"/>
    <s v="USD"/>
    <n v="1531803600"/>
    <n v="1534654800"/>
    <b v="0"/>
    <x v="837"/>
    <d v="2018-08-19T05:00:00"/>
    <b v="1"/>
    <s v="music/rock"/>
    <x v="1"/>
    <s v="rock"/>
  </r>
  <r>
    <n v="1.6135593220338984"/>
    <x v="2"/>
    <n v="110"/>
    <n v="86.545454545454547"/>
    <s v="US"/>
    <s v="USD"/>
    <n v="1454133600"/>
    <n v="1457762400"/>
    <b v="0"/>
    <x v="333"/>
    <d v="2016-03-12T06:00:00"/>
    <b v="0"/>
    <s v="technology/web"/>
    <x v="6"/>
    <s v="web"/>
  </r>
  <r>
    <n v="0.05"/>
    <x v="2"/>
    <n v="236"/>
    <n v="2.1186440677966101E-2"/>
    <s v="US"/>
    <s v="USD"/>
    <n v="1379566800"/>
    <n v="1379826000"/>
    <b v="0"/>
    <x v="61"/>
    <d v="2013-09-22T05:00:00"/>
    <b v="0"/>
    <s v="theater/plays"/>
    <x v="0"/>
    <s v="plays"/>
  </r>
  <r>
    <n v="10.969379310344827"/>
    <x v="2"/>
    <n v="191"/>
    <n v="832.75392670157066"/>
    <s v="US"/>
    <s v="USD"/>
    <n v="1494651600"/>
    <n v="1497762000"/>
    <b v="1"/>
    <x v="838"/>
    <d v="2017-06-18T05:00:00"/>
    <b v="1"/>
    <s v="film &amp; video/documentary"/>
    <x v="3"/>
    <s v="documentary"/>
  </r>
  <r>
    <n v="0.70094158075601376"/>
    <x v="2"/>
    <n v="3934"/>
    <n v="25.924504321301473"/>
    <s v="US"/>
    <s v="USD"/>
    <n v="1335934800"/>
    <n v="1336885200"/>
    <b v="0"/>
    <x v="635"/>
    <d v="2012-05-13T05:00:00"/>
    <b v="0"/>
    <s v="games/video games"/>
    <x v="5"/>
    <s v="video games"/>
  </r>
  <r>
    <n v="0.6"/>
    <x v="2"/>
    <n v="80"/>
    <n v="24.75"/>
    <s v="CA"/>
    <s v="CAD"/>
    <n v="1528088400"/>
    <n v="1530421200"/>
    <b v="0"/>
    <x v="196"/>
    <d v="2018-07-01T05:00:00"/>
    <b v="1"/>
    <s v="theater/plays"/>
    <x v="0"/>
    <s v="plays"/>
  </r>
  <r>
    <n v="3.6709859154929578"/>
    <x v="2"/>
    <n v="462"/>
    <n v="338.49350649350652"/>
    <s v="US"/>
    <s v="USD"/>
    <n v="1568005200"/>
    <n v="1568178000"/>
    <b v="1"/>
    <x v="839"/>
    <d v="2019-09-11T05:00:00"/>
    <b v="0"/>
    <s v="technology/web"/>
    <x v="6"/>
    <s v="web"/>
  </r>
  <r>
    <n v="11.09"/>
    <x v="2"/>
    <n v="179"/>
    <n v="43.368715083798882"/>
    <s v="US"/>
    <s v="USD"/>
    <n v="1346821200"/>
    <n v="1347944400"/>
    <b v="1"/>
    <x v="840"/>
    <d v="2012-09-18T05:00:00"/>
    <b v="0"/>
    <s v="film &amp; video/drama"/>
    <x v="3"/>
    <s v="drama"/>
  </r>
  <r>
    <n v="0.19028784648187633"/>
    <x v="2"/>
    <n v="1866"/>
    <n v="19.130760986066452"/>
    <s v="GB"/>
    <s v="GBP"/>
    <n v="1503982800"/>
    <n v="1504760400"/>
    <b v="0"/>
    <x v="442"/>
    <d v="2017-09-07T05:00:00"/>
    <b v="0"/>
    <s v="film &amp; video/television"/>
    <x v="3"/>
    <s v="television"/>
  </r>
  <r>
    <n v="1.2687755102040816"/>
    <x v="2"/>
    <n v="156"/>
    <n v="79.705128205128204"/>
    <s v="CH"/>
    <s v="CHF"/>
    <n v="1343365200"/>
    <n v="1344315600"/>
    <b v="0"/>
    <x v="651"/>
    <d v="2012-08-07T05:00:00"/>
    <b v="0"/>
    <s v="publishing/radio &amp; podcasts"/>
    <x v="4"/>
    <s v="radio &amp; podcasts"/>
  </r>
  <r>
    <n v="7.3463636363636367"/>
    <x v="2"/>
    <n v="255"/>
    <n v="31.690196078431374"/>
    <s v="US"/>
    <s v="USD"/>
    <n v="1549519200"/>
    <n v="1551247200"/>
    <b v="1"/>
    <x v="841"/>
    <d v="2019-02-27T06:00:00"/>
    <b v="0"/>
    <s v="film &amp; video/animation"/>
    <x v="3"/>
    <s v="animation"/>
  </r>
  <r>
    <n v="4.5731034482758622E-2"/>
    <x v="2"/>
    <n v="2261"/>
    <n v="2.9327731092436973"/>
    <s v="US"/>
    <s v="USD"/>
    <n v="1544335200"/>
    <n v="1545112800"/>
    <b v="0"/>
    <x v="292"/>
    <d v="2018-12-18T06:00:00"/>
    <b v="1"/>
    <s v="music/world music"/>
    <x v="1"/>
    <s v="world music"/>
  </r>
  <r>
    <n v="0.85054545454545449"/>
    <x v="2"/>
    <n v="40"/>
    <n v="116.95"/>
    <s v="US"/>
    <s v="USD"/>
    <n v="1279083600"/>
    <n v="1279170000"/>
    <b v="0"/>
    <x v="687"/>
    <d v="2010-07-15T05:00:00"/>
    <b v="0"/>
    <s v="theater/plays"/>
    <x v="0"/>
    <s v="plays"/>
  </r>
  <r>
    <n v="1.1929824561403508"/>
    <x v="2"/>
    <n v="2289"/>
    <n v="2.9707295762341634"/>
    <s v="IT"/>
    <s v="EUR"/>
    <n v="1572498000"/>
    <n v="1573452000"/>
    <b v="0"/>
    <x v="842"/>
    <d v="2019-11-11T06:00:00"/>
    <b v="0"/>
    <s v="theater/plays"/>
    <x v="0"/>
    <s v="plays"/>
  </r>
  <r>
    <n v="2.9602777777777778"/>
    <x v="2"/>
    <n v="65"/>
    <n v="163.95384615384614"/>
    <s v="US"/>
    <s v="USD"/>
    <n v="1506056400"/>
    <n v="1507093200"/>
    <b v="0"/>
    <x v="843"/>
    <d v="2017-10-04T05:00:00"/>
    <b v="0"/>
    <s v="theater/plays"/>
    <x v="0"/>
    <s v="plays"/>
  </r>
  <r>
    <n v="0.84694915254237291"/>
    <x v="2"/>
    <n v="3777"/>
    <n v="1.3230076780513635"/>
    <s v="IT"/>
    <s v="EUR"/>
    <n v="1388296800"/>
    <n v="1389074400"/>
    <b v="0"/>
    <x v="844"/>
    <d v="2014-01-07T06:00:00"/>
    <b v="0"/>
    <s v="technology/web"/>
    <x v="6"/>
    <s v="web"/>
  </r>
  <r>
    <n v="3.5578378378378379"/>
    <x v="2"/>
    <n v="184"/>
    <n v="71.543478260869563"/>
    <s v="GB"/>
    <s v="GBP"/>
    <n v="1493787600"/>
    <n v="1494997200"/>
    <b v="0"/>
    <x v="845"/>
    <d v="2017-05-17T05:00:00"/>
    <b v="0"/>
    <s v="theater/plays"/>
    <x v="0"/>
    <s v="plays"/>
  </r>
  <r>
    <n v="3.8640909090909092"/>
    <x v="2"/>
    <n v="85"/>
    <n v="100.01176470588236"/>
    <s v="US"/>
    <s v="USD"/>
    <n v="1424844000"/>
    <n v="1425448800"/>
    <b v="0"/>
    <x v="846"/>
    <d v="2015-03-04T06:00:00"/>
    <b v="1"/>
    <s v="theater/plays"/>
    <x v="0"/>
    <s v="plays"/>
  </r>
  <r>
    <n v="7.9223529411764702"/>
    <x v="2"/>
    <n v="144"/>
    <n v="93.527777777777771"/>
    <s v="US"/>
    <s v="USD"/>
    <n v="1394514000"/>
    <n v="1394773200"/>
    <b v="0"/>
    <x v="847"/>
    <d v="2014-03-14T05:00:00"/>
    <b v="0"/>
    <s v="music/rock"/>
    <x v="1"/>
    <s v="rock"/>
  </r>
  <r>
    <n v="1.3703393665158372"/>
    <x v="2"/>
    <n v="1902"/>
    <n v="63.689800210304945"/>
    <s v="US"/>
    <s v="USD"/>
    <n v="1365397200"/>
    <n v="1366520400"/>
    <b v="0"/>
    <x v="848"/>
    <d v="2013-04-21T05:00:00"/>
    <b v="0"/>
    <s v="theater/plays"/>
    <x v="0"/>
    <s v="plays"/>
  </r>
  <r>
    <n v="3.3820833333333336"/>
    <x v="2"/>
    <n v="105"/>
    <n v="77.304761904761904"/>
    <s v="US"/>
    <s v="USD"/>
    <n v="1456120800"/>
    <n v="1456639200"/>
    <b v="0"/>
    <x v="849"/>
    <d v="2016-02-28T06:00:00"/>
    <b v="0"/>
    <s v="theater/plays"/>
    <x v="0"/>
    <s v="plays"/>
  </r>
  <r>
    <n v="1.0822784810126582"/>
    <x v="2"/>
    <n v="132"/>
    <n v="64.772727272727266"/>
    <s v="US"/>
    <s v="USD"/>
    <n v="1437714000"/>
    <n v="1438318800"/>
    <b v="0"/>
    <x v="850"/>
    <d v="2015-07-31T05:00:00"/>
    <b v="0"/>
    <s v="theater/plays"/>
    <x v="0"/>
    <s v="plays"/>
  </r>
  <r>
    <n v="0.60757639620653314"/>
    <x v="2"/>
    <n v="96"/>
    <n v="600.61458333333337"/>
    <s v="US"/>
    <s v="USD"/>
    <n v="1528779600"/>
    <n v="1531890000"/>
    <b v="0"/>
    <x v="851"/>
    <d v="2018-07-18T05:00:00"/>
    <b v="1"/>
    <s v="publishing/fiction"/>
    <x v="4"/>
    <s v="fiction"/>
  </r>
  <r>
    <n v="0.27725490196078434"/>
    <x v="2"/>
    <n v="114"/>
    <n v="12.403508771929825"/>
    <s v="US"/>
    <s v="USD"/>
    <n v="1411534800"/>
    <n v="1414558800"/>
    <b v="0"/>
    <x v="514"/>
    <d v="2014-10-29T05:00:00"/>
    <b v="0"/>
    <s v="food/food trucks"/>
    <x v="2"/>
    <s v="food trucks"/>
  </r>
  <r>
    <n v="2.283934426229508"/>
    <x v="2"/>
    <n v="203"/>
    <n v="480.41379310344826"/>
    <s v="US"/>
    <s v="USD"/>
    <n v="1429333200"/>
    <n v="1430974800"/>
    <b v="0"/>
    <x v="852"/>
    <d v="2015-05-07T05:00:00"/>
    <b v="0"/>
    <s v="technology/web"/>
    <x v="6"/>
    <s v="web"/>
  </r>
  <r>
    <n v="0.21615194054500414"/>
    <x v="2"/>
    <n v="1559"/>
    <n v="16.790250160359204"/>
    <s v="US"/>
    <s v="USD"/>
    <n v="1482732000"/>
    <n v="1482818400"/>
    <b v="0"/>
    <x v="853"/>
    <d v="2016-12-27T06:00:00"/>
    <b v="1"/>
    <s v="music/rock"/>
    <x v="1"/>
    <s v="rock"/>
  </r>
  <r>
    <n v="3.73875"/>
    <x v="2"/>
    <n v="1548"/>
    <n v="1.932170542635659"/>
    <s v="AU"/>
    <s v="AUD"/>
    <n v="1348290000"/>
    <n v="1350363600"/>
    <b v="0"/>
    <x v="462"/>
    <d v="2012-10-16T05:00:00"/>
    <b v="0"/>
    <s v="technology/web"/>
    <x v="6"/>
    <s v="web"/>
  </r>
  <r>
    <n v="1.5492592592592593"/>
    <x v="2"/>
    <n v="80"/>
    <n v="104.575"/>
    <s v="US"/>
    <s v="USD"/>
    <n v="1353823200"/>
    <n v="1353996000"/>
    <b v="0"/>
    <x v="854"/>
    <d v="2012-11-27T06:00:00"/>
    <b v="0"/>
    <s v="theater/plays"/>
    <x v="0"/>
    <s v="plays"/>
  </r>
  <r>
    <n v="3.2214999999999998"/>
    <x v="2"/>
    <n v="131"/>
    <n v="98.36641221374046"/>
    <s v="US"/>
    <s v="USD"/>
    <n v="1329372000"/>
    <n v="1329631200"/>
    <b v="0"/>
    <x v="855"/>
    <d v="2012-02-19T06:00:00"/>
    <b v="0"/>
    <s v="theater/plays"/>
    <x v="0"/>
    <s v="plays"/>
  </r>
  <r>
    <n v="0.73957142857142855"/>
    <x v="2"/>
    <n v="112"/>
    <n v="46.223214285714285"/>
    <s v="US"/>
    <s v="USD"/>
    <n v="1277096400"/>
    <n v="1278997200"/>
    <b v="0"/>
    <x v="350"/>
    <d v="2010-07-13T05:00:00"/>
    <b v="0"/>
    <s v="film &amp; video/animation"/>
    <x v="3"/>
    <s v="animation"/>
  </r>
  <r>
    <n v="8.641"/>
    <x v="2"/>
    <n v="155"/>
    <n v="55.748387096774195"/>
    <s v="US"/>
    <s v="USD"/>
    <n v="1297922400"/>
    <n v="1298268000"/>
    <b v="0"/>
    <x v="856"/>
    <d v="2011-02-21T06:00:00"/>
    <b v="0"/>
    <s v="publishing/translations"/>
    <x v="4"/>
    <s v="translations"/>
  </r>
  <r>
    <n v="1.432624584717608"/>
    <x v="2"/>
    <n v="266"/>
    <n v="324.22556390977445"/>
    <s v="US"/>
    <s v="USD"/>
    <n v="1384408800"/>
    <n v="1386223200"/>
    <b v="0"/>
    <x v="857"/>
    <d v="2013-12-05T06:00:00"/>
    <b v="0"/>
    <s v="food/food trucks"/>
    <x v="2"/>
    <s v="food trucks"/>
  </r>
  <r>
    <n v="0.40281762295081969"/>
    <x v="2"/>
    <n v="155"/>
    <n v="507.29032258064518"/>
    <s v="US"/>
    <s v="USD"/>
    <n v="1431320400"/>
    <n v="1431752400"/>
    <b v="0"/>
    <x v="858"/>
    <d v="2015-05-16T05:00:00"/>
    <b v="0"/>
    <s v="theater/plays"/>
    <x v="0"/>
    <s v="plays"/>
  </r>
  <r>
    <n v="1.7822388059701493"/>
    <x v="2"/>
    <n v="207"/>
    <n v="57.685990338164252"/>
    <s v="GB"/>
    <s v="GBP"/>
    <n v="1264399200"/>
    <n v="1267855200"/>
    <b v="0"/>
    <x v="137"/>
    <d v="2010-03-06T06:00:00"/>
    <b v="0"/>
    <s v="music/rock"/>
    <x v="1"/>
    <s v="rock"/>
  </r>
  <r>
    <n v="0.84930555555555554"/>
    <x v="2"/>
    <n v="245"/>
    <n v="24.959183673469386"/>
    <s v="US"/>
    <s v="USD"/>
    <n v="1497502800"/>
    <n v="1497675600"/>
    <b v="0"/>
    <x v="859"/>
    <d v="2017-06-17T05:00:00"/>
    <b v="0"/>
    <s v="theater/plays"/>
    <x v="0"/>
    <s v="plays"/>
  </r>
  <r>
    <n v="1.4593648334624323"/>
    <x v="2"/>
    <n v="1573"/>
    <n v="119.77368086458995"/>
    <s v="US"/>
    <s v="USD"/>
    <n v="1333688400"/>
    <n v="1336885200"/>
    <b v="0"/>
    <x v="461"/>
    <d v="2012-05-13T05:00:00"/>
    <b v="0"/>
    <s v="music/world music"/>
    <x v="1"/>
    <s v="world music"/>
  </r>
  <r>
    <n v="1.5246153846153847"/>
    <x v="2"/>
    <n v="114"/>
    <n v="86.929824561403507"/>
    <s v="US"/>
    <s v="USD"/>
    <n v="1293861600"/>
    <n v="1295157600"/>
    <b v="0"/>
    <x v="578"/>
    <d v="2011-01-16T06:00:00"/>
    <b v="0"/>
    <s v="food/food trucks"/>
    <x v="2"/>
    <s v="food trucks"/>
  </r>
  <r>
    <n v="0.67129542790152408"/>
    <x v="2"/>
    <n v="93"/>
    <n v="1231.4301075268818"/>
    <s v="US"/>
    <s v="USD"/>
    <n v="1576994400"/>
    <n v="1577599200"/>
    <b v="0"/>
    <x v="860"/>
    <d v="2019-12-29T06:00:00"/>
    <b v="0"/>
    <s v="theater/plays"/>
    <x v="0"/>
    <s v="plays"/>
  </r>
  <r>
    <n v="0.40307692307692305"/>
    <x v="2"/>
    <n v="1681"/>
    <n v="1.8703152885187388"/>
    <s v="US"/>
    <s v="USD"/>
    <n v="1401685200"/>
    <n v="1402462800"/>
    <b v="0"/>
    <x v="861"/>
    <d v="2014-06-11T05:00:00"/>
    <b v="1"/>
    <s v="technology/web"/>
    <x v="6"/>
    <s v="web"/>
  </r>
  <r>
    <n v="2.1679032258064517"/>
    <x v="2"/>
    <n v="32"/>
    <n v="420.03125"/>
    <s v="US"/>
    <s v="USD"/>
    <n v="1368853200"/>
    <n v="1368939600"/>
    <b v="0"/>
    <x v="492"/>
    <d v="2013-05-19T05:00:00"/>
    <b v="0"/>
    <s v="music/indie rock"/>
    <x v="1"/>
    <s v="indie rock"/>
  </r>
  <r>
    <n v="0.52117021276595743"/>
    <x v="2"/>
    <n v="135"/>
    <n v="36.288888888888891"/>
    <s v="US"/>
    <s v="USD"/>
    <n v="1448776800"/>
    <n v="1452146400"/>
    <b v="0"/>
    <x v="862"/>
    <d v="2016-01-07T06:00:00"/>
    <b v="1"/>
    <s v="theater/plays"/>
    <x v="0"/>
    <s v="plays"/>
  </r>
  <r>
    <n v="4.9958333333333336"/>
    <x v="2"/>
    <n v="140"/>
    <n v="85.642857142857139"/>
    <s v="US"/>
    <s v="USD"/>
    <n v="1296194400"/>
    <n v="1296712800"/>
    <b v="0"/>
    <x v="863"/>
    <d v="2011-02-03T06:00:00"/>
    <b v="1"/>
    <s v="theater/plays"/>
    <x v="0"/>
    <s v="plays"/>
  </r>
  <r>
    <n v="0.87679487179487181"/>
    <x v="2"/>
    <n v="92"/>
    <n v="74.336956521739125"/>
    <s v="US"/>
    <s v="USD"/>
    <n v="1478930400"/>
    <n v="1480831200"/>
    <b v="0"/>
    <x v="392"/>
    <d v="2016-12-04T06:00:00"/>
    <b v="0"/>
    <s v="games/video games"/>
    <x v="5"/>
    <s v="video games"/>
  </r>
  <r>
    <n v="1.131734693877551"/>
    <x v="2"/>
    <n v="1015"/>
    <n v="10.927093596059112"/>
    <s v="GB"/>
    <s v="GBP"/>
    <n v="1426395600"/>
    <n v="1426914000"/>
    <b v="0"/>
    <x v="257"/>
    <d v="2015-03-21T05:00:00"/>
    <b v="0"/>
    <s v="theater/plays"/>
    <x v="0"/>
    <s v="plays"/>
  </r>
  <r>
    <n v="4.2654838709677421"/>
    <x v="2"/>
    <n v="323"/>
    <n v="40.93808049535604"/>
    <s v="US"/>
    <s v="USD"/>
    <n v="1514181600"/>
    <n v="1517032800"/>
    <b v="0"/>
    <x v="864"/>
    <d v="2018-01-27T06:00:00"/>
    <b v="0"/>
    <s v="technology/web"/>
    <x v="6"/>
    <s v="web"/>
  </r>
  <r>
    <n v="0.77632653061224488"/>
    <x v="2"/>
    <n v="2326"/>
    <n v="3.2708512467755804"/>
    <s v="US"/>
    <s v="USD"/>
    <n v="1564894800"/>
    <n v="1566190800"/>
    <b v="0"/>
    <x v="865"/>
    <d v="2019-08-19T05:00:00"/>
    <b v="0"/>
    <s v="film &amp; video/documentary"/>
    <x v="3"/>
    <s v="documentary"/>
  </r>
  <r>
    <n v="0.52496810772501767"/>
    <x v="2"/>
    <n v="381"/>
    <n v="194.41732283464566"/>
    <s v="US"/>
    <s v="USD"/>
    <n v="1567918800"/>
    <n v="1570165200"/>
    <b v="0"/>
    <x v="459"/>
    <d v="2019-10-04T05:00:00"/>
    <b v="0"/>
    <s v="theater/plays"/>
    <x v="0"/>
    <s v="plays"/>
  </r>
  <r>
    <n v="1.5746762589928058"/>
    <x v="2"/>
    <n v="480"/>
    <n v="319.2"/>
    <s v="US"/>
    <s v="USD"/>
    <n v="1493269200"/>
    <n v="1494478800"/>
    <b v="0"/>
    <x v="866"/>
    <d v="2017-05-11T05:00:00"/>
    <b v="0"/>
    <s v="film &amp; video/documentary"/>
    <x v="3"/>
    <s v="documentary"/>
  </r>
  <r>
    <n v="0.72939393939393937"/>
    <x v="2"/>
    <n v="226"/>
    <n v="21.300884955752213"/>
    <s v="US"/>
    <s v="USD"/>
    <n v="1555390800"/>
    <n v="1555822800"/>
    <b v="0"/>
    <x v="379"/>
    <d v="2019-04-21T05:00:00"/>
    <b v="0"/>
    <s v="publishing/translations"/>
    <x v="4"/>
    <s v="translations"/>
  </r>
  <r>
    <n v="0.60565789473684206"/>
    <x v="2"/>
    <n v="241"/>
    <n v="19.099585062240664"/>
    <s v="US"/>
    <s v="USD"/>
    <n v="1411621200"/>
    <n v="1411966800"/>
    <b v="0"/>
    <x v="867"/>
    <d v="2014-09-29T05:00:00"/>
    <b v="1"/>
    <s v="music/rock"/>
    <x v="1"/>
    <s v="rock"/>
  </r>
  <r>
    <n v="0.5679129129129129"/>
    <x v="2"/>
    <n v="132"/>
    <n v="286.53787878787881"/>
    <s v="US"/>
    <s v="USD"/>
    <n v="1525669200"/>
    <n v="1526878800"/>
    <b v="0"/>
    <x v="868"/>
    <d v="2018-05-21T05:00:00"/>
    <b v="1"/>
    <s v="film &amp; video/drama"/>
    <x v="3"/>
    <s v="drama"/>
  </r>
  <r>
    <n v="0.56542754275427543"/>
    <x v="2"/>
    <n v="2043"/>
    <n v="30.748409202153695"/>
    <s v="US"/>
    <s v="USD"/>
    <n v="1541307600"/>
    <n v="1543816800"/>
    <b v="0"/>
    <x v="869"/>
    <d v="2018-12-03T06:00:00"/>
    <b v="1"/>
    <s v="food/food trucks"/>
    <x v="2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90936D-9B34-48B1-9EBF-EAF705B77AE4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136919-E6E3-460C-A600-0C3092D7602A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7" count="1" selected="0">
            <x v="13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7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5F6ACD-F8A0-4B58-84A3-D2537A0BDD01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17">
    <pivotField numFmtId="9" showAll="0"/>
    <pivotField axis="axisCol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axis="axisPage" showAll="0">
      <items count="10">
        <item x="3"/>
        <item x="2"/>
        <item x="5"/>
        <item x="8"/>
        <item x="1"/>
        <item x="7"/>
        <item x="4"/>
        <item x="6"/>
        <item x="0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2">
    <pageField fld="13" hier="-1"/>
    <pageField fld="16" hier="-1"/>
  </pageFields>
  <dataFields count="1">
    <dataField name="Count of outcome" fld="1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A2" sqref="A2"/>
    </sheetView>
  </sheetViews>
  <sheetFormatPr baseColWidth="10" defaultColWidth="11.1640625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21.6640625" bestFit="1" customWidth="1"/>
    <col min="8" max="8" width="13" bestFit="1" customWidth="1"/>
    <col min="9" max="9" width="20.5" bestFit="1" customWidth="1"/>
    <col min="14" max="14" width="26.33203125" bestFit="1" customWidth="1"/>
    <col min="15" max="15" width="25" bestFit="1" customWidth="1"/>
    <col min="18" max="18" width="28" bestFit="1" customWidth="1"/>
    <col min="19" max="19" width="18.5" customWidth="1"/>
    <col min="20" max="20" width="17.332031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2085</v>
      </c>
      <c r="G1" s="1" t="s">
        <v>4</v>
      </c>
      <c r="H1" s="1" t="s">
        <v>5</v>
      </c>
      <c r="I1" s="1" t="s">
        <v>2029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2070</v>
      </c>
      <c r="O1" s="1" t="s">
        <v>2071</v>
      </c>
      <c r="P1" s="1" t="s">
        <v>10</v>
      </c>
      <c r="Q1" s="1" t="s">
        <v>11</v>
      </c>
      <c r="R1" s="1" t="s">
        <v>2028</v>
      </c>
      <c r="S1" s="1" t="s">
        <v>2063</v>
      </c>
      <c r="T1" s="1" t="s">
        <v>2064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">
        <v>2030</v>
      </c>
      <c r="T2" t="s">
        <v>2031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SUM(E3/D3)</f>
        <v>10.4</v>
      </c>
      <c r="G3" t="s">
        <v>20</v>
      </c>
      <c r="H3">
        <v>158</v>
      </c>
      <c r="I3" s="5">
        <f>SUM(E3/H3)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0">(((L3/60)/60)/24)+DATE(1970,1,1)</f>
        <v>41870.208333333336</v>
      </c>
      <c r="O3" s="8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t="s">
        <v>2032</v>
      </c>
      <c r="T3" t="s">
        <v>2033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ref="F4:F67" si="2">SUM(E4/D4)</f>
        <v>1.3147878228782288</v>
      </c>
      <c r="G4" t="s">
        <v>20</v>
      </c>
      <c r="H4">
        <v>1425</v>
      </c>
      <c r="I4" s="5">
        <f t="shared" ref="I4:I67" si="3">SUM(E4/H4)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0"/>
        <v>41595.25</v>
      </c>
      <c r="O4" s="8">
        <f t="shared" si="1"/>
        <v>41597.25</v>
      </c>
      <c r="P4" t="b">
        <v>0</v>
      </c>
      <c r="Q4" t="b">
        <v>0</v>
      </c>
      <c r="R4" t="s">
        <v>28</v>
      </c>
      <c r="S4" t="s">
        <v>2034</v>
      </c>
      <c r="T4" t="s">
        <v>2035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2"/>
        <v>0.58976190476190471</v>
      </c>
      <c r="G5" t="s">
        <v>14</v>
      </c>
      <c r="H5">
        <v>24</v>
      </c>
      <c r="I5" s="5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0"/>
        <v>43688.208333333328</v>
      </c>
      <c r="O5" s="8">
        <f t="shared" si="1"/>
        <v>43728.208333333328</v>
      </c>
      <c r="P5" t="b">
        <v>0</v>
      </c>
      <c r="Q5" t="b">
        <v>0</v>
      </c>
      <c r="R5" t="s">
        <v>23</v>
      </c>
      <c r="S5" t="s">
        <v>2032</v>
      </c>
      <c r="T5" t="s">
        <v>2033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2"/>
        <v>0.69276315789473686</v>
      </c>
      <c r="G6" t="s">
        <v>14</v>
      </c>
      <c r="H6">
        <v>53</v>
      </c>
      <c r="I6" s="5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0"/>
        <v>43485.25</v>
      </c>
      <c r="O6" s="8">
        <f t="shared" si="1"/>
        <v>43489.25</v>
      </c>
      <c r="P6" t="b">
        <v>0</v>
      </c>
      <c r="Q6" t="b">
        <v>0</v>
      </c>
      <c r="R6" t="s">
        <v>33</v>
      </c>
      <c r="S6" t="s">
        <v>2036</v>
      </c>
      <c r="T6" t="s">
        <v>2037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2"/>
        <v>1.7361842105263159</v>
      </c>
      <c r="G7" t="s">
        <v>20</v>
      </c>
      <c r="H7">
        <v>174</v>
      </c>
      <c r="I7" s="5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0"/>
        <v>41149.208333333336</v>
      </c>
      <c r="O7" s="8">
        <f t="shared" si="1"/>
        <v>41160.208333333336</v>
      </c>
      <c r="P7" t="b">
        <v>0</v>
      </c>
      <c r="Q7" t="b">
        <v>0</v>
      </c>
      <c r="R7" t="s">
        <v>33</v>
      </c>
      <c r="S7" t="s">
        <v>2036</v>
      </c>
      <c r="T7" t="s">
        <v>2037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2"/>
        <v>0.20961538461538462</v>
      </c>
      <c r="G8" t="s">
        <v>14</v>
      </c>
      <c r="H8">
        <v>18</v>
      </c>
      <c r="I8" s="5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0"/>
        <v>42991.208333333328</v>
      </c>
      <c r="O8" s="8">
        <f t="shared" si="1"/>
        <v>42992.208333333328</v>
      </c>
      <c r="P8" t="b">
        <v>0</v>
      </c>
      <c r="Q8" t="b">
        <v>0</v>
      </c>
      <c r="R8" t="s">
        <v>42</v>
      </c>
      <c r="S8" t="s">
        <v>2038</v>
      </c>
      <c r="T8" t="s">
        <v>2039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2"/>
        <v>3.2757777777777779</v>
      </c>
      <c r="G9" t="s">
        <v>20</v>
      </c>
      <c r="H9">
        <v>227</v>
      </c>
      <c r="I9" s="5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0"/>
        <v>42229.208333333328</v>
      </c>
      <c r="O9" s="8">
        <f t="shared" si="1"/>
        <v>42231.208333333328</v>
      </c>
      <c r="P9" t="b">
        <v>0</v>
      </c>
      <c r="Q9" t="b">
        <v>0</v>
      </c>
      <c r="R9" t="s">
        <v>33</v>
      </c>
      <c r="S9" t="s">
        <v>2036</v>
      </c>
      <c r="T9" t="s">
        <v>2037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2"/>
        <v>0.19932788374205268</v>
      </c>
      <c r="G10" t="s">
        <v>47</v>
      </c>
      <c r="H10">
        <v>708</v>
      </c>
      <c r="I10" s="5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0"/>
        <v>40399.208333333336</v>
      </c>
      <c r="O10" s="8">
        <f t="shared" si="1"/>
        <v>40401.208333333336</v>
      </c>
      <c r="P10" t="b">
        <v>0</v>
      </c>
      <c r="Q10" t="b">
        <v>0</v>
      </c>
      <c r="R10" t="s">
        <v>33</v>
      </c>
      <c r="S10" t="s">
        <v>2036</v>
      </c>
      <c r="T10" t="s">
        <v>2037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2"/>
        <v>0.51741935483870971</v>
      </c>
      <c r="G11" t="s">
        <v>14</v>
      </c>
      <c r="H11">
        <v>44</v>
      </c>
      <c r="I11" s="5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0"/>
        <v>41536.208333333336</v>
      </c>
      <c r="O11" s="8">
        <f t="shared" si="1"/>
        <v>41585.25</v>
      </c>
      <c r="P11" t="b">
        <v>0</v>
      </c>
      <c r="Q11" t="b">
        <v>0</v>
      </c>
      <c r="R11" t="s">
        <v>50</v>
      </c>
      <c r="S11" t="s">
        <v>2032</v>
      </c>
      <c r="T11" t="s">
        <v>2040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2"/>
        <v>2.6611538461538462</v>
      </c>
      <c r="G12" t="s">
        <v>20</v>
      </c>
      <c r="H12">
        <v>220</v>
      </c>
      <c r="I12" s="5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0"/>
        <v>40404.208333333336</v>
      </c>
      <c r="O12" s="8">
        <f t="shared" si="1"/>
        <v>40452.208333333336</v>
      </c>
      <c r="P12" t="b">
        <v>0</v>
      </c>
      <c r="Q12" t="b">
        <v>0</v>
      </c>
      <c r="R12" t="s">
        <v>53</v>
      </c>
      <c r="S12" t="s">
        <v>2038</v>
      </c>
      <c r="T12" t="s">
        <v>2041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2"/>
        <v>0.48095238095238096</v>
      </c>
      <c r="G13" t="s">
        <v>14</v>
      </c>
      <c r="H13">
        <v>27</v>
      </c>
      <c r="I13" s="5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0"/>
        <v>40442.208333333336</v>
      </c>
      <c r="O13" s="8">
        <f t="shared" si="1"/>
        <v>40448.208333333336</v>
      </c>
      <c r="P13" t="b">
        <v>0</v>
      </c>
      <c r="Q13" t="b">
        <v>1</v>
      </c>
      <c r="R13" t="s">
        <v>33</v>
      </c>
      <c r="S13" t="s">
        <v>2036</v>
      </c>
      <c r="T13" t="s">
        <v>2037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2"/>
        <v>0.89349206349206345</v>
      </c>
      <c r="G14" t="s">
        <v>14</v>
      </c>
      <c r="H14">
        <v>55</v>
      </c>
      <c r="I14" s="5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0"/>
        <v>43760.208333333328</v>
      </c>
      <c r="O14" s="8">
        <f t="shared" si="1"/>
        <v>43768.208333333328</v>
      </c>
      <c r="P14" t="b">
        <v>0</v>
      </c>
      <c r="Q14" t="b">
        <v>0</v>
      </c>
      <c r="R14" t="s">
        <v>53</v>
      </c>
      <c r="S14" t="s">
        <v>2038</v>
      </c>
      <c r="T14" t="s">
        <v>2041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2"/>
        <v>2.4511904761904764</v>
      </c>
      <c r="G15" t="s">
        <v>20</v>
      </c>
      <c r="H15">
        <v>98</v>
      </c>
      <c r="I15" s="5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0"/>
        <v>42532.208333333328</v>
      </c>
      <c r="O15" s="8">
        <f t="shared" si="1"/>
        <v>42544.208333333328</v>
      </c>
      <c r="P15" t="b">
        <v>0</v>
      </c>
      <c r="Q15" t="b">
        <v>0</v>
      </c>
      <c r="R15" t="s">
        <v>60</v>
      </c>
      <c r="S15" t="s">
        <v>2032</v>
      </c>
      <c r="T15" t="s">
        <v>2042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2"/>
        <v>0.66769503546099296</v>
      </c>
      <c r="G16" t="s">
        <v>14</v>
      </c>
      <c r="H16">
        <v>200</v>
      </c>
      <c r="I16" s="5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0"/>
        <v>40974.25</v>
      </c>
      <c r="O16" s="8">
        <f t="shared" si="1"/>
        <v>41001.208333333336</v>
      </c>
      <c r="P16" t="b">
        <v>0</v>
      </c>
      <c r="Q16" t="b">
        <v>0</v>
      </c>
      <c r="R16" t="s">
        <v>60</v>
      </c>
      <c r="S16" t="s">
        <v>2032</v>
      </c>
      <c r="T16" t="s">
        <v>2042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2"/>
        <v>0.47307881773399013</v>
      </c>
      <c r="G17" t="s">
        <v>14</v>
      </c>
      <c r="H17">
        <v>452</v>
      </c>
      <c r="I17" s="5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0"/>
        <v>43809.25</v>
      </c>
      <c r="O17" s="8">
        <f t="shared" si="1"/>
        <v>43813.25</v>
      </c>
      <c r="P17" t="b">
        <v>0</v>
      </c>
      <c r="Q17" t="b">
        <v>0</v>
      </c>
      <c r="R17" t="s">
        <v>65</v>
      </c>
      <c r="S17" t="s">
        <v>2034</v>
      </c>
      <c r="T17" t="s">
        <v>2043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2"/>
        <v>6.4947058823529416</v>
      </c>
      <c r="G18" t="s">
        <v>20</v>
      </c>
      <c r="H18">
        <v>100</v>
      </c>
      <c r="I18" s="5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0"/>
        <v>41661.25</v>
      </c>
      <c r="O18" s="8">
        <f t="shared" si="1"/>
        <v>41683.25</v>
      </c>
      <c r="P18" t="b">
        <v>0</v>
      </c>
      <c r="Q18" t="b">
        <v>0</v>
      </c>
      <c r="R18" t="s">
        <v>68</v>
      </c>
      <c r="S18" t="s">
        <v>2044</v>
      </c>
      <c r="T18" t="s">
        <v>2045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2"/>
        <v>1.5939125295508274</v>
      </c>
      <c r="G19" t="s">
        <v>20</v>
      </c>
      <c r="H19">
        <v>1249</v>
      </c>
      <c r="I19" s="5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0"/>
        <v>40555.25</v>
      </c>
      <c r="O19" s="8">
        <f t="shared" si="1"/>
        <v>40556.25</v>
      </c>
      <c r="P19" t="b">
        <v>0</v>
      </c>
      <c r="Q19" t="b">
        <v>0</v>
      </c>
      <c r="R19" t="s">
        <v>71</v>
      </c>
      <c r="S19" t="s">
        <v>2038</v>
      </c>
      <c r="T19" t="s">
        <v>2046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2"/>
        <v>0.66912087912087914</v>
      </c>
      <c r="G20" t="s">
        <v>74</v>
      </c>
      <c r="H20">
        <v>135</v>
      </c>
      <c r="I20" s="5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0"/>
        <v>43351.208333333328</v>
      </c>
      <c r="O20" s="8">
        <f t="shared" si="1"/>
        <v>43359.208333333328</v>
      </c>
      <c r="P20" t="b">
        <v>0</v>
      </c>
      <c r="Q20" t="b">
        <v>0</v>
      </c>
      <c r="R20" t="s">
        <v>33</v>
      </c>
      <c r="S20" t="s">
        <v>2036</v>
      </c>
      <c r="T20" t="s">
        <v>2037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2"/>
        <v>0.48529600000000001</v>
      </c>
      <c r="G21" t="s">
        <v>14</v>
      </c>
      <c r="H21">
        <v>674</v>
      </c>
      <c r="I21" s="5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0"/>
        <v>43528.25</v>
      </c>
      <c r="O21" s="8">
        <f t="shared" si="1"/>
        <v>43549.208333333328</v>
      </c>
      <c r="P21" t="b">
        <v>0</v>
      </c>
      <c r="Q21" t="b">
        <v>1</v>
      </c>
      <c r="R21" t="s">
        <v>33</v>
      </c>
      <c r="S21" t="s">
        <v>2036</v>
      </c>
      <c r="T21" t="s">
        <v>2037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2"/>
        <v>1.1224279210925645</v>
      </c>
      <c r="G22" t="s">
        <v>20</v>
      </c>
      <c r="H22">
        <v>1396</v>
      </c>
      <c r="I22" s="5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0"/>
        <v>41848.208333333336</v>
      </c>
      <c r="O22" s="8">
        <f t="shared" si="1"/>
        <v>41848.208333333336</v>
      </c>
      <c r="P22" t="b">
        <v>0</v>
      </c>
      <c r="Q22" t="b">
        <v>0</v>
      </c>
      <c r="R22" t="s">
        <v>53</v>
      </c>
      <c r="S22" t="s">
        <v>2038</v>
      </c>
      <c r="T22" t="s">
        <v>2041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2"/>
        <v>0.40992553191489361</v>
      </c>
      <c r="G23" t="s">
        <v>14</v>
      </c>
      <c r="H23">
        <v>558</v>
      </c>
      <c r="I23" s="5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0"/>
        <v>40770.208333333336</v>
      </c>
      <c r="O23" s="8">
        <f t="shared" si="1"/>
        <v>40804.208333333336</v>
      </c>
      <c r="P23" t="b">
        <v>0</v>
      </c>
      <c r="Q23" t="b">
        <v>0</v>
      </c>
      <c r="R23" t="s">
        <v>33</v>
      </c>
      <c r="S23" t="s">
        <v>2036</v>
      </c>
      <c r="T23" t="s">
        <v>2037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2"/>
        <v>1.2807106598984772</v>
      </c>
      <c r="G24" t="s">
        <v>20</v>
      </c>
      <c r="H24">
        <v>890</v>
      </c>
      <c r="I24" s="5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0"/>
        <v>43193.208333333328</v>
      </c>
      <c r="O24" s="8">
        <f t="shared" si="1"/>
        <v>43208.208333333328</v>
      </c>
      <c r="P24" t="b">
        <v>0</v>
      </c>
      <c r="Q24" t="b">
        <v>0</v>
      </c>
      <c r="R24" t="s">
        <v>33</v>
      </c>
      <c r="S24" t="s">
        <v>2036</v>
      </c>
      <c r="T24" t="s">
        <v>2037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2"/>
        <v>3.3204444444444445</v>
      </c>
      <c r="G25" t="s">
        <v>20</v>
      </c>
      <c r="H25">
        <v>142</v>
      </c>
      <c r="I25" s="5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0"/>
        <v>43510.25</v>
      </c>
      <c r="O25" s="8">
        <f t="shared" si="1"/>
        <v>43563.208333333328</v>
      </c>
      <c r="P25" t="b">
        <v>0</v>
      </c>
      <c r="Q25" t="b">
        <v>0</v>
      </c>
      <c r="R25" t="s">
        <v>42</v>
      </c>
      <c r="S25" t="s">
        <v>2038</v>
      </c>
      <c r="T25" t="s">
        <v>2039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2"/>
        <v>1.1283225108225108</v>
      </c>
      <c r="G26" t="s">
        <v>20</v>
      </c>
      <c r="H26">
        <v>2673</v>
      </c>
      <c r="I26" s="5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0"/>
        <v>41811.208333333336</v>
      </c>
      <c r="O26" s="8">
        <f t="shared" si="1"/>
        <v>41813.208333333336</v>
      </c>
      <c r="P26" t="b">
        <v>0</v>
      </c>
      <c r="Q26" t="b">
        <v>0</v>
      </c>
      <c r="R26" t="s">
        <v>65</v>
      </c>
      <c r="S26" t="s">
        <v>2034</v>
      </c>
      <c r="T26" t="s">
        <v>2043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2"/>
        <v>2.1643636363636363</v>
      </c>
      <c r="G27" t="s">
        <v>20</v>
      </c>
      <c r="H27">
        <v>163</v>
      </c>
      <c r="I27" s="5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0"/>
        <v>40681.208333333336</v>
      </c>
      <c r="O27" s="8">
        <f t="shared" si="1"/>
        <v>40701.208333333336</v>
      </c>
      <c r="P27" t="b">
        <v>0</v>
      </c>
      <c r="Q27" t="b">
        <v>1</v>
      </c>
      <c r="R27" t="s">
        <v>89</v>
      </c>
      <c r="S27" t="s">
        <v>2047</v>
      </c>
      <c r="T27" t="s">
        <v>2048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2"/>
        <v>0.4819906976744186</v>
      </c>
      <c r="G28" t="s">
        <v>74</v>
      </c>
      <c r="H28">
        <v>1480</v>
      </c>
      <c r="I28" s="5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0"/>
        <v>43312.208333333328</v>
      </c>
      <c r="O28" s="8">
        <f t="shared" si="1"/>
        <v>43339.208333333328</v>
      </c>
      <c r="P28" t="b">
        <v>0</v>
      </c>
      <c r="Q28" t="b">
        <v>0</v>
      </c>
      <c r="R28" t="s">
        <v>33</v>
      </c>
      <c r="S28" t="s">
        <v>2036</v>
      </c>
      <c r="T28" t="s">
        <v>2037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2"/>
        <v>0.79949999999999999</v>
      </c>
      <c r="G29" t="s">
        <v>14</v>
      </c>
      <c r="H29">
        <v>15</v>
      </c>
      <c r="I29" s="5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0"/>
        <v>42280.208333333328</v>
      </c>
      <c r="O29" s="8">
        <f t="shared" si="1"/>
        <v>42288.208333333328</v>
      </c>
      <c r="P29" t="b">
        <v>0</v>
      </c>
      <c r="Q29" t="b">
        <v>0</v>
      </c>
      <c r="R29" t="s">
        <v>23</v>
      </c>
      <c r="S29" t="s">
        <v>2032</v>
      </c>
      <c r="T29" t="s">
        <v>2033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2"/>
        <v>1.0522553516819573</v>
      </c>
      <c r="G30" t="s">
        <v>20</v>
      </c>
      <c r="H30">
        <v>2220</v>
      </c>
      <c r="I30" s="5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0"/>
        <v>40218.25</v>
      </c>
      <c r="O30" s="8">
        <f t="shared" si="1"/>
        <v>40241.25</v>
      </c>
      <c r="P30" t="b">
        <v>0</v>
      </c>
      <c r="Q30" t="b">
        <v>1</v>
      </c>
      <c r="R30" t="s">
        <v>33</v>
      </c>
      <c r="S30" t="s">
        <v>2036</v>
      </c>
      <c r="T30" t="s">
        <v>2037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2"/>
        <v>3.2889978213507627</v>
      </c>
      <c r="G31" t="s">
        <v>20</v>
      </c>
      <c r="H31">
        <v>1606</v>
      </c>
      <c r="I31" s="5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0"/>
        <v>43301.208333333328</v>
      </c>
      <c r="O31" s="8">
        <f t="shared" si="1"/>
        <v>43341.208333333328</v>
      </c>
      <c r="P31" t="b">
        <v>0</v>
      </c>
      <c r="Q31" t="b">
        <v>0</v>
      </c>
      <c r="R31" t="s">
        <v>100</v>
      </c>
      <c r="S31" t="s">
        <v>2038</v>
      </c>
      <c r="T31" t="s">
        <v>2049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2"/>
        <v>1.606111111111111</v>
      </c>
      <c r="G32" t="s">
        <v>20</v>
      </c>
      <c r="H32">
        <v>129</v>
      </c>
      <c r="I32" s="5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0"/>
        <v>43609.208333333328</v>
      </c>
      <c r="O32" s="8">
        <f t="shared" si="1"/>
        <v>43614.208333333328</v>
      </c>
      <c r="P32" t="b">
        <v>0</v>
      </c>
      <c r="Q32" t="b">
        <v>0</v>
      </c>
      <c r="R32" t="s">
        <v>71</v>
      </c>
      <c r="S32" t="s">
        <v>2038</v>
      </c>
      <c r="T32" t="s">
        <v>2046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2"/>
        <v>3.1</v>
      </c>
      <c r="G33" t="s">
        <v>20</v>
      </c>
      <c r="H33">
        <v>226</v>
      </c>
      <c r="I33" s="5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0"/>
        <v>42374.25</v>
      </c>
      <c r="O33" s="8">
        <f t="shared" si="1"/>
        <v>42402.25</v>
      </c>
      <c r="P33" t="b">
        <v>0</v>
      </c>
      <c r="Q33" t="b">
        <v>0</v>
      </c>
      <c r="R33" t="s">
        <v>89</v>
      </c>
      <c r="S33" t="s">
        <v>2047</v>
      </c>
      <c r="T33" t="s">
        <v>2048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2"/>
        <v>0.86807920792079207</v>
      </c>
      <c r="G34" t="s">
        <v>14</v>
      </c>
      <c r="H34">
        <v>2307</v>
      </c>
      <c r="I34" s="5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0"/>
        <v>43110.25</v>
      </c>
      <c r="O34" s="8">
        <f t="shared" si="1"/>
        <v>43137.25</v>
      </c>
      <c r="P34" t="b">
        <v>0</v>
      </c>
      <c r="Q34" t="b">
        <v>0</v>
      </c>
      <c r="R34" t="s">
        <v>42</v>
      </c>
      <c r="S34" t="s">
        <v>2038</v>
      </c>
      <c r="T34" t="s">
        <v>2039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2"/>
        <v>3.7782071713147412</v>
      </c>
      <c r="G35" t="s">
        <v>20</v>
      </c>
      <c r="H35">
        <v>5419</v>
      </c>
      <c r="I35" s="5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0"/>
        <v>41917.208333333336</v>
      </c>
      <c r="O35" s="8">
        <f t="shared" si="1"/>
        <v>41954.25</v>
      </c>
      <c r="P35" t="b">
        <v>0</v>
      </c>
      <c r="Q35" t="b">
        <v>0</v>
      </c>
      <c r="R35" t="s">
        <v>33</v>
      </c>
      <c r="S35" t="s">
        <v>2036</v>
      </c>
      <c r="T35" t="s">
        <v>2037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2"/>
        <v>1.5080645161290323</v>
      </c>
      <c r="G36" t="s">
        <v>20</v>
      </c>
      <c r="H36">
        <v>165</v>
      </c>
      <c r="I36" s="5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0"/>
        <v>42817.208333333328</v>
      </c>
      <c r="O36" s="8">
        <f t="shared" si="1"/>
        <v>42822.208333333328</v>
      </c>
      <c r="P36" t="b">
        <v>0</v>
      </c>
      <c r="Q36" t="b">
        <v>0</v>
      </c>
      <c r="R36" t="s">
        <v>42</v>
      </c>
      <c r="S36" t="s">
        <v>2038</v>
      </c>
      <c r="T36" t="s">
        <v>2039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2"/>
        <v>1.5030119521912351</v>
      </c>
      <c r="G37" t="s">
        <v>20</v>
      </c>
      <c r="H37">
        <v>1965</v>
      </c>
      <c r="I37" s="5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0"/>
        <v>43484.25</v>
      </c>
      <c r="O37" s="8">
        <f t="shared" si="1"/>
        <v>43526.25</v>
      </c>
      <c r="P37" t="b">
        <v>0</v>
      </c>
      <c r="Q37" t="b">
        <v>1</v>
      </c>
      <c r="R37" t="s">
        <v>53</v>
      </c>
      <c r="S37" t="s">
        <v>2038</v>
      </c>
      <c r="T37" t="s">
        <v>2041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2"/>
        <v>1.572857142857143</v>
      </c>
      <c r="G38" t="s">
        <v>20</v>
      </c>
      <c r="H38">
        <v>16</v>
      </c>
      <c r="I38" s="5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0"/>
        <v>40600.25</v>
      </c>
      <c r="O38" s="8">
        <f t="shared" si="1"/>
        <v>40625.208333333336</v>
      </c>
      <c r="P38" t="b">
        <v>0</v>
      </c>
      <c r="Q38" t="b">
        <v>0</v>
      </c>
      <c r="R38" t="s">
        <v>33</v>
      </c>
      <c r="S38" t="s">
        <v>2036</v>
      </c>
      <c r="T38" t="s">
        <v>2037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2"/>
        <v>1.3998765432098765</v>
      </c>
      <c r="G39" t="s">
        <v>20</v>
      </c>
      <c r="H39">
        <v>107</v>
      </c>
      <c r="I39" s="5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0"/>
        <v>43744.208333333328</v>
      </c>
      <c r="O39" s="8">
        <f t="shared" si="1"/>
        <v>43777.25</v>
      </c>
      <c r="P39" t="b">
        <v>0</v>
      </c>
      <c r="Q39" t="b">
        <v>1</v>
      </c>
      <c r="R39" t="s">
        <v>119</v>
      </c>
      <c r="S39" t="s">
        <v>2044</v>
      </c>
      <c r="T39" t="s">
        <v>2050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2"/>
        <v>3.2532258064516131</v>
      </c>
      <c r="G40" t="s">
        <v>20</v>
      </c>
      <c r="H40">
        <v>134</v>
      </c>
      <c r="I40" s="5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0"/>
        <v>40469.208333333336</v>
      </c>
      <c r="O40" s="8">
        <f t="shared" si="1"/>
        <v>40474.208333333336</v>
      </c>
      <c r="P40" t="b">
        <v>0</v>
      </c>
      <c r="Q40" t="b">
        <v>0</v>
      </c>
      <c r="R40" t="s">
        <v>122</v>
      </c>
      <c r="S40" t="s">
        <v>2051</v>
      </c>
      <c r="T40" t="s">
        <v>2052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2"/>
        <v>0.50777777777777777</v>
      </c>
      <c r="G41" t="s">
        <v>14</v>
      </c>
      <c r="H41">
        <v>88</v>
      </c>
      <c r="I41" s="5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0"/>
        <v>41330.25</v>
      </c>
      <c r="O41" s="8">
        <f t="shared" si="1"/>
        <v>41344.208333333336</v>
      </c>
      <c r="P41" t="b">
        <v>0</v>
      </c>
      <c r="Q41" t="b">
        <v>0</v>
      </c>
      <c r="R41" t="s">
        <v>33</v>
      </c>
      <c r="S41" t="s">
        <v>2036</v>
      </c>
      <c r="T41" t="s">
        <v>2037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2"/>
        <v>1.6906818181818182</v>
      </c>
      <c r="G42" t="s">
        <v>20</v>
      </c>
      <c r="H42">
        <v>198</v>
      </c>
      <c r="I42" s="5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0"/>
        <v>40334.208333333336</v>
      </c>
      <c r="O42" s="8">
        <f t="shared" si="1"/>
        <v>40353.208333333336</v>
      </c>
      <c r="P42" t="b">
        <v>0</v>
      </c>
      <c r="Q42" t="b">
        <v>1</v>
      </c>
      <c r="R42" t="s">
        <v>65</v>
      </c>
      <c r="S42" t="s">
        <v>2034</v>
      </c>
      <c r="T42" t="s">
        <v>2043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2"/>
        <v>2.1292857142857144</v>
      </c>
      <c r="G43" t="s">
        <v>20</v>
      </c>
      <c r="H43">
        <v>111</v>
      </c>
      <c r="I43" s="5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0"/>
        <v>41156.208333333336</v>
      </c>
      <c r="O43" s="8">
        <f t="shared" si="1"/>
        <v>41182.208333333336</v>
      </c>
      <c r="P43" t="b">
        <v>0</v>
      </c>
      <c r="Q43" t="b">
        <v>1</v>
      </c>
      <c r="R43" t="s">
        <v>23</v>
      </c>
      <c r="S43" t="s">
        <v>2032</v>
      </c>
      <c r="T43" t="s">
        <v>2033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2"/>
        <v>4.4394444444444447</v>
      </c>
      <c r="G44" t="s">
        <v>20</v>
      </c>
      <c r="H44">
        <v>222</v>
      </c>
      <c r="I44" s="5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0"/>
        <v>40728.208333333336</v>
      </c>
      <c r="O44" s="8">
        <f t="shared" si="1"/>
        <v>40737.208333333336</v>
      </c>
      <c r="P44" t="b">
        <v>0</v>
      </c>
      <c r="Q44" t="b">
        <v>0</v>
      </c>
      <c r="R44" t="s">
        <v>17</v>
      </c>
      <c r="S44" t="s">
        <v>2030</v>
      </c>
      <c r="T44" t="s">
        <v>2031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2"/>
        <v>1.859390243902439</v>
      </c>
      <c r="G45" t="s">
        <v>20</v>
      </c>
      <c r="H45">
        <v>6212</v>
      </c>
      <c r="I45" s="5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0"/>
        <v>41844.208333333336</v>
      </c>
      <c r="O45" s="8">
        <f t="shared" si="1"/>
        <v>41860.208333333336</v>
      </c>
      <c r="P45" t="b">
        <v>0</v>
      </c>
      <c r="Q45" t="b">
        <v>0</v>
      </c>
      <c r="R45" t="s">
        <v>133</v>
      </c>
      <c r="S45" t="s">
        <v>2044</v>
      </c>
      <c r="T45" t="s">
        <v>2053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2"/>
        <v>6.5881249999999998</v>
      </c>
      <c r="G46" t="s">
        <v>20</v>
      </c>
      <c r="H46">
        <v>98</v>
      </c>
      <c r="I46" s="5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0"/>
        <v>43541.208333333328</v>
      </c>
      <c r="O46" s="8">
        <f t="shared" si="1"/>
        <v>43542.208333333328</v>
      </c>
      <c r="P46" t="b">
        <v>0</v>
      </c>
      <c r="Q46" t="b">
        <v>0</v>
      </c>
      <c r="R46" t="s">
        <v>119</v>
      </c>
      <c r="S46" t="s">
        <v>2044</v>
      </c>
      <c r="T46" t="s">
        <v>2050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2"/>
        <v>0.4768421052631579</v>
      </c>
      <c r="G47" t="s">
        <v>14</v>
      </c>
      <c r="H47">
        <v>48</v>
      </c>
      <c r="I47" s="5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0"/>
        <v>42676.208333333328</v>
      </c>
      <c r="O47" s="8">
        <f t="shared" si="1"/>
        <v>42691.25</v>
      </c>
      <c r="P47" t="b">
        <v>0</v>
      </c>
      <c r="Q47" t="b">
        <v>1</v>
      </c>
      <c r="R47" t="s">
        <v>33</v>
      </c>
      <c r="S47" t="s">
        <v>2036</v>
      </c>
      <c r="T47" t="s">
        <v>2037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2"/>
        <v>1.1478378378378378</v>
      </c>
      <c r="G48" t="s">
        <v>20</v>
      </c>
      <c r="H48">
        <v>92</v>
      </c>
      <c r="I48" s="5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0"/>
        <v>40367.208333333336</v>
      </c>
      <c r="O48" s="8">
        <f t="shared" si="1"/>
        <v>40390.208333333336</v>
      </c>
      <c r="P48" t="b">
        <v>0</v>
      </c>
      <c r="Q48" t="b">
        <v>0</v>
      </c>
      <c r="R48" t="s">
        <v>23</v>
      </c>
      <c r="S48" t="s">
        <v>2032</v>
      </c>
      <c r="T48" t="s">
        <v>2033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2"/>
        <v>4.7526666666666664</v>
      </c>
      <c r="G49" t="s">
        <v>20</v>
      </c>
      <c r="H49">
        <v>149</v>
      </c>
      <c r="I49" s="5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0"/>
        <v>41727.208333333336</v>
      </c>
      <c r="O49" s="8">
        <f t="shared" si="1"/>
        <v>41757.208333333336</v>
      </c>
      <c r="P49" t="b">
        <v>0</v>
      </c>
      <c r="Q49" t="b">
        <v>0</v>
      </c>
      <c r="R49" t="s">
        <v>33</v>
      </c>
      <c r="S49" t="s">
        <v>2036</v>
      </c>
      <c r="T49" t="s">
        <v>2037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2"/>
        <v>3.86972972972973</v>
      </c>
      <c r="G50" t="s">
        <v>20</v>
      </c>
      <c r="H50">
        <v>2431</v>
      </c>
      <c r="I50" s="5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0"/>
        <v>42180.208333333328</v>
      </c>
      <c r="O50" s="8">
        <f t="shared" si="1"/>
        <v>42192.208333333328</v>
      </c>
      <c r="P50" t="b">
        <v>0</v>
      </c>
      <c r="Q50" t="b">
        <v>0</v>
      </c>
      <c r="R50" t="s">
        <v>33</v>
      </c>
      <c r="S50" t="s">
        <v>2036</v>
      </c>
      <c r="T50" t="s">
        <v>2037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2"/>
        <v>1.89625</v>
      </c>
      <c r="G51" t="s">
        <v>20</v>
      </c>
      <c r="H51">
        <v>303</v>
      </c>
      <c r="I51" s="5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0"/>
        <v>43758.208333333328</v>
      </c>
      <c r="O51" s="8">
        <f t="shared" si="1"/>
        <v>43803.25</v>
      </c>
      <c r="P51" t="b">
        <v>0</v>
      </c>
      <c r="Q51" t="b">
        <v>0</v>
      </c>
      <c r="R51" t="s">
        <v>23</v>
      </c>
      <c r="S51" t="s">
        <v>2032</v>
      </c>
      <c r="T51" t="s">
        <v>2033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2"/>
        <v>0.02</v>
      </c>
      <c r="G52" t="s">
        <v>14</v>
      </c>
      <c r="H52">
        <v>1</v>
      </c>
      <c r="I52" s="5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0"/>
        <v>41487.208333333336</v>
      </c>
      <c r="O52" s="8">
        <f t="shared" si="1"/>
        <v>41515.208333333336</v>
      </c>
      <c r="P52" t="b">
        <v>0</v>
      </c>
      <c r="Q52" t="b">
        <v>0</v>
      </c>
      <c r="R52" t="s">
        <v>148</v>
      </c>
      <c r="S52" t="s">
        <v>2032</v>
      </c>
      <c r="T52" t="s">
        <v>2054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2"/>
        <v>0.91867805186590767</v>
      </c>
      <c r="G53" t="s">
        <v>14</v>
      </c>
      <c r="H53">
        <v>1467</v>
      </c>
      <c r="I53" s="5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0"/>
        <v>40995.208333333336</v>
      </c>
      <c r="O53" s="8">
        <f t="shared" si="1"/>
        <v>41011.208333333336</v>
      </c>
      <c r="P53" t="b">
        <v>0</v>
      </c>
      <c r="Q53" t="b">
        <v>1</v>
      </c>
      <c r="R53" t="s">
        <v>65</v>
      </c>
      <c r="S53" t="s">
        <v>2034</v>
      </c>
      <c r="T53" t="s">
        <v>2043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2"/>
        <v>0.34152777777777776</v>
      </c>
      <c r="G54" t="s">
        <v>14</v>
      </c>
      <c r="H54">
        <v>75</v>
      </c>
      <c r="I54" s="5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0"/>
        <v>40436.208333333336</v>
      </c>
      <c r="O54" s="8">
        <f t="shared" si="1"/>
        <v>40440.208333333336</v>
      </c>
      <c r="P54" t="b">
        <v>0</v>
      </c>
      <c r="Q54" t="b">
        <v>0</v>
      </c>
      <c r="R54" t="s">
        <v>33</v>
      </c>
      <c r="S54" t="s">
        <v>2036</v>
      </c>
      <c r="T54" t="s">
        <v>2037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2"/>
        <v>1.4040909090909091</v>
      </c>
      <c r="G55" t="s">
        <v>20</v>
      </c>
      <c r="H55">
        <v>209</v>
      </c>
      <c r="I55" s="5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0"/>
        <v>41779.208333333336</v>
      </c>
      <c r="O55" s="8">
        <f t="shared" si="1"/>
        <v>41818.208333333336</v>
      </c>
      <c r="P55" t="b">
        <v>0</v>
      </c>
      <c r="Q55" t="b">
        <v>0</v>
      </c>
      <c r="R55" t="s">
        <v>53</v>
      </c>
      <c r="S55" t="s">
        <v>2038</v>
      </c>
      <c r="T55" t="s">
        <v>2041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2"/>
        <v>0.89866666666666661</v>
      </c>
      <c r="G56" t="s">
        <v>14</v>
      </c>
      <c r="H56">
        <v>120</v>
      </c>
      <c r="I56" s="5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0"/>
        <v>43170.25</v>
      </c>
      <c r="O56" s="8">
        <f t="shared" si="1"/>
        <v>43176.208333333328</v>
      </c>
      <c r="P56" t="b">
        <v>0</v>
      </c>
      <c r="Q56" t="b">
        <v>0</v>
      </c>
      <c r="R56" t="s">
        <v>65</v>
      </c>
      <c r="S56" t="s">
        <v>2034</v>
      </c>
      <c r="T56" t="s">
        <v>2043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2"/>
        <v>1.7796969696969698</v>
      </c>
      <c r="G57" t="s">
        <v>20</v>
      </c>
      <c r="H57">
        <v>131</v>
      </c>
      <c r="I57" s="5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0"/>
        <v>43311.208333333328</v>
      </c>
      <c r="O57" s="8">
        <f t="shared" si="1"/>
        <v>43316.208333333328</v>
      </c>
      <c r="P57" t="b">
        <v>0</v>
      </c>
      <c r="Q57" t="b">
        <v>0</v>
      </c>
      <c r="R57" t="s">
        <v>159</v>
      </c>
      <c r="S57" t="s">
        <v>2032</v>
      </c>
      <c r="T57" t="s">
        <v>2055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2"/>
        <v>1.436625</v>
      </c>
      <c r="G58" t="s">
        <v>20</v>
      </c>
      <c r="H58">
        <v>164</v>
      </c>
      <c r="I58" s="5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0"/>
        <v>42014.25</v>
      </c>
      <c r="O58" s="8">
        <f t="shared" si="1"/>
        <v>42021.25</v>
      </c>
      <c r="P58" t="b">
        <v>0</v>
      </c>
      <c r="Q58" t="b">
        <v>0</v>
      </c>
      <c r="R58" t="s">
        <v>65</v>
      </c>
      <c r="S58" t="s">
        <v>2034</v>
      </c>
      <c r="T58" t="s">
        <v>2043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2"/>
        <v>2.1527586206896552</v>
      </c>
      <c r="G59" t="s">
        <v>20</v>
      </c>
      <c r="H59">
        <v>201</v>
      </c>
      <c r="I59" s="5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0"/>
        <v>42979.208333333328</v>
      </c>
      <c r="O59" s="8">
        <f t="shared" si="1"/>
        <v>42991.208333333328</v>
      </c>
      <c r="P59" t="b">
        <v>0</v>
      </c>
      <c r="Q59" t="b">
        <v>0</v>
      </c>
      <c r="R59" t="s">
        <v>89</v>
      </c>
      <c r="S59" t="s">
        <v>2047</v>
      </c>
      <c r="T59" t="s">
        <v>2048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2"/>
        <v>2.2711111111111113</v>
      </c>
      <c r="G60" t="s">
        <v>20</v>
      </c>
      <c r="H60">
        <v>211</v>
      </c>
      <c r="I60" s="5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0"/>
        <v>42268.208333333328</v>
      </c>
      <c r="O60" s="8">
        <f t="shared" si="1"/>
        <v>42281.208333333328</v>
      </c>
      <c r="P60" t="b">
        <v>0</v>
      </c>
      <c r="Q60" t="b">
        <v>0</v>
      </c>
      <c r="R60" t="s">
        <v>33</v>
      </c>
      <c r="S60" t="s">
        <v>2036</v>
      </c>
      <c r="T60" t="s">
        <v>2037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2"/>
        <v>2.7507142857142859</v>
      </c>
      <c r="G61" t="s">
        <v>20</v>
      </c>
      <c r="H61">
        <v>128</v>
      </c>
      <c r="I61" s="5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0"/>
        <v>42898.208333333328</v>
      </c>
      <c r="O61" s="8">
        <f t="shared" si="1"/>
        <v>42913.208333333328</v>
      </c>
      <c r="P61" t="b">
        <v>0</v>
      </c>
      <c r="Q61" t="b">
        <v>1</v>
      </c>
      <c r="R61" t="s">
        <v>33</v>
      </c>
      <c r="S61" t="s">
        <v>2036</v>
      </c>
      <c r="T61" t="s">
        <v>2037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2"/>
        <v>1.4437048832271762</v>
      </c>
      <c r="G62" t="s">
        <v>20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0"/>
        <v>41107.208333333336</v>
      </c>
      <c r="O62" s="8">
        <f t="shared" si="1"/>
        <v>41110.208333333336</v>
      </c>
      <c r="P62" t="b">
        <v>0</v>
      </c>
      <c r="Q62" t="b">
        <v>0</v>
      </c>
      <c r="R62" t="s">
        <v>33</v>
      </c>
      <c r="S62" t="s">
        <v>2036</v>
      </c>
      <c r="T62" t="s">
        <v>2037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2"/>
        <v>0.92745983935742971</v>
      </c>
      <c r="G63" t="s">
        <v>14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0"/>
        <v>40595.25</v>
      </c>
      <c r="O63" s="8">
        <f t="shared" si="1"/>
        <v>40635.208333333336</v>
      </c>
      <c r="P63" t="b">
        <v>0</v>
      </c>
      <c r="Q63" t="b">
        <v>0</v>
      </c>
      <c r="R63" t="s">
        <v>33</v>
      </c>
      <c r="S63" t="s">
        <v>2036</v>
      </c>
      <c r="T63" t="s">
        <v>2037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2"/>
        <v>7.226</v>
      </c>
      <c r="G64" t="s">
        <v>20</v>
      </c>
      <c r="H64">
        <v>249</v>
      </c>
      <c r="I64" s="5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0"/>
        <v>42160.208333333328</v>
      </c>
      <c r="O64" s="8">
        <f t="shared" si="1"/>
        <v>42161.208333333328</v>
      </c>
      <c r="P64" t="b">
        <v>0</v>
      </c>
      <c r="Q64" t="b">
        <v>0</v>
      </c>
      <c r="R64" t="s">
        <v>28</v>
      </c>
      <c r="S64" t="s">
        <v>2034</v>
      </c>
      <c r="T64" t="s">
        <v>2035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2"/>
        <v>0.11851063829787234</v>
      </c>
      <c r="G65" t="s">
        <v>14</v>
      </c>
      <c r="H65">
        <v>5</v>
      </c>
      <c r="I65" s="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0"/>
        <v>42853.208333333328</v>
      </c>
      <c r="O65" s="8">
        <f t="shared" si="1"/>
        <v>42859.208333333328</v>
      </c>
      <c r="P65" t="b">
        <v>0</v>
      </c>
      <c r="Q65" t="b">
        <v>0</v>
      </c>
      <c r="R65" t="s">
        <v>33</v>
      </c>
      <c r="S65" t="s">
        <v>2036</v>
      </c>
      <c r="T65" t="s">
        <v>2037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2"/>
        <v>0.97642857142857142</v>
      </c>
      <c r="G66" t="s">
        <v>14</v>
      </c>
      <c r="H66">
        <v>38</v>
      </c>
      <c r="I66" s="5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0"/>
        <v>43283.208333333328</v>
      </c>
      <c r="O66" s="8">
        <f t="shared" si="1"/>
        <v>43298.208333333328</v>
      </c>
      <c r="P66" t="b">
        <v>0</v>
      </c>
      <c r="Q66" t="b">
        <v>1</v>
      </c>
      <c r="R66" t="s">
        <v>28</v>
      </c>
      <c r="S66" t="s">
        <v>2034</v>
      </c>
      <c r="T66" t="s">
        <v>2035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2"/>
        <v>2.3614754098360655</v>
      </c>
      <c r="G67" t="s">
        <v>20</v>
      </c>
      <c r="H67">
        <v>236</v>
      </c>
      <c r="I67" s="5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4">(((L67/60)/60)/24)+DATE(1970,1,1)</f>
        <v>40570.25</v>
      </c>
      <c r="O67" s="8">
        <f t="shared" ref="O67:O130" si="5">(((M67/60)/60)/24)+DATE(1970,1,1)</f>
        <v>40577.25</v>
      </c>
      <c r="P67" t="b">
        <v>0</v>
      </c>
      <c r="Q67" t="b">
        <v>0</v>
      </c>
      <c r="R67" t="s">
        <v>33</v>
      </c>
      <c r="S67" t="s">
        <v>2036</v>
      </c>
      <c r="T67" t="s">
        <v>2037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ref="F68:F131" si="6">SUM(E68/D68)</f>
        <v>0.45068965517241377</v>
      </c>
      <c r="G68" t="s">
        <v>14</v>
      </c>
      <c r="H68">
        <v>12</v>
      </c>
      <c r="I68" s="5">
        <f t="shared" ref="I68:I131" si="7">SUM(E68/H68)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4"/>
        <v>42102.208333333328</v>
      </c>
      <c r="O68" s="8">
        <f t="shared" si="5"/>
        <v>42107.208333333328</v>
      </c>
      <c r="P68" t="b">
        <v>0</v>
      </c>
      <c r="Q68" t="b">
        <v>1</v>
      </c>
      <c r="R68" t="s">
        <v>33</v>
      </c>
      <c r="S68" t="s">
        <v>2036</v>
      </c>
      <c r="T68" t="s">
        <v>2037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1.6238567493112948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4"/>
        <v>40203.25</v>
      </c>
      <c r="O69" s="8">
        <f t="shared" si="5"/>
        <v>40208.25</v>
      </c>
      <c r="P69" t="b">
        <v>0</v>
      </c>
      <c r="Q69" t="b">
        <v>1</v>
      </c>
      <c r="R69" t="s">
        <v>65</v>
      </c>
      <c r="S69" t="s">
        <v>2034</v>
      </c>
      <c r="T69" t="s">
        <v>2043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2.5452631578947367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4"/>
        <v>42943.208333333328</v>
      </c>
      <c r="O70" s="8">
        <f t="shared" si="5"/>
        <v>42990.208333333328</v>
      </c>
      <c r="P70" t="b">
        <v>0</v>
      </c>
      <c r="Q70" t="b">
        <v>1</v>
      </c>
      <c r="R70" t="s">
        <v>33</v>
      </c>
      <c r="S70" t="s">
        <v>2036</v>
      </c>
      <c r="T70" t="s">
        <v>2037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0.24063291139240506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4"/>
        <v>40531.25</v>
      </c>
      <c r="O71" s="8">
        <f t="shared" si="5"/>
        <v>40565.25</v>
      </c>
      <c r="P71" t="b">
        <v>0</v>
      </c>
      <c r="Q71" t="b">
        <v>0</v>
      </c>
      <c r="R71" t="s">
        <v>33</v>
      </c>
      <c r="S71" t="s">
        <v>2036</v>
      </c>
      <c r="T71" t="s">
        <v>2037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1.2374140625000001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4"/>
        <v>40484.208333333336</v>
      </c>
      <c r="O72" s="8">
        <f t="shared" si="5"/>
        <v>40533.25</v>
      </c>
      <c r="P72" t="b">
        <v>0</v>
      </c>
      <c r="Q72" t="b">
        <v>1</v>
      </c>
      <c r="R72" t="s">
        <v>33</v>
      </c>
      <c r="S72" t="s">
        <v>2036</v>
      </c>
      <c r="T72" t="s">
        <v>2037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1.0806666666666667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4"/>
        <v>43799.25</v>
      </c>
      <c r="O73" s="8">
        <f t="shared" si="5"/>
        <v>43803.25</v>
      </c>
      <c r="P73" t="b">
        <v>0</v>
      </c>
      <c r="Q73" t="b">
        <v>0</v>
      </c>
      <c r="R73" t="s">
        <v>33</v>
      </c>
      <c r="S73" t="s">
        <v>2036</v>
      </c>
      <c r="T73" t="s">
        <v>2037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6.7033333333333331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4"/>
        <v>42186.208333333328</v>
      </c>
      <c r="O74" s="8">
        <f t="shared" si="5"/>
        <v>42222.208333333328</v>
      </c>
      <c r="P74" t="b">
        <v>0</v>
      </c>
      <c r="Q74" t="b">
        <v>0</v>
      </c>
      <c r="R74" t="s">
        <v>71</v>
      </c>
      <c r="S74" t="s">
        <v>2038</v>
      </c>
      <c r="T74" t="s">
        <v>2046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6.609285714285714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4"/>
        <v>42701.25</v>
      </c>
      <c r="O75" s="8">
        <f t="shared" si="5"/>
        <v>42704.25</v>
      </c>
      <c r="P75" t="b">
        <v>0</v>
      </c>
      <c r="Q75" t="b">
        <v>0</v>
      </c>
      <c r="R75" t="s">
        <v>159</v>
      </c>
      <c r="S75" t="s">
        <v>2032</v>
      </c>
      <c r="T75" t="s">
        <v>2055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1.2246153846153847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4"/>
        <v>42456.208333333328</v>
      </c>
      <c r="O76" s="8">
        <f t="shared" si="5"/>
        <v>42457.208333333328</v>
      </c>
      <c r="P76" t="b">
        <v>0</v>
      </c>
      <c r="Q76" t="b">
        <v>0</v>
      </c>
      <c r="R76" t="s">
        <v>148</v>
      </c>
      <c r="S76" t="s">
        <v>2032</v>
      </c>
      <c r="T76" t="s">
        <v>2054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1.5057731958762886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4"/>
        <v>43296.208333333328</v>
      </c>
      <c r="O77" s="8">
        <f t="shared" si="5"/>
        <v>43304.208333333328</v>
      </c>
      <c r="P77" t="b">
        <v>0</v>
      </c>
      <c r="Q77" t="b">
        <v>0</v>
      </c>
      <c r="R77" t="s">
        <v>122</v>
      </c>
      <c r="S77" t="s">
        <v>2051</v>
      </c>
      <c r="T77" t="s">
        <v>2052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0.78106590724165992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4"/>
        <v>42027.25</v>
      </c>
      <c r="O78" s="8">
        <f t="shared" si="5"/>
        <v>42076.208333333328</v>
      </c>
      <c r="P78" t="b">
        <v>1</v>
      </c>
      <c r="Q78" t="b">
        <v>1</v>
      </c>
      <c r="R78" t="s">
        <v>33</v>
      </c>
      <c r="S78" t="s">
        <v>2036</v>
      </c>
      <c r="T78" t="s">
        <v>2037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0.46947368421052632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4"/>
        <v>40448.208333333336</v>
      </c>
      <c r="O79" s="8">
        <f t="shared" si="5"/>
        <v>40462.208333333336</v>
      </c>
      <c r="P79" t="b">
        <v>0</v>
      </c>
      <c r="Q79" t="b">
        <v>1</v>
      </c>
      <c r="R79" t="s">
        <v>71</v>
      </c>
      <c r="S79" t="s">
        <v>2038</v>
      </c>
      <c r="T79" t="s">
        <v>2046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3.008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4"/>
        <v>43206.208333333328</v>
      </c>
      <c r="O80" s="8">
        <f t="shared" si="5"/>
        <v>43207.208333333328</v>
      </c>
      <c r="P80" t="b">
        <v>0</v>
      </c>
      <c r="Q80" t="b">
        <v>0</v>
      </c>
      <c r="R80" t="s">
        <v>206</v>
      </c>
      <c r="S80" t="s">
        <v>2044</v>
      </c>
      <c r="T80" t="s">
        <v>2056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0.6959861591695502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4"/>
        <v>43267.208333333328</v>
      </c>
      <c r="O81" s="8">
        <f t="shared" si="5"/>
        <v>43272.208333333328</v>
      </c>
      <c r="P81" t="b">
        <v>0</v>
      </c>
      <c r="Q81" t="b">
        <v>0</v>
      </c>
      <c r="R81" t="s">
        <v>33</v>
      </c>
      <c r="S81" t="s">
        <v>2036</v>
      </c>
      <c r="T81" t="s">
        <v>2037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6.374545454545455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4"/>
        <v>42976.208333333328</v>
      </c>
      <c r="O82" s="8">
        <f t="shared" si="5"/>
        <v>43006.208333333328</v>
      </c>
      <c r="P82" t="b">
        <v>0</v>
      </c>
      <c r="Q82" t="b">
        <v>0</v>
      </c>
      <c r="R82" t="s">
        <v>89</v>
      </c>
      <c r="S82" t="s">
        <v>2047</v>
      </c>
      <c r="T82" t="s">
        <v>2048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2.253392857142857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4"/>
        <v>43062.25</v>
      </c>
      <c r="O83" s="8">
        <f t="shared" si="5"/>
        <v>43087.25</v>
      </c>
      <c r="P83" t="b">
        <v>0</v>
      </c>
      <c r="Q83" t="b">
        <v>0</v>
      </c>
      <c r="R83" t="s">
        <v>23</v>
      </c>
      <c r="S83" t="s">
        <v>2032</v>
      </c>
      <c r="T83" t="s">
        <v>2033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14.973000000000001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4"/>
        <v>43482.25</v>
      </c>
      <c r="O84" s="8">
        <f t="shared" si="5"/>
        <v>43489.25</v>
      </c>
      <c r="P84" t="b">
        <v>0</v>
      </c>
      <c r="Q84" t="b">
        <v>1</v>
      </c>
      <c r="R84" t="s">
        <v>89</v>
      </c>
      <c r="S84" t="s">
        <v>2047</v>
      </c>
      <c r="T84" t="s">
        <v>2048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0.37590225563909774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4"/>
        <v>42579.208333333328</v>
      </c>
      <c r="O85" s="8">
        <f t="shared" si="5"/>
        <v>42601.208333333328</v>
      </c>
      <c r="P85" t="b">
        <v>0</v>
      </c>
      <c r="Q85" t="b">
        <v>0</v>
      </c>
      <c r="R85" t="s">
        <v>50</v>
      </c>
      <c r="S85" t="s">
        <v>2032</v>
      </c>
      <c r="T85" t="s">
        <v>2040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1.3236942675159236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4"/>
        <v>41118.208333333336</v>
      </c>
      <c r="O86" s="8">
        <f t="shared" si="5"/>
        <v>41128.208333333336</v>
      </c>
      <c r="P86" t="b">
        <v>0</v>
      </c>
      <c r="Q86" t="b">
        <v>0</v>
      </c>
      <c r="R86" t="s">
        <v>65</v>
      </c>
      <c r="S86" t="s">
        <v>2034</v>
      </c>
      <c r="T86" t="s">
        <v>2043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1.3122448979591836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4"/>
        <v>40797.208333333336</v>
      </c>
      <c r="O87" s="8">
        <f t="shared" si="5"/>
        <v>40805.208333333336</v>
      </c>
      <c r="P87" t="b">
        <v>0</v>
      </c>
      <c r="Q87" t="b">
        <v>0</v>
      </c>
      <c r="R87" t="s">
        <v>60</v>
      </c>
      <c r="S87" t="s">
        <v>2032</v>
      </c>
      <c r="T87" t="s">
        <v>2042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1.6763513513513513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4"/>
        <v>42128.208333333328</v>
      </c>
      <c r="O88" s="8">
        <f t="shared" si="5"/>
        <v>42141.208333333328</v>
      </c>
      <c r="P88" t="b">
        <v>1</v>
      </c>
      <c r="Q88" t="b">
        <v>0</v>
      </c>
      <c r="R88" t="s">
        <v>33</v>
      </c>
      <c r="S88" t="s">
        <v>2036</v>
      </c>
      <c r="T88" t="s">
        <v>2037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0.6198488664987406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4"/>
        <v>40610.25</v>
      </c>
      <c r="O89" s="8">
        <f t="shared" si="5"/>
        <v>40621.208333333336</v>
      </c>
      <c r="P89" t="b">
        <v>0</v>
      </c>
      <c r="Q89" t="b">
        <v>1</v>
      </c>
      <c r="R89" t="s">
        <v>23</v>
      </c>
      <c r="S89" t="s">
        <v>2032</v>
      </c>
      <c r="T89" t="s">
        <v>2033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2.6074999999999999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4"/>
        <v>42110.208333333328</v>
      </c>
      <c r="O90" s="8">
        <f t="shared" si="5"/>
        <v>42132.208333333328</v>
      </c>
      <c r="P90" t="b">
        <v>0</v>
      </c>
      <c r="Q90" t="b">
        <v>0</v>
      </c>
      <c r="R90" t="s">
        <v>206</v>
      </c>
      <c r="S90" t="s">
        <v>2044</v>
      </c>
      <c r="T90" t="s">
        <v>2056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2.5258823529411765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4"/>
        <v>40283.208333333336</v>
      </c>
      <c r="O91" s="8">
        <f t="shared" si="5"/>
        <v>40285.208333333336</v>
      </c>
      <c r="P91" t="b">
        <v>0</v>
      </c>
      <c r="Q91" t="b">
        <v>0</v>
      </c>
      <c r="R91" t="s">
        <v>33</v>
      </c>
      <c r="S91" t="s">
        <v>2036</v>
      </c>
      <c r="T91" t="s">
        <v>2037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0.7861538461538462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4"/>
        <v>42425.25</v>
      </c>
      <c r="O92" s="8">
        <f t="shared" si="5"/>
        <v>42425.25</v>
      </c>
      <c r="P92" t="b">
        <v>0</v>
      </c>
      <c r="Q92" t="b">
        <v>1</v>
      </c>
      <c r="R92" t="s">
        <v>33</v>
      </c>
      <c r="S92" t="s">
        <v>2036</v>
      </c>
      <c r="T92" t="s">
        <v>2037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0.48404406999351912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4"/>
        <v>42588.208333333328</v>
      </c>
      <c r="O93" s="8">
        <f t="shared" si="5"/>
        <v>42616.208333333328</v>
      </c>
      <c r="P93" t="b">
        <v>0</v>
      </c>
      <c r="Q93" t="b">
        <v>0</v>
      </c>
      <c r="R93" t="s">
        <v>206</v>
      </c>
      <c r="S93" t="s">
        <v>2044</v>
      </c>
      <c r="T93" t="s">
        <v>2056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2.5887500000000001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4"/>
        <v>40352.208333333336</v>
      </c>
      <c r="O94" s="8">
        <f t="shared" si="5"/>
        <v>40353.208333333336</v>
      </c>
      <c r="P94" t="b">
        <v>0</v>
      </c>
      <c r="Q94" t="b">
        <v>1</v>
      </c>
      <c r="R94" t="s">
        <v>89</v>
      </c>
      <c r="S94" t="s">
        <v>2047</v>
      </c>
      <c r="T94" t="s">
        <v>2048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0.60548713235294116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4"/>
        <v>41202.208333333336</v>
      </c>
      <c r="O95" s="8">
        <f t="shared" si="5"/>
        <v>41206.208333333336</v>
      </c>
      <c r="P95" t="b">
        <v>0</v>
      </c>
      <c r="Q95" t="b">
        <v>1</v>
      </c>
      <c r="R95" t="s">
        <v>33</v>
      </c>
      <c r="S95" t="s">
        <v>2036</v>
      </c>
      <c r="T95" t="s">
        <v>2037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3.036896551724138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4"/>
        <v>43562.208333333328</v>
      </c>
      <c r="O96" s="8">
        <f t="shared" si="5"/>
        <v>43573.208333333328</v>
      </c>
      <c r="P96" t="b">
        <v>0</v>
      </c>
      <c r="Q96" t="b">
        <v>0</v>
      </c>
      <c r="R96" t="s">
        <v>28</v>
      </c>
      <c r="S96" t="s">
        <v>2034</v>
      </c>
      <c r="T96" t="s">
        <v>2035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1.1299999999999999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4"/>
        <v>43752.208333333328</v>
      </c>
      <c r="O97" s="8">
        <f t="shared" si="5"/>
        <v>43759.208333333328</v>
      </c>
      <c r="P97" t="b">
        <v>0</v>
      </c>
      <c r="Q97" t="b">
        <v>0</v>
      </c>
      <c r="R97" t="s">
        <v>42</v>
      </c>
      <c r="S97" t="s">
        <v>2038</v>
      </c>
      <c r="T97" t="s">
        <v>2039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2.1737876614060259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4"/>
        <v>40612.25</v>
      </c>
      <c r="O98" s="8">
        <f t="shared" si="5"/>
        <v>40625.208333333336</v>
      </c>
      <c r="P98" t="b">
        <v>0</v>
      </c>
      <c r="Q98" t="b">
        <v>0</v>
      </c>
      <c r="R98" t="s">
        <v>33</v>
      </c>
      <c r="S98" t="s">
        <v>2036</v>
      </c>
      <c r="T98" t="s">
        <v>2037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9.2669230769230762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4"/>
        <v>42180.208333333328</v>
      </c>
      <c r="O99" s="8">
        <f t="shared" si="5"/>
        <v>42234.208333333328</v>
      </c>
      <c r="P99" t="b">
        <v>0</v>
      </c>
      <c r="Q99" t="b">
        <v>0</v>
      </c>
      <c r="R99" t="s">
        <v>17</v>
      </c>
      <c r="S99" t="s">
        <v>2030</v>
      </c>
      <c r="T99" t="s">
        <v>2031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0.33692229038854804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4"/>
        <v>42212.208333333328</v>
      </c>
      <c r="O100" s="8">
        <f t="shared" si="5"/>
        <v>42216.208333333328</v>
      </c>
      <c r="P100" t="b">
        <v>0</v>
      </c>
      <c r="Q100" t="b">
        <v>0</v>
      </c>
      <c r="R100" t="s">
        <v>89</v>
      </c>
      <c r="S100" t="s">
        <v>2047</v>
      </c>
      <c r="T100" t="s">
        <v>2048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1.9672368421052631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4"/>
        <v>41968.25</v>
      </c>
      <c r="O101" s="8">
        <f t="shared" si="5"/>
        <v>41997.25</v>
      </c>
      <c r="P101" t="b">
        <v>0</v>
      </c>
      <c r="Q101" t="b">
        <v>0</v>
      </c>
      <c r="R101" t="s">
        <v>33</v>
      </c>
      <c r="S101" t="s">
        <v>2036</v>
      </c>
      <c r="T101" t="s">
        <v>2037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0.01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4"/>
        <v>40835.208333333336</v>
      </c>
      <c r="O102" s="8">
        <f t="shared" si="5"/>
        <v>40853.208333333336</v>
      </c>
      <c r="P102" t="b">
        <v>0</v>
      </c>
      <c r="Q102" t="b">
        <v>0</v>
      </c>
      <c r="R102" t="s">
        <v>33</v>
      </c>
      <c r="S102" t="s">
        <v>2036</v>
      </c>
      <c r="T102" t="s">
        <v>2037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10.214444444444444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4"/>
        <v>42056.25</v>
      </c>
      <c r="O103" s="8">
        <f t="shared" si="5"/>
        <v>42063.25</v>
      </c>
      <c r="P103" t="b">
        <v>0</v>
      </c>
      <c r="Q103" t="b">
        <v>1</v>
      </c>
      <c r="R103" t="s">
        <v>50</v>
      </c>
      <c r="S103" t="s">
        <v>2032</v>
      </c>
      <c r="T103" t="s">
        <v>2040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2.8167567567567566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4"/>
        <v>43234.208333333328</v>
      </c>
      <c r="O104" s="8">
        <f t="shared" si="5"/>
        <v>43241.208333333328</v>
      </c>
      <c r="P104" t="b">
        <v>0</v>
      </c>
      <c r="Q104" t="b">
        <v>1</v>
      </c>
      <c r="R104" t="s">
        <v>65</v>
      </c>
      <c r="S104" t="s">
        <v>2034</v>
      </c>
      <c r="T104" t="s">
        <v>2043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0.24610000000000001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4"/>
        <v>40475.208333333336</v>
      </c>
      <c r="O105" s="8">
        <f t="shared" si="5"/>
        <v>40484.208333333336</v>
      </c>
      <c r="P105" t="b">
        <v>0</v>
      </c>
      <c r="Q105" t="b">
        <v>0</v>
      </c>
      <c r="R105" t="s">
        <v>50</v>
      </c>
      <c r="S105" t="s">
        <v>2032</v>
      </c>
      <c r="T105" t="s">
        <v>2040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1.4314010067114094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4"/>
        <v>42878.208333333328</v>
      </c>
      <c r="O106" s="8">
        <f t="shared" si="5"/>
        <v>42879.208333333328</v>
      </c>
      <c r="P106" t="b">
        <v>0</v>
      </c>
      <c r="Q106" t="b">
        <v>0</v>
      </c>
      <c r="R106" t="s">
        <v>60</v>
      </c>
      <c r="S106" t="s">
        <v>2032</v>
      </c>
      <c r="T106" t="s">
        <v>2042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1.4454411764705883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4"/>
        <v>41366.208333333336</v>
      </c>
      <c r="O107" s="8">
        <f t="shared" si="5"/>
        <v>41384.208333333336</v>
      </c>
      <c r="P107" t="b">
        <v>0</v>
      </c>
      <c r="Q107" t="b">
        <v>0</v>
      </c>
      <c r="R107" t="s">
        <v>28</v>
      </c>
      <c r="S107" t="s">
        <v>2034</v>
      </c>
      <c r="T107" t="s">
        <v>2035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3.5912820512820511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4"/>
        <v>43716.208333333328</v>
      </c>
      <c r="O108" s="8">
        <f t="shared" si="5"/>
        <v>43721.208333333328</v>
      </c>
      <c r="P108" t="b">
        <v>0</v>
      </c>
      <c r="Q108" t="b">
        <v>0</v>
      </c>
      <c r="R108" t="s">
        <v>33</v>
      </c>
      <c r="S108" t="s">
        <v>2036</v>
      </c>
      <c r="T108" t="s">
        <v>2037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1.8648571428571428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4"/>
        <v>43213.208333333328</v>
      </c>
      <c r="O109" s="8">
        <f t="shared" si="5"/>
        <v>43230.208333333328</v>
      </c>
      <c r="P109" t="b">
        <v>0</v>
      </c>
      <c r="Q109" t="b">
        <v>1</v>
      </c>
      <c r="R109" t="s">
        <v>33</v>
      </c>
      <c r="S109" t="s">
        <v>2036</v>
      </c>
      <c r="T109" t="s">
        <v>2037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5.9526666666666666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4"/>
        <v>41005.208333333336</v>
      </c>
      <c r="O110" s="8">
        <f t="shared" si="5"/>
        <v>41042.208333333336</v>
      </c>
      <c r="P110" t="b">
        <v>0</v>
      </c>
      <c r="Q110" t="b">
        <v>0</v>
      </c>
      <c r="R110" t="s">
        <v>42</v>
      </c>
      <c r="S110" t="s">
        <v>2038</v>
      </c>
      <c r="T110" t="s">
        <v>2039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0.5921153846153846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4"/>
        <v>41651.25</v>
      </c>
      <c r="O111" s="8">
        <f t="shared" si="5"/>
        <v>41653.25</v>
      </c>
      <c r="P111" t="b">
        <v>0</v>
      </c>
      <c r="Q111" t="b">
        <v>0</v>
      </c>
      <c r="R111" t="s">
        <v>269</v>
      </c>
      <c r="S111" t="s">
        <v>2038</v>
      </c>
      <c r="T111" t="s">
        <v>2057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0.14962780898876404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4"/>
        <v>43354.208333333328</v>
      </c>
      <c r="O112" s="8">
        <f t="shared" si="5"/>
        <v>43373.208333333328</v>
      </c>
      <c r="P112" t="b">
        <v>0</v>
      </c>
      <c r="Q112" t="b">
        <v>0</v>
      </c>
      <c r="R112" t="s">
        <v>17</v>
      </c>
      <c r="S112" t="s">
        <v>2030</v>
      </c>
      <c r="T112" t="s">
        <v>2031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1.1995602605863191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4"/>
        <v>41174.208333333336</v>
      </c>
      <c r="O113" s="8">
        <f t="shared" si="5"/>
        <v>41180.208333333336</v>
      </c>
      <c r="P113" t="b">
        <v>0</v>
      </c>
      <c r="Q113" t="b">
        <v>0</v>
      </c>
      <c r="R113" t="s">
        <v>133</v>
      </c>
      <c r="S113" t="s">
        <v>2044</v>
      </c>
      <c r="T113" t="s">
        <v>2053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2.6882978723404256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4"/>
        <v>41875.208333333336</v>
      </c>
      <c r="O114" s="8">
        <f t="shared" si="5"/>
        <v>41890.208333333336</v>
      </c>
      <c r="P114" t="b">
        <v>0</v>
      </c>
      <c r="Q114" t="b">
        <v>0</v>
      </c>
      <c r="R114" t="s">
        <v>28</v>
      </c>
      <c r="S114" t="s">
        <v>2034</v>
      </c>
      <c r="T114" t="s">
        <v>2035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3.7687878787878786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4"/>
        <v>42990.208333333328</v>
      </c>
      <c r="O115" s="8">
        <f t="shared" si="5"/>
        <v>42997.208333333328</v>
      </c>
      <c r="P115" t="b">
        <v>0</v>
      </c>
      <c r="Q115" t="b">
        <v>0</v>
      </c>
      <c r="R115" t="s">
        <v>17</v>
      </c>
      <c r="S115" t="s">
        <v>2030</v>
      </c>
      <c r="T115" t="s">
        <v>2031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7.2715789473684209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4"/>
        <v>43564.208333333328</v>
      </c>
      <c r="O116" s="8">
        <f t="shared" si="5"/>
        <v>43565.208333333328</v>
      </c>
      <c r="P116" t="b">
        <v>0</v>
      </c>
      <c r="Q116" t="b">
        <v>1</v>
      </c>
      <c r="R116" t="s">
        <v>65</v>
      </c>
      <c r="S116" t="s">
        <v>2034</v>
      </c>
      <c r="T116" t="s">
        <v>2043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0.87211757648470301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4"/>
        <v>43056.25</v>
      </c>
      <c r="O117" s="8">
        <f t="shared" si="5"/>
        <v>43091.25</v>
      </c>
      <c r="P117" t="b">
        <v>0</v>
      </c>
      <c r="Q117" t="b">
        <v>0</v>
      </c>
      <c r="R117" t="s">
        <v>119</v>
      </c>
      <c r="S117" t="s">
        <v>2044</v>
      </c>
      <c r="T117" t="s">
        <v>2050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0.88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4"/>
        <v>42265.208333333328</v>
      </c>
      <c r="O118" s="8">
        <f t="shared" si="5"/>
        <v>42266.208333333328</v>
      </c>
      <c r="P118" t="b">
        <v>0</v>
      </c>
      <c r="Q118" t="b">
        <v>0</v>
      </c>
      <c r="R118" t="s">
        <v>33</v>
      </c>
      <c r="S118" t="s">
        <v>2036</v>
      </c>
      <c r="T118" t="s">
        <v>2037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1.7393877551020409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4"/>
        <v>40808.208333333336</v>
      </c>
      <c r="O119" s="8">
        <f t="shared" si="5"/>
        <v>40814.208333333336</v>
      </c>
      <c r="P119" t="b">
        <v>0</v>
      </c>
      <c r="Q119" t="b">
        <v>0</v>
      </c>
      <c r="R119" t="s">
        <v>269</v>
      </c>
      <c r="S119" t="s">
        <v>2038</v>
      </c>
      <c r="T119" t="s">
        <v>2057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1.1761111111111111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4"/>
        <v>41665.25</v>
      </c>
      <c r="O120" s="8">
        <f t="shared" si="5"/>
        <v>41671.25</v>
      </c>
      <c r="P120" t="b">
        <v>0</v>
      </c>
      <c r="Q120" t="b">
        <v>0</v>
      </c>
      <c r="R120" t="s">
        <v>122</v>
      </c>
      <c r="S120" t="s">
        <v>2051</v>
      </c>
      <c r="T120" t="s">
        <v>2052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2.1496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4"/>
        <v>41806.208333333336</v>
      </c>
      <c r="O121" s="8">
        <f t="shared" si="5"/>
        <v>41823.208333333336</v>
      </c>
      <c r="P121" t="b">
        <v>0</v>
      </c>
      <c r="Q121" t="b">
        <v>1</v>
      </c>
      <c r="R121" t="s">
        <v>42</v>
      </c>
      <c r="S121" t="s">
        <v>2038</v>
      </c>
      <c r="T121" t="s">
        <v>2039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1.4949667110519307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4"/>
        <v>42111.208333333328</v>
      </c>
      <c r="O122" s="8">
        <f t="shared" si="5"/>
        <v>42115.208333333328</v>
      </c>
      <c r="P122" t="b">
        <v>0</v>
      </c>
      <c r="Q122" t="b">
        <v>1</v>
      </c>
      <c r="R122" t="s">
        <v>292</v>
      </c>
      <c r="S122" t="s">
        <v>2047</v>
      </c>
      <c r="T122" t="s">
        <v>2058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2.1933995584988963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4"/>
        <v>41917.208333333336</v>
      </c>
      <c r="O123" s="8">
        <f t="shared" si="5"/>
        <v>41930.208333333336</v>
      </c>
      <c r="P123" t="b">
        <v>0</v>
      </c>
      <c r="Q123" t="b">
        <v>0</v>
      </c>
      <c r="R123" t="s">
        <v>89</v>
      </c>
      <c r="S123" t="s">
        <v>2047</v>
      </c>
      <c r="T123" t="s">
        <v>2048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0.64367690058479532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4"/>
        <v>41970.25</v>
      </c>
      <c r="O124" s="8">
        <f t="shared" si="5"/>
        <v>41997.25</v>
      </c>
      <c r="P124" t="b">
        <v>0</v>
      </c>
      <c r="Q124" t="b">
        <v>0</v>
      </c>
      <c r="R124" t="s">
        <v>119</v>
      </c>
      <c r="S124" t="s">
        <v>2044</v>
      </c>
      <c r="T124" t="s">
        <v>2050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0.18622397298818233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4"/>
        <v>42332.25</v>
      </c>
      <c r="O125" s="8">
        <f t="shared" si="5"/>
        <v>42335.25</v>
      </c>
      <c r="P125" t="b">
        <v>1</v>
      </c>
      <c r="Q125" t="b">
        <v>0</v>
      </c>
      <c r="R125" t="s">
        <v>33</v>
      </c>
      <c r="S125" t="s">
        <v>2036</v>
      </c>
      <c r="T125" t="s">
        <v>2037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3.6776923076923076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4"/>
        <v>43598.208333333328</v>
      </c>
      <c r="O126" s="8">
        <f t="shared" si="5"/>
        <v>43651.208333333328</v>
      </c>
      <c r="P126" t="b">
        <v>0</v>
      </c>
      <c r="Q126" t="b">
        <v>0</v>
      </c>
      <c r="R126" t="s">
        <v>122</v>
      </c>
      <c r="S126" t="s">
        <v>2051</v>
      </c>
      <c r="T126" t="s">
        <v>2052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1.5990566037735849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4"/>
        <v>43362.208333333328</v>
      </c>
      <c r="O127" s="8">
        <f t="shared" si="5"/>
        <v>43366.208333333328</v>
      </c>
      <c r="P127" t="b">
        <v>0</v>
      </c>
      <c r="Q127" t="b">
        <v>0</v>
      </c>
      <c r="R127" t="s">
        <v>33</v>
      </c>
      <c r="S127" t="s">
        <v>2036</v>
      </c>
      <c r="T127" t="s">
        <v>2037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0.38633185349611543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4"/>
        <v>42596.208333333328</v>
      </c>
      <c r="O128" s="8">
        <f t="shared" si="5"/>
        <v>42624.208333333328</v>
      </c>
      <c r="P128" t="b">
        <v>0</v>
      </c>
      <c r="Q128" t="b">
        <v>1</v>
      </c>
      <c r="R128" t="s">
        <v>33</v>
      </c>
      <c r="S128" t="s">
        <v>2036</v>
      </c>
      <c r="T128" t="s">
        <v>2037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0.51421511627906979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4"/>
        <v>40310.208333333336</v>
      </c>
      <c r="O129" s="8">
        <f t="shared" si="5"/>
        <v>40313.208333333336</v>
      </c>
      <c r="P129" t="b">
        <v>0</v>
      </c>
      <c r="Q129" t="b">
        <v>0</v>
      </c>
      <c r="R129" t="s">
        <v>33</v>
      </c>
      <c r="S129" t="s">
        <v>2036</v>
      </c>
      <c r="T129" t="s">
        <v>2037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0.60334277620396604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4"/>
        <v>40417.208333333336</v>
      </c>
      <c r="O130" s="8">
        <f t="shared" si="5"/>
        <v>40430.208333333336</v>
      </c>
      <c r="P130" t="b">
        <v>0</v>
      </c>
      <c r="Q130" t="b">
        <v>0</v>
      </c>
      <c r="R130" t="s">
        <v>23</v>
      </c>
      <c r="S130" t="s">
        <v>2032</v>
      </c>
      <c r="T130" t="s">
        <v>2033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6"/>
        <v>3.2026936026936029E-2</v>
      </c>
      <c r="G131" t="s">
        <v>74</v>
      </c>
      <c r="H131">
        <v>55</v>
      </c>
      <c r="I131" s="5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8">(((L131/60)/60)/24)+DATE(1970,1,1)</f>
        <v>42038.25</v>
      </c>
      <c r="O131" s="8">
        <f t="shared" ref="O131:O194" si="9">(((M131/60)/60)/24)+DATE(1970,1,1)</f>
        <v>42063.25</v>
      </c>
      <c r="P131" t="b">
        <v>0</v>
      </c>
      <c r="Q131" t="b">
        <v>0</v>
      </c>
      <c r="R131" t="s">
        <v>17</v>
      </c>
      <c r="S131" t="s">
        <v>2030</v>
      </c>
      <c r="T131" t="s">
        <v>2031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ref="F132:F195" si="10">SUM(E132/D132)</f>
        <v>1.5546875</v>
      </c>
      <c r="G132" t="s">
        <v>20</v>
      </c>
      <c r="H132">
        <v>533</v>
      </c>
      <c r="I132" s="5">
        <f t="shared" ref="I132:I195" si="11">SUM(E132/H132)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8"/>
        <v>40842.208333333336</v>
      </c>
      <c r="O132" s="8">
        <f t="shared" si="9"/>
        <v>40858.25</v>
      </c>
      <c r="P132" t="b">
        <v>0</v>
      </c>
      <c r="Q132" t="b">
        <v>0</v>
      </c>
      <c r="R132" t="s">
        <v>53</v>
      </c>
      <c r="S132" t="s">
        <v>2038</v>
      </c>
      <c r="T132" t="s">
        <v>2041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0"/>
        <v>1.0085974499089254</v>
      </c>
      <c r="G133" t="s">
        <v>20</v>
      </c>
      <c r="H133">
        <v>2443</v>
      </c>
      <c r="I133" s="5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8"/>
        <v>41607.25</v>
      </c>
      <c r="O133" s="8">
        <f t="shared" si="9"/>
        <v>41620.25</v>
      </c>
      <c r="P133" t="b">
        <v>0</v>
      </c>
      <c r="Q133" t="b">
        <v>0</v>
      </c>
      <c r="R133" t="s">
        <v>28</v>
      </c>
      <c r="S133" t="s">
        <v>2034</v>
      </c>
      <c r="T133" t="s">
        <v>2035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0"/>
        <v>1.1618181818181819</v>
      </c>
      <c r="G134" t="s">
        <v>20</v>
      </c>
      <c r="H134">
        <v>89</v>
      </c>
      <c r="I134" s="5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8"/>
        <v>43112.25</v>
      </c>
      <c r="O134" s="8">
        <f t="shared" si="9"/>
        <v>43128.25</v>
      </c>
      <c r="P134" t="b">
        <v>0</v>
      </c>
      <c r="Q134" t="b">
        <v>1</v>
      </c>
      <c r="R134" t="s">
        <v>33</v>
      </c>
      <c r="S134" t="s">
        <v>2036</v>
      </c>
      <c r="T134" t="s">
        <v>2037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0"/>
        <v>3.1077777777777778</v>
      </c>
      <c r="G135" t="s">
        <v>20</v>
      </c>
      <c r="H135">
        <v>159</v>
      </c>
      <c r="I135" s="5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8"/>
        <v>40767.208333333336</v>
      </c>
      <c r="O135" s="8">
        <f t="shared" si="9"/>
        <v>40789.208333333336</v>
      </c>
      <c r="P135" t="b">
        <v>0</v>
      </c>
      <c r="Q135" t="b">
        <v>0</v>
      </c>
      <c r="R135" t="s">
        <v>319</v>
      </c>
      <c r="S135" t="s">
        <v>2032</v>
      </c>
      <c r="T135" t="s">
        <v>2059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0"/>
        <v>0.89736683417085428</v>
      </c>
      <c r="G136" t="s">
        <v>14</v>
      </c>
      <c r="H136">
        <v>940</v>
      </c>
      <c r="I136" s="5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8"/>
        <v>40713.208333333336</v>
      </c>
      <c r="O136" s="8">
        <f t="shared" si="9"/>
        <v>40762.208333333336</v>
      </c>
      <c r="P136" t="b">
        <v>0</v>
      </c>
      <c r="Q136" t="b">
        <v>1</v>
      </c>
      <c r="R136" t="s">
        <v>42</v>
      </c>
      <c r="S136" t="s">
        <v>2038</v>
      </c>
      <c r="T136" t="s">
        <v>2039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0"/>
        <v>0.71272727272727276</v>
      </c>
      <c r="G137" t="s">
        <v>14</v>
      </c>
      <c r="H137">
        <v>117</v>
      </c>
      <c r="I137" s="5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8"/>
        <v>41340.25</v>
      </c>
      <c r="O137" s="8">
        <f t="shared" si="9"/>
        <v>41345.208333333336</v>
      </c>
      <c r="P137" t="b">
        <v>0</v>
      </c>
      <c r="Q137" t="b">
        <v>1</v>
      </c>
      <c r="R137" t="s">
        <v>33</v>
      </c>
      <c r="S137" t="s">
        <v>2036</v>
      </c>
      <c r="T137" t="s">
        <v>2037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0"/>
        <v>3.2862318840579711E-2</v>
      </c>
      <c r="G138" t="s">
        <v>74</v>
      </c>
      <c r="H138">
        <v>58</v>
      </c>
      <c r="I138" s="5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8"/>
        <v>41797.208333333336</v>
      </c>
      <c r="O138" s="8">
        <f t="shared" si="9"/>
        <v>41809.208333333336</v>
      </c>
      <c r="P138" t="b">
        <v>0</v>
      </c>
      <c r="Q138" t="b">
        <v>1</v>
      </c>
      <c r="R138" t="s">
        <v>53</v>
      </c>
      <c r="S138" t="s">
        <v>2038</v>
      </c>
      <c r="T138" t="s">
        <v>2041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0"/>
        <v>2.617777777777778</v>
      </c>
      <c r="G139" t="s">
        <v>20</v>
      </c>
      <c r="H139">
        <v>50</v>
      </c>
      <c r="I139" s="5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8"/>
        <v>40457.208333333336</v>
      </c>
      <c r="O139" s="8">
        <f t="shared" si="9"/>
        <v>40463.208333333336</v>
      </c>
      <c r="P139" t="b">
        <v>0</v>
      </c>
      <c r="Q139" t="b">
        <v>0</v>
      </c>
      <c r="R139" t="s">
        <v>68</v>
      </c>
      <c r="S139" t="s">
        <v>2044</v>
      </c>
      <c r="T139" t="s">
        <v>2045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0"/>
        <v>0.96</v>
      </c>
      <c r="G140" t="s">
        <v>14</v>
      </c>
      <c r="H140">
        <v>115</v>
      </c>
      <c r="I140" s="5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8"/>
        <v>41180.208333333336</v>
      </c>
      <c r="O140" s="8">
        <f t="shared" si="9"/>
        <v>41186.208333333336</v>
      </c>
      <c r="P140" t="b">
        <v>0</v>
      </c>
      <c r="Q140" t="b">
        <v>0</v>
      </c>
      <c r="R140" t="s">
        <v>292</v>
      </c>
      <c r="S140" t="s">
        <v>2047</v>
      </c>
      <c r="T140" t="s">
        <v>2058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0"/>
        <v>0.20896851248642778</v>
      </c>
      <c r="G141" t="s">
        <v>14</v>
      </c>
      <c r="H141">
        <v>326</v>
      </c>
      <c r="I141" s="5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8"/>
        <v>42115.208333333328</v>
      </c>
      <c r="O141" s="8">
        <f t="shared" si="9"/>
        <v>42131.208333333328</v>
      </c>
      <c r="P141" t="b">
        <v>0</v>
      </c>
      <c r="Q141" t="b">
        <v>1</v>
      </c>
      <c r="R141" t="s">
        <v>65</v>
      </c>
      <c r="S141" t="s">
        <v>2034</v>
      </c>
      <c r="T141" t="s">
        <v>2043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0"/>
        <v>2.2316363636363636</v>
      </c>
      <c r="G142" t="s">
        <v>20</v>
      </c>
      <c r="H142">
        <v>186</v>
      </c>
      <c r="I142" s="5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8"/>
        <v>43156.25</v>
      </c>
      <c r="O142" s="8">
        <f t="shared" si="9"/>
        <v>43161.25</v>
      </c>
      <c r="P142" t="b">
        <v>0</v>
      </c>
      <c r="Q142" t="b">
        <v>0</v>
      </c>
      <c r="R142" t="s">
        <v>42</v>
      </c>
      <c r="S142" t="s">
        <v>2038</v>
      </c>
      <c r="T142" t="s">
        <v>2039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0"/>
        <v>1.0159097978227061</v>
      </c>
      <c r="G143" t="s">
        <v>20</v>
      </c>
      <c r="H143">
        <v>1071</v>
      </c>
      <c r="I143" s="5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8"/>
        <v>42167.208333333328</v>
      </c>
      <c r="O143" s="8">
        <f t="shared" si="9"/>
        <v>42173.208333333328</v>
      </c>
      <c r="P143" t="b">
        <v>0</v>
      </c>
      <c r="Q143" t="b">
        <v>0</v>
      </c>
      <c r="R143" t="s">
        <v>28</v>
      </c>
      <c r="S143" t="s">
        <v>2034</v>
      </c>
      <c r="T143" t="s">
        <v>2035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0"/>
        <v>2.3003999999999998</v>
      </c>
      <c r="G144" t="s">
        <v>20</v>
      </c>
      <c r="H144">
        <v>117</v>
      </c>
      <c r="I144" s="5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8"/>
        <v>41005.208333333336</v>
      </c>
      <c r="O144" s="8">
        <f t="shared" si="9"/>
        <v>41046.208333333336</v>
      </c>
      <c r="P144" t="b">
        <v>0</v>
      </c>
      <c r="Q144" t="b">
        <v>0</v>
      </c>
      <c r="R144" t="s">
        <v>28</v>
      </c>
      <c r="S144" t="s">
        <v>2034</v>
      </c>
      <c r="T144" t="s">
        <v>2035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0"/>
        <v>1.355925925925926</v>
      </c>
      <c r="G145" t="s">
        <v>20</v>
      </c>
      <c r="H145">
        <v>70</v>
      </c>
      <c r="I145" s="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8"/>
        <v>40357.208333333336</v>
      </c>
      <c r="O145" s="8">
        <f t="shared" si="9"/>
        <v>40377.208333333336</v>
      </c>
      <c r="P145" t="b">
        <v>0</v>
      </c>
      <c r="Q145" t="b">
        <v>0</v>
      </c>
      <c r="R145" t="s">
        <v>60</v>
      </c>
      <c r="S145" t="s">
        <v>2032</v>
      </c>
      <c r="T145" t="s">
        <v>2042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0"/>
        <v>1.2909999999999999</v>
      </c>
      <c r="G146" t="s">
        <v>20</v>
      </c>
      <c r="H146">
        <v>135</v>
      </c>
      <c r="I146" s="5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8"/>
        <v>43633.208333333328</v>
      </c>
      <c r="O146" s="8">
        <f t="shared" si="9"/>
        <v>43641.208333333328</v>
      </c>
      <c r="P146" t="b">
        <v>0</v>
      </c>
      <c r="Q146" t="b">
        <v>0</v>
      </c>
      <c r="R146" t="s">
        <v>33</v>
      </c>
      <c r="S146" t="s">
        <v>2036</v>
      </c>
      <c r="T146" t="s">
        <v>2037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0"/>
        <v>2.3651200000000001</v>
      </c>
      <c r="G147" t="s">
        <v>20</v>
      </c>
      <c r="H147">
        <v>768</v>
      </c>
      <c r="I147" s="5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8"/>
        <v>41889.208333333336</v>
      </c>
      <c r="O147" s="8">
        <f t="shared" si="9"/>
        <v>41894.208333333336</v>
      </c>
      <c r="P147" t="b">
        <v>0</v>
      </c>
      <c r="Q147" t="b">
        <v>0</v>
      </c>
      <c r="R147" t="s">
        <v>65</v>
      </c>
      <c r="S147" t="s">
        <v>2034</v>
      </c>
      <c r="T147" t="s">
        <v>2043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0"/>
        <v>0.17249999999999999</v>
      </c>
      <c r="G148" t="s">
        <v>74</v>
      </c>
      <c r="H148">
        <v>51</v>
      </c>
      <c r="I148" s="5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8"/>
        <v>40855.25</v>
      </c>
      <c r="O148" s="8">
        <f t="shared" si="9"/>
        <v>40875.25</v>
      </c>
      <c r="P148" t="b">
        <v>0</v>
      </c>
      <c r="Q148" t="b">
        <v>0</v>
      </c>
      <c r="R148" t="s">
        <v>33</v>
      </c>
      <c r="S148" t="s">
        <v>2036</v>
      </c>
      <c r="T148" t="s">
        <v>2037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0"/>
        <v>1.1249397590361445</v>
      </c>
      <c r="G149" t="s">
        <v>20</v>
      </c>
      <c r="H149">
        <v>199</v>
      </c>
      <c r="I149" s="5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8"/>
        <v>42534.208333333328</v>
      </c>
      <c r="O149" s="8">
        <f t="shared" si="9"/>
        <v>42540.208333333328</v>
      </c>
      <c r="P149" t="b">
        <v>0</v>
      </c>
      <c r="Q149" t="b">
        <v>1</v>
      </c>
      <c r="R149" t="s">
        <v>33</v>
      </c>
      <c r="S149" t="s">
        <v>2036</v>
      </c>
      <c r="T149" t="s">
        <v>2037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0"/>
        <v>1.2102150537634409</v>
      </c>
      <c r="G150" t="s">
        <v>20</v>
      </c>
      <c r="H150">
        <v>107</v>
      </c>
      <c r="I150" s="5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8"/>
        <v>42941.208333333328</v>
      </c>
      <c r="O150" s="8">
        <f t="shared" si="9"/>
        <v>42950.208333333328</v>
      </c>
      <c r="P150" t="b">
        <v>0</v>
      </c>
      <c r="Q150" t="b">
        <v>0</v>
      </c>
      <c r="R150" t="s">
        <v>65</v>
      </c>
      <c r="S150" t="s">
        <v>2034</v>
      </c>
      <c r="T150" t="s">
        <v>2043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0"/>
        <v>2.1987096774193549</v>
      </c>
      <c r="G151" t="s">
        <v>20</v>
      </c>
      <c r="H151">
        <v>195</v>
      </c>
      <c r="I151" s="5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8"/>
        <v>41275.25</v>
      </c>
      <c r="O151" s="8">
        <f t="shared" si="9"/>
        <v>41327.25</v>
      </c>
      <c r="P151" t="b">
        <v>0</v>
      </c>
      <c r="Q151" t="b">
        <v>0</v>
      </c>
      <c r="R151" t="s">
        <v>60</v>
      </c>
      <c r="S151" t="s">
        <v>2032</v>
      </c>
      <c r="T151" t="s">
        <v>2042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0"/>
        <v>0.01</v>
      </c>
      <c r="G152" t="s">
        <v>14</v>
      </c>
      <c r="H152">
        <v>1</v>
      </c>
      <c r="I152" s="5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8"/>
        <v>43450.25</v>
      </c>
      <c r="O152" s="8">
        <f t="shared" si="9"/>
        <v>43451.25</v>
      </c>
      <c r="P152" t="b">
        <v>0</v>
      </c>
      <c r="Q152" t="b">
        <v>0</v>
      </c>
      <c r="R152" t="s">
        <v>23</v>
      </c>
      <c r="S152" t="s">
        <v>2032</v>
      </c>
      <c r="T152" t="s">
        <v>2033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0"/>
        <v>0.64166909620991253</v>
      </c>
      <c r="G153" t="s">
        <v>14</v>
      </c>
      <c r="H153">
        <v>1467</v>
      </c>
      <c r="I153" s="5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8"/>
        <v>41799.208333333336</v>
      </c>
      <c r="O153" s="8">
        <f t="shared" si="9"/>
        <v>41850.208333333336</v>
      </c>
      <c r="P153" t="b">
        <v>0</v>
      </c>
      <c r="Q153" t="b">
        <v>0</v>
      </c>
      <c r="R153" t="s">
        <v>50</v>
      </c>
      <c r="S153" t="s">
        <v>2032</v>
      </c>
      <c r="T153" t="s">
        <v>2040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0"/>
        <v>4.2306746987951804</v>
      </c>
      <c r="G154" t="s">
        <v>20</v>
      </c>
      <c r="H154">
        <v>3376</v>
      </c>
      <c r="I154" s="5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8"/>
        <v>42783.25</v>
      </c>
      <c r="O154" s="8">
        <f t="shared" si="9"/>
        <v>42790.25</v>
      </c>
      <c r="P154" t="b">
        <v>0</v>
      </c>
      <c r="Q154" t="b">
        <v>0</v>
      </c>
      <c r="R154" t="s">
        <v>60</v>
      </c>
      <c r="S154" t="s">
        <v>2032</v>
      </c>
      <c r="T154" t="s">
        <v>2042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0"/>
        <v>0.92984160506863778</v>
      </c>
      <c r="G155" t="s">
        <v>14</v>
      </c>
      <c r="H155">
        <v>5681</v>
      </c>
      <c r="I155" s="5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8"/>
        <v>41201.208333333336</v>
      </c>
      <c r="O155" s="8">
        <f t="shared" si="9"/>
        <v>41207.208333333336</v>
      </c>
      <c r="P155" t="b">
        <v>0</v>
      </c>
      <c r="Q155" t="b">
        <v>0</v>
      </c>
      <c r="R155" t="s">
        <v>33</v>
      </c>
      <c r="S155" t="s">
        <v>2036</v>
      </c>
      <c r="T155" t="s">
        <v>2037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0"/>
        <v>0.58756567425569173</v>
      </c>
      <c r="G156" t="s">
        <v>14</v>
      </c>
      <c r="H156">
        <v>1059</v>
      </c>
      <c r="I156" s="5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8"/>
        <v>42502.208333333328</v>
      </c>
      <c r="O156" s="8">
        <f t="shared" si="9"/>
        <v>42525.208333333328</v>
      </c>
      <c r="P156" t="b">
        <v>0</v>
      </c>
      <c r="Q156" t="b">
        <v>1</v>
      </c>
      <c r="R156" t="s">
        <v>60</v>
      </c>
      <c r="S156" t="s">
        <v>2032</v>
      </c>
      <c r="T156" t="s">
        <v>2042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0"/>
        <v>0.65022222222222226</v>
      </c>
      <c r="G157" t="s">
        <v>14</v>
      </c>
      <c r="H157">
        <v>1194</v>
      </c>
      <c r="I157" s="5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8"/>
        <v>40262.208333333336</v>
      </c>
      <c r="O157" s="8">
        <f t="shared" si="9"/>
        <v>40277.208333333336</v>
      </c>
      <c r="P157" t="b">
        <v>0</v>
      </c>
      <c r="Q157" t="b">
        <v>0</v>
      </c>
      <c r="R157" t="s">
        <v>33</v>
      </c>
      <c r="S157" t="s">
        <v>2036</v>
      </c>
      <c r="T157" t="s">
        <v>2037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0"/>
        <v>0.73939560439560437</v>
      </c>
      <c r="G158" t="s">
        <v>74</v>
      </c>
      <c r="H158">
        <v>379</v>
      </c>
      <c r="I158" s="5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8"/>
        <v>43743.208333333328</v>
      </c>
      <c r="O158" s="8">
        <f t="shared" si="9"/>
        <v>43767.208333333328</v>
      </c>
      <c r="P158" t="b">
        <v>0</v>
      </c>
      <c r="Q158" t="b">
        <v>0</v>
      </c>
      <c r="R158" t="s">
        <v>23</v>
      </c>
      <c r="S158" t="s">
        <v>2032</v>
      </c>
      <c r="T158" t="s">
        <v>2033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0"/>
        <v>0.52666666666666662</v>
      </c>
      <c r="G159" t="s">
        <v>14</v>
      </c>
      <c r="H159">
        <v>30</v>
      </c>
      <c r="I159" s="5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8"/>
        <v>41638.25</v>
      </c>
      <c r="O159" s="8">
        <f t="shared" si="9"/>
        <v>41650.25</v>
      </c>
      <c r="P159" t="b">
        <v>0</v>
      </c>
      <c r="Q159" t="b">
        <v>0</v>
      </c>
      <c r="R159" t="s">
        <v>122</v>
      </c>
      <c r="S159" t="s">
        <v>2051</v>
      </c>
      <c r="T159" t="s">
        <v>2052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0"/>
        <v>2.2095238095238097</v>
      </c>
      <c r="G160" t="s">
        <v>20</v>
      </c>
      <c r="H160">
        <v>41</v>
      </c>
      <c r="I160" s="5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8"/>
        <v>42346.25</v>
      </c>
      <c r="O160" s="8">
        <f t="shared" si="9"/>
        <v>42347.25</v>
      </c>
      <c r="P160" t="b">
        <v>0</v>
      </c>
      <c r="Q160" t="b">
        <v>0</v>
      </c>
      <c r="R160" t="s">
        <v>23</v>
      </c>
      <c r="S160" t="s">
        <v>2032</v>
      </c>
      <c r="T160" t="s">
        <v>2033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0"/>
        <v>1.0001150627615063</v>
      </c>
      <c r="G161" t="s">
        <v>20</v>
      </c>
      <c r="H161">
        <v>1821</v>
      </c>
      <c r="I161" s="5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8"/>
        <v>43551.208333333328</v>
      </c>
      <c r="O161" s="8">
        <f t="shared" si="9"/>
        <v>43569.208333333328</v>
      </c>
      <c r="P161" t="b">
        <v>0</v>
      </c>
      <c r="Q161" t="b">
        <v>1</v>
      </c>
      <c r="R161" t="s">
        <v>33</v>
      </c>
      <c r="S161" t="s">
        <v>2036</v>
      </c>
      <c r="T161" t="s">
        <v>2037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0"/>
        <v>1.6231249999999999</v>
      </c>
      <c r="G162" t="s">
        <v>20</v>
      </c>
      <c r="H162">
        <v>164</v>
      </c>
      <c r="I162" s="5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8"/>
        <v>43582.208333333328</v>
      </c>
      <c r="O162" s="8">
        <f t="shared" si="9"/>
        <v>43598.208333333328</v>
      </c>
      <c r="P162" t="b">
        <v>0</v>
      </c>
      <c r="Q162" t="b">
        <v>0</v>
      </c>
      <c r="R162" t="s">
        <v>65</v>
      </c>
      <c r="S162" t="s">
        <v>2034</v>
      </c>
      <c r="T162" t="s">
        <v>2043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0"/>
        <v>0.78181818181818186</v>
      </c>
      <c r="G163" t="s">
        <v>14</v>
      </c>
      <c r="H163">
        <v>75</v>
      </c>
      <c r="I163" s="5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8"/>
        <v>42270.208333333328</v>
      </c>
      <c r="O163" s="8">
        <f t="shared" si="9"/>
        <v>42276.208333333328</v>
      </c>
      <c r="P163" t="b">
        <v>0</v>
      </c>
      <c r="Q163" t="b">
        <v>1</v>
      </c>
      <c r="R163" t="s">
        <v>28</v>
      </c>
      <c r="S163" t="s">
        <v>2034</v>
      </c>
      <c r="T163" t="s">
        <v>2035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0"/>
        <v>1.4973770491803278</v>
      </c>
      <c r="G164" t="s">
        <v>20</v>
      </c>
      <c r="H164">
        <v>157</v>
      </c>
      <c r="I164" s="5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8"/>
        <v>43442.25</v>
      </c>
      <c r="O164" s="8">
        <f t="shared" si="9"/>
        <v>43472.25</v>
      </c>
      <c r="P164" t="b">
        <v>0</v>
      </c>
      <c r="Q164" t="b">
        <v>0</v>
      </c>
      <c r="R164" t="s">
        <v>23</v>
      </c>
      <c r="S164" t="s">
        <v>2032</v>
      </c>
      <c r="T164" t="s">
        <v>2033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0"/>
        <v>2.5325714285714285</v>
      </c>
      <c r="G165" t="s">
        <v>20</v>
      </c>
      <c r="H165">
        <v>246</v>
      </c>
      <c r="I165" s="5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8"/>
        <v>43028.208333333328</v>
      </c>
      <c r="O165" s="8">
        <f t="shared" si="9"/>
        <v>43077.25</v>
      </c>
      <c r="P165" t="b">
        <v>0</v>
      </c>
      <c r="Q165" t="b">
        <v>1</v>
      </c>
      <c r="R165" t="s">
        <v>122</v>
      </c>
      <c r="S165" t="s">
        <v>2051</v>
      </c>
      <c r="T165" t="s">
        <v>2052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0"/>
        <v>1.0016943521594683</v>
      </c>
      <c r="G166" t="s">
        <v>20</v>
      </c>
      <c r="H166">
        <v>1396</v>
      </c>
      <c r="I166" s="5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8"/>
        <v>43016.208333333328</v>
      </c>
      <c r="O166" s="8">
        <f t="shared" si="9"/>
        <v>43017.208333333328</v>
      </c>
      <c r="P166" t="b">
        <v>0</v>
      </c>
      <c r="Q166" t="b">
        <v>0</v>
      </c>
      <c r="R166" t="s">
        <v>33</v>
      </c>
      <c r="S166" t="s">
        <v>2036</v>
      </c>
      <c r="T166" t="s">
        <v>2037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0"/>
        <v>1.2199004424778761</v>
      </c>
      <c r="G167" t="s">
        <v>20</v>
      </c>
      <c r="H167">
        <v>2506</v>
      </c>
      <c r="I167" s="5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8"/>
        <v>42948.208333333328</v>
      </c>
      <c r="O167" s="8">
        <f t="shared" si="9"/>
        <v>42980.208333333328</v>
      </c>
      <c r="P167" t="b">
        <v>0</v>
      </c>
      <c r="Q167" t="b">
        <v>0</v>
      </c>
      <c r="R167" t="s">
        <v>28</v>
      </c>
      <c r="S167" t="s">
        <v>2034</v>
      </c>
      <c r="T167" t="s">
        <v>2035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0"/>
        <v>1.3713265306122449</v>
      </c>
      <c r="G168" t="s">
        <v>20</v>
      </c>
      <c r="H168">
        <v>244</v>
      </c>
      <c r="I168" s="5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8"/>
        <v>40534.25</v>
      </c>
      <c r="O168" s="8">
        <f t="shared" si="9"/>
        <v>40538.25</v>
      </c>
      <c r="P168" t="b">
        <v>0</v>
      </c>
      <c r="Q168" t="b">
        <v>0</v>
      </c>
      <c r="R168" t="s">
        <v>122</v>
      </c>
      <c r="S168" t="s">
        <v>2051</v>
      </c>
      <c r="T168" t="s">
        <v>2052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0"/>
        <v>4.155384615384615</v>
      </c>
      <c r="G169" t="s">
        <v>20</v>
      </c>
      <c r="H169">
        <v>146</v>
      </c>
      <c r="I169" s="5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8"/>
        <v>41435.208333333336</v>
      </c>
      <c r="O169" s="8">
        <f t="shared" si="9"/>
        <v>41445.208333333336</v>
      </c>
      <c r="P169" t="b">
        <v>0</v>
      </c>
      <c r="Q169" t="b">
        <v>0</v>
      </c>
      <c r="R169" t="s">
        <v>33</v>
      </c>
      <c r="S169" t="s">
        <v>2036</v>
      </c>
      <c r="T169" t="s">
        <v>2037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0"/>
        <v>0.3130913348946136</v>
      </c>
      <c r="G170" t="s">
        <v>14</v>
      </c>
      <c r="H170">
        <v>955</v>
      </c>
      <c r="I170" s="5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8"/>
        <v>43518.25</v>
      </c>
      <c r="O170" s="8">
        <f t="shared" si="9"/>
        <v>43541.208333333328</v>
      </c>
      <c r="P170" t="b">
        <v>0</v>
      </c>
      <c r="Q170" t="b">
        <v>1</v>
      </c>
      <c r="R170" t="s">
        <v>60</v>
      </c>
      <c r="S170" t="s">
        <v>2032</v>
      </c>
      <c r="T170" t="s">
        <v>2042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0"/>
        <v>4.240815450643777</v>
      </c>
      <c r="G171" t="s">
        <v>20</v>
      </c>
      <c r="H171">
        <v>1267</v>
      </c>
      <c r="I171" s="5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8"/>
        <v>41077.208333333336</v>
      </c>
      <c r="O171" s="8">
        <f t="shared" si="9"/>
        <v>41105.208333333336</v>
      </c>
      <c r="P171" t="b">
        <v>0</v>
      </c>
      <c r="Q171" t="b">
        <v>1</v>
      </c>
      <c r="R171" t="s">
        <v>100</v>
      </c>
      <c r="S171" t="s">
        <v>2038</v>
      </c>
      <c r="T171" t="s">
        <v>2049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0"/>
        <v>2.9388623072833599E-2</v>
      </c>
      <c r="G172" t="s">
        <v>14</v>
      </c>
      <c r="H172">
        <v>67</v>
      </c>
      <c r="I172" s="5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8"/>
        <v>42950.208333333328</v>
      </c>
      <c r="O172" s="8">
        <f t="shared" si="9"/>
        <v>42957.208333333328</v>
      </c>
      <c r="P172" t="b">
        <v>0</v>
      </c>
      <c r="Q172" t="b">
        <v>0</v>
      </c>
      <c r="R172" t="s">
        <v>60</v>
      </c>
      <c r="S172" t="s">
        <v>2032</v>
      </c>
      <c r="T172" t="s">
        <v>2042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0"/>
        <v>0.1063265306122449</v>
      </c>
      <c r="G173" t="s">
        <v>14</v>
      </c>
      <c r="H173">
        <v>5</v>
      </c>
      <c r="I173" s="5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8"/>
        <v>41718.208333333336</v>
      </c>
      <c r="O173" s="8">
        <f t="shared" si="9"/>
        <v>41740.208333333336</v>
      </c>
      <c r="P173" t="b">
        <v>0</v>
      </c>
      <c r="Q173" t="b">
        <v>0</v>
      </c>
      <c r="R173" t="s">
        <v>206</v>
      </c>
      <c r="S173" t="s">
        <v>2044</v>
      </c>
      <c r="T173" t="s">
        <v>2056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0"/>
        <v>0.82874999999999999</v>
      </c>
      <c r="G174" t="s">
        <v>14</v>
      </c>
      <c r="H174">
        <v>26</v>
      </c>
      <c r="I174" s="5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8"/>
        <v>41839.208333333336</v>
      </c>
      <c r="O174" s="8">
        <f t="shared" si="9"/>
        <v>41854.208333333336</v>
      </c>
      <c r="P174" t="b">
        <v>0</v>
      </c>
      <c r="Q174" t="b">
        <v>1</v>
      </c>
      <c r="R174" t="s">
        <v>42</v>
      </c>
      <c r="S174" t="s">
        <v>2038</v>
      </c>
      <c r="T174" t="s">
        <v>2039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0"/>
        <v>1.6301447776628748</v>
      </c>
      <c r="G175" t="s">
        <v>20</v>
      </c>
      <c r="H175">
        <v>1561</v>
      </c>
      <c r="I175" s="5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8"/>
        <v>41412.208333333336</v>
      </c>
      <c r="O175" s="8">
        <f t="shared" si="9"/>
        <v>41418.208333333336</v>
      </c>
      <c r="P175" t="b">
        <v>0</v>
      </c>
      <c r="Q175" t="b">
        <v>0</v>
      </c>
      <c r="R175" t="s">
        <v>33</v>
      </c>
      <c r="S175" t="s">
        <v>2036</v>
      </c>
      <c r="T175" t="s">
        <v>2037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0"/>
        <v>8.9466666666666672</v>
      </c>
      <c r="G176" t="s">
        <v>20</v>
      </c>
      <c r="H176">
        <v>48</v>
      </c>
      <c r="I176" s="5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8"/>
        <v>42282.208333333328</v>
      </c>
      <c r="O176" s="8">
        <f t="shared" si="9"/>
        <v>42283.208333333328</v>
      </c>
      <c r="P176" t="b">
        <v>0</v>
      </c>
      <c r="Q176" t="b">
        <v>1</v>
      </c>
      <c r="R176" t="s">
        <v>65</v>
      </c>
      <c r="S176" t="s">
        <v>2034</v>
      </c>
      <c r="T176" t="s">
        <v>2043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0"/>
        <v>0.26191501103752757</v>
      </c>
      <c r="G177" t="s">
        <v>14</v>
      </c>
      <c r="H177">
        <v>1130</v>
      </c>
      <c r="I177" s="5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8"/>
        <v>42613.208333333328</v>
      </c>
      <c r="O177" s="8">
        <f t="shared" si="9"/>
        <v>42632.208333333328</v>
      </c>
      <c r="P177" t="b">
        <v>0</v>
      </c>
      <c r="Q177" t="b">
        <v>0</v>
      </c>
      <c r="R177" t="s">
        <v>33</v>
      </c>
      <c r="S177" t="s">
        <v>2036</v>
      </c>
      <c r="T177" t="s">
        <v>2037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0"/>
        <v>0.74834782608695649</v>
      </c>
      <c r="G178" t="s">
        <v>14</v>
      </c>
      <c r="H178">
        <v>782</v>
      </c>
      <c r="I178" s="5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8"/>
        <v>42616.208333333328</v>
      </c>
      <c r="O178" s="8">
        <f t="shared" si="9"/>
        <v>42625.208333333328</v>
      </c>
      <c r="P178" t="b">
        <v>0</v>
      </c>
      <c r="Q178" t="b">
        <v>0</v>
      </c>
      <c r="R178" t="s">
        <v>33</v>
      </c>
      <c r="S178" t="s">
        <v>2036</v>
      </c>
      <c r="T178" t="s">
        <v>2037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0"/>
        <v>4.1647680412371137</v>
      </c>
      <c r="G179" t="s">
        <v>20</v>
      </c>
      <c r="H179">
        <v>2739</v>
      </c>
      <c r="I179" s="5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8"/>
        <v>40497.25</v>
      </c>
      <c r="O179" s="8">
        <f t="shared" si="9"/>
        <v>40522.25</v>
      </c>
      <c r="P179" t="b">
        <v>0</v>
      </c>
      <c r="Q179" t="b">
        <v>0</v>
      </c>
      <c r="R179" t="s">
        <v>33</v>
      </c>
      <c r="S179" t="s">
        <v>2036</v>
      </c>
      <c r="T179" t="s">
        <v>2037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0"/>
        <v>0.96208333333333329</v>
      </c>
      <c r="G180" t="s">
        <v>14</v>
      </c>
      <c r="H180">
        <v>210</v>
      </c>
      <c r="I180" s="5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8"/>
        <v>42999.208333333328</v>
      </c>
      <c r="O180" s="8">
        <f t="shared" si="9"/>
        <v>43008.208333333328</v>
      </c>
      <c r="P180" t="b">
        <v>0</v>
      </c>
      <c r="Q180" t="b">
        <v>0</v>
      </c>
      <c r="R180" t="s">
        <v>17</v>
      </c>
      <c r="S180" t="s">
        <v>2030</v>
      </c>
      <c r="T180" t="s">
        <v>2031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0"/>
        <v>3.5771910112359548</v>
      </c>
      <c r="G181" t="s">
        <v>20</v>
      </c>
      <c r="H181">
        <v>3537</v>
      </c>
      <c r="I181" s="5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8"/>
        <v>41350.208333333336</v>
      </c>
      <c r="O181" s="8">
        <f t="shared" si="9"/>
        <v>41351.208333333336</v>
      </c>
      <c r="P181" t="b">
        <v>0</v>
      </c>
      <c r="Q181" t="b">
        <v>1</v>
      </c>
      <c r="R181" t="s">
        <v>33</v>
      </c>
      <c r="S181" t="s">
        <v>2036</v>
      </c>
      <c r="T181" t="s">
        <v>2037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0"/>
        <v>3.0845714285714285</v>
      </c>
      <c r="G182" t="s">
        <v>20</v>
      </c>
      <c r="H182">
        <v>2107</v>
      </c>
      <c r="I182" s="5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8"/>
        <v>40259.208333333336</v>
      </c>
      <c r="O182" s="8">
        <f t="shared" si="9"/>
        <v>40264.208333333336</v>
      </c>
      <c r="P182" t="b">
        <v>0</v>
      </c>
      <c r="Q182" t="b">
        <v>0</v>
      </c>
      <c r="R182" t="s">
        <v>65</v>
      </c>
      <c r="S182" t="s">
        <v>2034</v>
      </c>
      <c r="T182" t="s">
        <v>2043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0"/>
        <v>0.61802325581395345</v>
      </c>
      <c r="G183" t="s">
        <v>14</v>
      </c>
      <c r="H183">
        <v>136</v>
      </c>
      <c r="I183" s="5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8"/>
        <v>43012.208333333328</v>
      </c>
      <c r="O183" s="8">
        <f t="shared" si="9"/>
        <v>43030.208333333328</v>
      </c>
      <c r="P183" t="b">
        <v>0</v>
      </c>
      <c r="Q183" t="b">
        <v>0</v>
      </c>
      <c r="R183" t="s">
        <v>28</v>
      </c>
      <c r="S183" t="s">
        <v>2034</v>
      </c>
      <c r="T183" t="s">
        <v>2035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0"/>
        <v>7.2232472324723247</v>
      </c>
      <c r="G184" t="s">
        <v>20</v>
      </c>
      <c r="H184">
        <v>3318</v>
      </c>
      <c r="I184" s="5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8"/>
        <v>43631.208333333328</v>
      </c>
      <c r="O184" s="8">
        <f t="shared" si="9"/>
        <v>43647.208333333328</v>
      </c>
      <c r="P184" t="b">
        <v>0</v>
      </c>
      <c r="Q184" t="b">
        <v>0</v>
      </c>
      <c r="R184" t="s">
        <v>33</v>
      </c>
      <c r="S184" t="s">
        <v>2036</v>
      </c>
      <c r="T184" t="s">
        <v>2037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0"/>
        <v>0.69117647058823528</v>
      </c>
      <c r="G185" t="s">
        <v>14</v>
      </c>
      <c r="H185">
        <v>86</v>
      </c>
      <c r="I185" s="5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8"/>
        <v>40430.208333333336</v>
      </c>
      <c r="O185" s="8">
        <f t="shared" si="9"/>
        <v>40443.208333333336</v>
      </c>
      <c r="P185" t="b">
        <v>0</v>
      </c>
      <c r="Q185" t="b">
        <v>0</v>
      </c>
      <c r="R185" t="s">
        <v>23</v>
      </c>
      <c r="S185" t="s">
        <v>2032</v>
      </c>
      <c r="T185" t="s">
        <v>2033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0"/>
        <v>2.9305555555555554</v>
      </c>
      <c r="G186" t="s">
        <v>20</v>
      </c>
      <c r="H186">
        <v>340</v>
      </c>
      <c r="I186" s="5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8"/>
        <v>43588.208333333328</v>
      </c>
      <c r="O186" s="8">
        <f t="shared" si="9"/>
        <v>43589.208333333328</v>
      </c>
      <c r="P186" t="b">
        <v>0</v>
      </c>
      <c r="Q186" t="b">
        <v>0</v>
      </c>
      <c r="R186" t="s">
        <v>33</v>
      </c>
      <c r="S186" t="s">
        <v>2036</v>
      </c>
      <c r="T186" t="s">
        <v>2037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0"/>
        <v>0.71799999999999997</v>
      </c>
      <c r="G187" t="s">
        <v>14</v>
      </c>
      <c r="H187">
        <v>19</v>
      </c>
      <c r="I187" s="5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8"/>
        <v>43233.208333333328</v>
      </c>
      <c r="O187" s="8">
        <f t="shared" si="9"/>
        <v>43244.208333333328</v>
      </c>
      <c r="P187" t="b">
        <v>0</v>
      </c>
      <c r="Q187" t="b">
        <v>0</v>
      </c>
      <c r="R187" t="s">
        <v>269</v>
      </c>
      <c r="S187" t="s">
        <v>2038</v>
      </c>
      <c r="T187" t="s">
        <v>2057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0"/>
        <v>0.31934684684684683</v>
      </c>
      <c r="G188" t="s">
        <v>14</v>
      </c>
      <c r="H188">
        <v>886</v>
      </c>
      <c r="I188" s="5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8"/>
        <v>41782.208333333336</v>
      </c>
      <c r="O188" s="8">
        <f t="shared" si="9"/>
        <v>41797.208333333336</v>
      </c>
      <c r="P188" t="b">
        <v>0</v>
      </c>
      <c r="Q188" t="b">
        <v>0</v>
      </c>
      <c r="R188" t="s">
        <v>33</v>
      </c>
      <c r="S188" t="s">
        <v>2036</v>
      </c>
      <c r="T188" t="s">
        <v>2037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0"/>
        <v>2.2987375415282392</v>
      </c>
      <c r="G189" t="s">
        <v>20</v>
      </c>
      <c r="H189">
        <v>1442</v>
      </c>
      <c r="I189" s="5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8"/>
        <v>41328.25</v>
      </c>
      <c r="O189" s="8">
        <f t="shared" si="9"/>
        <v>41356.208333333336</v>
      </c>
      <c r="P189" t="b">
        <v>0</v>
      </c>
      <c r="Q189" t="b">
        <v>1</v>
      </c>
      <c r="R189" t="s">
        <v>100</v>
      </c>
      <c r="S189" t="s">
        <v>2038</v>
      </c>
      <c r="T189" t="s">
        <v>2049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0"/>
        <v>0.3201219512195122</v>
      </c>
      <c r="G190" t="s">
        <v>14</v>
      </c>
      <c r="H190">
        <v>35</v>
      </c>
      <c r="I190" s="5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8"/>
        <v>41975.25</v>
      </c>
      <c r="O190" s="8">
        <f t="shared" si="9"/>
        <v>41976.25</v>
      </c>
      <c r="P190" t="b">
        <v>0</v>
      </c>
      <c r="Q190" t="b">
        <v>0</v>
      </c>
      <c r="R190" t="s">
        <v>33</v>
      </c>
      <c r="S190" t="s">
        <v>2036</v>
      </c>
      <c r="T190" t="s">
        <v>2037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0"/>
        <v>0.23525352848928385</v>
      </c>
      <c r="G191" t="s">
        <v>74</v>
      </c>
      <c r="H191">
        <v>441</v>
      </c>
      <c r="I191" s="5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8"/>
        <v>42433.25</v>
      </c>
      <c r="O191" s="8">
        <f t="shared" si="9"/>
        <v>42433.25</v>
      </c>
      <c r="P191" t="b">
        <v>0</v>
      </c>
      <c r="Q191" t="b">
        <v>0</v>
      </c>
      <c r="R191" t="s">
        <v>33</v>
      </c>
      <c r="S191" t="s">
        <v>2036</v>
      </c>
      <c r="T191" t="s">
        <v>2037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0"/>
        <v>0.68594594594594593</v>
      </c>
      <c r="G192" t="s">
        <v>14</v>
      </c>
      <c r="H192">
        <v>24</v>
      </c>
      <c r="I192" s="5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8"/>
        <v>41429.208333333336</v>
      </c>
      <c r="O192" s="8">
        <f t="shared" si="9"/>
        <v>41430.208333333336</v>
      </c>
      <c r="P192" t="b">
        <v>0</v>
      </c>
      <c r="Q192" t="b">
        <v>1</v>
      </c>
      <c r="R192" t="s">
        <v>33</v>
      </c>
      <c r="S192" t="s">
        <v>2036</v>
      </c>
      <c r="T192" t="s">
        <v>2037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0"/>
        <v>0.37952380952380954</v>
      </c>
      <c r="G193" t="s">
        <v>14</v>
      </c>
      <c r="H193">
        <v>86</v>
      </c>
      <c r="I193" s="5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8"/>
        <v>43536.208333333328</v>
      </c>
      <c r="O193" s="8">
        <f t="shared" si="9"/>
        <v>43539.208333333328</v>
      </c>
      <c r="P193" t="b">
        <v>0</v>
      </c>
      <c r="Q193" t="b">
        <v>0</v>
      </c>
      <c r="R193" t="s">
        <v>33</v>
      </c>
      <c r="S193" t="s">
        <v>2036</v>
      </c>
      <c r="T193" t="s">
        <v>2037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0"/>
        <v>0.19992957746478873</v>
      </c>
      <c r="G194" t="s">
        <v>14</v>
      </c>
      <c r="H194">
        <v>243</v>
      </c>
      <c r="I194" s="5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8"/>
        <v>41817.208333333336</v>
      </c>
      <c r="O194" s="8">
        <f t="shared" si="9"/>
        <v>41821.208333333336</v>
      </c>
      <c r="P194" t="b">
        <v>0</v>
      </c>
      <c r="Q194" t="b">
        <v>0</v>
      </c>
      <c r="R194" t="s">
        <v>23</v>
      </c>
      <c r="S194" t="s">
        <v>2032</v>
      </c>
      <c r="T194" t="s">
        <v>2033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0"/>
        <v>0.45636363636363636</v>
      </c>
      <c r="G195" t="s">
        <v>14</v>
      </c>
      <c r="H195">
        <v>65</v>
      </c>
      <c r="I195" s="5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2">(((L195/60)/60)/24)+DATE(1970,1,1)</f>
        <v>43198.208333333328</v>
      </c>
      <c r="O195" s="8">
        <f t="shared" ref="O195:O258" si="13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2032</v>
      </c>
      <c r="T195" t="s">
        <v>2042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ref="F196:F259" si="14">SUM(E196/D196)</f>
        <v>1.227605633802817</v>
      </c>
      <c r="G196" t="s">
        <v>20</v>
      </c>
      <c r="H196">
        <v>126</v>
      </c>
      <c r="I196" s="5">
        <f t="shared" ref="I196:I259" si="15">SUM(E196/H196)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2"/>
        <v>42261.208333333328</v>
      </c>
      <c r="O196" s="8">
        <f t="shared" si="13"/>
        <v>42277.208333333328</v>
      </c>
      <c r="P196" t="b">
        <v>0</v>
      </c>
      <c r="Q196" t="b">
        <v>0</v>
      </c>
      <c r="R196" t="s">
        <v>148</v>
      </c>
      <c r="S196" t="s">
        <v>2032</v>
      </c>
      <c r="T196" t="s">
        <v>2054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4"/>
        <v>3.61753164556962</v>
      </c>
      <c r="G197" t="s">
        <v>20</v>
      </c>
      <c r="H197">
        <v>524</v>
      </c>
      <c r="I197" s="5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2"/>
        <v>43310.208333333328</v>
      </c>
      <c r="O197" s="8">
        <f t="shared" si="13"/>
        <v>43317.208333333328</v>
      </c>
      <c r="P197" t="b">
        <v>0</v>
      </c>
      <c r="Q197" t="b">
        <v>0</v>
      </c>
      <c r="R197" t="s">
        <v>50</v>
      </c>
      <c r="S197" t="s">
        <v>2032</v>
      </c>
      <c r="T197" t="s">
        <v>2040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4"/>
        <v>0.63146341463414635</v>
      </c>
      <c r="G198" t="s">
        <v>14</v>
      </c>
      <c r="H198">
        <v>100</v>
      </c>
      <c r="I198" s="5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2"/>
        <v>42616.208333333328</v>
      </c>
      <c r="O198" s="8">
        <f t="shared" si="13"/>
        <v>42635.208333333328</v>
      </c>
      <c r="P198" t="b">
        <v>0</v>
      </c>
      <c r="Q198" t="b">
        <v>0</v>
      </c>
      <c r="R198" t="s">
        <v>65</v>
      </c>
      <c r="S198" t="s">
        <v>2034</v>
      </c>
      <c r="T198" t="s">
        <v>2043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4"/>
        <v>2.9820475319926874</v>
      </c>
      <c r="G199" t="s">
        <v>20</v>
      </c>
      <c r="H199">
        <v>1989</v>
      </c>
      <c r="I199" s="5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2"/>
        <v>42909.208333333328</v>
      </c>
      <c r="O199" s="8">
        <f t="shared" si="13"/>
        <v>42923.208333333328</v>
      </c>
      <c r="P199" t="b">
        <v>0</v>
      </c>
      <c r="Q199" t="b">
        <v>0</v>
      </c>
      <c r="R199" t="s">
        <v>53</v>
      </c>
      <c r="S199" t="s">
        <v>2038</v>
      </c>
      <c r="T199" t="s">
        <v>2041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4"/>
        <v>9.5585443037974685E-2</v>
      </c>
      <c r="G200" t="s">
        <v>14</v>
      </c>
      <c r="H200">
        <v>168</v>
      </c>
      <c r="I200" s="5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2"/>
        <v>40396.208333333336</v>
      </c>
      <c r="O200" s="8">
        <f t="shared" si="13"/>
        <v>40425.208333333336</v>
      </c>
      <c r="P200" t="b">
        <v>0</v>
      </c>
      <c r="Q200" t="b">
        <v>0</v>
      </c>
      <c r="R200" t="s">
        <v>50</v>
      </c>
      <c r="S200" t="s">
        <v>2032</v>
      </c>
      <c r="T200" t="s">
        <v>2040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4"/>
        <v>0.5377777777777778</v>
      </c>
      <c r="G201" t="s">
        <v>14</v>
      </c>
      <c r="H201">
        <v>13</v>
      </c>
      <c r="I201" s="5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2"/>
        <v>42192.208333333328</v>
      </c>
      <c r="O201" s="8">
        <f t="shared" si="13"/>
        <v>42196.208333333328</v>
      </c>
      <c r="P201" t="b">
        <v>0</v>
      </c>
      <c r="Q201" t="b">
        <v>0</v>
      </c>
      <c r="R201" t="s">
        <v>23</v>
      </c>
      <c r="S201" t="s">
        <v>2032</v>
      </c>
      <c r="T201" t="s">
        <v>2033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4"/>
        <v>0.02</v>
      </c>
      <c r="G202" t="s">
        <v>14</v>
      </c>
      <c r="H202">
        <v>1</v>
      </c>
      <c r="I202" s="5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2"/>
        <v>40262.208333333336</v>
      </c>
      <c r="O202" s="8">
        <f t="shared" si="13"/>
        <v>40273.208333333336</v>
      </c>
      <c r="P202" t="b">
        <v>0</v>
      </c>
      <c r="Q202" t="b">
        <v>0</v>
      </c>
      <c r="R202" t="s">
        <v>33</v>
      </c>
      <c r="S202" t="s">
        <v>2036</v>
      </c>
      <c r="T202" t="s">
        <v>2037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4"/>
        <v>6.8119047619047617</v>
      </c>
      <c r="G203" t="s">
        <v>20</v>
      </c>
      <c r="H203">
        <v>157</v>
      </c>
      <c r="I203" s="5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2"/>
        <v>41845.208333333336</v>
      </c>
      <c r="O203" s="8">
        <f t="shared" si="13"/>
        <v>41863.208333333336</v>
      </c>
      <c r="P203" t="b">
        <v>0</v>
      </c>
      <c r="Q203" t="b">
        <v>0</v>
      </c>
      <c r="R203" t="s">
        <v>28</v>
      </c>
      <c r="S203" t="s">
        <v>2034</v>
      </c>
      <c r="T203" t="s">
        <v>2035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4"/>
        <v>0.78831325301204824</v>
      </c>
      <c r="G204" t="s">
        <v>74</v>
      </c>
      <c r="H204">
        <v>82</v>
      </c>
      <c r="I204" s="5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2"/>
        <v>40818.208333333336</v>
      </c>
      <c r="O204" s="8">
        <f t="shared" si="13"/>
        <v>40822.208333333336</v>
      </c>
      <c r="P204" t="b">
        <v>0</v>
      </c>
      <c r="Q204" t="b">
        <v>0</v>
      </c>
      <c r="R204" t="s">
        <v>17</v>
      </c>
      <c r="S204" t="s">
        <v>2030</v>
      </c>
      <c r="T204" t="s">
        <v>2031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4"/>
        <v>1.3440792216817234</v>
      </c>
      <c r="G205" t="s">
        <v>20</v>
      </c>
      <c r="H205">
        <v>4498</v>
      </c>
      <c r="I205" s="5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2"/>
        <v>42752.25</v>
      </c>
      <c r="O205" s="8">
        <f t="shared" si="13"/>
        <v>42754.25</v>
      </c>
      <c r="P205" t="b">
        <v>0</v>
      </c>
      <c r="Q205" t="b">
        <v>0</v>
      </c>
      <c r="R205" t="s">
        <v>33</v>
      </c>
      <c r="S205" t="s">
        <v>2036</v>
      </c>
      <c r="T205" t="s">
        <v>2037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4"/>
        <v>3.372E-2</v>
      </c>
      <c r="G206" t="s">
        <v>14</v>
      </c>
      <c r="H206">
        <v>40</v>
      </c>
      <c r="I206" s="5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2"/>
        <v>40636.208333333336</v>
      </c>
      <c r="O206" s="8">
        <f t="shared" si="13"/>
        <v>40646.208333333336</v>
      </c>
      <c r="P206" t="b">
        <v>0</v>
      </c>
      <c r="Q206" t="b">
        <v>0</v>
      </c>
      <c r="R206" t="s">
        <v>159</v>
      </c>
      <c r="S206" t="s">
        <v>2032</v>
      </c>
      <c r="T206" t="s">
        <v>2055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4"/>
        <v>4.3184615384615386</v>
      </c>
      <c r="G207" t="s">
        <v>20</v>
      </c>
      <c r="H207">
        <v>80</v>
      </c>
      <c r="I207" s="5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2"/>
        <v>43390.208333333328</v>
      </c>
      <c r="O207" s="8">
        <f t="shared" si="13"/>
        <v>43402.208333333328</v>
      </c>
      <c r="P207" t="b">
        <v>1</v>
      </c>
      <c r="Q207" t="b">
        <v>0</v>
      </c>
      <c r="R207" t="s">
        <v>33</v>
      </c>
      <c r="S207" t="s">
        <v>2036</v>
      </c>
      <c r="T207" t="s">
        <v>2037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4"/>
        <v>0.38844444444444443</v>
      </c>
      <c r="G208" t="s">
        <v>74</v>
      </c>
      <c r="H208">
        <v>57</v>
      </c>
      <c r="I208" s="5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2"/>
        <v>40236.25</v>
      </c>
      <c r="O208" s="8">
        <f t="shared" si="13"/>
        <v>40245.25</v>
      </c>
      <c r="P208" t="b">
        <v>0</v>
      </c>
      <c r="Q208" t="b">
        <v>0</v>
      </c>
      <c r="R208" t="s">
        <v>119</v>
      </c>
      <c r="S208" t="s">
        <v>2044</v>
      </c>
      <c r="T208" t="s">
        <v>2050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4"/>
        <v>4.2569999999999997</v>
      </c>
      <c r="G209" t="s">
        <v>20</v>
      </c>
      <c r="H209">
        <v>43</v>
      </c>
      <c r="I209" s="5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2"/>
        <v>43340.208333333328</v>
      </c>
      <c r="O209" s="8">
        <f t="shared" si="13"/>
        <v>43360.208333333328</v>
      </c>
      <c r="P209" t="b">
        <v>0</v>
      </c>
      <c r="Q209" t="b">
        <v>1</v>
      </c>
      <c r="R209" t="s">
        <v>23</v>
      </c>
      <c r="S209" t="s">
        <v>2032</v>
      </c>
      <c r="T209" t="s">
        <v>2033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4"/>
        <v>1.0112239715591671</v>
      </c>
      <c r="G210" t="s">
        <v>20</v>
      </c>
      <c r="H210">
        <v>2053</v>
      </c>
      <c r="I210" s="5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2"/>
        <v>43048.25</v>
      </c>
      <c r="O210" s="8">
        <f t="shared" si="13"/>
        <v>43072.25</v>
      </c>
      <c r="P210" t="b">
        <v>0</v>
      </c>
      <c r="Q210" t="b">
        <v>0</v>
      </c>
      <c r="R210" t="s">
        <v>42</v>
      </c>
      <c r="S210" t="s">
        <v>2038</v>
      </c>
      <c r="T210" t="s">
        <v>2039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4"/>
        <v>0.21188688946015424</v>
      </c>
      <c r="G211" t="s">
        <v>47</v>
      </c>
      <c r="H211">
        <v>808</v>
      </c>
      <c r="I211" s="5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2"/>
        <v>42496.208333333328</v>
      </c>
      <c r="O211" s="8">
        <f t="shared" si="13"/>
        <v>42503.208333333328</v>
      </c>
      <c r="P211" t="b">
        <v>0</v>
      </c>
      <c r="Q211" t="b">
        <v>0</v>
      </c>
      <c r="R211" t="s">
        <v>42</v>
      </c>
      <c r="S211" t="s">
        <v>2038</v>
      </c>
      <c r="T211" t="s">
        <v>2039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4"/>
        <v>0.67425531914893622</v>
      </c>
      <c r="G212" t="s">
        <v>14</v>
      </c>
      <c r="H212">
        <v>226</v>
      </c>
      <c r="I212" s="5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2"/>
        <v>42797.25</v>
      </c>
      <c r="O212" s="8">
        <f t="shared" si="13"/>
        <v>42824.208333333328</v>
      </c>
      <c r="P212" t="b">
        <v>0</v>
      </c>
      <c r="Q212" t="b">
        <v>0</v>
      </c>
      <c r="R212" t="s">
        <v>474</v>
      </c>
      <c r="S212" t="s">
        <v>2038</v>
      </c>
      <c r="T212" t="s">
        <v>2060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4"/>
        <v>0.9492337164750958</v>
      </c>
      <c r="G213" t="s">
        <v>14</v>
      </c>
      <c r="H213">
        <v>1625</v>
      </c>
      <c r="I213" s="5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2"/>
        <v>41513.208333333336</v>
      </c>
      <c r="O213" s="8">
        <f t="shared" si="13"/>
        <v>41537.208333333336</v>
      </c>
      <c r="P213" t="b">
        <v>0</v>
      </c>
      <c r="Q213" t="b">
        <v>0</v>
      </c>
      <c r="R213" t="s">
        <v>33</v>
      </c>
      <c r="S213" t="s">
        <v>2036</v>
      </c>
      <c r="T213" t="s">
        <v>2037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4"/>
        <v>1.5185185185185186</v>
      </c>
      <c r="G214" t="s">
        <v>20</v>
      </c>
      <c r="H214">
        <v>168</v>
      </c>
      <c r="I214" s="5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2"/>
        <v>43814.25</v>
      </c>
      <c r="O214" s="8">
        <f t="shared" si="13"/>
        <v>43860.25</v>
      </c>
      <c r="P214" t="b">
        <v>0</v>
      </c>
      <c r="Q214" t="b">
        <v>0</v>
      </c>
      <c r="R214" t="s">
        <v>33</v>
      </c>
      <c r="S214" t="s">
        <v>2036</v>
      </c>
      <c r="T214" t="s">
        <v>2037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4"/>
        <v>1.9516382252559727</v>
      </c>
      <c r="G215" t="s">
        <v>20</v>
      </c>
      <c r="H215">
        <v>4289</v>
      </c>
      <c r="I215" s="5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2"/>
        <v>40488.208333333336</v>
      </c>
      <c r="O215" s="8">
        <f t="shared" si="13"/>
        <v>40496.25</v>
      </c>
      <c r="P215" t="b">
        <v>0</v>
      </c>
      <c r="Q215" t="b">
        <v>1</v>
      </c>
      <c r="R215" t="s">
        <v>60</v>
      </c>
      <c r="S215" t="s">
        <v>2032</v>
      </c>
      <c r="T215" t="s">
        <v>2042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4"/>
        <v>10.231428571428571</v>
      </c>
      <c r="G216" t="s">
        <v>20</v>
      </c>
      <c r="H216">
        <v>165</v>
      </c>
      <c r="I216" s="5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2"/>
        <v>40409.208333333336</v>
      </c>
      <c r="O216" s="8">
        <f t="shared" si="13"/>
        <v>40415.208333333336</v>
      </c>
      <c r="P216" t="b">
        <v>0</v>
      </c>
      <c r="Q216" t="b">
        <v>0</v>
      </c>
      <c r="R216" t="s">
        <v>23</v>
      </c>
      <c r="S216" t="s">
        <v>2032</v>
      </c>
      <c r="T216" t="s">
        <v>2033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4"/>
        <v>3.8418367346938778E-2</v>
      </c>
      <c r="G217" t="s">
        <v>14</v>
      </c>
      <c r="H217">
        <v>143</v>
      </c>
      <c r="I217" s="5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2"/>
        <v>43509.25</v>
      </c>
      <c r="O217" s="8">
        <f t="shared" si="13"/>
        <v>43511.25</v>
      </c>
      <c r="P217" t="b">
        <v>0</v>
      </c>
      <c r="Q217" t="b">
        <v>0</v>
      </c>
      <c r="R217" t="s">
        <v>33</v>
      </c>
      <c r="S217" t="s">
        <v>2036</v>
      </c>
      <c r="T217" t="s">
        <v>2037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4"/>
        <v>1.5507066557107643</v>
      </c>
      <c r="G218" t="s">
        <v>20</v>
      </c>
      <c r="H218">
        <v>1815</v>
      </c>
      <c r="I218" s="5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2"/>
        <v>40869.25</v>
      </c>
      <c r="O218" s="8">
        <f t="shared" si="13"/>
        <v>40871.25</v>
      </c>
      <c r="P218" t="b">
        <v>0</v>
      </c>
      <c r="Q218" t="b">
        <v>0</v>
      </c>
      <c r="R218" t="s">
        <v>33</v>
      </c>
      <c r="S218" t="s">
        <v>2036</v>
      </c>
      <c r="T218" t="s">
        <v>2037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4"/>
        <v>0.44753477588871715</v>
      </c>
      <c r="G219" t="s">
        <v>14</v>
      </c>
      <c r="H219">
        <v>934</v>
      </c>
      <c r="I219" s="5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2"/>
        <v>43583.208333333328</v>
      </c>
      <c r="O219" s="8">
        <f t="shared" si="13"/>
        <v>43592.208333333328</v>
      </c>
      <c r="P219" t="b">
        <v>0</v>
      </c>
      <c r="Q219" t="b">
        <v>0</v>
      </c>
      <c r="R219" t="s">
        <v>474</v>
      </c>
      <c r="S219" t="s">
        <v>2038</v>
      </c>
      <c r="T219" t="s">
        <v>2060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4"/>
        <v>2.1594736842105262</v>
      </c>
      <c r="G220" t="s">
        <v>20</v>
      </c>
      <c r="H220">
        <v>397</v>
      </c>
      <c r="I220" s="5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2"/>
        <v>40858.25</v>
      </c>
      <c r="O220" s="8">
        <f t="shared" si="13"/>
        <v>40892.25</v>
      </c>
      <c r="P220" t="b">
        <v>0</v>
      </c>
      <c r="Q220" t="b">
        <v>1</v>
      </c>
      <c r="R220" t="s">
        <v>100</v>
      </c>
      <c r="S220" t="s">
        <v>2038</v>
      </c>
      <c r="T220" t="s">
        <v>2049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4"/>
        <v>3.3212709832134291</v>
      </c>
      <c r="G221" t="s">
        <v>20</v>
      </c>
      <c r="H221">
        <v>1539</v>
      </c>
      <c r="I221" s="5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2"/>
        <v>41137.208333333336</v>
      </c>
      <c r="O221" s="8">
        <f t="shared" si="13"/>
        <v>41149.208333333336</v>
      </c>
      <c r="P221" t="b">
        <v>0</v>
      </c>
      <c r="Q221" t="b">
        <v>0</v>
      </c>
      <c r="R221" t="s">
        <v>71</v>
      </c>
      <c r="S221" t="s">
        <v>2038</v>
      </c>
      <c r="T221" t="s">
        <v>2046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4"/>
        <v>8.4430379746835441E-2</v>
      </c>
      <c r="G222" t="s">
        <v>14</v>
      </c>
      <c r="H222">
        <v>17</v>
      </c>
      <c r="I222" s="5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2"/>
        <v>40725.208333333336</v>
      </c>
      <c r="O222" s="8">
        <f t="shared" si="13"/>
        <v>40743.208333333336</v>
      </c>
      <c r="P222" t="b">
        <v>1</v>
      </c>
      <c r="Q222" t="b">
        <v>0</v>
      </c>
      <c r="R222" t="s">
        <v>33</v>
      </c>
      <c r="S222" t="s">
        <v>2036</v>
      </c>
      <c r="T222" t="s">
        <v>2037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4"/>
        <v>0.9862551440329218</v>
      </c>
      <c r="G223" t="s">
        <v>14</v>
      </c>
      <c r="H223">
        <v>2179</v>
      </c>
      <c r="I223" s="5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2"/>
        <v>41081.208333333336</v>
      </c>
      <c r="O223" s="8">
        <f t="shared" si="13"/>
        <v>41083.208333333336</v>
      </c>
      <c r="P223" t="b">
        <v>1</v>
      </c>
      <c r="Q223" t="b">
        <v>0</v>
      </c>
      <c r="R223" t="s">
        <v>17</v>
      </c>
      <c r="S223" t="s">
        <v>2030</v>
      </c>
      <c r="T223" t="s">
        <v>2031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4"/>
        <v>1.3797916666666667</v>
      </c>
      <c r="G224" t="s">
        <v>20</v>
      </c>
      <c r="H224">
        <v>138</v>
      </c>
      <c r="I224" s="5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2"/>
        <v>41914.208333333336</v>
      </c>
      <c r="O224" s="8">
        <f t="shared" si="13"/>
        <v>41915.208333333336</v>
      </c>
      <c r="P224" t="b">
        <v>0</v>
      </c>
      <c r="Q224" t="b">
        <v>0</v>
      </c>
      <c r="R224" t="s">
        <v>122</v>
      </c>
      <c r="S224" t="s">
        <v>2051</v>
      </c>
      <c r="T224" t="s">
        <v>2052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4"/>
        <v>0.93810996563573879</v>
      </c>
      <c r="G225" t="s">
        <v>14</v>
      </c>
      <c r="H225">
        <v>931</v>
      </c>
      <c r="I225" s="5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2"/>
        <v>42445.208333333328</v>
      </c>
      <c r="O225" s="8">
        <f t="shared" si="13"/>
        <v>42459.208333333328</v>
      </c>
      <c r="P225" t="b">
        <v>0</v>
      </c>
      <c r="Q225" t="b">
        <v>0</v>
      </c>
      <c r="R225" t="s">
        <v>33</v>
      </c>
      <c r="S225" t="s">
        <v>2036</v>
      </c>
      <c r="T225" t="s">
        <v>2037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4"/>
        <v>4.0363930885529156</v>
      </c>
      <c r="G226" t="s">
        <v>20</v>
      </c>
      <c r="H226">
        <v>3594</v>
      </c>
      <c r="I226" s="5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2"/>
        <v>41906.208333333336</v>
      </c>
      <c r="O226" s="8">
        <f t="shared" si="13"/>
        <v>41951.25</v>
      </c>
      <c r="P226" t="b">
        <v>0</v>
      </c>
      <c r="Q226" t="b">
        <v>0</v>
      </c>
      <c r="R226" t="s">
        <v>474</v>
      </c>
      <c r="S226" t="s">
        <v>2038</v>
      </c>
      <c r="T226" t="s">
        <v>2060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4"/>
        <v>2.6017404129793511</v>
      </c>
      <c r="G227" t="s">
        <v>20</v>
      </c>
      <c r="H227">
        <v>5880</v>
      </c>
      <c r="I227" s="5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2"/>
        <v>41762.208333333336</v>
      </c>
      <c r="O227" s="8">
        <f t="shared" si="13"/>
        <v>41762.208333333336</v>
      </c>
      <c r="P227" t="b">
        <v>1</v>
      </c>
      <c r="Q227" t="b">
        <v>0</v>
      </c>
      <c r="R227" t="s">
        <v>23</v>
      </c>
      <c r="S227" t="s">
        <v>2032</v>
      </c>
      <c r="T227" t="s">
        <v>2033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4"/>
        <v>3.6663333333333332</v>
      </c>
      <c r="G228" t="s">
        <v>20</v>
      </c>
      <c r="H228">
        <v>112</v>
      </c>
      <c r="I228" s="5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2"/>
        <v>40276.208333333336</v>
      </c>
      <c r="O228" s="8">
        <f t="shared" si="13"/>
        <v>40313.208333333336</v>
      </c>
      <c r="P228" t="b">
        <v>0</v>
      </c>
      <c r="Q228" t="b">
        <v>0</v>
      </c>
      <c r="R228" t="s">
        <v>122</v>
      </c>
      <c r="S228" t="s">
        <v>2051</v>
      </c>
      <c r="T228" t="s">
        <v>2052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4"/>
        <v>1.687208538587849</v>
      </c>
      <c r="G229" t="s">
        <v>20</v>
      </c>
      <c r="H229">
        <v>943</v>
      </c>
      <c r="I229" s="5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2"/>
        <v>42139.208333333328</v>
      </c>
      <c r="O229" s="8">
        <f t="shared" si="13"/>
        <v>42145.208333333328</v>
      </c>
      <c r="P229" t="b">
        <v>0</v>
      </c>
      <c r="Q229" t="b">
        <v>0</v>
      </c>
      <c r="R229" t="s">
        <v>292</v>
      </c>
      <c r="S229" t="s">
        <v>2047</v>
      </c>
      <c r="T229" t="s">
        <v>2058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4"/>
        <v>1.1990717911530093</v>
      </c>
      <c r="G230" t="s">
        <v>20</v>
      </c>
      <c r="H230">
        <v>2468</v>
      </c>
      <c r="I230" s="5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2"/>
        <v>42613.208333333328</v>
      </c>
      <c r="O230" s="8">
        <f t="shared" si="13"/>
        <v>42638.208333333328</v>
      </c>
      <c r="P230" t="b">
        <v>0</v>
      </c>
      <c r="Q230" t="b">
        <v>0</v>
      </c>
      <c r="R230" t="s">
        <v>71</v>
      </c>
      <c r="S230" t="s">
        <v>2038</v>
      </c>
      <c r="T230" t="s">
        <v>2046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4"/>
        <v>1.936892523364486</v>
      </c>
      <c r="G231" t="s">
        <v>20</v>
      </c>
      <c r="H231">
        <v>2551</v>
      </c>
      <c r="I231" s="5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2"/>
        <v>42887.208333333328</v>
      </c>
      <c r="O231" s="8">
        <f t="shared" si="13"/>
        <v>42935.208333333328</v>
      </c>
      <c r="P231" t="b">
        <v>0</v>
      </c>
      <c r="Q231" t="b">
        <v>1</v>
      </c>
      <c r="R231" t="s">
        <v>292</v>
      </c>
      <c r="S231" t="s">
        <v>2047</v>
      </c>
      <c r="T231" t="s">
        <v>2058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4"/>
        <v>4.2016666666666671</v>
      </c>
      <c r="G232" t="s">
        <v>20</v>
      </c>
      <c r="H232">
        <v>101</v>
      </c>
      <c r="I232" s="5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2"/>
        <v>43805.25</v>
      </c>
      <c r="O232" s="8">
        <f t="shared" si="13"/>
        <v>43805.25</v>
      </c>
      <c r="P232" t="b">
        <v>0</v>
      </c>
      <c r="Q232" t="b">
        <v>0</v>
      </c>
      <c r="R232" t="s">
        <v>89</v>
      </c>
      <c r="S232" t="s">
        <v>2047</v>
      </c>
      <c r="T232" t="s">
        <v>2048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4"/>
        <v>0.76708333333333334</v>
      </c>
      <c r="G233" t="s">
        <v>74</v>
      </c>
      <c r="H233">
        <v>67</v>
      </c>
      <c r="I233" s="5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2"/>
        <v>41415.208333333336</v>
      </c>
      <c r="O233" s="8">
        <f t="shared" si="13"/>
        <v>41473.208333333336</v>
      </c>
      <c r="P233" t="b">
        <v>0</v>
      </c>
      <c r="Q233" t="b">
        <v>0</v>
      </c>
      <c r="R233" t="s">
        <v>33</v>
      </c>
      <c r="S233" t="s">
        <v>2036</v>
      </c>
      <c r="T233" t="s">
        <v>2037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4"/>
        <v>1.7126470588235294</v>
      </c>
      <c r="G234" t="s">
        <v>20</v>
      </c>
      <c r="H234">
        <v>92</v>
      </c>
      <c r="I234" s="5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2"/>
        <v>42576.208333333328</v>
      </c>
      <c r="O234" s="8">
        <f t="shared" si="13"/>
        <v>42577.208333333328</v>
      </c>
      <c r="P234" t="b">
        <v>0</v>
      </c>
      <c r="Q234" t="b">
        <v>0</v>
      </c>
      <c r="R234" t="s">
        <v>33</v>
      </c>
      <c r="S234" t="s">
        <v>2036</v>
      </c>
      <c r="T234" t="s">
        <v>2037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4"/>
        <v>1.5789473684210527</v>
      </c>
      <c r="G235" t="s">
        <v>20</v>
      </c>
      <c r="H235">
        <v>62</v>
      </c>
      <c r="I235" s="5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2"/>
        <v>40706.208333333336</v>
      </c>
      <c r="O235" s="8">
        <f t="shared" si="13"/>
        <v>40722.208333333336</v>
      </c>
      <c r="P235" t="b">
        <v>0</v>
      </c>
      <c r="Q235" t="b">
        <v>0</v>
      </c>
      <c r="R235" t="s">
        <v>71</v>
      </c>
      <c r="S235" t="s">
        <v>2038</v>
      </c>
      <c r="T235" t="s">
        <v>2046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4"/>
        <v>1.0908</v>
      </c>
      <c r="G236" t="s">
        <v>20</v>
      </c>
      <c r="H236">
        <v>149</v>
      </c>
      <c r="I236" s="5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2"/>
        <v>42969.208333333328</v>
      </c>
      <c r="O236" s="8">
        <f t="shared" si="13"/>
        <v>42976.208333333328</v>
      </c>
      <c r="P236" t="b">
        <v>0</v>
      </c>
      <c r="Q236" t="b">
        <v>1</v>
      </c>
      <c r="R236" t="s">
        <v>89</v>
      </c>
      <c r="S236" t="s">
        <v>2047</v>
      </c>
      <c r="T236" t="s">
        <v>2048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4"/>
        <v>0.41732558139534881</v>
      </c>
      <c r="G237" t="s">
        <v>14</v>
      </c>
      <c r="H237">
        <v>92</v>
      </c>
      <c r="I237" s="5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2"/>
        <v>42779.25</v>
      </c>
      <c r="O237" s="8">
        <f t="shared" si="13"/>
        <v>42784.25</v>
      </c>
      <c r="P237" t="b">
        <v>0</v>
      </c>
      <c r="Q237" t="b">
        <v>0</v>
      </c>
      <c r="R237" t="s">
        <v>71</v>
      </c>
      <c r="S237" t="s">
        <v>2038</v>
      </c>
      <c r="T237" t="s">
        <v>2046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4"/>
        <v>0.10944303797468355</v>
      </c>
      <c r="G238" t="s">
        <v>14</v>
      </c>
      <c r="H238">
        <v>57</v>
      </c>
      <c r="I238" s="5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2"/>
        <v>43641.208333333328</v>
      </c>
      <c r="O238" s="8">
        <f t="shared" si="13"/>
        <v>43648.208333333328</v>
      </c>
      <c r="P238" t="b">
        <v>0</v>
      </c>
      <c r="Q238" t="b">
        <v>1</v>
      </c>
      <c r="R238" t="s">
        <v>23</v>
      </c>
      <c r="S238" t="s">
        <v>2032</v>
      </c>
      <c r="T238" t="s">
        <v>2033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4"/>
        <v>1.593763440860215</v>
      </c>
      <c r="G239" t="s">
        <v>20</v>
      </c>
      <c r="H239">
        <v>329</v>
      </c>
      <c r="I239" s="5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2"/>
        <v>41754.208333333336</v>
      </c>
      <c r="O239" s="8">
        <f t="shared" si="13"/>
        <v>41756.208333333336</v>
      </c>
      <c r="P239" t="b">
        <v>0</v>
      </c>
      <c r="Q239" t="b">
        <v>0</v>
      </c>
      <c r="R239" t="s">
        <v>71</v>
      </c>
      <c r="S239" t="s">
        <v>2038</v>
      </c>
      <c r="T239" t="s">
        <v>2046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4"/>
        <v>4.2241666666666671</v>
      </c>
      <c r="G240" t="s">
        <v>20</v>
      </c>
      <c r="H240">
        <v>97</v>
      </c>
      <c r="I240" s="5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2"/>
        <v>43083.25</v>
      </c>
      <c r="O240" s="8">
        <f t="shared" si="13"/>
        <v>43108.25</v>
      </c>
      <c r="P240" t="b">
        <v>0</v>
      </c>
      <c r="Q240" t="b">
        <v>1</v>
      </c>
      <c r="R240" t="s">
        <v>33</v>
      </c>
      <c r="S240" t="s">
        <v>2036</v>
      </c>
      <c r="T240" t="s">
        <v>2037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4"/>
        <v>0.97718749999999999</v>
      </c>
      <c r="G241" t="s">
        <v>14</v>
      </c>
      <c r="H241">
        <v>41</v>
      </c>
      <c r="I241" s="5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2"/>
        <v>42245.208333333328</v>
      </c>
      <c r="O241" s="8">
        <f t="shared" si="13"/>
        <v>42249.208333333328</v>
      </c>
      <c r="P241" t="b">
        <v>0</v>
      </c>
      <c r="Q241" t="b">
        <v>0</v>
      </c>
      <c r="R241" t="s">
        <v>65</v>
      </c>
      <c r="S241" t="s">
        <v>2034</v>
      </c>
      <c r="T241" t="s">
        <v>2043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4"/>
        <v>4.1878911564625847</v>
      </c>
      <c r="G242" t="s">
        <v>20</v>
      </c>
      <c r="H242">
        <v>1784</v>
      </c>
      <c r="I242" s="5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2"/>
        <v>40396.208333333336</v>
      </c>
      <c r="O242" s="8">
        <f t="shared" si="13"/>
        <v>40397.208333333336</v>
      </c>
      <c r="P242" t="b">
        <v>0</v>
      </c>
      <c r="Q242" t="b">
        <v>0</v>
      </c>
      <c r="R242" t="s">
        <v>33</v>
      </c>
      <c r="S242" t="s">
        <v>2036</v>
      </c>
      <c r="T242" t="s">
        <v>2037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4"/>
        <v>1.0191632047477746</v>
      </c>
      <c r="G243" t="s">
        <v>20</v>
      </c>
      <c r="H243">
        <v>1684</v>
      </c>
      <c r="I243" s="5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2"/>
        <v>41742.208333333336</v>
      </c>
      <c r="O243" s="8">
        <f t="shared" si="13"/>
        <v>41752.208333333336</v>
      </c>
      <c r="P243" t="b">
        <v>0</v>
      </c>
      <c r="Q243" t="b">
        <v>1</v>
      </c>
      <c r="R243" t="s">
        <v>68</v>
      </c>
      <c r="S243" t="s">
        <v>2044</v>
      </c>
      <c r="T243" t="s">
        <v>2045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4"/>
        <v>1.2772619047619047</v>
      </c>
      <c r="G244" t="s">
        <v>20</v>
      </c>
      <c r="H244">
        <v>250</v>
      </c>
      <c r="I244" s="5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2"/>
        <v>42865.208333333328</v>
      </c>
      <c r="O244" s="8">
        <f t="shared" si="13"/>
        <v>42875.208333333328</v>
      </c>
      <c r="P244" t="b">
        <v>0</v>
      </c>
      <c r="Q244" t="b">
        <v>1</v>
      </c>
      <c r="R244" t="s">
        <v>23</v>
      </c>
      <c r="S244" t="s">
        <v>2032</v>
      </c>
      <c r="T244" t="s">
        <v>2033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4"/>
        <v>4.4521739130434783</v>
      </c>
      <c r="G245" t="s">
        <v>20</v>
      </c>
      <c r="H245">
        <v>238</v>
      </c>
      <c r="I245" s="5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2"/>
        <v>43163.25</v>
      </c>
      <c r="O245" s="8">
        <f t="shared" si="13"/>
        <v>43166.25</v>
      </c>
      <c r="P245" t="b">
        <v>0</v>
      </c>
      <c r="Q245" t="b">
        <v>0</v>
      </c>
      <c r="R245" t="s">
        <v>33</v>
      </c>
      <c r="S245" t="s">
        <v>2036</v>
      </c>
      <c r="T245" t="s">
        <v>2037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4"/>
        <v>5.6971428571428575</v>
      </c>
      <c r="G246" t="s">
        <v>20</v>
      </c>
      <c r="H246">
        <v>53</v>
      </c>
      <c r="I246" s="5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2"/>
        <v>41834.208333333336</v>
      </c>
      <c r="O246" s="8">
        <f t="shared" si="13"/>
        <v>41886.208333333336</v>
      </c>
      <c r="P246" t="b">
        <v>0</v>
      </c>
      <c r="Q246" t="b">
        <v>0</v>
      </c>
      <c r="R246" t="s">
        <v>33</v>
      </c>
      <c r="S246" t="s">
        <v>2036</v>
      </c>
      <c r="T246" t="s">
        <v>2037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4"/>
        <v>5.0934482758620687</v>
      </c>
      <c r="G247" t="s">
        <v>20</v>
      </c>
      <c r="H247">
        <v>214</v>
      </c>
      <c r="I247" s="5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2"/>
        <v>41736.208333333336</v>
      </c>
      <c r="O247" s="8">
        <f t="shared" si="13"/>
        <v>41737.208333333336</v>
      </c>
      <c r="P247" t="b">
        <v>0</v>
      </c>
      <c r="Q247" t="b">
        <v>0</v>
      </c>
      <c r="R247" t="s">
        <v>33</v>
      </c>
      <c r="S247" t="s">
        <v>2036</v>
      </c>
      <c r="T247" t="s">
        <v>2037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4"/>
        <v>3.2553333333333332</v>
      </c>
      <c r="G248" t="s">
        <v>20</v>
      </c>
      <c r="H248">
        <v>222</v>
      </c>
      <c r="I248" s="5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2"/>
        <v>41491.208333333336</v>
      </c>
      <c r="O248" s="8">
        <f t="shared" si="13"/>
        <v>41495.208333333336</v>
      </c>
      <c r="P248" t="b">
        <v>0</v>
      </c>
      <c r="Q248" t="b">
        <v>0</v>
      </c>
      <c r="R248" t="s">
        <v>28</v>
      </c>
      <c r="S248" t="s">
        <v>2034</v>
      </c>
      <c r="T248" t="s">
        <v>2035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4"/>
        <v>9.3261616161616168</v>
      </c>
      <c r="G249" t="s">
        <v>20</v>
      </c>
      <c r="H249">
        <v>1884</v>
      </c>
      <c r="I249" s="5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2"/>
        <v>42726.25</v>
      </c>
      <c r="O249" s="8">
        <f t="shared" si="13"/>
        <v>42741.25</v>
      </c>
      <c r="P249" t="b">
        <v>0</v>
      </c>
      <c r="Q249" t="b">
        <v>1</v>
      </c>
      <c r="R249" t="s">
        <v>119</v>
      </c>
      <c r="S249" t="s">
        <v>2044</v>
      </c>
      <c r="T249" t="s">
        <v>2050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4"/>
        <v>2.1133870967741935</v>
      </c>
      <c r="G250" t="s">
        <v>20</v>
      </c>
      <c r="H250">
        <v>218</v>
      </c>
      <c r="I250" s="5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2"/>
        <v>42004.25</v>
      </c>
      <c r="O250" s="8">
        <f t="shared" si="13"/>
        <v>42009.25</v>
      </c>
      <c r="P250" t="b">
        <v>0</v>
      </c>
      <c r="Q250" t="b">
        <v>0</v>
      </c>
      <c r="R250" t="s">
        <v>292</v>
      </c>
      <c r="S250" t="s">
        <v>2047</v>
      </c>
      <c r="T250" t="s">
        <v>2058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4"/>
        <v>2.7332520325203253</v>
      </c>
      <c r="G251" t="s">
        <v>20</v>
      </c>
      <c r="H251">
        <v>6465</v>
      </c>
      <c r="I251" s="5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2"/>
        <v>42006.25</v>
      </c>
      <c r="O251" s="8">
        <f t="shared" si="13"/>
        <v>42013.25</v>
      </c>
      <c r="P251" t="b">
        <v>0</v>
      </c>
      <c r="Q251" t="b">
        <v>0</v>
      </c>
      <c r="R251" t="s">
        <v>206</v>
      </c>
      <c r="S251" t="s">
        <v>2044</v>
      </c>
      <c r="T251" t="s">
        <v>2056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4"/>
        <v>0.03</v>
      </c>
      <c r="G252" t="s">
        <v>14</v>
      </c>
      <c r="H252">
        <v>1</v>
      </c>
      <c r="I252" s="5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2"/>
        <v>40203.25</v>
      </c>
      <c r="O252" s="8">
        <f t="shared" si="13"/>
        <v>40238.25</v>
      </c>
      <c r="P252" t="b">
        <v>0</v>
      </c>
      <c r="Q252" t="b">
        <v>0</v>
      </c>
      <c r="R252" t="s">
        <v>23</v>
      </c>
      <c r="S252" t="s">
        <v>2032</v>
      </c>
      <c r="T252" t="s">
        <v>2033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4"/>
        <v>0.54084507042253516</v>
      </c>
      <c r="G253" t="s">
        <v>14</v>
      </c>
      <c r="H253">
        <v>101</v>
      </c>
      <c r="I253" s="5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2"/>
        <v>41252.25</v>
      </c>
      <c r="O253" s="8">
        <f t="shared" si="13"/>
        <v>41254.25</v>
      </c>
      <c r="P253" t="b">
        <v>0</v>
      </c>
      <c r="Q253" t="b">
        <v>0</v>
      </c>
      <c r="R253" t="s">
        <v>33</v>
      </c>
      <c r="S253" t="s">
        <v>2036</v>
      </c>
      <c r="T253" t="s">
        <v>2037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4"/>
        <v>6.2629999999999999</v>
      </c>
      <c r="G254" t="s">
        <v>20</v>
      </c>
      <c r="H254">
        <v>59</v>
      </c>
      <c r="I254" s="5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2"/>
        <v>41572.208333333336</v>
      </c>
      <c r="O254" s="8">
        <f t="shared" si="13"/>
        <v>41577.208333333336</v>
      </c>
      <c r="P254" t="b">
        <v>0</v>
      </c>
      <c r="Q254" t="b">
        <v>0</v>
      </c>
      <c r="R254" t="s">
        <v>33</v>
      </c>
      <c r="S254" t="s">
        <v>2036</v>
      </c>
      <c r="T254" t="s">
        <v>2037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4"/>
        <v>0.8902139917695473</v>
      </c>
      <c r="G255" t="s">
        <v>14</v>
      </c>
      <c r="H255">
        <v>1335</v>
      </c>
      <c r="I255" s="5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2"/>
        <v>40641.208333333336</v>
      </c>
      <c r="O255" s="8">
        <f t="shared" si="13"/>
        <v>40653.208333333336</v>
      </c>
      <c r="P255" t="b">
        <v>0</v>
      </c>
      <c r="Q255" t="b">
        <v>0</v>
      </c>
      <c r="R255" t="s">
        <v>53</v>
      </c>
      <c r="S255" t="s">
        <v>2038</v>
      </c>
      <c r="T255" t="s">
        <v>2041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4"/>
        <v>1.8489130434782608</v>
      </c>
      <c r="G256" t="s">
        <v>20</v>
      </c>
      <c r="H256">
        <v>88</v>
      </c>
      <c r="I256" s="5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2"/>
        <v>42787.25</v>
      </c>
      <c r="O256" s="8">
        <f t="shared" si="13"/>
        <v>42789.25</v>
      </c>
      <c r="P256" t="b">
        <v>0</v>
      </c>
      <c r="Q256" t="b">
        <v>0</v>
      </c>
      <c r="R256" t="s">
        <v>68</v>
      </c>
      <c r="S256" t="s">
        <v>2044</v>
      </c>
      <c r="T256" t="s">
        <v>2045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4"/>
        <v>1.2016770186335404</v>
      </c>
      <c r="G257" t="s">
        <v>20</v>
      </c>
      <c r="H257">
        <v>1697</v>
      </c>
      <c r="I257" s="5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2"/>
        <v>40590.25</v>
      </c>
      <c r="O257" s="8">
        <f t="shared" si="13"/>
        <v>40595.25</v>
      </c>
      <c r="P257" t="b">
        <v>0</v>
      </c>
      <c r="Q257" t="b">
        <v>1</v>
      </c>
      <c r="R257" t="s">
        <v>23</v>
      </c>
      <c r="S257" t="s">
        <v>2032</v>
      </c>
      <c r="T257" t="s">
        <v>2033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4"/>
        <v>0.23390243902439026</v>
      </c>
      <c r="G258" t="s">
        <v>14</v>
      </c>
      <c r="H258">
        <v>15</v>
      </c>
      <c r="I258" s="5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2"/>
        <v>42393.25</v>
      </c>
      <c r="O258" s="8">
        <f t="shared" si="13"/>
        <v>42430.25</v>
      </c>
      <c r="P258" t="b">
        <v>0</v>
      </c>
      <c r="Q258" t="b">
        <v>0</v>
      </c>
      <c r="R258" t="s">
        <v>23</v>
      </c>
      <c r="S258" t="s">
        <v>2032</v>
      </c>
      <c r="T258" t="s">
        <v>2033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14"/>
        <v>1.46</v>
      </c>
      <c r="G259" t="s">
        <v>20</v>
      </c>
      <c r="H259">
        <v>92</v>
      </c>
      <c r="I259" s="5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16">(((L259/60)/60)/24)+DATE(1970,1,1)</f>
        <v>41338.25</v>
      </c>
      <c r="O259" s="8">
        <f t="shared" ref="O259:O322" si="17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2036</v>
      </c>
      <c r="T259" t="s">
        <v>2037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ref="F260:F323" si="18">SUM(E260/D260)</f>
        <v>2.6848000000000001</v>
      </c>
      <c r="G260" t="s">
        <v>20</v>
      </c>
      <c r="H260">
        <v>186</v>
      </c>
      <c r="I260" s="5">
        <f t="shared" ref="I260:I323" si="19">SUM(E260/H260)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16"/>
        <v>42712.25</v>
      </c>
      <c r="O260" s="8">
        <f t="shared" si="17"/>
        <v>42732.25</v>
      </c>
      <c r="P260" t="b">
        <v>0</v>
      </c>
      <c r="Q260" t="b">
        <v>1</v>
      </c>
      <c r="R260" t="s">
        <v>33</v>
      </c>
      <c r="S260" t="s">
        <v>2036</v>
      </c>
      <c r="T260" t="s">
        <v>2037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8"/>
        <v>5.9749999999999996</v>
      </c>
      <c r="G261" t="s">
        <v>20</v>
      </c>
      <c r="H261">
        <v>138</v>
      </c>
      <c r="I261" s="5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16"/>
        <v>41251.25</v>
      </c>
      <c r="O261" s="8">
        <f t="shared" si="17"/>
        <v>41270.25</v>
      </c>
      <c r="P261" t="b">
        <v>1</v>
      </c>
      <c r="Q261" t="b">
        <v>0</v>
      </c>
      <c r="R261" t="s">
        <v>122</v>
      </c>
      <c r="S261" t="s">
        <v>2051</v>
      </c>
      <c r="T261" t="s">
        <v>2052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8"/>
        <v>1.5769841269841269</v>
      </c>
      <c r="G262" t="s">
        <v>20</v>
      </c>
      <c r="H262">
        <v>261</v>
      </c>
      <c r="I262" s="5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16"/>
        <v>41180.208333333336</v>
      </c>
      <c r="O262" s="8">
        <f t="shared" si="17"/>
        <v>41192.208333333336</v>
      </c>
      <c r="P262" t="b">
        <v>0</v>
      </c>
      <c r="Q262" t="b">
        <v>0</v>
      </c>
      <c r="R262" t="s">
        <v>23</v>
      </c>
      <c r="S262" t="s">
        <v>2032</v>
      </c>
      <c r="T262" t="s">
        <v>2033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8"/>
        <v>0.31201660735468567</v>
      </c>
      <c r="G263" t="s">
        <v>14</v>
      </c>
      <c r="H263">
        <v>454</v>
      </c>
      <c r="I263" s="5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16"/>
        <v>40415.208333333336</v>
      </c>
      <c r="O263" s="8">
        <f t="shared" si="17"/>
        <v>40419.208333333336</v>
      </c>
      <c r="P263" t="b">
        <v>0</v>
      </c>
      <c r="Q263" t="b">
        <v>1</v>
      </c>
      <c r="R263" t="s">
        <v>23</v>
      </c>
      <c r="S263" t="s">
        <v>2032</v>
      </c>
      <c r="T263" t="s">
        <v>2033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8"/>
        <v>3.1341176470588237</v>
      </c>
      <c r="G264" t="s">
        <v>20</v>
      </c>
      <c r="H264">
        <v>107</v>
      </c>
      <c r="I264" s="5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16"/>
        <v>40638.208333333336</v>
      </c>
      <c r="O264" s="8">
        <f t="shared" si="17"/>
        <v>40664.208333333336</v>
      </c>
      <c r="P264" t="b">
        <v>0</v>
      </c>
      <c r="Q264" t="b">
        <v>1</v>
      </c>
      <c r="R264" t="s">
        <v>60</v>
      </c>
      <c r="S264" t="s">
        <v>2032</v>
      </c>
      <c r="T264" t="s">
        <v>2042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8"/>
        <v>3.7089655172413791</v>
      </c>
      <c r="G265" t="s">
        <v>20</v>
      </c>
      <c r="H265">
        <v>199</v>
      </c>
      <c r="I265" s="5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16"/>
        <v>40187.25</v>
      </c>
      <c r="O265" s="8">
        <f t="shared" si="17"/>
        <v>40187.25</v>
      </c>
      <c r="P265" t="b">
        <v>0</v>
      </c>
      <c r="Q265" t="b">
        <v>0</v>
      </c>
      <c r="R265" t="s">
        <v>122</v>
      </c>
      <c r="S265" t="s">
        <v>2051</v>
      </c>
      <c r="T265" t="s">
        <v>2052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8"/>
        <v>3.6266447368421053</v>
      </c>
      <c r="G266" t="s">
        <v>20</v>
      </c>
      <c r="H266">
        <v>5512</v>
      </c>
      <c r="I266" s="5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16"/>
        <v>41317.25</v>
      </c>
      <c r="O266" s="8">
        <f t="shared" si="17"/>
        <v>41333.25</v>
      </c>
      <c r="P266" t="b">
        <v>0</v>
      </c>
      <c r="Q266" t="b">
        <v>0</v>
      </c>
      <c r="R266" t="s">
        <v>33</v>
      </c>
      <c r="S266" t="s">
        <v>2036</v>
      </c>
      <c r="T266" t="s">
        <v>2037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8"/>
        <v>1.2308163265306122</v>
      </c>
      <c r="G267" t="s">
        <v>20</v>
      </c>
      <c r="H267">
        <v>86</v>
      </c>
      <c r="I267" s="5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16"/>
        <v>42372.25</v>
      </c>
      <c r="O267" s="8">
        <f t="shared" si="17"/>
        <v>42416.25</v>
      </c>
      <c r="P267" t="b">
        <v>0</v>
      </c>
      <c r="Q267" t="b">
        <v>0</v>
      </c>
      <c r="R267" t="s">
        <v>33</v>
      </c>
      <c r="S267" t="s">
        <v>2036</v>
      </c>
      <c r="T267" t="s">
        <v>2037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8"/>
        <v>0.76766756032171579</v>
      </c>
      <c r="G268" t="s">
        <v>14</v>
      </c>
      <c r="H268">
        <v>3182</v>
      </c>
      <c r="I268" s="5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16"/>
        <v>41950.25</v>
      </c>
      <c r="O268" s="8">
        <f t="shared" si="17"/>
        <v>41983.25</v>
      </c>
      <c r="P268" t="b">
        <v>0</v>
      </c>
      <c r="Q268" t="b">
        <v>1</v>
      </c>
      <c r="R268" t="s">
        <v>159</v>
      </c>
      <c r="S268" t="s">
        <v>2032</v>
      </c>
      <c r="T268" t="s">
        <v>2055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8"/>
        <v>2.3362012987012988</v>
      </c>
      <c r="G269" t="s">
        <v>20</v>
      </c>
      <c r="H269">
        <v>2768</v>
      </c>
      <c r="I269" s="5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16"/>
        <v>41206.208333333336</v>
      </c>
      <c r="O269" s="8">
        <f t="shared" si="17"/>
        <v>41222.25</v>
      </c>
      <c r="P269" t="b">
        <v>0</v>
      </c>
      <c r="Q269" t="b">
        <v>0</v>
      </c>
      <c r="R269" t="s">
        <v>33</v>
      </c>
      <c r="S269" t="s">
        <v>2036</v>
      </c>
      <c r="T269" t="s">
        <v>2037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8"/>
        <v>1.8053333333333332</v>
      </c>
      <c r="G270" t="s">
        <v>20</v>
      </c>
      <c r="H270">
        <v>48</v>
      </c>
      <c r="I270" s="5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16"/>
        <v>41186.208333333336</v>
      </c>
      <c r="O270" s="8">
        <f t="shared" si="17"/>
        <v>41232.25</v>
      </c>
      <c r="P270" t="b">
        <v>0</v>
      </c>
      <c r="Q270" t="b">
        <v>0</v>
      </c>
      <c r="R270" t="s">
        <v>42</v>
      </c>
      <c r="S270" t="s">
        <v>2038</v>
      </c>
      <c r="T270" t="s">
        <v>2039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8"/>
        <v>2.5262857142857142</v>
      </c>
      <c r="G271" t="s">
        <v>20</v>
      </c>
      <c r="H271">
        <v>87</v>
      </c>
      <c r="I271" s="5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16"/>
        <v>43496.25</v>
      </c>
      <c r="O271" s="8">
        <f t="shared" si="17"/>
        <v>43517.25</v>
      </c>
      <c r="P271" t="b">
        <v>0</v>
      </c>
      <c r="Q271" t="b">
        <v>0</v>
      </c>
      <c r="R271" t="s">
        <v>269</v>
      </c>
      <c r="S271" t="s">
        <v>2038</v>
      </c>
      <c r="T271" t="s">
        <v>2057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8"/>
        <v>0.27176538240368026</v>
      </c>
      <c r="G272" t="s">
        <v>74</v>
      </c>
      <c r="H272">
        <v>1890</v>
      </c>
      <c r="I272" s="5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16"/>
        <v>40514.25</v>
      </c>
      <c r="O272" s="8">
        <f t="shared" si="17"/>
        <v>40516.25</v>
      </c>
      <c r="P272" t="b">
        <v>0</v>
      </c>
      <c r="Q272" t="b">
        <v>0</v>
      </c>
      <c r="R272" t="s">
        <v>89</v>
      </c>
      <c r="S272" t="s">
        <v>2047</v>
      </c>
      <c r="T272" t="s">
        <v>2048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8"/>
        <v>1.2706571242680547E-2</v>
      </c>
      <c r="G273" t="s">
        <v>47</v>
      </c>
      <c r="H273">
        <v>61</v>
      </c>
      <c r="I273" s="5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16"/>
        <v>42345.25</v>
      </c>
      <c r="O273" s="8">
        <f t="shared" si="17"/>
        <v>42376.25</v>
      </c>
      <c r="P273" t="b">
        <v>0</v>
      </c>
      <c r="Q273" t="b">
        <v>0</v>
      </c>
      <c r="R273" t="s">
        <v>122</v>
      </c>
      <c r="S273" t="s">
        <v>2051</v>
      </c>
      <c r="T273" t="s">
        <v>2052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8"/>
        <v>3.0400978473581213</v>
      </c>
      <c r="G274" t="s">
        <v>20</v>
      </c>
      <c r="H274">
        <v>1894</v>
      </c>
      <c r="I274" s="5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16"/>
        <v>43656.208333333328</v>
      </c>
      <c r="O274" s="8">
        <f t="shared" si="17"/>
        <v>43681.208333333328</v>
      </c>
      <c r="P274" t="b">
        <v>0</v>
      </c>
      <c r="Q274" t="b">
        <v>1</v>
      </c>
      <c r="R274" t="s">
        <v>33</v>
      </c>
      <c r="S274" t="s">
        <v>2036</v>
      </c>
      <c r="T274" t="s">
        <v>2037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8"/>
        <v>1.3723076923076922</v>
      </c>
      <c r="G275" t="s">
        <v>20</v>
      </c>
      <c r="H275">
        <v>282</v>
      </c>
      <c r="I275" s="5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16"/>
        <v>42995.208333333328</v>
      </c>
      <c r="O275" s="8">
        <f t="shared" si="17"/>
        <v>42998.208333333328</v>
      </c>
      <c r="P275" t="b">
        <v>0</v>
      </c>
      <c r="Q275" t="b">
        <v>0</v>
      </c>
      <c r="R275" t="s">
        <v>33</v>
      </c>
      <c r="S275" t="s">
        <v>2036</v>
      </c>
      <c r="T275" t="s">
        <v>2037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8"/>
        <v>0.32208333333333333</v>
      </c>
      <c r="G276" t="s">
        <v>14</v>
      </c>
      <c r="H276">
        <v>15</v>
      </c>
      <c r="I276" s="5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16"/>
        <v>43045.25</v>
      </c>
      <c r="O276" s="8">
        <f t="shared" si="17"/>
        <v>43050.25</v>
      </c>
      <c r="P276" t="b">
        <v>0</v>
      </c>
      <c r="Q276" t="b">
        <v>0</v>
      </c>
      <c r="R276" t="s">
        <v>33</v>
      </c>
      <c r="S276" t="s">
        <v>2036</v>
      </c>
      <c r="T276" t="s">
        <v>2037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8"/>
        <v>2.4151282051282053</v>
      </c>
      <c r="G277" t="s">
        <v>20</v>
      </c>
      <c r="H277">
        <v>116</v>
      </c>
      <c r="I277" s="5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16"/>
        <v>43561.208333333328</v>
      </c>
      <c r="O277" s="8">
        <f t="shared" si="17"/>
        <v>43569.208333333328</v>
      </c>
      <c r="P277" t="b">
        <v>0</v>
      </c>
      <c r="Q277" t="b">
        <v>0</v>
      </c>
      <c r="R277" t="s">
        <v>206</v>
      </c>
      <c r="S277" t="s">
        <v>2044</v>
      </c>
      <c r="T277" t="s">
        <v>2056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8"/>
        <v>0.96799999999999997</v>
      </c>
      <c r="G278" t="s">
        <v>14</v>
      </c>
      <c r="H278">
        <v>133</v>
      </c>
      <c r="I278" s="5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16"/>
        <v>41018.208333333336</v>
      </c>
      <c r="O278" s="8">
        <f t="shared" si="17"/>
        <v>41023.208333333336</v>
      </c>
      <c r="P278" t="b">
        <v>0</v>
      </c>
      <c r="Q278" t="b">
        <v>1</v>
      </c>
      <c r="R278" t="s">
        <v>89</v>
      </c>
      <c r="S278" t="s">
        <v>2047</v>
      </c>
      <c r="T278" t="s">
        <v>2048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8"/>
        <v>10.664285714285715</v>
      </c>
      <c r="G279" t="s">
        <v>20</v>
      </c>
      <c r="H279">
        <v>83</v>
      </c>
      <c r="I279" s="5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16"/>
        <v>40378.208333333336</v>
      </c>
      <c r="O279" s="8">
        <f t="shared" si="17"/>
        <v>40380.208333333336</v>
      </c>
      <c r="P279" t="b">
        <v>0</v>
      </c>
      <c r="Q279" t="b">
        <v>0</v>
      </c>
      <c r="R279" t="s">
        <v>33</v>
      </c>
      <c r="S279" t="s">
        <v>2036</v>
      </c>
      <c r="T279" t="s">
        <v>2037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8"/>
        <v>3.2588888888888889</v>
      </c>
      <c r="G280" t="s">
        <v>20</v>
      </c>
      <c r="H280">
        <v>91</v>
      </c>
      <c r="I280" s="5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16"/>
        <v>41239.25</v>
      </c>
      <c r="O280" s="8">
        <f t="shared" si="17"/>
        <v>41264.25</v>
      </c>
      <c r="P280" t="b">
        <v>0</v>
      </c>
      <c r="Q280" t="b">
        <v>0</v>
      </c>
      <c r="R280" t="s">
        <v>28</v>
      </c>
      <c r="S280" t="s">
        <v>2034</v>
      </c>
      <c r="T280" t="s">
        <v>2035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8"/>
        <v>1.7070000000000001</v>
      </c>
      <c r="G281" t="s">
        <v>20</v>
      </c>
      <c r="H281">
        <v>546</v>
      </c>
      <c r="I281" s="5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16"/>
        <v>43346.208333333328</v>
      </c>
      <c r="O281" s="8">
        <f t="shared" si="17"/>
        <v>43349.208333333328</v>
      </c>
      <c r="P281" t="b">
        <v>0</v>
      </c>
      <c r="Q281" t="b">
        <v>0</v>
      </c>
      <c r="R281" t="s">
        <v>33</v>
      </c>
      <c r="S281" t="s">
        <v>2036</v>
      </c>
      <c r="T281" t="s">
        <v>2037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8"/>
        <v>5.8144</v>
      </c>
      <c r="G282" t="s">
        <v>20</v>
      </c>
      <c r="H282">
        <v>393</v>
      </c>
      <c r="I282" s="5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16"/>
        <v>43060.25</v>
      </c>
      <c r="O282" s="8">
        <f t="shared" si="17"/>
        <v>43066.25</v>
      </c>
      <c r="P282" t="b">
        <v>0</v>
      </c>
      <c r="Q282" t="b">
        <v>0</v>
      </c>
      <c r="R282" t="s">
        <v>71</v>
      </c>
      <c r="S282" t="s">
        <v>2038</v>
      </c>
      <c r="T282" t="s">
        <v>2046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8"/>
        <v>0.91520972644376897</v>
      </c>
      <c r="G283" t="s">
        <v>14</v>
      </c>
      <c r="H283">
        <v>2062</v>
      </c>
      <c r="I283" s="5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16"/>
        <v>40979.25</v>
      </c>
      <c r="O283" s="8">
        <f t="shared" si="17"/>
        <v>41000.208333333336</v>
      </c>
      <c r="P283" t="b">
        <v>0</v>
      </c>
      <c r="Q283" t="b">
        <v>1</v>
      </c>
      <c r="R283" t="s">
        <v>33</v>
      </c>
      <c r="S283" t="s">
        <v>2036</v>
      </c>
      <c r="T283" t="s">
        <v>2037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8"/>
        <v>1.0804761904761904</v>
      </c>
      <c r="G284" t="s">
        <v>20</v>
      </c>
      <c r="H284">
        <v>133</v>
      </c>
      <c r="I284" s="5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16"/>
        <v>42701.25</v>
      </c>
      <c r="O284" s="8">
        <f t="shared" si="17"/>
        <v>42707.25</v>
      </c>
      <c r="P284" t="b">
        <v>0</v>
      </c>
      <c r="Q284" t="b">
        <v>1</v>
      </c>
      <c r="R284" t="s">
        <v>269</v>
      </c>
      <c r="S284" t="s">
        <v>2038</v>
      </c>
      <c r="T284" t="s">
        <v>2057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8"/>
        <v>0.18728395061728395</v>
      </c>
      <c r="G285" t="s">
        <v>14</v>
      </c>
      <c r="H285">
        <v>29</v>
      </c>
      <c r="I285" s="5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16"/>
        <v>42520.208333333328</v>
      </c>
      <c r="O285" s="8">
        <f t="shared" si="17"/>
        <v>42525.208333333328</v>
      </c>
      <c r="P285" t="b">
        <v>0</v>
      </c>
      <c r="Q285" t="b">
        <v>0</v>
      </c>
      <c r="R285" t="s">
        <v>23</v>
      </c>
      <c r="S285" t="s">
        <v>2032</v>
      </c>
      <c r="T285" t="s">
        <v>2033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8"/>
        <v>0.83193877551020412</v>
      </c>
      <c r="G286" t="s">
        <v>14</v>
      </c>
      <c r="H286">
        <v>132</v>
      </c>
      <c r="I286" s="5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16"/>
        <v>41030.208333333336</v>
      </c>
      <c r="O286" s="8">
        <f t="shared" si="17"/>
        <v>41035.208333333336</v>
      </c>
      <c r="P286" t="b">
        <v>0</v>
      </c>
      <c r="Q286" t="b">
        <v>0</v>
      </c>
      <c r="R286" t="s">
        <v>28</v>
      </c>
      <c r="S286" t="s">
        <v>2034</v>
      </c>
      <c r="T286" t="s">
        <v>2035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8"/>
        <v>7.0633333333333335</v>
      </c>
      <c r="G287" t="s">
        <v>20</v>
      </c>
      <c r="H287">
        <v>254</v>
      </c>
      <c r="I287" s="5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16"/>
        <v>42623.208333333328</v>
      </c>
      <c r="O287" s="8">
        <f t="shared" si="17"/>
        <v>42661.208333333328</v>
      </c>
      <c r="P287" t="b">
        <v>0</v>
      </c>
      <c r="Q287" t="b">
        <v>0</v>
      </c>
      <c r="R287" t="s">
        <v>33</v>
      </c>
      <c r="S287" t="s">
        <v>2036</v>
      </c>
      <c r="T287" t="s">
        <v>2037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8"/>
        <v>0.17446030330062445</v>
      </c>
      <c r="G288" t="s">
        <v>74</v>
      </c>
      <c r="H288">
        <v>184</v>
      </c>
      <c r="I288" s="5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16"/>
        <v>42697.25</v>
      </c>
      <c r="O288" s="8">
        <f t="shared" si="17"/>
        <v>42704.25</v>
      </c>
      <c r="P288" t="b">
        <v>0</v>
      </c>
      <c r="Q288" t="b">
        <v>0</v>
      </c>
      <c r="R288" t="s">
        <v>33</v>
      </c>
      <c r="S288" t="s">
        <v>2036</v>
      </c>
      <c r="T288" t="s">
        <v>2037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8"/>
        <v>2.0973015873015872</v>
      </c>
      <c r="G289" t="s">
        <v>20</v>
      </c>
      <c r="H289">
        <v>176</v>
      </c>
      <c r="I289" s="5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16"/>
        <v>42122.208333333328</v>
      </c>
      <c r="O289" s="8">
        <f t="shared" si="17"/>
        <v>42122.208333333328</v>
      </c>
      <c r="P289" t="b">
        <v>0</v>
      </c>
      <c r="Q289" t="b">
        <v>0</v>
      </c>
      <c r="R289" t="s">
        <v>50</v>
      </c>
      <c r="S289" t="s">
        <v>2032</v>
      </c>
      <c r="T289" t="s">
        <v>2040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8"/>
        <v>0.97785714285714287</v>
      </c>
      <c r="G290" t="s">
        <v>14</v>
      </c>
      <c r="H290">
        <v>137</v>
      </c>
      <c r="I290" s="5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16"/>
        <v>40982.208333333336</v>
      </c>
      <c r="O290" s="8">
        <f t="shared" si="17"/>
        <v>40983.208333333336</v>
      </c>
      <c r="P290" t="b">
        <v>0</v>
      </c>
      <c r="Q290" t="b">
        <v>1</v>
      </c>
      <c r="R290" t="s">
        <v>148</v>
      </c>
      <c r="S290" t="s">
        <v>2032</v>
      </c>
      <c r="T290" t="s">
        <v>2054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8"/>
        <v>16.842500000000001</v>
      </c>
      <c r="G291" t="s">
        <v>20</v>
      </c>
      <c r="H291">
        <v>337</v>
      </c>
      <c r="I291" s="5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16"/>
        <v>42219.208333333328</v>
      </c>
      <c r="O291" s="8">
        <f t="shared" si="17"/>
        <v>42222.208333333328</v>
      </c>
      <c r="P291" t="b">
        <v>0</v>
      </c>
      <c r="Q291" t="b">
        <v>0</v>
      </c>
      <c r="R291" t="s">
        <v>33</v>
      </c>
      <c r="S291" t="s">
        <v>2036</v>
      </c>
      <c r="T291" t="s">
        <v>2037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8"/>
        <v>0.54402135231316728</v>
      </c>
      <c r="G292" t="s">
        <v>14</v>
      </c>
      <c r="H292">
        <v>908</v>
      </c>
      <c r="I292" s="5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16"/>
        <v>41404.208333333336</v>
      </c>
      <c r="O292" s="8">
        <f t="shared" si="17"/>
        <v>41436.208333333336</v>
      </c>
      <c r="P292" t="b">
        <v>0</v>
      </c>
      <c r="Q292" t="b">
        <v>1</v>
      </c>
      <c r="R292" t="s">
        <v>42</v>
      </c>
      <c r="S292" t="s">
        <v>2038</v>
      </c>
      <c r="T292" t="s">
        <v>2039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8"/>
        <v>4.5661111111111108</v>
      </c>
      <c r="G293" t="s">
        <v>20</v>
      </c>
      <c r="H293">
        <v>107</v>
      </c>
      <c r="I293" s="5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16"/>
        <v>40831.208333333336</v>
      </c>
      <c r="O293" s="8">
        <f t="shared" si="17"/>
        <v>40835.208333333336</v>
      </c>
      <c r="P293" t="b">
        <v>1</v>
      </c>
      <c r="Q293" t="b">
        <v>0</v>
      </c>
      <c r="R293" t="s">
        <v>28</v>
      </c>
      <c r="S293" t="s">
        <v>2034</v>
      </c>
      <c r="T293" t="s">
        <v>2035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8"/>
        <v>9.8219178082191785E-2</v>
      </c>
      <c r="G294" t="s">
        <v>14</v>
      </c>
      <c r="H294">
        <v>10</v>
      </c>
      <c r="I294" s="5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16"/>
        <v>40984.208333333336</v>
      </c>
      <c r="O294" s="8">
        <f t="shared" si="17"/>
        <v>41002.208333333336</v>
      </c>
      <c r="P294" t="b">
        <v>0</v>
      </c>
      <c r="Q294" t="b">
        <v>0</v>
      </c>
      <c r="R294" t="s">
        <v>17</v>
      </c>
      <c r="S294" t="s">
        <v>2030</v>
      </c>
      <c r="T294" t="s">
        <v>2031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8"/>
        <v>0.16384615384615384</v>
      </c>
      <c r="G295" t="s">
        <v>74</v>
      </c>
      <c r="H295">
        <v>32</v>
      </c>
      <c r="I295" s="5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16"/>
        <v>40456.208333333336</v>
      </c>
      <c r="O295" s="8">
        <f t="shared" si="17"/>
        <v>40465.208333333336</v>
      </c>
      <c r="P295" t="b">
        <v>0</v>
      </c>
      <c r="Q295" t="b">
        <v>0</v>
      </c>
      <c r="R295" t="s">
        <v>33</v>
      </c>
      <c r="S295" t="s">
        <v>2036</v>
      </c>
      <c r="T295" t="s">
        <v>2037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8"/>
        <v>13.396666666666667</v>
      </c>
      <c r="G296" t="s">
        <v>20</v>
      </c>
      <c r="H296">
        <v>183</v>
      </c>
      <c r="I296" s="5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16"/>
        <v>43399.208333333328</v>
      </c>
      <c r="O296" s="8">
        <f t="shared" si="17"/>
        <v>43411.25</v>
      </c>
      <c r="P296" t="b">
        <v>0</v>
      </c>
      <c r="Q296" t="b">
        <v>0</v>
      </c>
      <c r="R296" t="s">
        <v>33</v>
      </c>
      <c r="S296" t="s">
        <v>2036</v>
      </c>
      <c r="T296" t="s">
        <v>2037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8"/>
        <v>0.35650077760497667</v>
      </c>
      <c r="G297" t="s">
        <v>14</v>
      </c>
      <c r="H297">
        <v>1910</v>
      </c>
      <c r="I297" s="5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16"/>
        <v>41562.208333333336</v>
      </c>
      <c r="O297" s="8">
        <f t="shared" si="17"/>
        <v>41587.25</v>
      </c>
      <c r="P297" t="b">
        <v>0</v>
      </c>
      <c r="Q297" t="b">
        <v>0</v>
      </c>
      <c r="R297" t="s">
        <v>33</v>
      </c>
      <c r="S297" t="s">
        <v>2036</v>
      </c>
      <c r="T297" t="s">
        <v>2037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8"/>
        <v>0.54950819672131146</v>
      </c>
      <c r="G298" t="s">
        <v>14</v>
      </c>
      <c r="H298">
        <v>38</v>
      </c>
      <c r="I298" s="5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16"/>
        <v>43493.25</v>
      </c>
      <c r="O298" s="8">
        <f t="shared" si="17"/>
        <v>43515.25</v>
      </c>
      <c r="P298" t="b">
        <v>0</v>
      </c>
      <c r="Q298" t="b">
        <v>0</v>
      </c>
      <c r="R298" t="s">
        <v>33</v>
      </c>
      <c r="S298" t="s">
        <v>2036</v>
      </c>
      <c r="T298" t="s">
        <v>2037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8"/>
        <v>0.94236111111111109</v>
      </c>
      <c r="G299" t="s">
        <v>14</v>
      </c>
      <c r="H299">
        <v>104</v>
      </c>
      <c r="I299" s="5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16"/>
        <v>41653.25</v>
      </c>
      <c r="O299" s="8">
        <f t="shared" si="17"/>
        <v>41662.25</v>
      </c>
      <c r="P299" t="b">
        <v>0</v>
      </c>
      <c r="Q299" t="b">
        <v>1</v>
      </c>
      <c r="R299" t="s">
        <v>33</v>
      </c>
      <c r="S299" t="s">
        <v>2036</v>
      </c>
      <c r="T299" t="s">
        <v>2037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8"/>
        <v>1.4391428571428571</v>
      </c>
      <c r="G300" t="s">
        <v>20</v>
      </c>
      <c r="H300">
        <v>72</v>
      </c>
      <c r="I300" s="5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16"/>
        <v>42426.25</v>
      </c>
      <c r="O300" s="8">
        <f t="shared" si="17"/>
        <v>42444.208333333328</v>
      </c>
      <c r="P300" t="b">
        <v>0</v>
      </c>
      <c r="Q300" t="b">
        <v>1</v>
      </c>
      <c r="R300" t="s">
        <v>23</v>
      </c>
      <c r="S300" t="s">
        <v>2032</v>
      </c>
      <c r="T300" t="s">
        <v>2033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8"/>
        <v>0.51421052631578945</v>
      </c>
      <c r="G301" t="s">
        <v>14</v>
      </c>
      <c r="H301">
        <v>49</v>
      </c>
      <c r="I301" s="5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16"/>
        <v>42432.25</v>
      </c>
      <c r="O301" s="8">
        <f t="shared" si="17"/>
        <v>42488.208333333328</v>
      </c>
      <c r="P301" t="b">
        <v>0</v>
      </c>
      <c r="Q301" t="b">
        <v>0</v>
      </c>
      <c r="R301" t="s">
        <v>17</v>
      </c>
      <c r="S301" t="s">
        <v>2030</v>
      </c>
      <c r="T301" t="s">
        <v>2031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8"/>
        <v>0.05</v>
      </c>
      <c r="G302" t="s">
        <v>14</v>
      </c>
      <c r="H302">
        <v>1</v>
      </c>
      <c r="I302" s="5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16"/>
        <v>42977.208333333328</v>
      </c>
      <c r="O302" s="8">
        <f t="shared" si="17"/>
        <v>42978.208333333328</v>
      </c>
      <c r="P302" t="b">
        <v>0</v>
      </c>
      <c r="Q302" t="b">
        <v>1</v>
      </c>
      <c r="R302" t="s">
        <v>68</v>
      </c>
      <c r="S302" t="s">
        <v>2044</v>
      </c>
      <c r="T302" t="s">
        <v>2045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8"/>
        <v>13.446666666666667</v>
      </c>
      <c r="G303" t="s">
        <v>20</v>
      </c>
      <c r="H303">
        <v>295</v>
      </c>
      <c r="I303" s="5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16"/>
        <v>42061.25</v>
      </c>
      <c r="O303" s="8">
        <f t="shared" si="17"/>
        <v>42078.208333333328</v>
      </c>
      <c r="P303" t="b">
        <v>0</v>
      </c>
      <c r="Q303" t="b">
        <v>0</v>
      </c>
      <c r="R303" t="s">
        <v>42</v>
      </c>
      <c r="S303" t="s">
        <v>2038</v>
      </c>
      <c r="T303" t="s">
        <v>2039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8"/>
        <v>0.31844940867279897</v>
      </c>
      <c r="G304" t="s">
        <v>14</v>
      </c>
      <c r="H304">
        <v>245</v>
      </c>
      <c r="I304" s="5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16"/>
        <v>43345.208333333328</v>
      </c>
      <c r="O304" s="8">
        <f t="shared" si="17"/>
        <v>43359.208333333328</v>
      </c>
      <c r="P304" t="b">
        <v>0</v>
      </c>
      <c r="Q304" t="b">
        <v>0</v>
      </c>
      <c r="R304" t="s">
        <v>33</v>
      </c>
      <c r="S304" t="s">
        <v>2036</v>
      </c>
      <c r="T304" t="s">
        <v>2037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8"/>
        <v>0.82617647058823529</v>
      </c>
      <c r="G305" t="s">
        <v>14</v>
      </c>
      <c r="H305">
        <v>32</v>
      </c>
      <c r="I305" s="5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16"/>
        <v>42376.25</v>
      </c>
      <c r="O305" s="8">
        <f t="shared" si="17"/>
        <v>42381.25</v>
      </c>
      <c r="P305" t="b">
        <v>0</v>
      </c>
      <c r="Q305" t="b">
        <v>0</v>
      </c>
      <c r="R305" t="s">
        <v>60</v>
      </c>
      <c r="S305" t="s">
        <v>2032</v>
      </c>
      <c r="T305" t="s">
        <v>2042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8"/>
        <v>5.4614285714285717</v>
      </c>
      <c r="G306" t="s">
        <v>20</v>
      </c>
      <c r="H306">
        <v>142</v>
      </c>
      <c r="I306" s="5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16"/>
        <v>42589.208333333328</v>
      </c>
      <c r="O306" s="8">
        <f t="shared" si="17"/>
        <v>42630.208333333328</v>
      </c>
      <c r="P306" t="b">
        <v>0</v>
      </c>
      <c r="Q306" t="b">
        <v>0</v>
      </c>
      <c r="R306" t="s">
        <v>42</v>
      </c>
      <c r="S306" t="s">
        <v>2038</v>
      </c>
      <c r="T306" t="s">
        <v>2039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8"/>
        <v>2.8621428571428571</v>
      </c>
      <c r="G307" t="s">
        <v>20</v>
      </c>
      <c r="H307">
        <v>85</v>
      </c>
      <c r="I307" s="5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16"/>
        <v>42448.208333333328</v>
      </c>
      <c r="O307" s="8">
        <f t="shared" si="17"/>
        <v>42489.208333333328</v>
      </c>
      <c r="P307" t="b">
        <v>0</v>
      </c>
      <c r="Q307" t="b">
        <v>0</v>
      </c>
      <c r="R307" t="s">
        <v>33</v>
      </c>
      <c r="S307" t="s">
        <v>2036</v>
      </c>
      <c r="T307" t="s">
        <v>2037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8"/>
        <v>7.9076923076923072E-2</v>
      </c>
      <c r="G308" t="s">
        <v>14</v>
      </c>
      <c r="H308">
        <v>7</v>
      </c>
      <c r="I308" s="5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16"/>
        <v>42930.208333333328</v>
      </c>
      <c r="O308" s="8">
        <f t="shared" si="17"/>
        <v>42933.208333333328</v>
      </c>
      <c r="P308" t="b">
        <v>0</v>
      </c>
      <c r="Q308" t="b">
        <v>1</v>
      </c>
      <c r="R308" t="s">
        <v>33</v>
      </c>
      <c r="S308" t="s">
        <v>2036</v>
      </c>
      <c r="T308" t="s">
        <v>2037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8"/>
        <v>1.3213677811550153</v>
      </c>
      <c r="G309" t="s">
        <v>20</v>
      </c>
      <c r="H309">
        <v>659</v>
      </c>
      <c r="I309" s="5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16"/>
        <v>41066.208333333336</v>
      </c>
      <c r="O309" s="8">
        <f t="shared" si="17"/>
        <v>41086.208333333336</v>
      </c>
      <c r="P309" t="b">
        <v>0</v>
      </c>
      <c r="Q309" t="b">
        <v>1</v>
      </c>
      <c r="R309" t="s">
        <v>119</v>
      </c>
      <c r="S309" t="s">
        <v>2044</v>
      </c>
      <c r="T309" t="s">
        <v>2050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8"/>
        <v>0.74077834179357027</v>
      </c>
      <c r="G310" t="s">
        <v>14</v>
      </c>
      <c r="H310">
        <v>803</v>
      </c>
      <c r="I310" s="5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16"/>
        <v>40651.208333333336</v>
      </c>
      <c r="O310" s="8">
        <f t="shared" si="17"/>
        <v>40652.208333333336</v>
      </c>
      <c r="P310" t="b">
        <v>0</v>
      </c>
      <c r="Q310" t="b">
        <v>0</v>
      </c>
      <c r="R310" t="s">
        <v>33</v>
      </c>
      <c r="S310" t="s">
        <v>2036</v>
      </c>
      <c r="T310" t="s">
        <v>2037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8"/>
        <v>0.75292682926829269</v>
      </c>
      <c r="G311" t="s">
        <v>74</v>
      </c>
      <c r="H311">
        <v>75</v>
      </c>
      <c r="I311" s="5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16"/>
        <v>40807.208333333336</v>
      </c>
      <c r="O311" s="8">
        <f t="shared" si="17"/>
        <v>40827.208333333336</v>
      </c>
      <c r="P311" t="b">
        <v>0</v>
      </c>
      <c r="Q311" t="b">
        <v>1</v>
      </c>
      <c r="R311" t="s">
        <v>60</v>
      </c>
      <c r="S311" t="s">
        <v>2032</v>
      </c>
      <c r="T311" t="s">
        <v>2042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8"/>
        <v>0.20333333333333334</v>
      </c>
      <c r="G312" t="s">
        <v>14</v>
      </c>
      <c r="H312">
        <v>16</v>
      </c>
      <c r="I312" s="5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16"/>
        <v>40277.208333333336</v>
      </c>
      <c r="O312" s="8">
        <f t="shared" si="17"/>
        <v>40293.208333333336</v>
      </c>
      <c r="P312" t="b">
        <v>0</v>
      </c>
      <c r="Q312" t="b">
        <v>0</v>
      </c>
      <c r="R312" t="s">
        <v>89</v>
      </c>
      <c r="S312" t="s">
        <v>2047</v>
      </c>
      <c r="T312" t="s">
        <v>2048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8"/>
        <v>2.0336507936507937</v>
      </c>
      <c r="G313" t="s">
        <v>20</v>
      </c>
      <c r="H313">
        <v>121</v>
      </c>
      <c r="I313" s="5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16"/>
        <v>40590.25</v>
      </c>
      <c r="O313" s="8">
        <f t="shared" si="17"/>
        <v>40602.25</v>
      </c>
      <c r="P313" t="b">
        <v>0</v>
      </c>
      <c r="Q313" t="b">
        <v>0</v>
      </c>
      <c r="R313" t="s">
        <v>33</v>
      </c>
      <c r="S313" t="s">
        <v>2036</v>
      </c>
      <c r="T313" t="s">
        <v>2037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8"/>
        <v>3.1022842639593908</v>
      </c>
      <c r="G314" t="s">
        <v>20</v>
      </c>
      <c r="H314">
        <v>3742</v>
      </c>
      <c r="I314" s="5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16"/>
        <v>41572.208333333336</v>
      </c>
      <c r="O314" s="8">
        <f t="shared" si="17"/>
        <v>41579.208333333336</v>
      </c>
      <c r="P314" t="b">
        <v>0</v>
      </c>
      <c r="Q314" t="b">
        <v>0</v>
      </c>
      <c r="R314" t="s">
        <v>33</v>
      </c>
      <c r="S314" t="s">
        <v>2036</v>
      </c>
      <c r="T314" t="s">
        <v>2037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8"/>
        <v>3.9531818181818181</v>
      </c>
      <c r="G315" t="s">
        <v>20</v>
      </c>
      <c r="H315">
        <v>223</v>
      </c>
      <c r="I315" s="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16"/>
        <v>40966.25</v>
      </c>
      <c r="O315" s="8">
        <f t="shared" si="17"/>
        <v>40968.25</v>
      </c>
      <c r="P315" t="b">
        <v>0</v>
      </c>
      <c r="Q315" t="b">
        <v>0</v>
      </c>
      <c r="R315" t="s">
        <v>23</v>
      </c>
      <c r="S315" t="s">
        <v>2032</v>
      </c>
      <c r="T315" t="s">
        <v>2033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8"/>
        <v>2.9471428571428571</v>
      </c>
      <c r="G316" t="s">
        <v>20</v>
      </c>
      <c r="H316">
        <v>133</v>
      </c>
      <c r="I316" s="5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16"/>
        <v>43536.208333333328</v>
      </c>
      <c r="O316" s="8">
        <f t="shared" si="17"/>
        <v>43541.208333333328</v>
      </c>
      <c r="P316" t="b">
        <v>0</v>
      </c>
      <c r="Q316" t="b">
        <v>1</v>
      </c>
      <c r="R316" t="s">
        <v>42</v>
      </c>
      <c r="S316" t="s">
        <v>2038</v>
      </c>
      <c r="T316" t="s">
        <v>2039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8"/>
        <v>0.33894736842105261</v>
      </c>
      <c r="G317" t="s">
        <v>14</v>
      </c>
      <c r="H317">
        <v>31</v>
      </c>
      <c r="I317" s="5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16"/>
        <v>41783.208333333336</v>
      </c>
      <c r="O317" s="8">
        <f t="shared" si="17"/>
        <v>41812.208333333336</v>
      </c>
      <c r="P317" t="b">
        <v>0</v>
      </c>
      <c r="Q317" t="b">
        <v>0</v>
      </c>
      <c r="R317" t="s">
        <v>33</v>
      </c>
      <c r="S317" t="s">
        <v>2036</v>
      </c>
      <c r="T317" t="s">
        <v>2037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8"/>
        <v>0.66677083333333331</v>
      </c>
      <c r="G318" t="s">
        <v>14</v>
      </c>
      <c r="H318">
        <v>108</v>
      </c>
      <c r="I318" s="5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16"/>
        <v>43788.25</v>
      </c>
      <c r="O318" s="8">
        <f t="shared" si="17"/>
        <v>43789.25</v>
      </c>
      <c r="P318" t="b">
        <v>0</v>
      </c>
      <c r="Q318" t="b">
        <v>1</v>
      </c>
      <c r="R318" t="s">
        <v>17</v>
      </c>
      <c r="S318" t="s">
        <v>2030</v>
      </c>
      <c r="T318" t="s">
        <v>2031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8"/>
        <v>0.19227272727272726</v>
      </c>
      <c r="G319" t="s">
        <v>14</v>
      </c>
      <c r="H319">
        <v>30</v>
      </c>
      <c r="I319" s="5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16"/>
        <v>42869.208333333328</v>
      </c>
      <c r="O319" s="8">
        <f t="shared" si="17"/>
        <v>42882.208333333328</v>
      </c>
      <c r="P319" t="b">
        <v>0</v>
      </c>
      <c r="Q319" t="b">
        <v>0</v>
      </c>
      <c r="R319" t="s">
        <v>33</v>
      </c>
      <c r="S319" t="s">
        <v>2036</v>
      </c>
      <c r="T319" t="s">
        <v>2037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8"/>
        <v>0.15842105263157893</v>
      </c>
      <c r="G320" t="s">
        <v>14</v>
      </c>
      <c r="H320">
        <v>17</v>
      </c>
      <c r="I320" s="5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16"/>
        <v>41684.25</v>
      </c>
      <c r="O320" s="8">
        <f t="shared" si="17"/>
        <v>41686.25</v>
      </c>
      <c r="P320" t="b">
        <v>0</v>
      </c>
      <c r="Q320" t="b">
        <v>0</v>
      </c>
      <c r="R320" t="s">
        <v>23</v>
      </c>
      <c r="S320" t="s">
        <v>2032</v>
      </c>
      <c r="T320" t="s">
        <v>2033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8"/>
        <v>0.38702380952380955</v>
      </c>
      <c r="G321" t="s">
        <v>74</v>
      </c>
      <c r="H321">
        <v>64</v>
      </c>
      <c r="I321" s="5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16"/>
        <v>40402.208333333336</v>
      </c>
      <c r="O321" s="8">
        <f t="shared" si="17"/>
        <v>40426.208333333336</v>
      </c>
      <c r="P321" t="b">
        <v>0</v>
      </c>
      <c r="Q321" t="b">
        <v>0</v>
      </c>
      <c r="R321" t="s">
        <v>28</v>
      </c>
      <c r="S321" t="s">
        <v>2034</v>
      </c>
      <c r="T321" t="s">
        <v>2035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8"/>
        <v>9.5876777251184833E-2</v>
      </c>
      <c r="G322" t="s">
        <v>14</v>
      </c>
      <c r="H322">
        <v>80</v>
      </c>
      <c r="I322" s="5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16"/>
        <v>40673.208333333336</v>
      </c>
      <c r="O322" s="8">
        <f t="shared" si="17"/>
        <v>40682.208333333336</v>
      </c>
      <c r="P322" t="b">
        <v>0</v>
      </c>
      <c r="Q322" t="b">
        <v>0</v>
      </c>
      <c r="R322" t="s">
        <v>119</v>
      </c>
      <c r="S322" t="s">
        <v>2044</v>
      </c>
      <c r="T322" t="s">
        <v>2050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18"/>
        <v>0.94144366197183094</v>
      </c>
      <c r="G323" t="s">
        <v>14</v>
      </c>
      <c r="H323">
        <v>2468</v>
      </c>
      <c r="I323" s="5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20">(((L323/60)/60)/24)+DATE(1970,1,1)</f>
        <v>40634.208333333336</v>
      </c>
      <c r="O323" s="8">
        <f t="shared" ref="O323:O386" si="21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2038</v>
      </c>
      <c r="T323" t="s">
        <v>2049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ref="F324:F387" si="22">SUM(E324/D324)</f>
        <v>1.6656234096692113</v>
      </c>
      <c r="G324" t="s">
        <v>20</v>
      </c>
      <c r="H324">
        <v>5168</v>
      </c>
      <c r="I324" s="5">
        <f t="shared" ref="I324:I387" si="23">SUM(E324/H324)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20"/>
        <v>40507.25</v>
      </c>
      <c r="O324" s="8">
        <f t="shared" si="21"/>
        <v>40520.25</v>
      </c>
      <c r="P324" t="b">
        <v>0</v>
      </c>
      <c r="Q324" t="b">
        <v>0</v>
      </c>
      <c r="R324" t="s">
        <v>33</v>
      </c>
      <c r="S324" t="s">
        <v>2036</v>
      </c>
      <c r="T324" t="s">
        <v>2037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2"/>
        <v>0.24134831460674158</v>
      </c>
      <c r="G325" t="s">
        <v>14</v>
      </c>
      <c r="H325">
        <v>26</v>
      </c>
      <c r="I325" s="5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20"/>
        <v>41725.208333333336</v>
      </c>
      <c r="O325" s="8">
        <f t="shared" si="21"/>
        <v>41727.208333333336</v>
      </c>
      <c r="P325" t="b">
        <v>0</v>
      </c>
      <c r="Q325" t="b">
        <v>0</v>
      </c>
      <c r="R325" t="s">
        <v>42</v>
      </c>
      <c r="S325" t="s">
        <v>2038</v>
      </c>
      <c r="T325" t="s">
        <v>2039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2"/>
        <v>1.6405633802816901</v>
      </c>
      <c r="G326" t="s">
        <v>20</v>
      </c>
      <c r="H326">
        <v>307</v>
      </c>
      <c r="I326" s="5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20"/>
        <v>42176.208333333328</v>
      </c>
      <c r="O326" s="8">
        <f t="shared" si="21"/>
        <v>42188.208333333328</v>
      </c>
      <c r="P326" t="b">
        <v>0</v>
      </c>
      <c r="Q326" t="b">
        <v>1</v>
      </c>
      <c r="R326" t="s">
        <v>33</v>
      </c>
      <c r="S326" t="s">
        <v>2036</v>
      </c>
      <c r="T326" t="s">
        <v>2037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2"/>
        <v>0.90723076923076929</v>
      </c>
      <c r="G327" t="s">
        <v>14</v>
      </c>
      <c r="H327">
        <v>73</v>
      </c>
      <c r="I327" s="5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20"/>
        <v>43267.208333333328</v>
      </c>
      <c r="O327" s="8">
        <f t="shared" si="21"/>
        <v>43290.208333333328</v>
      </c>
      <c r="P327" t="b">
        <v>0</v>
      </c>
      <c r="Q327" t="b">
        <v>1</v>
      </c>
      <c r="R327" t="s">
        <v>33</v>
      </c>
      <c r="S327" t="s">
        <v>2036</v>
      </c>
      <c r="T327" t="s">
        <v>2037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2"/>
        <v>0.46194444444444444</v>
      </c>
      <c r="G328" t="s">
        <v>14</v>
      </c>
      <c r="H328">
        <v>128</v>
      </c>
      <c r="I328" s="5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20"/>
        <v>42364.25</v>
      </c>
      <c r="O328" s="8">
        <f t="shared" si="21"/>
        <v>42370.25</v>
      </c>
      <c r="P328" t="b">
        <v>0</v>
      </c>
      <c r="Q328" t="b">
        <v>0</v>
      </c>
      <c r="R328" t="s">
        <v>71</v>
      </c>
      <c r="S328" t="s">
        <v>2038</v>
      </c>
      <c r="T328" t="s">
        <v>2046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2"/>
        <v>0.38538461538461538</v>
      </c>
      <c r="G329" t="s">
        <v>14</v>
      </c>
      <c r="H329">
        <v>33</v>
      </c>
      <c r="I329" s="5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20"/>
        <v>43705.208333333328</v>
      </c>
      <c r="O329" s="8">
        <f t="shared" si="21"/>
        <v>43709.208333333328</v>
      </c>
      <c r="P329" t="b">
        <v>0</v>
      </c>
      <c r="Q329" t="b">
        <v>1</v>
      </c>
      <c r="R329" t="s">
        <v>33</v>
      </c>
      <c r="S329" t="s">
        <v>2036</v>
      </c>
      <c r="T329" t="s">
        <v>2037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2"/>
        <v>1.3356231003039514</v>
      </c>
      <c r="G330" t="s">
        <v>20</v>
      </c>
      <c r="H330">
        <v>2441</v>
      </c>
      <c r="I330" s="5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20"/>
        <v>43434.25</v>
      </c>
      <c r="O330" s="8">
        <f t="shared" si="21"/>
        <v>43445.25</v>
      </c>
      <c r="P330" t="b">
        <v>0</v>
      </c>
      <c r="Q330" t="b">
        <v>0</v>
      </c>
      <c r="R330" t="s">
        <v>23</v>
      </c>
      <c r="S330" t="s">
        <v>2032</v>
      </c>
      <c r="T330" t="s">
        <v>2033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2"/>
        <v>0.22896588486140726</v>
      </c>
      <c r="G331" t="s">
        <v>47</v>
      </c>
      <c r="H331">
        <v>211</v>
      </c>
      <c r="I331" s="5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20"/>
        <v>42716.25</v>
      </c>
      <c r="O331" s="8">
        <f t="shared" si="21"/>
        <v>42727.25</v>
      </c>
      <c r="P331" t="b">
        <v>0</v>
      </c>
      <c r="Q331" t="b">
        <v>0</v>
      </c>
      <c r="R331" t="s">
        <v>89</v>
      </c>
      <c r="S331" t="s">
        <v>2047</v>
      </c>
      <c r="T331" t="s">
        <v>2048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2"/>
        <v>1.8495548961424333</v>
      </c>
      <c r="G332" t="s">
        <v>20</v>
      </c>
      <c r="H332">
        <v>1385</v>
      </c>
      <c r="I332" s="5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20"/>
        <v>43077.25</v>
      </c>
      <c r="O332" s="8">
        <f t="shared" si="21"/>
        <v>43078.25</v>
      </c>
      <c r="P332" t="b">
        <v>0</v>
      </c>
      <c r="Q332" t="b">
        <v>0</v>
      </c>
      <c r="R332" t="s">
        <v>42</v>
      </c>
      <c r="S332" t="s">
        <v>2038</v>
      </c>
      <c r="T332" t="s">
        <v>2039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2"/>
        <v>4.4372727272727275</v>
      </c>
      <c r="G333" t="s">
        <v>20</v>
      </c>
      <c r="H333">
        <v>190</v>
      </c>
      <c r="I333" s="5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20"/>
        <v>40896.25</v>
      </c>
      <c r="O333" s="8">
        <f t="shared" si="21"/>
        <v>40897.25</v>
      </c>
      <c r="P333" t="b">
        <v>0</v>
      </c>
      <c r="Q333" t="b">
        <v>0</v>
      </c>
      <c r="R333" t="s">
        <v>17</v>
      </c>
      <c r="S333" t="s">
        <v>2030</v>
      </c>
      <c r="T333" t="s">
        <v>2031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2"/>
        <v>1.999806763285024</v>
      </c>
      <c r="G334" t="s">
        <v>20</v>
      </c>
      <c r="H334">
        <v>470</v>
      </c>
      <c r="I334" s="5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20"/>
        <v>41361.208333333336</v>
      </c>
      <c r="O334" s="8">
        <f t="shared" si="21"/>
        <v>41362.208333333336</v>
      </c>
      <c r="P334" t="b">
        <v>0</v>
      </c>
      <c r="Q334" t="b">
        <v>0</v>
      </c>
      <c r="R334" t="s">
        <v>65</v>
      </c>
      <c r="S334" t="s">
        <v>2034</v>
      </c>
      <c r="T334" t="s">
        <v>2043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2"/>
        <v>1.2395833333333333</v>
      </c>
      <c r="G335" t="s">
        <v>20</v>
      </c>
      <c r="H335">
        <v>253</v>
      </c>
      <c r="I335" s="5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20"/>
        <v>43424.25</v>
      </c>
      <c r="O335" s="8">
        <f t="shared" si="21"/>
        <v>43452.25</v>
      </c>
      <c r="P335" t="b">
        <v>0</v>
      </c>
      <c r="Q335" t="b">
        <v>0</v>
      </c>
      <c r="R335" t="s">
        <v>33</v>
      </c>
      <c r="S335" t="s">
        <v>2036</v>
      </c>
      <c r="T335" t="s">
        <v>2037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2"/>
        <v>1.8661329305135952</v>
      </c>
      <c r="G336" t="s">
        <v>20</v>
      </c>
      <c r="H336">
        <v>1113</v>
      </c>
      <c r="I336" s="5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20"/>
        <v>43110.25</v>
      </c>
      <c r="O336" s="8">
        <f t="shared" si="21"/>
        <v>43117.25</v>
      </c>
      <c r="P336" t="b">
        <v>0</v>
      </c>
      <c r="Q336" t="b">
        <v>0</v>
      </c>
      <c r="R336" t="s">
        <v>23</v>
      </c>
      <c r="S336" t="s">
        <v>2032</v>
      </c>
      <c r="T336" t="s">
        <v>2033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2"/>
        <v>1.1428538550057536</v>
      </c>
      <c r="G337" t="s">
        <v>20</v>
      </c>
      <c r="H337">
        <v>2283</v>
      </c>
      <c r="I337" s="5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20"/>
        <v>43784.25</v>
      </c>
      <c r="O337" s="8">
        <f t="shared" si="21"/>
        <v>43797.25</v>
      </c>
      <c r="P337" t="b">
        <v>0</v>
      </c>
      <c r="Q337" t="b">
        <v>0</v>
      </c>
      <c r="R337" t="s">
        <v>23</v>
      </c>
      <c r="S337" t="s">
        <v>2032</v>
      </c>
      <c r="T337" t="s">
        <v>2033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2"/>
        <v>0.97032531824611035</v>
      </c>
      <c r="G338" t="s">
        <v>14</v>
      </c>
      <c r="H338">
        <v>1072</v>
      </c>
      <c r="I338" s="5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20"/>
        <v>40527.25</v>
      </c>
      <c r="O338" s="8">
        <f t="shared" si="21"/>
        <v>40528.25</v>
      </c>
      <c r="P338" t="b">
        <v>0</v>
      </c>
      <c r="Q338" t="b">
        <v>1</v>
      </c>
      <c r="R338" t="s">
        <v>23</v>
      </c>
      <c r="S338" t="s">
        <v>2032</v>
      </c>
      <c r="T338" t="s">
        <v>2033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2"/>
        <v>1.2281904761904763</v>
      </c>
      <c r="G339" t="s">
        <v>20</v>
      </c>
      <c r="H339">
        <v>1095</v>
      </c>
      <c r="I339" s="5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20"/>
        <v>43780.25</v>
      </c>
      <c r="O339" s="8">
        <f t="shared" si="21"/>
        <v>43781.25</v>
      </c>
      <c r="P339" t="b">
        <v>0</v>
      </c>
      <c r="Q339" t="b">
        <v>0</v>
      </c>
      <c r="R339" t="s">
        <v>33</v>
      </c>
      <c r="S339" t="s">
        <v>2036</v>
      </c>
      <c r="T339" t="s">
        <v>2037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2"/>
        <v>1.7914326647564469</v>
      </c>
      <c r="G340" t="s">
        <v>20</v>
      </c>
      <c r="H340">
        <v>1690</v>
      </c>
      <c r="I340" s="5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20"/>
        <v>40821.208333333336</v>
      </c>
      <c r="O340" s="8">
        <f t="shared" si="21"/>
        <v>40851.208333333336</v>
      </c>
      <c r="P340" t="b">
        <v>0</v>
      </c>
      <c r="Q340" t="b">
        <v>0</v>
      </c>
      <c r="R340" t="s">
        <v>33</v>
      </c>
      <c r="S340" t="s">
        <v>2036</v>
      </c>
      <c r="T340" t="s">
        <v>2037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2"/>
        <v>0.79951577402787966</v>
      </c>
      <c r="G341" t="s">
        <v>74</v>
      </c>
      <c r="H341">
        <v>1297</v>
      </c>
      <c r="I341" s="5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20"/>
        <v>42949.208333333328</v>
      </c>
      <c r="O341" s="8">
        <f t="shared" si="21"/>
        <v>42963.208333333328</v>
      </c>
      <c r="P341" t="b">
        <v>0</v>
      </c>
      <c r="Q341" t="b">
        <v>0</v>
      </c>
      <c r="R341" t="s">
        <v>33</v>
      </c>
      <c r="S341" t="s">
        <v>2036</v>
      </c>
      <c r="T341" t="s">
        <v>2037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2"/>
        <v>0.94242587601078165</v>
      </c>
      <c r="G342" t="s">
        <v>14</v>
      </c>
      <c r="H342">
        <v>393</v>
      </c>
      <c r="I342" s="5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20"/>
        <v>40889.25</v>
      </c>
      <c r="O342" s="8">
        <f t="shared" si="21"/>
        <v>40890.25</v>
      </c>
      <c r="P342" t="b">
        <v>0</v>
      </c>
      <c r="Q342" t="b">
        <v>0</v>
      </c>
      <c r="R342" t="s">
        <v>122</v>
      </c>
      <c r="S342" t="s">
        <v>2051</v>
      </c>
      <c r="T342" t="s">
        <v>2052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2"/>
        <v>0.84669291338582675</v>
      </c>
      <c r="G343" t="s">
        <v>14</v>
      </c>
      <c r="H343">
        <v>1257</v>
      </c>
      <c r="I343" s="5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20"/>
        <v>42244.208333333328</v>
      </c>
      <c r="O343" s="8">
        <f t="shared" si="21"/>
        <v>42251.208333333328</v>
      </c>
      <c r="P343" t="b">
        <v>0</v>
      </c>
      <c r="Q343" t="b">
        <v>0</v>
      </c>
      <c r="R343" t="s">
        <v>60</v>
      </c>
      <c r="S343" t="s">
        <v>2032</v>
      </c>
      <c r="T343" t="s">
        <v>2042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2"/>
        <v>0.66521920668058454</v>
      </c>
      <c r="G344" t="s">
        <v>14</v>
      </c>
      <c r="H344">
        <v>328</v>
      </c>
      <c r="I344" s="5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20"/>
        <v>41475.208333333336</v>
      </c>
      <c r="O344" s="8">
        <f t="shared" si="21"/>
        <v>41487.208333333336</v>
      </c>
      <c r="P344" t="b">
        <v>0</v>
      </c>
      <c r="Q344" t="b">
        <v>0</v>
      </c>
      <c r="R344" t="s">
        <v>33</v>
      </c>
      <c r="S344" t="s">
        <v>2036</v>
      </c>
      <c r="T344" t="s">
        <v>2037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2"/>
        <v>0.53922222222222227</v>
      </c>
      <c r="G345" t="s">
        <v>14</v>
      </c>
      <c r="H345">
        <v>147</v>
      </c>
      <c r="I345" s="5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20"/>
        <v>41597.25</v>
      </c>
      <c r="O345" s="8">
        <f t="shared" si="21"/>
        <v>41650.25</v>
      </c>
      <c r="P345" t="b">
        <v>0</v>
      </c>
      <c r="Q345" t="b">
        <v>0</v>
      </c>
      <c r="R345" t="s">
        <v>33</v>
      </c>
      <c r="S345" t="s">
        <v>2036</v>
      </c>
      <c r="T345" t="s">
        <v>2037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2"/>
        <v>0.41983299595141699</v>
      </c>
      <c r="G346" t="s">
        <v>14</v>
      </c>
      <c r="H346">
        <v>830</v>
      </c>
      <c r="I346" s="5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20"/>
        <v>43122.25</v>
      </c>
      <c r="O346" s="8">
        <f t="shared" si="21"/>
        <v>43162.25</v>
      </c>
      <c r="P346" t="b">
        <v>0</v>
      </c>
      <c r="Q346" t="b">
        <v>0</v>
      </c>
      <c r="R346" t="s">
        <v>89</v>
      </c>
      <c r="S346" t="s">
        <v>2047</v>
      </c>
      <c r="T346" t="s">
        <v>2048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2"/>
        <v>0.14694796954314721</v>
      </c>
      <c r="G347" t="s">
        <v>14</v>
      </c>
      <c r="H347">
        <v>331</v>
      </c>
      <c r="I347" s="5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20"/>
        <v>42194.208333333328</v>
      </c>
      <c r="O347" s="8">
        <f t="shared" si="21"/>
        <v>42195.208333333328</v>
      </c>
      <c r="P347" t="b">
        <v>0</v>
      </c>
      <c r="Q347" t="b">
        <v>0</v>
      </c>
      <c r="R347" t="s">
        <v>53</v>
      </c>
      <c r="S347" t="s">
        <v>2038</v>
      </c>
      <c r="T347" t="s">
        <v>2041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2"/>
        <v>0.34475</v>
      </c>
      <c r="G348" t="s">
        <v>14</v>
      </c>
      <c r="H348">
        <v>25</v>
      </c>
      <c r="I348" s="5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20"/>
        <v>42971.208333333328</v>
      </c>
      <c r="O348" s="8">
        <f t="shared" si="21"/>
        <v>43026.208333333328</v>
      </c>
      <c r="P348" t="b">
        <v>0</v>
      </c>
      <c r="Q348" t="b">
        <v>1</v>
      </c>
      <c r="R348" t="s">
        <v>60</v>
      </c>
      <c r="S348" t="s">
        <v>2032</v>
      </c>
      <c r="T348" t="s">
        <v>2042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2"/>
        <v>14.007777777777777</v>
      </c>
      <c r="G349" t="s">
        <v>20</v>
      </c>
      <c r="H349">
        <v>191</v>
      </c>
      <c r="I349" s="5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20"/>
        <v>42046.25</v>
      </c>
      <c r="O349" s="8">
        <f t="shared" si="21"/>
        <v>42070.25</v>
      </c>
      <c r="P349" t="b">
        <v>0</v>
      </c>
      <c r="Q349" t="b">
        <v>0</v>
      </c>
      <c r="R349" t="s">
        <v>28</v>
      </c>
      <c r="S349" t="s">
        <v>2034</v>
      </c>
      <c r="T349" t="s">
        <v>2035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2"/>
        <v>0.71770351758793971</v>
      </c>
      <c r="G350" t="s">
        <v>14</v>
      </c>
      <c r="H350">
        <v>3483</v>
      </c>
      <c r="I350" s="5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20"/>
        <v>42782.25</v>
      </c>
      <c r="O350" s="8">
        <f t="shared" si="21"/>
        <v>42795.25</v>
      </c>
      <c r="P350" t="b">
        <v>0</v>
      </c>
      <c r="Q350" t="b">
        <v>0</v>
      </c>
      <c r="R350" t="s">
        <v>17</v>
      </c>
      <c r="S350" t="s">
        <v>2030</v>
      </c>
      <c r="T350" t="s">
        <v>2031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2"/>
        <v>0.53074115044247783</v>
      </c>
      <c r="G351" t="s">
        <v>14</v>
      </c>
      <c r="H351">
        <v>923</v>
      </c>
      <c r="I351" s="5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20"/>
        <v>42930.208333333328</v>
      </c>
      <c r="O351" s="8">
        <f t="shared" si="21"/>
        <v>42960.208333333328</v>
      </c>
      <c r="P351" t="b">
        <v>0</v>
      </c>
      <c r="Q351" t="b">
        <v>0</v>
      </c>
      <c r="R351" t="s">
        <v>33</v>
      </c>
      <c r="S351" t="s">
        <v>2036</v>
      </c>
      <c r="T351" t="s">
        <v>2037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2"/>
        <v>0.05</v>
      </c>
      <c r="G352" t="s">
        <v>14</v>
      </c>
      <c r="H352">
        <v>1</v>
      </c>
      <c r="I352" s="5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20"/>
        <v>42144.208333333328</v>
      </c>
      <c r="O352" s="8">
        <f t="shared" si="21"/>
        <v>42162.208333333328</v>
      </c>
      <c r="P352" t="b">
        <v>0</v>
      </c>
      <c r="Q352" t="b">
        <v>1</v>
      </c>
      <c r="R352" t="s">
        <v>159</v>
      </c>
      <c r="S352" t="s">
        <v>2032</v>
      </c>
      <c r="T352" t="s">
        <v>2055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2"/>
        <v>1.2770715249662619</v>
      </c>
      <c r="G353" t="s">
        <v>20</v>
      </c>
      <c r="H353">
        <v>2013</v>
      </c>
      <c r="I353" s="5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20"/>
        <v>42240.208333333328</v>
      </c>
      <c r="O353" s="8">
        <f t="shared" si="21"/>
        <v>42254.208333333328</v>
      </c>
      <c r="P353" t="b">
        <v>0</v>
      </c>
      <c r="Q353" t="b">
        <v>0</v>
      </c>
      <c r="R353" t="s">
        <v>23</v>
      </c>
      <c r="S353" t="s">
        <v>2032</v>
      </c>
      <c r="T353" t="s">
        <v>2033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2"/>
        <v>0.34892857142857142</v>
      </c>
      <c r="G354" t="s">
        <v>14</v>
      </c>
      <c r="H354">
        <v>33</v>
      </c>
      <c r="I354" s="5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20"/>
        <v>42315.25</v>
      </c>
      <c r="O354" s="8">
        <f t="shared" si="21"/>
        <v>42323.25</v>
      </c>
      <c r="P354" t="b">
        <v>0</v>
      </c>
      <c r="Q354" t="b">
        <v>0</v>
      </c>
      <c r="R354" t="s">
        <v>33</v>
      </c>
      <c r="S354" t="s">
        <v>2036</v>
      </c>
      <c r="T354" t="s">
        <v>2037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2"/>
        <v>4.105982142857143</v>
      </c>
      <c r="G355" t="s">
        <v>20</v>
      </c>
      <c r="H355">
        <v>1703</v>
      </c>
      <c r="I355" s="5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20"/>
        <v>43651.208333333328</v>
      </c>
      <c r="O355" s="8">
        <f t="shared" si="21"/>
        <v>43652.208333333328</v>
      </c>
      <c r="P355" t="b">
        <v>0</v>
      </c>
      <c r="Q355" t="b">
        <v>0</v>
      </c>
      <c r="R355" t="s">
        <v>33</v>
      </c>
      <c r="S355" t="s">
        <v>2036</v>
      </c>
      <c r="T355" t="s">
        <v>2037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2"/>
        <v>1.2373770491803278</v>
      </c>
      <c r="G356" t="s">
        <v>20</v>
      </c>
      <c r="H356">
        <v>80</v>
      </c>
      <c r="I356" s="5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20"/>
        <v>41520.208333333336</v>
      </c>
      <c r="O356" s="8">
        <f t="shared" si="21"/>
        <v>41527.208333333336</v>
      </c>
      <c r="P356" t="b">
        <v>0</v>
      </c>
      <c r="Q356" t="b">
        <v>0</v>
      </c>
      <c r="R356" t="s">
        <v>42</v>
      </c>
      <c r="S356" t="s">
        <v>2038</v>
      </c>
      <c r="T356" t="s">
        <v>2039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2"/>
        <v>0.58973684210526311</v>
      </c>
      <c r="G357" t="s">
        <v>47</v>
      </c>
      <c r="H357">
        <v>86</v>
      </c>
      <c r="I357" s="5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20"/>
        <v>42757.25</v>
      </c>
      <c r="O357" s="8">
        <f t="shared" si="21"/>
        <v>42797.25</v>
      </c>
      <c r="P357" t="b">
        <v>0</v>
      </c>
      <c r="Q357" t="b">
        <v>0</v>
      </c>
      <c r="R357" t="s">
        <v>65</v>
      </c>
      <c r="S357" t="s">
        <v>2034</v>
      </c>
      <c r="T357" t="s">
        <v>2043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2"/>
        <v>0.36892473118279567</v>
      </c>
      <c r="G358" t="s">
        <v>14</v>
      </c>
      <c r="H358">
        <v>40</v>
      </c>
      <c r="I358" s="5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20"/>
        <v>40922.25</v>
      </c>
      <c r="O358" s="8">
        <f t="shared" si="21"/>
        <v>40931.25</v>
      </c>
      <c r="P358" t="b">
        <v>0</v>
      </c>
      <c r="Q358" t="b">
        <v>0</v>
      </c>
      <c r="R358" t="s">
        <v>33</v>
      </c>
      <c r="S358" t="s">
        <v>2036</v>
      </c>
      <c r="T358" t="s">
        <v>2037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2"/>
        <v>1.8491304347826087</v>
      </c>
      <c r="G359" t="s">
        <v>20</v>
      </c>
      <c r="H359">
        <v>41</v>
      </c>
      <c r="I359" s="5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20"/>
        <v>42250.208333333328</v>
      </c>
      <c r="O359" s="8">
        <f t="shared" si="21"/>
        <v>42275.208333333328</v>
      </c>
      <c r="P359" t="b">
        <v>0</v>
      </c>
      <c r="Q359" t="b">
        <v>0</v>
      </c>
      <c r="R359" t="s">
        <v>89</v>
      </c>
      <c r="S359" t="s">
        <v>2047</v>
      </c>
      <c r="T359" t="s">
        <v>2048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2"/>
        <v>0.11814432989690722</v>
      </c>
      <c r="G360" t="s">
        <v>14</v>
      </c>
      <c r="H360">
        <v>23</v>
      </c>
      <c r="I360" s="5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20"/>
        <v>43322.208333333328</v>
      </c>
      <c r="O360" s="8">
        <f t="shared" si="21"/>
        <v>43325.208333333328</v>
      </c>
      <c r="P360" t="b">
        <v>1</v>
      </c>
      <c r="Q360" t="b">
        <v>0</v>
      </c>
      <c r="R360" t="s">
        <v>122</v>
      </c>
      <c r="S360" t="s">
        <v>2051</v>
      </c>
      <c r="T360" t="s">
        <v>2052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2"/>
        <v>2.9870000000000001</v>
      </c>
      <c r="G361" t="s">
        <v>20</v>
      </c>
      <c r="H361">
        <v>187</v>
      </c>
      <c r="I361" s="5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20"/>
        <v>40782.208333333336</v>
      </c>
      <c r="O361" s="8">
        <f t="shared" si="21"/>
        <v>40789.208333333336</v>
      </c>
      <c r="P361" t="b">
        <v>0</v>
      </c>
      <c r="Q361" t="b">
        <v>0</v>
      </c>
      <c r="R361" t="s">
        <v>71</v>
      </c>
      <c r="S361" t="s">
        <v>2038</v>
      </c>
      <c r="T361" t="s">
        <v>2046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2"/>
        <v>2.2635175879396985</v>
      </c>
      <c r="G362" t="s">
        <v>20</v>
      </c>
      <c r="H362">
        <v>2875</v>
      </c>
      <c r="I362" s="5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20"/>
        <v>40544.25</v>
      </c>
      <c r="O362" s="8">
        <f t="shared" si="21"/>
        <v>40558.25</v>
      </c>
      <c r="P362" t="b">
        <v>0</v>
      </c>
      <c r="Q362" t="b">
        <v>1</v>
      </c>
      <c r="R362" t="s">
        <v>33</v>
      </c>
      <c r="S362" t="s">
        <v>2036</v>
      </c>
      <c r="T362" t="s">
        <v>2037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2"/>
        <v>1.7356363636363636</v>
      </c>
      <c r="G363" t="s">
        <v>20</v>
      </c>
      <c r="H363">
        <v>88</v>
      </c>
      <c r="I363" s="5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20"/>
        <v>43015.208333333328</v>
      </c>
      <c r="O363" s="8">
        <f t="shared" si="21"/>
        <v>43039.208333333328</v>
      </c>
      <c r="P363" t="b">
        <v>0</v>
      </c>
      <c r="Q363" t="b">
        <v>0</v>
      </c>
      <c r="R363" t="s">
        <v>33</v>
      </c>
      <c r="S363" t="s">
        <v>2036</v>
      </c>
      <c r="T363" t="s">
        <v>2037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2"/>
        <v>3.7175675675675675</v>
      </c>
      <c r="G364" t="s">
        <v>20</v>
      </c>
      <c r="H364">
        <v>191</v>
      </c>
      <c r="I364" s="5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20"/>
        <v>40570.25</v>
      </c>
      <c r="O364" s="8">
        <f t="shared" si="21"/>
        <v>40608.25</v>
      </c>
      <c r="P364" t="b">
        <v>0</v>
      </c>
      <c r="Q364" t="b">
        <v>0</v>
      </c>
      <c r="R364" t="s">
        <v>23</v>
      </c>
      <c r="S364" t="s">
        <v>2032</v>
      </c>
      <c r="T364" t="s">
        <v>2033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2"/>
        <v>1.601923076923077</v>
      </c>
      <c r="G365" t="s">
        <v>20</v>
      </c>
      <c r="H365">
        <v>139</v>
      </c>
      <c r="I365" s="5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20"/>
        <v>40904.25</v>
      </c>
      <c r="O365" s="8">
        <f t="shared" si="21"/>
        <v>40905.25</v>
      </c>
      <c r="P365" t="b">
        <v>0</v>
      </c>
      <c r="Q365" t="b">
        <v>0</v>
      </c>
      <c r="R365" t="s">
        <v>23</v>
      </c>
      <c r="S365" t="s">
        <v>2032</v>
      </c>
      <c r="T365" t="s">
        <v>2033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2"/>
        <v>16.163333333333334</v>
      </c>
      <c r="G366" t="s">
        <v>20</v>
      </c>
      <c r="H366">
        <v>186</v>
      </c>
      <c r="I366" s="5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20"/>
        <v>43164.25</v>
      </c>
      <c r="O366" s="8">
        <f t="shared" si="21"/>
        <v>43194.208333333328</v>
      </c>
      <c r="P366" t="b">
        <v>0</v>
      </c>
      <c r="Q366" t="b">
        <v>0</v>
      </c>
      <c r="R366" t="s">
        <v>60</v>
      </c>
      <c r="S366" t="s">
        <v>2032</v>
      </c>
      <c r="T366" t="s">
        <v>2042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2"/>
        <v>7.3343749999999996</v>
      </c>
      <c r="G367" t="s">
        <v>20</v>
      </c>
      <c r="H367">
        <v>112</v>
      </c>
      <c r="I367" s="5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20"/>
        <v>42733.25</v>
      </c>
      <c r="O367" s="8">
        <f t="shared" si="21"/>
        <v>42760.25</v>
      </c>
      <c r="P367" t="b">
        <v>0</v>
      </c>
      <c r="Q367" t="b">
        <v>0</v>
      </c>
      <c r="R367" t="s">
        <v>33</v>
      </c>
      <c r="S367" t="s">
        <v>2036</v>
      </c>
      <c r="T367" t="s">
        <v>2037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2"/>
        <v>5.9211111111111112</v>
      </c>
      <c r="G368" t="s">
        <v>20</v>
      </c>
      <c r="H368">
        <v>101</v>
      </c>
      <c r="I368" s="5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20"/>
        <v>40546.25</v>
      </c>
      <c r="O368" s="8">
        <f t="shared" si="21"/>
        <v>40547.25</v>
      </c>
      <c r="P368" t="b">
        <v>0</v>
      </c>
      <c r="Q368" t="b">
        <v>1</v>
      </c>
      <c r="R368" t="s">
        <v>33</v>
      </c>
      <c r="S368" t="s">
        <v>2036</v>
      </c>
      <c r="T368" t="s">
        <v>2037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2"/>
        <v>0.18888888888888888</v>
      </c>
      <c r="G369" t="s">
        <v>14</v>
      </c>
      <c r="H369">
        <v>75</v>
      </c>
      <c r="I369" s="5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20"/>
        <v>41930.208333333336</v>
      </c>
      <c r="O369" s="8">
        <f t="shared" si="21"/>
        <v>41954.25</v>
      </c>
      <c r="P369" t="b">
        <v>0</v>
      </c>
      <c r="Q369" t="b">
        <v>1</v>
      </c>
      <c r="R369" t="s">
        <v>33</v>
      </c>
      <c r="S369" t="s">
        <v>2036</v>
      </c>
      <c r="T369" t="s">
        <v>2037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2"/>
        <v>2.7680769230769231</v>
      </c>
      <c r="G370" t="s">
        <v>20</v>
      </c>
      <c r="H370">
        <v>206</v>
      </c>
      <c r="I370" s="5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20"/>
        <v>40464.208333333336</v>
      </c>
      <c r="O370" s="8">
        <f t="shared" si="21"/>
        <v>40487.208333333336</v>
      </c>
      <c r="P370" t="b">
        <v>0</v>
      </c>
      <c r="Q370" t="b">
        <v>1</v>
      </c>
      <c r="R370" t="s">
        <v>42</v>
      </c>
      <c r="S370" t="s">
        <v>2038</v>
      </c>
      <c r="T370" t="s">
        <v>2039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2"/>
        <v>2.730185185185185</v>
      </c>
      <c r="G371" t="s">
        <v>20</v>
      </c>
      <c r="H371">
        <v>154</v>
      </c>
      <c r="I371" s="5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20"/>
        <v>41308.25</v>
      </c>
      <c r="O371" s="8">
        <f t="shared" si="21"/>
        <v>41347.208333333336</v>
      </c>
      <c r="P371" t="b">
        <v>0</v>
      </c>
      <c r="Q371" t="b">
        <v>1</v>
      </c>
      <c r="R371" t="s">
        <v>269</v>
      </c>
      <c r="S371" t="s">
        <v>2038</v>
      </c>
      <c r="T371" t="s">
        <v>2057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2"/>
        <v>1.593633125556545</v>
      </c>
      <c r="G372" t="s">
        <v>20</v>
      </c>
      <c r="H372">
        <v>5966</v>
      </c>
      <c r="I372" s="5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20"/>
        <v>43570.208333333328</v>
      </c>
      <c r="O372" s="8">
        <f t="shared" si="21"/>
        <v>43576.208333333328</v>
      </c>
      <c r="P372" t="b">
        <v>0</v>
      </c>
      <c r="Q372" t="b">
        <v>0</v>
      </c>
      <c r="R372" t="s">
        <v>33</v>
      </c>
      <c r="S372" t="s">
        <v>2036</v>
      </c>
      <c r="T372" t="s">
        <v>2037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2"/>
        <v>0.67869978858350954</v>
      </c>
      <c r="G373" t="s">
        <v>14</v>
      </c>
      <c r="H373">
        <v>2176</v>
      </c>
      <c r="I373" s="5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20"/>
        <v>42043.25</v>
      </c>
      <c r="O373" s="8">
        <f t="shared" si="21"/>
        <v>42094.208333333328</v>
      </c>
      <c r="P373" t="b">
        <v>0</v>
      </c>
      <c r="Q373" t="b">
        <v>0</v>
      </c>
      <c r="R373" t="s">
        <v>33</v>
      </c>
      <c r="S373" t="s">
        <v>2036</v>
      </c>
      <c r="T373" t="s">
        <v>2037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2"/>
        <v>15.915555555555555</v>
      </c>
      <c r="G374" t="s">
        <v>20</v>
      </c>
      <c r="H374">
        <v>169</v>
      </c>
      <c r="I374" s="5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20"/>
        <v>42012.25</v>
      </c>
      <c r="O374" s="8">
        <f t="shared" si="21"/>
        <v>42032.25</v>
      </c>
      <c r="P374" t="b">
        <v>0</v>
      </c>
      <c r="Q374" t="b">
        <v>1</v>
      </c>
      <c r="R374" t="s">
        <v>42</v>
      </c>
      <c r="S374" t="s">
        <v>2038</v>
      </c>
      <c r="T374" t="s">
        <v>2039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2"/>
        <v>7.3018222222222224</v>
      </c>
      <c r="G375" t="s">
        <v>20</v>
      </c>
      <c r="H375">
        <v>2106</v>
      </c>
      <c r="I375" s="5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20"/>
        <v>42964.208333333328</v>
      </c>
      <c r="O375" s="8">
        <f t="shared" si="21"/>
        <v>42972.208333333328</v>
      </c>
      <c r="P375" t="b">
        <v>0</v>
      </c>
      <c r="Q375" t="b">
        <v>0</v>
      </c>
      <c r="R375" t="s">
        <v>33</v>
      </c>
      <c r="S375" t="s">
        <v>2036</v>
      </c>
      <c r="T375" t="s">
        <v>2037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2"/>
        <v>0.13185782556750297</v>
      </c>
      <c r="G376" t="s">
        <v>14</v>
      </c>
      <c r="H376">
        <v>441</v>
      </c>
      <c r="I376" s="5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20"/>
        <v>43476.25</v>
      </c>
      <c r="O376" s="8">
        <f t="shared" si="21"/>
        <v>43481.25</v>
      </c>
      <c r="P376" t="b">
        <v>0</v>
      </c>
      <c r="Q376" t="b">
        <v>1</v>
      </c>
      <c r="R376" t="s">
        <v>42</v>
      </c>
      <c r="S376" t="s">
        <v>2038</v>
      </c>
      <c r="T376" t="s">
        <v>2039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2"/>
        <v>0.54777777777777781</v>
      </c>
      <c r="G377" t="s">
        <v>14</v>
      </c>
      <c r="H377">
        <v>25</v>
      </c>
      <c r="I377" s="5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20"/>
        <v>42293.208333333328</v>
      </c>
      <c r="O377" s="8">
        <f t="shared" si="21"/>
        <v>42350.25</v>
      </c>
      <c r="P377" t="b">
        <v>0</v>
      </c>
      <c r="Q377" t="b">
        <v>0</v>
      </c>
      <c r="R377" t="s">
        <v>60</v>
      </c>
      <c r="S377" t="s">
        <v>2032</v>
      </c>
      <c r="T377" t="s">
        <v>2042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2"/>
        <v>3.6102941176470589</v>
      </c>
      <c r="G378" t="s">
        <v>20</v>
      </c>
      <c r="H378">
        <v>131</v>
      </c>
      <c r="I378" s="5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20"/>
        <v>41826.208333333336</v>
      </c>
      <c r="O378" s="8">
        <f t="shared" si="21"/>
        <v>41832.208333333336</v>
      </c>
      <c r="P378" t="b">
        <v>0</v>
      </c>
      <c r="Q378" t="b">
        <v>0</v>
      </c>
      <c r="R378" t="s">
        <v>23</v>
      </c>
      <c r="S378" t="s">
        <v>2032</v>
      </c>
      <c r="T378" t="s">
        <v>2033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2"/>
        <v>0.10257545271629778</v>
      </c>
      <c r="G379" t="s">
        <v>14</v>
      </c>
      <c r="H379">
        <v>127</v>
      </c>
      <c r="I379" s="5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20"/>
        <v>43760.208333333328</v>
      </c>
      <c r="O379" s="8">
        <f t="shared" si="21"/>
        <v>43774.25</v>
      </c>
      <c r="P379" t="b">
        <v>0</v>
      </c>
      <c r="Q379" t="b">
        <v>0</v>
      </c>
      <c r="R379" t="s">
        <v>33</v>
      </c>
      <c r="S379" t="s">
        <v>2036</v>
      </c>
      <c r="T379" t="s">
        <v>2037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2"/>
        <v>0.13962962962962963</v>
      </c>
      <c r="G380" t="s">
        <v>14</v>
      </c>
      <c r="H380">
        <v>355</v>
      </c>
      <c r="I380" s="5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20"/>
        <v>43241.208333333328</v>
      </c>
      <c r="O380" s="8">
        <f t="shared" si="21"/>
        <v>43279.208333333328</v>
      </c>
      <c r="P380" t="b">
        <v>0</v>
      </c>
      <c r="Q380" t="b">
        <v>0</v>
      </c>
      <c r="R380" t="s">
        <v>42</v>
      </c>
      <c r="S380" t="s">
        <v>2038</v>
      </c>
      <c r="T380" t="s">
        <v>2039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2"/>
        <v>0.40444444444444444</v>
      </c>
      <c r="G381" t="s">
        <v>14</v>
      </c>
      <c r="H381">
        <v>44</v>
      </c>
      <c r="I381" s="5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20"/>
        <v>40843.208333333336</v>
      </c>
      <c r="O381" s="8">
        <f t="shared" si="21"/>
        <v>40857.25</v>
      </c>
      <c r="P381" t="b">
        <v>0</v>
      </c>
      <c r="Q381" t="b">
        <v>0</v>
      </c>
      <c r="R381" t="s">
        <v>33</v>
      </c>
      <c r="S381" t="s">
        <v>2036</v>
      </c>
      <c r="T381" t="s">
        <v>2037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2"/>
        <v>1.6032</v>
      </c>
      <c r="G382" t="s">
        <v>20</v>
      </c>
      <c r="H382">
        <v>84</v>
      </c>
      <c r="I382" s="5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20"/>
        <v>41448.208333333336</v>
      </c>
      <c r="O382" s="8">
        <f t="shared" si="21"/>
        <v>41453.208333333336</v>
      </c>
      <c r="P382" t="b">
        <v>0</v>
      </c>
      <c r="Q382" t="b">
        <v>0</v>
      </c>
      <c r="R382" t="s">
        <v>33</v>
      </c>
      <c r="S382" t="s">
        <v>2036</v>
      </c>
      <c r="T382" t="s">
        <v>2037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2"/>
        <v>1.8394339622641509</v>
      </c>
      <c r="G383" t="s">
        <v>20</v>
      </c>
      <c r="H383">
        <v>155</v>
      </c>
      <c r="I383" s="5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20"/>
        <v>42163.208333333328</v>
      </c>
      <c r="O383" s="8">
        <f t="shared" si="21"/>
        <v>42209.208333333328</v>
      </c>
      <c r="P383" t="b">
        <v>0</v>
      </c>
      <c r="Q383" t="b">
        <v>0</v>
      </c>
      <c r="R383" t="s">
        <v>33</v>
      </c>
      <c r="S383" t="s">
        <v>2036</v>
      </c>
      <c r="T383" t="s">
        <v>2037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2"/>
        <v>0.63769230769230767</v>
      </c>
      <c r="G384" t="s">
        <v>14</v>
      </c>
      <c r="H384">
        <v>67</v>
      </c>
      <c r="I384" s="5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20"/>
        <v>43024.208333333328</v>
      </c>
      <c r="O384" s="8">
        <f t="shared" si="21"/>
        <v>43043.208333333328</v>
      </c>
      <c r="P384" t="b">
        <v>0</v>
      </c>
      <c r="Q384" t="b">
        <v>0</v>
      </c>
      <c r="R384" t="s">
        <v>122</v>
      </c>
      <c r="S384" t="s">
        <v>2051</v>
      </c>
      <c r="T384" t="s">
        <v>2052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2"/>
        <v>2.2538095238095237</v>
      </c>
      <c r="G385" t="s">
        <v>20</v>
      </c>
      <c r="H385">
        <v>189</v>
      </c>
      <c r="I385" s="5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20"/>
        <v>43509.25</v>
      </c>
      <c r="O385" s="8">
        <f t="shared" si="21"/>
        <v>43515.25</v>
      </c>
      <c r="P385" t="b">
        <v>0</v>
      </c>
      <c r="Q385" t="b">
        <v>1</v>
      </c>
      <c r="R385" t="s">
        <v>17</v>
      </c>
      <c r="S385" t="s">
        <v>2030</v>
      </c>
      <c r="T385" t="s">
        <v>2031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2"/>
        <v>1.7200961538461539</v>
      </c>
      <c r="G386" t="s">
        <v>20</v>
      </c>
      <c r="H386">
        <v>4799</v>
      </c>
      <c r="I386" s="5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20"/>
        <v>42776.25</v>
      </c>
      <c r="O386" s="8">
        <f t="shared" si="21"/>
        <v>42803.25</v>
      </c>
      <c r="P386" t="b">
        <v>1</v>
      </c>
      <c r="Q386" t="b">
        <v>1</v>
      </c>
      <c r="R386" t="s">
        <v>42</v>
      </c>
      <c r="S386" t="s">
        <v>2038</v>
      </c>
      <c r="T386" t="s">
        <v>2039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22"/>
        <v>1.4616709511568124</v>
      </c>
      <c r="G387" t="s">
        <v>20</v>
      </c>
      <c r="H387">
        <v>1137</v>
      </c>
      <c r="I387" s="5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24">(((L387/60)/60)/24)+DATE(1970,1,1)</f>
        <v>43553.208333333328</v>
      </c>
      <c r="O387" s="8">
        <f t="shared" ref="O387:O450" si="25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2044</v>
      </c>
      <c r="T387" t="s">
        <v>2045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ref="F388:F451" si="26">SUM(E388/D388)</f>
        <v>0.76423616236162362</v>
      </c>
      <c r="G388" t="s">
        <v>14</v>
      </c>
      <c r="H388">
        <v>1068</v>
      </c>
      <c r="I388" s="5">
        <f t="shared" ref="I388:I451" si="27">SUM(E388/H388)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24"/>
        <v>40355.208333333336</v>
      </c>
      <c r="O388" s="8">
        <f t="shared" si="25"/>
        <v>40367.208333333336</v>
      </c>
      <c r="P388" t="b">
        <v>0</v>
      </c>
      <c r="Q388" t="b">
        <v>0</v>
      </c>
      <c r="R388" t="s">
        <v>33</v>
      </c>
      <c r="S388" t="s">
        <v>2036</v>
      </c>
      <c r="T388" t="s">
        <v>2037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6"/>
        <v>0.39261467889908258</v>
      </c>
      <c r="G389" t="s">
        <v>14</v>
      </c>
      <c r="H389">
        <v>424</v>
      </c>
      <c r="I389" s="5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24"/>
        <v>41072.208333333336</v>
      </c>
      <c r="O389" s="8">
        <f t="shared" si="25"/>
        <v>41077.208333333336</v>
      </c>
      <c r="P389" t="b">
        <v>0</v>
      </c>
      <c r="Q389" t="b">
        <v>0</v>
      </c>
      <c r="R389" t="s">
        <v>65</v>
      </c>
      <c r="S389" t="s">
        <v>2034</v>
      </c>
      <c r="T389" t="s">
        <v>2043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6"/>
        <v>0.11270034843205574</v>
      </c>
      <c r="G390" t="s">
        <v>74</v>
      </c>
      <c r="H390">
        <v>145</v>
      </c>
      <c r="I390" s="5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24"/>
        <v>40912.25</v>
      </c>
      <c r="O390" s="8">
        <f t="shared" si="25"/>
        <v>40914.25</v>
      </c>
      <c r="P390" t="b">
        <v>0</v>
      </c>
      <c r="Q390" t="b">
        <v>0</v>
      </c>
      <c r="R390" t="s">
        <v>60</v>
      </c>
      <c r="S390" t="s">
        <v>2032</v>
      </c>
      <c r="T390" t="s">
        <v>2042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6"/>
        <v>1.2211084337349398</v>
      </c>
      <c r="G391" t="s">
        <v>20</v>
      </c>
      <c r="H391">
        <v>1152</v>
      </c>
      <c r="I391" s="5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24"/>
        <v>40479.208333333336</v>
      </c>
      <c r="O391" s="8">
        <f t="shared" si="25"/>
        <v>40506.25</v>
      </c>
      <c r="P391" t="b">
        <v>0</v>
      </c>
      <c r="Q391" t="b">
        <v>0</v>
      </c>
      <c r="R391" t="s">
        <v>33</v>
      </c>
      <c r="S391" t="s">
        <v>2036</v>
      </c>
      <c r="T391" t="s">
        <v>2037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6"/>
        <v>1.8654166666666667</v>
      </c>
      <c r="G392" t="s">
        <v>20</v>
      </c>
      <c r="H392">
        <v>50</v>
      </c>
      <c r="I392" s="5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24"/>
        <v>41530.208333333336</v>
      </c>
      <c r="O392" s="8">
        <f t="shared" si="25"/>
        <v>41545.208333333336</v>
      </c>
      <c r="P392" t="b">
        <v>0</v>
      </c>
      <c r="Q392" t="b">
        <v>0</v>
      </c>
      <c r="R392" t="s">
        <v>122</v>
      </c>
      <c r="S392" t="s">
        <v>2051</v>
      </c>
      <c r="T392" t="s">
        <v>2052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6"/>
        <v>7.27317880794702E-2</v>
      </c>
      <c r="G393" t="s">
        <v>14</v>
      </c>
      <c r="H393">
        <v>151</v>
      </c>
      <c r="I393" s="5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24"/>
        <v>41653.25</v>
      </c>
      <c r="O393" s="8">
        <f t="shared" si="25"/>
        <v>41655.25</v>
      </c>
      <c r="P393" t="b">
        <v>0</v>
      </c>
      <c r="Q393" t="b">
        <v>0</v>
      </c>
      <c r="R393" t="s">
        <v>68</v>
      </c>
      <c r="S393" t="s">
        <v>2044</v>
      </c>
      <c r="T393" t="s">
        <v>2045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6"/>
        <v>0.65642371234207963</v>
      </c>
      <c r="G394" t="s">
        <v>14</v>
      </c>
      <c r="H394">
        <v>1608</v>
      </c>
      <c r="I394" s="5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24"/>
        <v>40549.25</v>
      </c>
      <c r="O394" s="8">
        <f t="shared" si="25"/>
        <v>40551.25</v>
      </c>
      <c r="P394" t="b">
        <v>0</v>
      </c>
      <c r="Q394" t="b">
        <v>0</v>
      </c>
      <c r="R394" t="s">
        <v>65</v>
      </c>
      <c r="S394" t="s">
        <v>2034</v>
      </c>
      <c r="T394" t="s">
        <v>2043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6"/>
        <v>2.2896178343949045</v>
      </c>
      <c r="G395" t="s">
        <v>20</v>
      </c>
      <c r="H395">
        <v>3059</v>
      </c>
      <c r="I395" s="5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24"/>
        <v>42933.208333333328</v>
      </c>
      <c r="O395" s="8">
        <f t="shared" si="25"/>
        <v>42934.208333333328</v>
      </c>
      <c r="P395" t="b">
        <v>0</v>
      </c>
      <c r="Q395" t="b">
        <v>0</v>
      </c>
      <c r="R395" t="s">
        <v>159</v>
      </c>
      <c r="S395" t="s">
        <v>2032</v>
      </c>
      <c r="T395" t="s">
        <v>2055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6"/>
        <v>4.6937499999999996</v>
      </c>
      <c r="G396" t="s">
        <v>20</v>
      </c>
      <c r="H396">
        <v>34</v>
      </c>
      <c r="I396" s="5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24"/>
        <v>41484.208333333336</v>
      </c>
      <c r="O396" s="8">
        <f t="shared" si="25"/>
        <v>41494.208333333336</v>
      </c>
      <c r="P396" t="b">
        <v>0</v>
      </c>
      <c r="Q396" t="b">
        <v>1</v>
      </c>
      <c r="R396" t="s">
        <v>42</v>
      </c>
      <c r="S396" t="s">
        <v>2038</v>
      </c>
      <c r="T396" t="s">
        <v>2039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6"/>
        <v>1.3011267605633803</v>
      </c>
      <c r="G397" t="s">
        <v>20</v>
      </c>
      <c r="H397">
        <v>220</v>
      </c>
      <c r="I397" s="5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24"/>
        <v>40885.25</v>
      </c>
      <c r="O397" s="8">
        <f t="shared" si="25"/>
        <v>40886.25</v>
      </c>
      <c r="P397" t="b">
        <v>1</v>
      </c>
      <c r="Q397" t="b">
        <v>0</v>
      </c>
      <c r="R397" t="s">
        <v>33</v>
      </c>
      <c r="S397" t="s">
        <v>2036</v>
      </c>
      <c r="T397" t="s">
        <v>2037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6"/>
        <v>1.6705422993492407</v>
      </c>
      <c r="G398" t="s">
        <v>20</v>
      </c>
      <c r="H398">
        <v>1604</v>
      </c>
      <c r="I398" s="5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24"/>
        <v>43378.208333333328</v>
      </c>
      <c r="O398" s="8">
        <f t="shared" si="25"/>
        <v>43386.208333333328</v>
      </c>
      <c r="P398" t="b">
        <v>0</v>
      </c>
      <c r="Q398" t="b">
        <v>0</v>
      </c>
      <c r="R398" t="s">
        <v>53</v>
      </c>
      <c r="S398" t="s">
        <v>2038</v>
      </c>
      <c r="T398" t="s">
        <v>2041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6"/>
        <v>1.738641975308642</v>
      </c>
      <c r="G399" t="s">
        <v>20</v>
      </c>
      <c r="H399">
        <v>454</v>
      </c>
      <c r="I399" s="5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24"/>
        <v>41417.208333333336</v>
      </c>
      <c r="O399" s="8">
        <f t="shared" si="25"/>
        <v>41423.208333333336</v>
      </c>
      <c r="P399" t="b">
        <v>0</v>
      </c>
      <c r="Q399" t="b">
        <v>0</v>
      </c>
      <c r="R399" t="s">
        <v>23</v>
      </c>
      <c r="S399" t="s">
        <v>2032</v>
      </c>
      <c r="T399" t="s">
        <v>2033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6"/>
        <v>7.1776470588235295</v>
      </c>
      <c r="G400" t="s">
        <v>20</v>
      </c>
      <c r="H400">
        <v>123</v>
      </c>
      <c r="I400" s="5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24"/>
        <v>43228.208333333328</v>
      </c>
      <c r="O400" s="8">
        <f t="shared" si="25"/>
        <v>43230.208333333328</v>
      </c>
      <c r="P400" t="b">
        <v>0</v>
      </c>
      <c r="Q400" t="b">
        <v>1</v>
      </c>
      <c r="R400" t="s">
        <v>71</v>
      </c>
      <c r="S400" t="s">
        <v>2038</v>
      </c>
      <c r="T400" t="s">
        <v>2046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6"/>
        <v>0.63850976361767731</v>
      </c>
      <c r="G401" t="s">
        <v>14</v>
      </c>
      <c r="H401">
        <v>941</v>
      </c>
      <c r="I401" s="5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24"/>
        <v>40576.25</v>
      </c>
      <c r="O401" s="8">
        <f t="shared" si="25"/>
        <v>40583.25</v>
      </c>
      <c r="P401" t="b">
        <v>0</v>
      </c>
      <c r="Q401" t="b">
        <v>0</v>
      </c>
      <c r="R401" t="s">
        <v>60</v>
      </c>
      <c r="S401" t="s">
        <v>2032</v>
      </c>
      <c r="T401" t="s">
        <v>2042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6"/>
        <v>0.02</v>
      </c>
      <c r="G402" t="s">
        <v>14</v>
      </c>
      <c r="H402">
        <v>1</v>
      </c>
      <c r="I402" s="5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24"/>
        <v>41502.208333333336</v>
      </c>
      <c r="O402" s="8">
        <f t="shared" si="25"/>
        <v>41524.208333333336</v>
      </c>
      <c r="P402" t="b">
        <v>0</v>
      </c>
      <c r="Q402" t="b">
        <v>1</v>
      </c>
      <c r="R402" t="s">
        <v>122</v>
      </c>
      <c r="S402" t="s">
        <v>2051</v>
      </c>
      <c r="T402" t="s">
        <v>2052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6"/>
        <v>15.302222222222222</v>
      </c>
      <c r="G403" t="s">
        <v>20</v>
      </c>
      <c r="H403">
        <v>299</v>
      </c>
      <c r="I403" s="5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24"/>
        <v>43765.208333333328</v>
      </c>
      <c r="O403" s="8">
        <f t="shared" si="25"/>
        <v>43765.208333333328</v>
      </c>
      <c r="P403" t="b">
        <v>0</v>
      </c>
      <c r="Q403" t="b">
        <v>0</v>
      </c>
      <c r="R403" t="s">
        <v>33</v>
      </c>
      <c r="S403" t="s">
        <v>2036</v>
      </c>
      <c r="T403" t="s">
        <v>2037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6"/>
        <v>0.40356164383561643</v>
      </c>
      <c r="G404" t="s">
        <v>14</v>
      </c>
      <c r="H404">
        <v>40</v>
      </c>
      <c r="I404" s="5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24"/>
        <v>40914.25</v>
      </c>
      <c r="O404" s="8">
        <f t="shared" si="25"/>
        <v>40961.25</v>
      </c>
      <c r="P404" t="b">
        <v>0</v>
      </c>
      <c r="Q404" t="b">
        <v>1</v>
      </c>
      <c r="R404" t="s">
        <v>100</v>
      </c>
      <c r="S404" t="s">
        <v>2038</v>
      </c>
      <c r="T404" t="s">
        <v>2049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6"/>
        <v>0.86220633299284988</v>
      </c>
      <c r="G405" t="s">
        <v>14</v>
      </c>
      <c r="H405">
        <v>3015</v>
      </c>
      <c r="I405" s="5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24"/>
        <v>40310.208333333336</v>
      </c>
      <c r="O405" s="8">
        <f t="shared" si="25"/>
        <v>40346.208333333336</v>
      </c>
      <c r="P405" t="b">
        <v>0</v>
      </c>
      <c r="Q405" t="b">
        <v>1</v>
      </c>
      <c r="R405" t="s">
        <v>33</v>
      </c>
      <c r="S405" t="s">
        <v>2036</v>
      </c>
      <c r="T405" t="s">
        <v>2037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6"/>
        <v>3.1558486707566464</v>
      </c>
      <c r="G406" t="s">
        <v>20</v>
      </c>
      <c r="H406">
        <v>2237</v>
      </c>
      <c r="I406" s="5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24"/>
        <v>43053.25</v>
      </c>
      <c r="O406" s="8">
        <f t="shared" si="25"/>
        <v>43056.25</v>
      </c>
      <c r="P406" t="b">
        <v>0</v>
      </c>
      <c r="Q406" t="b">
        <v>0</v>
      </c>
      <c r="R406" t="s">
        <v>33</v>
      </c>
      <c r="S406" t="s">
        <v>2036</v>
      </c>
      <c r="T406" t="s">
        <v>2037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6"/>
        <v>0.89618243243243245</v>
      </c>
      <c r="G407" t="s">
        <v>14</v>
      </c>
      <c r="H407">
        <v>435</v>
      </c>
      <c r="I407" s="5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24"/>
        <v>43255.208333333328</v>
      </c>
      <c r="O407" s="8">
        <f t="shared" si="25"/>
        <v>43305.208333333328</v>
      </c>
      <c r="P407" t="b">
        <v>0</v>
      </c>
      <c r="Q407" t="b">
        <v>0</v>
      </c>
      <c r="R407" t="s">
        <v>33</v>
      </c>
      <c r="S407" t="s">
        <v>2036</v>
      </c>
      <c r="T407" t="s">
        <v>2037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6"/>
        <v>1.8214503816793892</v>
      </c>
      <c r="G408" t="s">
        <v>20</v>
      </c>
      <c r="H408">
        <v>645</v>
      </c>
      <c r="I408" s="5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24"/>
        <v>41304.25</v>
      </c>
      <c r="O408" s="8">
        <f t="shared" si="25"/>
        <v>41316.25</v>
      </c>
      <c r="P408" t="b">
        <v>1</v>
      </c>
      <c r="Q408" t="b">
        <v>0</v>
      </c>
      <c r="R408" t="s">
        <v>42</v>
      </c>
      <c r="S408" t="s">
        <v>2038</v>
      </c>
      <c r="T408" t="s">
        <v>2039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6"/>
        <v>3.5588235294117645</v>
      </c>
      <c r="G409" t="s">
        <v>20</v>
      </c>
      <c r="H409">
        <v>484</v>
      </c>
      <c r="I409" s="5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24"/>
        <v>43751.208333333328</v>
      </c>
      <c r="O409" s="8">
        <f t="shared" si="25"/>
        <v>43758.208333333328</v>
      </c>
      <c r="P409" t="b">
        <v>0</v>
      </c>
      <c r="Q409" t="b">
        <v>0</v>
      </c>
      <c r="R409" t="s">
        <v>33</v>
      </c>
      <c r="S409" t="s">
        <v>2036</v>
      </c>
      <c r="T409" t="s">
        <v>2037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6"/>
        <v>1.3183695652173912</v>
      </c>
      <c r="G410" t="s">
        <v>20</v>
      </c>
      <c r="H410">
        <v>154</v>
      </c>
      <c r="I410" s="5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24"/>
        <v>42541.208333333328</v>
      </c>
      <c r="O410" s="8">
        <f t="shared" si="25"/>
        <v>42561.208333333328</v>
      </c>
      <c r="P410" t="b">
        <v>0</v>
      </c>
      <c r="Q410" t="b">
        <v>0</v>
      </c>
      <c r="R410" t="s">
        <v>42</v>
      </c>
      <c r="S410" t="s">
        <v>2038</v>
      </c>
      <c r="T410" t="s">
        <v>2039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6"/>
        <v>0.46315634218289087</v>
      </c>
      <c r="G411" t="s">
        <v>14</v>
      </c>
      <c r="H411">
        <v>714</v>
      </c>
      <c r="I411" s="5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24"/>
        <v>42843.208333333328</v>
      </c>
      <c r="O411" s="8">
        <f t="shared" si="25"/>
        <v>42847.208333333328</v>
      </c>
      <c r="P411" t="b">
        <v>0</v>
      </c>
      <c r="Q411" t="b">
        <v>0</v>
      </c>
      <c r="R411" t="s">
        <v>23</v>
      </c>
      <c r="S411" t="s">
        <v>2032</v>
      </c>
      <c r="T411" t="s">
        <v>2033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6"/>
        <v>0.36132726089785294</v>
      </c>
      <c r="G412" t="s">
        <v>47</v>
      </c>
      <c r="H412">
        <v>1111</v>
      </c>
      <c r="I412" s="5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24"/>
        <v>42122.208333333328</v>
      </c>
      <c r="O412" s="8">
        <f t="shared" si="25"/>
        <v>42122.208333333328</v>
      </c>
      <c r="P412" t="b">
        <v>0</v>
      </c>
      <c r="Q412" t="b">
        <v>0</v>
      </c>
      <c r="R412" t="s">
        <v>292</v>
      </c>
      <c r="S412" t="s">
        <v>2047</v>
      </c>
      <c r="T412" t="s">
        <v>2058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6"/>
        <v>1.0462820512820512</v>
      </c>
      <c r="G413" t="s">
        <v>20</v>
      </c>
      <c r="H413">
        <v>82</v>
      </c>
      <c r="I413" s="5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24"/>
        <v>42884.208333333328</v>
      </c>
      <c r="O413" s="8">
        <f t="shared" si="25"/>
        <v>42886.208333333328</v>
      </c>
      <c r="P413" t="b">
        <v>0</v>
      </c>
      <c r="Q413" t="b">
        <v>0</v>
      </c>
      <c r="R413" t="s">
        <v>33</v>
      </c>
      <c r="S413" t="s">
        <v>2036</v>
      </c>
      <c r="T413" t="s">
        <v>2037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6"/>
        <v>6.6885714285714286</v>
      </c>
      <c r="G414" t="s">
        <v>20</v>
      </c>
      <c r="H414">
        <v>134</v>
      </c>
      <c r="I414" s="5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24"/>
        <v>41642.25</v>
      </c>
      <c r="O414" s="8">
        <f t="shared" si="25"/>
        <v>41652.25</v>
      </c>
      <c r="P414" t="b">
        <v>0</v>
      </c>
      <c r="Q414" t="b">
        <v>0</v>
      </c>
      <c r="R414" t="s">
        <v>119</v>
      </c>
      <c r="S414" t="s">
        <v>2044</v>
      </c>
      <c r="T414" t="s">
        <v>2050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6"/>
        <v>0.62072823218997364</v>
      </c>
      <c r="G415" t="s">
        <v>47</v>
      </c>
      <c r="H415">
        <v>1089</v>
      </c>
      <c r="I415" s="5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24"/>
        <v>43431.25</v>
      </c>
      <c r="O415" s="8">
        <f t="shared" si="25"/>
        <v>43458.25</v>
      </c>
      <c r="P415" t="b">
        <v>0</v>
      </c>
      <c r="Q415" t="b">
        <v>0</v>
      </c>
      <c r="R415" t="s">
        <v>71</v>
      </c>
      <c r="S415" t="s">
        <v>2038</v>
      </c>
      <c r="T415" t="s">
        <v>2046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6"/>
        <v>0.84699787460148779</v>
      </c>
      <c r="G416" t="s">
        <v>14</v>
      </c>
      <c r="H416">
        <v>5497</v>
      </c>
      <c r="I416" s="5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24"/>
        <v>40288.208333333336</v>
      </c>
      <c r="O416" s="8">
        <f t="shared" si="25"/>
        <v>40296.208333333336</v>
      </c>
      <c r="P416" t="b">
        <v>0</v>
      </c>
      <c r="Q416" t="b">
        <v>1</v>
      </c>
      <c r="R416" t="s">
        <v>17</v>
      </c>
      <c r="S416" t="s">
        <v>2030</v>
      </c>
      <c r="T416" t="s">
        <v>2031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6"/>
        <v>0.11059030837004405</v>
      </c>
      <c r="G417" t="s">
        <v>14</v>
      </c>
      <c r="H417">
        <v>418</v>
      </c>
      <c r="I417" s="5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24"/>
        <v>40921.25</v>
      </c>
      <c r="O417" s="8">
        <f t="shared" si="25"/>
        <v>40938.25</v>
      </c>
      <c r="P417" t="b">
        <v>0</v>
      </c>
      <c r="Q417" t="b">
        <v>0</v>
      </c>
      <c r="R417" t="s">
        <v>33</v>
      </c>
      <c r="S417" t="s">
        <v>2036</v>
      </c>
      <c r="T417" t="s">
        <v>2037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6"/>
        <v>0.43838781575037145</v>
      </c>
      <c r="G418" t="s">
        <v>14</v>
      </c>
      <c r="H418">
        <v>1439</v>
      </c>
      <c r="I418" s="5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24"/>
        <v>40560.25</v>
      </c>
      <c r="O418" s="8">
        <f t="shared" si="25"/>
        <v>40569.25</v>
      </c>
      <c r="P418" t="b">
        <v>0</v>
      </c>
      <c r="Q418" t="b">
        <v>1</v>
      </c>
      <c r="R418" t="s">
        <v>42</v>
      </c>
      <c r="S418" t="s">
        <v>2038</v>
      </c>
      <c r="T418" t="s">
        <v>2039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6"/>
        <v>0.55470588235294116</v>
      </c>
      <c r="G419" t="s">
        <v>14</v>
      </c>
      <c r="H419">
        <v>15</v>
      </c>
      <c r="I419" s="5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24"/>
        <v>43407.208333333328</v>
      </c>
      <c r="O419" s="8">
        <f t="shared" si="25"/>
        <v>43431.25</v>
      </c>
      <c r="P419" t="b">
        <v>0</v>
      </c>
      <c r="Q419" t="b">
        <v>0</v>
      </c>
      <c r="R419" t="s">
        <v>33</v>
      </c>
      <c r="S419" t="s">
        <v>2036</v>
      </c>
      <c r="T419" t="s">
        <v>2037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6"/>
        <v>0.57399511301160655</v>
      </c>
      <c r="G420" t="s">
        <v>14</v>
      </c>
      <c r="H420">
        <v>1999</v>
      </c>
      <c r="I420" s="5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24"/>
        <v>41035.208333333336</v>
      </c>
      <c r="O420" s="8">
        <f t="shared" si="25"/>
        <v>41036.208333333336</v>
      </c>
      <c r="P420" t="b">
        <v>0</v>
      </c>
      <c r="Q420" t="b">
        <v>0</v>
      </c>
      <c r="R420" t="s">
        <v>42</v>
      </c>
      <c r="S420" t="s">
        <v>2038</v>
      </c>
      <c r="T420" t="s">
        <v>2039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6"/>
        <v>1.2343497363796134</v>
      </c>
      <c r="G421" t="s">
        <v>20</v>
      </c>
      <c r="H421">
        <v>5203</v>
      </c>
      <c r="I421" s="5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24"/>
        <v>40899.25</v>
      </c>
      <c r="O421" s="8">
        <f t="shared" si="25"/>
        <v>40905.25</v>
      </c>
      <c r="P421" t="b">
        <v>0</v>
      </c>
      <c r="Q421" t="b">
        <v>0</v>
      </c>
      <c r="R421" t="s">
        <v>28</v>
      </c>
      <c r="S421" t="s">
        <v>2034</v>
      </c>
      <c r="T421" t="s">
        <v>2035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6"/>
        <v>1.2846</v>
      </c>
      <c r="G422" t="s">
        <v>20</v>
      </c>
      <c r="H422">
        <v>94</v>
      </c>
      <c r="I422" s="5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24"/>
        <v>42911.208333333328</v>
      </c>
      <c r="O422" s="8">
        <f t="shared" si="25"/>
        <v>42925.208333333328</v>
      </c>
      <c r="P422" t="b">
        <v>0</v>
      </c>
      <c r="Q422" t="b">
        <v>0</v>
      </c>
      <c r="R422" t="s">
        <v>33</v>
      </c>
      <c r="S422" t="s">
        <v>2036</v>
      </c>
      <c r="T422" t="s">
        <v>2037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6"/>
        <v>0.63989361702127656</v>
      </c>
      <c r="G423" t="s">
        <v>14</v>
      </c>
      <c r="H423">
        <v>118</v>
      </c>
      <c r="I423" s="5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24"/>
        <v>42915.208333333328</v>
      </c>
      <c r="O423" s="8">
        <f t="shared" si="25"/>
        <v>42945.208333333328</v>
      </c>
      <c r="P423" t="b">
        <v>0</v>
      </c>
      <c r="Q423" t="b">
        <v>1</v>
      </c>
      <c r="R423" t="s">
        <v>65</v>
      </c>
      <c r="S423" t="s">
        <v>2034</v>
      </c>
      <c r="T423" t="s">
        <v>2043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6"/>
        <v>1.2729885057471264</v>
      </c>
      <c r="G424" t="s">
        <v>20</v>
      </c>
      <c r="H424">
        <v>205</v>
      </c>
      <c r="I424" s="5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24"/>
        <v>40285.208333333336</v>
      </c>
      <c r="O424" s="8">
        <f t="shared" si="25"/>
        <v>40305.208333333336</v>
      </c>
      <c r="P424" t="b">
        <v>0</v>
      </c>
      <c r="Q424" t="b">
        <v>1</v>
      </c>
      <c r="R424" t="s">
        <v>33</v>
      </c>
      <c r="S424" t="s">
        <v>2036</v>
      </c>
      <c r="T424" t="s">
        <v>2037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6"/>
        <v>0.10638024357239513</v>
      </c>
      <c r="G425" t="s">
        <v>14</v>
      </c>
      <c r="H425">
        <v>162</v>
      </c>
      <c r="I425" s="5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24"/>
        <v>40808.208333333336</v>
      </c>
      <c r="O425" s="8">
        <f t="shared" si="25"/>
        <v>40810.208333333336</v>
      </c>
      <c r="P425" t="b">
        <v>0</v>
      </c>
      <c r="Q425" t="b">
        <v>1</v>
      </c>
      <c r="R425" t="s">
        <v>17</v>
      </c>
      <c r="S425" t="s">
        <v>2030</v>
      </c>
      <c r="T425" t="s">
        <v>2031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6"/>
        <v>0.40470588235294119</v>
      </c>
      <c r="G426" t="s">
        <v>14</v>
      </c>
      <c r="H426">
        <v>83</v>
      </c>
      <c r="I426" s="5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24"/>
        <v>43208.208333333328</v>
      </c>
      <c r="O426" s="8">
        <f t="shared" si="25"/>
        <v>43214.208333333328</v>
      </c>
      <c r="P426" t="b">
        <v>0</v>
      </c>
      <c r="Q426" t="b">
        <v>0</v>
      </c>
      <c r="R426" t="s">
        <v>60</v>
      </c>
      <c r="S426" t="s">
        <v>2032</v>
      </c>
      <c r="T426" t="s">
        <v>2042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6"/>
        <v>2.8766666666666665</v>
      </c>
      <c r="G427" t="s">
        <v>20</v>
      </c>
      <c r="H427">
        <v>92</v>
      </c>
      <c r="I427" s="5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24"/>
        <v>42213.208333333328</v>
      </c>
      <c r="O427" s="8">
        <f t="shared" si="25"/>
        <v>42219.208333333328</v>
      </c>
      <c r="P427" t="b">
        <v>0</v>
      </c>
      <c r="Q427" t="b">
        <v>0</v>
      </c>
      <c r="R427" t="s">
        <v>122</v>
      </c>
      <c r="S427" t="s">
        <v>2051</v>
      </c>
      <c r="T427" t="s">
        <v>2052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6"/>
        <v>5.7294444444444448</v>
      </c>
      <c r="G428" t="s">
        <v>20</v>
      </c>
      <c r="H428">
        <v>219</v>
      </c>
      <c r="I428" s="5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24"/>
        <v>41332.25</v>
      </c>
      <c r="O428" s="8">
        <f t="shared" si="25"/>
        <v>41339.25</v>
      </c>
      <c r="P428" t="b">
        <v>0</v>
      </c>
      <c r="Q428" t="b">
        <v>0</v>
      </c>
      <c r="R428" t="s">
        <v>33</v>
      </c>
      <c r="S428" t="s">
        <v>2036</v>
      </c>
      <c r="T428" t="s">
        <v>2037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6"/>
        <v>1.1290429799426933</v>
      </c>
      <c r="G429" t="s">
        <v>20</v>
      </c>
      <c r="H429">
        <v>2526</v>
      </c>
      <c r="I429" s="5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24"/>
        <v>41895.208333333336</v>
      </c>
      <c r="O429" s="8">
        <f t="shared" si="25"/>
        <v>41927.208333333336</v>
      </c>
      <c r="P429" t="b">
        <v>0</v>
      </c>
      <c r="Q429" t="b">
        <v>1</v>
      </c>
      <c r="R429" t="s">
        <v>33</v>
      </c>
      <c r="S429" t="s">
        <v>2036</v>
      </c>
      <c r="T429" t="s">
        <v>2037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6"/>
        <v>0.46387573964497042</v>
      </c>
      <c r="G430" t="s">
        <v>14</v>
      </c>
      <c r="H430">
        <v>747</v>
      </c>
      <c r="I430" s="5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24"/>
        <v>40585.25</v>
      </c>
      <c r="O430" s="8">
        <f t="shared" si="25"/>
        <v>40592.25</v>
      </c>
      <c r="P430" t="b">
        <v>0</v>
      </c>
      <c r="Q430" t="b">
        <v>0</v>
      </c>
      <c r="R430" t="s">
        <v>71</v>
      </c>
      <c r="S430" t="s">
        <v>2038</v>
      </c>
      <c r="T430" t="s">
        <v>2046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6"/>
        <v>0.90675916230366493</v>
      </c>
      <c r="G431" t="s">
        <v>74</v>
      </c>
      <c r="H431">
        <v>2138</v>
      </c>
      <c r="I431" s="5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24"/>
        <v>41680.25</v>
      </c>
      <c r="O431" s="8">
        <f t="shared" si="25"/>
        <v>41708.208333333336</v>
      </c>
      <c r="P431" t="b">
        <v>0</v>
      </c>
      <c r="Q431" t="b">
        <v>1</v>
      </c>
      <c r="R431" t="s">
        <v>122</v>
      </c>
      <c r="S431" t="s">
        <v>2051</v>
      </c>
      <c r="T431" t="s">
        <v>2052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6"/>
        <v>0.67740740740740746</v>
      </c>
      <c r="G432" t="s">
        <v>14</v>
      </c>
      <c r="H432">
        <v>84</v>
      </c>
      <c r="I432" s="5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24"/>
        <v>43737.208333333328</v>
      </c>
      <c r="O432" s="8">
        <f t="shared" si="25"/>
        <v>43771.208333333328</v>
      </c>
      <c r="P432" t="b">
        <v>0</v>
      </c>
      <c r="Q432" t="b">
        <v>0</v>
      </c>
      <c r="R432" t="s">
        <v>33</v>
      </c>
      <c r="S432" t="s">
        <v>2036</v>
      </c>
      <c r="T432" t="s">
        <v>2037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6"/>
        <v>1.9249019607843136</v>
      </c>
      <c r="G433" t="s">
        <v>20</v>
      </c>
      <c r="H433">
        <v>94</v>
      </c>
      <c r="I433" s="5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24"/>
        <v>43273.208333333328</v>
      </c>
      <c r="O433" s="8">
        <f t="shared" si="25"/>
        <v>43290.208333333328</v>
      </c>
      <c r="P433" t="b">
        <v>1</v>
      </c>
      <c r="Q433" t="b">
        <v>0</v>
      </c>
      <c r="R433" t="s">
        <v>33</v>
      </c>
      <c r="S433" t="s">
        <v>2036</v>
      </c>
      <c r="T433" t="s">
        <v>2037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6"/>
        <v>0.82714285714285718</v>
      </c>
      <c r="G434" t="s">
        <v>14</v>
      </c>
      <c r="H434">
        <v>91</v>
      </c>
      <c r="I434" s="5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24"/>
        <v>41761.208333333336</v>
      </c>
      <c r="O434" s="8">
        <f t="shared" si="25"/>
        <v>41781.208333333336</v>
      </c>
      <c r="P434" t="b">
        <v>0</v>
      </c>
      <c r="Q434" t="b">
        <v>0</v>
      </c>
      <c r="R434" t="s">
        <v>33</v>
      </c>
      <c r="S434" t="s">
        <v>2036</v>
      </c>
      <c r="T434" t="s">
        <v>2037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6"/>
        <v>0.54163920922570019</v>
      </c>
      <c r="G435" t="s">
        <v>14</v>
      </c>
      <c r="H435">
        <v>792</v>
      </c>
      <c r="I435" s="5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24"/>
        <v>41603.25</v>
      </c>
      <c r="O435" s="8">
        <f t="shared" si="25"/>
        <v>41619.25</v>
      </c>
      <c r="P435" t="b">
        <v>0</v>
      </c>
      <c r="Q435" t="b">
        <v>1</v>
      </c>
      <c r="R435" t="s">
        <v>42</v>
      </c>
      <c r="S435" t="s">
        <v>2038</v>
      </c>
      <c r="T435" t="s">
        <v>2039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6"/>
        <v>0.16722222222222222</v>
      </c>
      <c r="G436" t="s">
        <v>74</v>
      </c>
      <c r="H436">
        <v>10</v>
      </c>
      <c r="I436" s="5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24"/>
        <v>42705.25</v>
      </c>
      <c r="O436" s="8">
        <f t="shared" si="25"/>
        <v>42719.25</v>
      </c>
      <c r="P436" t="b">
        <v>1</v>
      </c>
      <c r="Q436" t="b">
        <v>0</v>
      </c>
      <c r="R436" t="s">
        <v>33</v>
      </c>
      <c r="S436" t="s">
        <v>2036</v>
      </c>
      <c r="T436" t="s">
        <v>2037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6"/>
        <v>1.168766404199475</v>
      </c>
      <c r="G437" t="s">
        <v>20</v>
      </c>
      <c r="H437">
        <v>1713</v>
      </c>
      <c r="I437" s="5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24"/>
        <v>41988.25</v>
      </c>
      <c r="O437" s="8">
        <f t="shared" si="25"/>
        <v>42000.25</v>
      </c>
      <c r="P437" t="b">
        <v>0</v>
      </c>
      <c r="Q437" t="b">
        <v>1</v>
      </c>
      <c r="R437" t="s">
        <v>33</v>
      </c>
      <c r="S437" t="s">
        <v>2036</v>
      </c>
      <c r="T437" t="s">
        <v>2037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6"/>
        <v>10.521538461538462</v>
      </c>
      <c r="G438" t="s">
        <v>20</v>
      </c>
      <c r="H438">
        <v>249</v>
      </c>
      <c r="I438" s="5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24"/>
        <v>43575.208333333328</v>
      </c>
      <c r="O438" s="8">
        <f t="shared" si="25"/>
        <v>43576.208333333328</v>
      </c>
      <c r="P438" t="b">
        <v>0</v>
      </c>
      <c r="Q438" t="b">
        <v>0</v>
      </c>
      <c r="R438" t="s">
        <v>159</v>
      </c>
      <c r="S438" t="s">
        <v>2032</v>
      </c>
      <c r="T438" t="s">
        <v>2055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6"/>
        <v>1.2307407407407407</v>
      </c>
      <c r="G439" t="s">
        <v>20</v>
      </c>
      <c r="H439">
        <v>192</v>
      </c>
      <c r="I439" s="5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24"/>
        <v>42260.208333333328</v>
      </c>
      <c r="O439" s="8">
        <f t="shared" si="25"/>
        <v>42263.208333333328</v>
      </c>
      <c r="P439" t="b">
        <v>0</v>
      </c>
      <c r="Q439" t="b">
        <v>1</v>
      </c>
      <c r="R439" t="s">
        <v>71</v>
      </c>
      <c r="S439" t="s">
        <v>2038</v>
      </c>
      <c r="T439" t="s">
        <v>2046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6"/>
        <v>1.7863855421686747</v>
      </c>
      <c r="G440" t="s">
        <v>20</v>
      </c>
      <c r="H440">
        <v>247</v>
      </c>
      <c r="I440" s="5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24"/>
        <v>41337.25</v>
      </c>
      <c r="O440" s="8">
        <f t="shared" si="25"/>
        <v>41367.208333333336</v>
      </c>
      <c r="P440" t="b">
        <v>0</v>
      </c>
      <c r="Q440" t="b">
        <v>0</v>
      </c>
      <c r="R440" t="s">
        <v>33</v>
      </c>
      <c r="S440" t="s">
        <v>2036</v>
      </c>
      <c r="T440" t="s">
        <v>2037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6"/>
        <v>3.5528169014084505</v>
      </c>
      <c r="G441" t="s">
        <v>20</v>
      </c>
      <c r="H441">
        <v>2293</v>
      </c>
      <c r="I441" s="5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24"/>
        <v>42680.208333333328</v>
      </c>
      <c r="O441" s="8">
        <f t="shared" si="25"/>
        <v>42687.25</v>
      </c>
      <c r="P441" t="b">
        <v>0</v>
      </c>
      <c r="Q441" t="b">
        <v>0</v>
      </c>
      <c r="R441" t="s">
        <v>474</v>
      </c>
      <c r="S441" t="s">
        <v>2038</v>
      </c>
      <c r="T441" t="s">
        <v>2060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6"/>
        <v>1.6190634146341463</v>
      </c>
      <c r="G442" t="s">
        <v>20</v>
      </c>
      <c r="H442">
        <v>3131</v>
      </c>
      <c r="I442" s="5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24"/>
        <v>42916.208333333328</v>
      </c>
      <c r="O442" s="8">
        <f t="shared" si="25"/>
        <v>42926.208333333328</v>
      </c>
      <c r="P442" t="b">
        <v>0</v>
      </c>
      <c r="Q442" t="b">
        <v>0</v>
      </c>
      <c r="R442" t="s">
        <v>269</v>
      </c>
      <c r="S442" t="s">
        <v>2038</v>
      </c>
      <c r="T442" t="s">
        <v>2057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6"/>
        <v>0.24914285714285714</v>
      </c>
      <c r="G443" t="s">
        <v>14</v>
      </c>
      <c r="H443">
        <v>32</v>
      </c>
      <c r="I443" s="5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24"/>
        <v>41025.208333333336</v>
      </c>
      <c r="O443" s="8">
        <f t="shared" si="25"/>
        <v>41053.208333333336</v>
      </c>
      <c r="P443" t="b">
        <v>0</v>
      </c>
      <c r="Q443" t="b">
        <v>0</v>
      </c>
      <c r="R443" t="s">
        <v>65</v>
      </c>
      <c r="S443" t="s">
        <v>2034</v>
      </c>
      <c r="T443" t="s">
        <v>2043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6"/>
        <v>1.9872222222222222</v>
      </c>
      <c r="G444" t="s">
        <v>20</v>
      </c>
      <c r="H444">
        <v>143</v>
      </c>
      <c r="I444" s="5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24"/>
        <v>42980.208333333328</v>
      </c>
      <c r="O444" s="8">
        <f t="shared" si="25"/>
        <v>42996.208333333328</v>
      </c>
      <c r="P444" t="b">
        <v>0</v>
      </c>
      <c r="Q444" t="b">
        <v>0</v>
      </c>
      <c r="R444" t="s">
        <v>33</v>
      </c>
      <c r="S444" t="s">
        <v>2036</v>
      </c>
      <c r="T444" t="s">
        <v>2037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6"/>
        <v>0.34752688172043011</v>
      </c>
      <c r="G445" t="s">
        <v>74</v>
      </c>
      <c r="H445">
        <v>90</v>
      </c>
      <c r="I445" s="5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24"/>
        <v>40451.208333333336</v>
      </c>
      <c r="O445" s="8">
        <f t="shared" si="25"/>
        <v>40470.208333333336</v>
      </c>
      <c r="P445" t="b">
        <v>0</v>
      </c>
      <c r="Q445" t="b">
        <v>0</v>
      </c>
      <c r="R445" t="s">
        <v>33</v>
      </c>
      <c r="S445" t="s">
        <v>2036</v>
      </c>
      <c r="T445" t="s">
        <v>2037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6"/>
        <v>1.7641935483870967</v>
      </c>
      <c r="G446" t="s">
        <v>20</v>
      </c>
      <c r="H446">
        <v>296</v>
      </c>
      <c r="I446" s="5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24"/>
        <v>40748.208333333336</v>
      </c>
      <c r="O446" s="8">
        <f t="shared" si="25"/>
        <v>40750.208333333336</v>
      </c>
      <c r="P446" t="b">
        <v>0</v>
      </c>
      <c r="Q446" t="b">
        <v>1</v>
      </c>
      <c r="R446" t="s">
        <v>60</v>
      </c>
      <c r="S446" t="s">
        <v>2032</v>
      </c>
      <c r="T446" t="s">
        <v>2042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6"/>
        <v>5.1138095238095236</v>
      </c>
      <c r="G447" t="s">
        <v>20</v>
      </c>
      <c r="H447">
        <v>170</v>
      </c>
      <c r="I447" s="5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24"/>
        <v>40515.25</v>
      </c>
      <c r="O447" s="8">
        <f t="shared" si="25"/>
        <v>40536.25</v>
      </c>
      <c r="P447" t="b">
        <v>0</v>
      </c>
      <c r="Q447" t="b">
        <v>1</v>
      </c>
      <c r="R447" t="s">
        <v>33</v>
      </c>
      <c r="S447" t="s">
        <v>2036</v>
      </c>
      <c r="T447" t="s">
        <v>2037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6"/>
        <v>0.82044117647058823</v>
      </c>
      <c r="G448" t="s">
        <v>14</v>
      </c>
      <c r="H448">
        <v>186</v>
      </c>
      <c r="I448" s="5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24"/>
        <v>41261.25</v>
      </c>
      <c r="O448" s="8">
        <f t="shared" si="25"/>
        <v>41263.25</v>
      </c>
      <c r="P448" t="b">
        <v>0</v>
      </c>
      <c r="Q448" t="b">
        <v>0</v>
      </c>
      <c r="R448" t="s">
        <v>65</v>
      </c>
      <c r="S448" t="s">
        <v>2034</v>
      </c>
      <c r="T448" t="s">
        <v>2043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6"/>
        <v>0.24326030927835052</v>
      </c>
      <c r="G449" t="s">
        <v>74</v>
      </c>
      <c r="H449">
        <v>439</v>
      </c>
      <c r="I449" s="5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24"/>
        <v>43088.25</v>
      </c>
      <c r="O449" s="8">
        <f t="shared" si="25"/>
        <v>43104.25</v>
      </c>
      <c r="P449" t="b">
        <v>0</v>
      </c>
      <c r="Q449" t="b">
        <v>0</v>
      </c>
      <c r="R449" t="s">
        <v>269</v>
      </c>
      <c r="S449" t="s">
        <v>2038</v>
      </c>
      <c r="T449" t="s">
        <v>2057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6"/>
        <v>0.50482758620689661</v>
      </c>
      <c r="G450" t="s">
        <v>14</v>
      </c>
      <c r="H450">
        <v>605</v>
      </c>
      <c r="I450" s="5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24"/>
        <v>41378.208333333336</v>
      </c>
      <c r="O450" s="8">
        <f t="shared" si="25"/>
        <v>41380.208333333336</v>
      </c>
      <c r="P450" t="b">
        <v>0</v>
      </c>
      <c r="Q450" t="b">
        <v>1</v>
      </c>
      <c r="R450" t="s">
        <v>89</v>
      </c>
      <c r="S450" t="s">
        <v>2047</v>
      </c>
      <c r="T450" t="s">
        <v>2048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26"/>
        <v>9.67</v>
      </c>
      <c r="G451" t="s">
        <v>20</v>
      </c>
      <c r="H451">
        <v>86</v>
      </c>
      <c r="I451" s="5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28">(((L451/60)/60)/24)+DATE(1970,1,1)</f>
        <v>43530.25</v>
      </c>
      <c r="O451" s="8">
        <f t="shared" ref="O451:O514" si="29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2047</v>
      </c>
      <c r="T451" t="s">
        <v>2048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ref="F452:F515" si="30">SUM(E452/D452)</f>
        <v>0.04</v>
      </c>
      <c r="G452" t="s">
        <v>14</v>
      </c>
      <c r="H452">
        <v>1</v>
      </c>
      <c r="I452" s="5">
        <f t="shared" ref="I452:I515" si="31">SUM(E452/H452)</f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28"/>
        <v>43394.208333333328</v>
      </c>
      <c r="O452" s="8">
        <f t="shared" si="29"/>
        <v>43417.25</v>
      </c>
      <c r="P452" t="b">
        <v>0</v>
      </c>
      <c r="Q452" t="b">
        <v>0</v>
      </c>
      <c r="R452" t="s">
        <v>71</v>
      </c>
      <c r="S452" t="s">
        <v>2038</v>
      </c>
      <c r="T452" t="s">
        <v>2046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30"/>
        <v>1.2284501347708894</v>
      </c>
      <c r="G453" t="s">
        <v>20</v>
      </c>
      <c r="H453">
        <v>6286</v>
      </c>
      <c r="I453" s="5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28"/>
        <v>42935.208333333328</v>
      </c>
      <c r="O453" s="8">
        <f t="shared" si="29"/>
        <v>42966.208333333328</v>
      </c>
      <c r="P453" t="b">
        <v>0</v>
      </c>
      <c r="Q453" t="b">
        <v>0</v>
      </c>
      <c r="R453" t="s">
        <v>23</v>
      </c>
      <c r="S453" t="s">
        <v>2032</v>
      </c>
      <c r="T453" t="s">
        <v>2033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30"/>
        <v>0.63437500000000002</v>
      </c>
      <c r="G454" t="s">
        <v>14</v>
      </c>
      <c r="H454">
        <v>31</v>
      </c>
      <c r="I454" s="5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28"/>
        <v>40365.208333333336</v>
      </c>
      <c r="O454" s="8">
        <f t="shared" si="29"/>
        <v>40366.208333333336</v>
      </c>
      <c r="P454" t="b">
        <v>0</v>
      </c>
      <c r="Q454" t="b">
        <v>0</v>
      </c>
      <c r="R454" t="s">
        <v>53</v>
      </c>
      <c r="S454" t="s">
        <v>2038</v>
      </c>
      <c r="T454" t="s">
        <v>2041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30"/>
        <v>0.56331688596491225</v>
      </c>
      <c r="G455" t="s">
        <v>14</v>
      </c>
      <c r="H455">
        <v>1181</v>
      </c>
      <c r="I455" s="5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28"/>
        <v>42705.25</v>
      </c>
      <c r="O455" s="8">
        <f t="shared" si="29"/>
        <v>42746.25</v>
      </c>
      <c r="P455" t="b">
        <v>0</v>
      </c>
      <c r="Q455" t="b">
        <v>0</v>
      </c>
      <c r="R455" t="s">
        <v>474</v>
      </c>
      <c r="S455" t="s">
        <v>2038</v>
      </c>
      <c r="T455" t="s">
        <v>2060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30"/>
        <v>0.44074999999999998</v>
      </c>
      <c r="G456" t="s">
        <v>14</v>
      </c>
      <c r="H456">
        <v>39</v>
      </c>
      <c r="I456" s="5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28"/>
        <v>41568.208333333336</v>
      </c>
      <c r="O456" s="8">
        <f t="shared" si="29"/>
        <v>41604.25</v>
      </c>
      <c r="P456" t="b">
        <v>0</v>
      </c>
      <c r="Q456" t="b">
        <v>1</v>
      </c>
      <c r="R456" t="s">
        <v>53</v>
      </c>
      <c r="S456" t="s">
        <v>2038</v>
      </c>
      <c r="T456" t="s">
        <v>2041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30"/>
        <v>1.1837253218884121</v>
      </c>
      <c r="G457" t="s">
        <v>20</v>
      </c>
      <c r="H457">
        <v>3727</v>
      </c>
      <c r="I457" s="5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28"/>
        <v>40809.208333333336</v>
      </c>
      <c r="O457" s="8">
        <f t="shared" si="29"/>
        <v>40832.208333333336</v>
      </c>
      <c r="P457" t="b">
        <v>0</v>
      </c>
      <c r="Q457" t="b">
        <v>0</v>
      </c>
      <c r="R457" t="s">
        <v>33</v>
      </c>
      <c r="S457" t="s">
        <v>2036</v>
      </c>
      <c r="T457" t="s">
        <v>2037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30"/>
        <v>1.041243169398907</v>
      </c>
      <c r="G458" t="s">
        <v>20</v>
      </c>
      <c r="H458">
        <v>1605</v>
      </c>
      <c r="I458" s="5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28"/>
        <v>43141.25</v>
      </c>
      <c r="O458" s="8">
        <f t="shared" si="29"/>
        <v>43141.25</v>
      </c>
      <c r="P458" t="b">
        <v>0</v>
      </c>
      <c r="Q458" t="b">
        <v>1</v>
      </c>
      <c r="R458" t="s">
        <v>60</v>
      </c>
      <c r="S458" t="s">
        <v>2032</v>
      </c>
      <c r="T458" t="s">
        <v>2042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30"/>
        <v>0.26640000000000003</v>
      </c>
      <c r="G459" t="s">
        <v>14</v>
      </c>
      <c r="H459">
        <v>46</v>
      </c>
      <c r="I459" s="5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28"/>
        <v>42657.208333333328</v>
      </c>
      <c r="O459" s="8">
        <f t="shared" si="29"/>
        <v>42659.208333333328</v>
      </c>
      <c r="P459" t="b">
        <v>0</v>
      </c>
      <c r="Q459" t="b">
        <v>0</v>
      </c>
      <c r="R459" t="s">
        <v>33</v>
      </c>
      <c r="S459" t="s">
        <v>2036</v>
      </c>
      <c r="T459" t="s">
        <v>2037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30"/>
        <v>3.5120118343195266</v>
      </c>
      <c r="G460" t="s">
        <v>20</v>
      </c>
      <c r="H460">
        <v>2120</v>
      </c>
      <c r="I460" s="5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28"/>
        <v>40265.208333333336</v>
      </c>
      <c r="O460" s="8">
        <f t="shared" si="29"/>
        <v>40309.208333333336</v>
      </c>
      <c r="P460" t="b">
        <v>0</v>
      </c>
      <c r="Q460" t="b">
        <v>0</v>
      </c>
      <c r="R460" t="s">
        <v>33</v>
      </c>
      <c r="S460" t="s">
        <v>2036</v>
      </c>
      <c r="T460" t="s">
        <v>2037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30"/>
        <v>0.90063492063492068</v>
      </c>
      <c r="G461" t="s">
        <v>14</v>
      </c>
      <c r="H461">
        <v>105</v>
      </c>
      <c r="I461" s="5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28"/>
        <v>42001.25</v>
      </c>
      <c r="O461" s="8">
        <f t="shared" si="29"/>
        <v>42026.25</v>
      </c>
      <c r="P461" t="b">
        <v>0</v>
      </c>
      <c r="Q461" t="b">
        <v>0</v>
      </c>
      <c r="R461" t="s">
        <v>42</v>
      </c>
      <c r="S461" t="s">
        <v>2038</v>
      </c>
      <c r="T461" t="s">
        <v>2039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30"/>
        <v>1.7162500000000001</v>
      </c>
      <c r="G462" t="s">
        <v>20</v>
      </c>
      <c r="H462">
        <v>50</v>
      </c>
      <c r="I462" s="5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28"/>
        <v>40399.208333333336</v>
      </c>
      <c r="O462" s="8">
        <f t="shared" si="29"/>
        <v>40402.208333333336</v>
      </c>
      <c r="P462" t="b">
        <v>0</v>
      </c>
      <c r="Q462" t="b">
        <v>0</v>
      </c>
      <c r="R462" t="s">
        <v>33</v>
      </c>
      <c r="S462" t="s">
        <v>2036</v>
      </c>
      <c r="T462" t="s">
        <v>2037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30"/>
        <v>1.4104655870445344</v>
      </c>
      <c r="G463" t="s">
        <v>20</v>
      </c>
      <c r="H463">
        <v>2080</v>
      </c>
      <c r="I463" s="5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28"/>
        <v>41757.208333333336</v>
      </c>
      <c r="O463" s="8">
        <f t="shared" si="29"/>
        <v>41777.208333333336</v>
      </c>
      <c r="P463" t="b">
        <v>0</v>
      </c>
      <c r="Q463" t="b">
        <v>0</v>
      </c>
      <c r="R463" t="s">
        <v>53</v>
      </c>
      <c r="S463" t="s">
        <v>2038</v>
      </c>
      <c r="T463" t="s">
        <v>2041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30"/>
        <v>0.30579449152542371</v>
      </c>
      <c r="G464" t="s">
        <v>14</v>
      </c>
      <c r="H464">
        <v>535</v>
      </c>
      <c r="I464" s="5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28"/>
        <v>41304.25</v>
      </c>
      <c r="O464" s="8">
        <f t="shared" si="29"/>
        <v>41342.25</v>
      </c>
      <c r="P464" t="b">
        <v>0</v>
      </c>
      <c r="Q464" t="b">
        <v>0</v>
      </c>
      <c r="R464" t="s">
        <v>292</v>
      </c>
      <c r="S464" t="s">
        <v>2047</v>
      </c>
      <c r="T464" t="s">
        <v>2058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30"/>
        <v>1.0816455696202532</v>
      </c>
      <c r="G465" t="s">
        <v>20</v>
      </c>
      <c r="H465">
        <v>2105</v>
      </c>
      <c r="I465" s="5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28"/>
        <v>41639.25</v>
      </c>
      <c r="O465" s="8">
        <f t="shared" si="29"/>
        <v>41643.25</v>
      </c>
      <c r="P465" t="b">
        <v>0</v>
      </c>
      <c r="Q465" t="b">
        <v>0</v>
      </c>
      <c r="R465" t="s">
        <v>71</v>
      </c>
      <c r="S465" t="s">
        <v>2038</v>
      </c>
      <c r="T465" t="s">
        <v>2046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30"/>
        <v>1.3345505617977529</v>
      </c>
      <c r="G466" t="s">
        <v>20</v>
      </c>
      <c r="H466">
        <v>2436</v>
      </c>
      <c r="I466" s="5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28"/>
        <v>43142.25</v>
      </c>
      <c r="O466" s="8">
        <f t="shared" si="29"/>
        <v>43156.25</v>
      </c>
      <c r="P466" t="b">
        <v>0</v>
      </c>
      <c r="Q466" t="b">
        <v>0</v>
      </c>
      <c r="R466" t="s">
        <v>33</v>
      </c>
      <c r="S466" t="s">
        <v>2036</v>
      </c>
      <c r="T466" t="s">
        <v>2037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30"/>
        <v>1.8785106382978722</v>
      </c>
      <c r="G467" t="s">
        <v>20</v>
      </c>
      <c r="H467">
        <v>80</v>
      </c>
      <c r="I467" s="5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28"/>
        <v>43127.25</v>
      </c>
      <c r="O467" s="8">
        <f t="shared" si="29"/>
        <v>43136.25</v>
      </c>
      <c r="P467" t="b">
        <v>0</v>
      </c>
      <c r="Q467" t="b">
        <v>0</v>
      </c>
      <c r="R467" t="s">
        <v>206</v>
      </c>
      <c r="S467" t="s">
        <v>2044</v>
      </c>
      <c r="T467" t="s">
        <v>2056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30"/>
        <v>3.32</v>
      </c>
      <c r="G468" t="s">
        <v>20</v>
      </c>
      <c r="H468">
        <v>42</v>
      </c>
      <c r="I468" s="5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28"/>
        <v>41409.208333333336</v>
      </c>
      <c r="O468" s="8">
        <f t="shared" si="29"/>
        <v>41432.208333333336</v>
      </c>
      <c r="P468" t="b">
        <v>0</v>
      </c>
      <c r="Q468" t="b">
        <v>1</v>
      </c>
      <c r="R468" t="s">
        <v>65</v>
      </c>
      <c r="S468" t="s">
        <v>2034</v>
      </c>
      <c r="T468" t="s">
        <v>2043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30"/>
        <v>5.7521428571428572</v>
      </c>
      <c r="G469" t="s">
        <v>20</v>
      </c>
      <c r="H469">
        <v>139</v>
      </c>
      <c r="I469" s="5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28"/>
        <v>42331.25</v>
      </c>
      <c r="O469" s="8">
        <f t="shared" si="29"/>
        <v>42338.25</v>
      </c>
      <c r="P469" t="b">
        <v>0</v>
      </c>
      <c r="Q469" t="b">
        <v>1</v>
      </c>
      <c r="R469" t="s">
        <v>28</v>
      </c>
      <c r="S469" t="s">
        <v>2034</v>
      </c>
      <c r="T469" t="s">
        <v>2035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30"/>
        <v>0.40500000000000003</v>
      </c>
      <c r="G470" t="s">
        <v>14</v>
      </c>
      <c r="H470">
        <v>16</v>
      </c>
      <c r="I470" s="5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28"/>
        <v>43569.208333333328</v>
      </c>
      <c r="O470" s="8">
        <f t="shared" si="29"/>
        <v>43585.208333333328</v>
      </c>
      <c r="P470" t="b">
        <v>0</v>
      </c>
      <c r="Q470" t="b">
        <v>0</v>
      </c>
      <c r="R470" t="s">
        <v>33</v>
      </c>
      <c r="S470" t="s">
        <v>2036</v>
      </c>
      <c r="T470" t="s">
        <v>2037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30"/>
        <v>1.8442857142857143</v>
      </c>
      <c r="G471" t="s">
        <v>20</v>
      </c>
      <c r="H471">
        <v>159</v>
      </c>
      <c r="I471" s="5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28"/>
        <v>42142.208333333328</v>
      </c>
      <c r="O471" s="8">
        <f t="shared" si="29"/>
        <v>42144.208333333328</v>
      </c>
      <c r="P471" t="b">
        <v>0</v>
      </c>
      <c r="Q471" t="b">
        <v>0</v>
      </c>
      <c r="R471" t="s">
        <v>53</v>
      </c>
      <c r="S471" t="s">
        <v>2038</v>
      </c>
      <c r="T471" t="s">
        <v>2041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30"/>
        <v>2.8580555555555556</v>
      </c>
      <c r="G472" t="s">
        <v>20</v>
      </c>
      <c r="H472">
        <v>381</v>
      </c>
      <c r="I472" s="5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28"/>
        <v>42716.25</v>
      </c>
      <c r="O472" s="8">
        <f t="shared" si="29"/>
        <v>42723.25</v>
      </c>
      <c r="P472" t="b">
        <v>0</v>
      </c>
      <c r="Q472" t="b">
        <v>0</v>
      </c>
      <c r="R472" t="s">
        <v>65</v>
      </c>
      <c r="S472" t="s">
        <v>2034</v>
      </c>
      <c r="T472" t="s">
        <v>2043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30"/>
        <v>3.19</v>
      </c>
      <c r="G473" t="s">
        <v>20</v>
      </c>
      <c r="H473">
        <v>194</v>
      </c>
      <c r="I473" s="5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28"/>
        <v>41031.208333333336</v>
      </c>
      <c r="O473" s="8">
        <f t="shared" si="29"/>
        <v>41031.208333333336</v>
      </c>
      <c r="P473" t="b">
        <v>0</v>
      </c>
      <c r="Q473" t="b">
        <v>1</v>
      </c>
      <c r="R473" t="s">
        <v>17</v>
      </c>
      <c r="S473" t="s">
        <v>2030</v>
      </c>
      <c r="T473" t="s">
        <v>2031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30"/>
        <v>0.39234070221066319</v>
      </c>
      <c r="G474" t="s">
        <v>14</v>
      </c>
      <c r="H474">
        <v>575</v>
      </c>
      <c r="I474" s="5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28"/>
        <v>43535.208333333328</v>
      </c>
      <c r="O474" s="8">
        <f t="shared" si="29"/>
        <v>43589.208333333328</v>
      </c>
      <c r="P474" t="b">
        <v>0</v>
      </c>
      <c r="Q474" t="b">
        <v>0</v>
      </c>
      <c r="R474" t="s">
        <v>23</v>
      </c>
      <c r="S474" t="s">
        <v>2032</v>
      </c>
      <c r="T474" t="s">
        <v>2033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30"/>
        <v>1.7814000000000001</v>
      </c>
      <c r="G475" t="s">
        <v>20</v>
      </c>
      <c r="H475">
        <v>106</v>
      </c>
      <c r="I475" s="5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28"/>
        <v>43277.208333333328</v>
      </c>
      <c r="O475" s="8">
        <f t="shared" si="29"/>
        <v>43278.208333333328</v>
      </c>
      <c r="P475" t="b">
        <v>0</v>
      </c>
      <c r="Q475" t="b">
        <v>0</v>
      </c>
      <c r="R475" t="s">
        <v>50</v>
      </c>
      <c r="S475" t="s">
        <v>2032</v>
      </c>
      <c r="T475" t="s">
        <v>2040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30"/>
        <v>3.6515</v>
      </c>
      <c r="G476" t="s">
        <v>20</v>
      </c>
      <c r="H476">
        <v>142</v>
      </c>
      <c r="I476" s="5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28"/>
        <v>41989.25</v>
      </c>
      <c r="O476" s="8">
        <f t="shared" si="29"/>
        <v>41990.25</v>
      </c>
      <c r="P476" t="b">
        <v>0</v>
      </c>
      <c r="Q476" t="b">
        <v>0</v>
      </c>
      <c r="R476" t="s">
        <v>269</v>
      </c>
      <c r="S476" t="s">
        <v>2038</v>
      </c>
      <c r="T476" t="s">
        <v>2057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30"/>
        <v>1.1394594594594594</v>
      </c>
      <c r="G477" t="s">
        <v>20</v>
      </c>
      <c r="H477">
        <v>211</v>
      </c>
      <c r="I477" s="5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28"/>
        <v>41450.208333333336</v>
      </c>
      <c r="O477" s="8">
        <f t="shared" si="29"/>
        <v>41454.208333333336</v>
      </c>
      <c r="P477" t="b">
        <v>0</v>
      </c>
      <c r="Q477" t="b">
        <v>1</v>
      </c>
      <c r="R477" t="s">
        <v>206</v>
      </c>
      <c r="S477" t="s">
        <v>2044</v>
      </c>
      <c r="T477" t="s">
        <v>2056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30"/>
        <v>0.29828720626631855</v>
      </c>
      <c r="G478" t="s">
        <v>14</v>
      </c>
      <c r="H478">
        <v>1120</v>
      </c>
      <c r="I478" s="5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28"/>
        <v>43322.208333333328</v>
      </c>
      <c r="O478" s="8">
        <f t="shared" si="29"/>
        <v>43328.208333333328</v>
      </c>
      <c r="P478" t="b">
        <v>0</v>
      </c>
      <c r="Q478" t="b">
        <v>0</v>
      </c>
      <c r="R478" t="s">
        <v>119</v>
      </c>
      <c r="S478" t="s">
        <v>2044</v>
      </c>
      <c r="T478" t="s">
        <v>2050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30"/>
        <v>0.54270588235294115</v>
      </c>
      <c r="G479" t="s">
        <v>14</v>
      </c>
      <c r="H479">
        <v>113</v>
      </c>
      <c r="I479" s="5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28"/>
        <v>40720.208333333336</v>
      </c>
      <c r="O479" s="8">
        <f t="shared" si="29"/>
        <v>40747.208333333336</v>
      </c>
      <c r="P479" t="b">
        <v>0</v>
      </c>
      <c r="Q479" t="b">
        <v>0</v>
      </c>
      <c r="R479" t="s">
        <v>474</v>
      </c>
      <c r="S479" t="s">
        <v>2038</v>
      </c>
      <c r="T479" t="s">
        <v>2060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30"/>
        <v>2.3634156976744185</v>
      </c>
      <c r="G480" t="s">
        <v>20</v>
      </c>
      <c r="H480">
        <v>2756</v>
      </c>
      <c r="I480" s="5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28"/>
        <v>42072.208333333328</v>
      </c>
      <c r="O480" s="8">
        <f t="shared" si="29"/>
        <v>42084.208333333328</v>
      </c>
      <c r="P480" t="b">
        <v>0</v>
      </c>
      <c r="Q480" t="b">
        <v>0</v>
      </c>
      <c r="R480" t="s">
        <v>65</v>
      </c>
      <c r="S480" t="s">
        <v>2034</v>
      </c>
      <c r="T480" t="s">
        <v>2043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30"/>
        <v>5.1291666666666664</v>
      </c>
      <c r="G481" t="s">
        <v>20</v>
      </c>
      <c r="H481">
        <v>173</v>
      </c>
      <c r="I481" s="5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28"/>
        <v>42945.208333333328</v>
      </c>
      <c r="O481" s="8">
        <f t="shared" si="29"/>
        <v>42947.208333333328</v>
      </c>
      <c r="P481" t="b">
        <v>0</v>
      </c>
      <c r="Q481" t="b">
        <v>0</v>
      </c>
      <c r="R481" t="s">
        <v>17</v>
      </c>
      <c r="S481" t="s">
        <v>2030</v>
      </c>
      <c r="T481" t="s">
        <v>2031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30"/>
        <v>1.0065116279069768</v>
      </c>
      <c r="G482" t="s">
        <v>20</v>
      </c>
      <c r="H482">
        <v>87</v>
      </c>
      <c r="I482" s="5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28"/>
        <v>40248.25</v>
      </c>
      <c r="O482" s="8">
        <f t="shared" si="29"/>
        <v>40257.208333333336</v>
      </c>
      <c r="P482" t="b">
        <v>0</v>
      </c>
      <c r="Q482" t="b">
        <v>1</v>
      </c>
      <c r="R482" t="s">
        <v>122</v>
      </c>
      <c r="S482" t="s">
        <v>2051</v>
      </c>
      <c r="T482" t="s">
        <v>2052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30"/>
        <v>0.81348423194303154</v>
      </c>
      <c r="G483" t="s">
        <v>14</v>
      </c>
      <c r="H483">
        <v>1538</v>
      </c>
      <c r="I483" s="5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28"/>
        <v>41913.208333333336</v>
      </c>
      <c r="O483" s="8">
        <f t="shared" si="29"/>
        <v>41955.25</v>
      </c>
      <c r="P483" t="b">
        <v>0</v>
      </c>
      <c r="Q483" t="b">
        <v>1</v>
      </c>
      <c r="R483" t="s">
        <v>33</v>
      </c>
      <c r="S483" t="s">
        <v>2036</v>
      </c>
      <c r="T483" t="s">
        <v>2037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30"/>
        <v>0.16404761904761905</v>
      </c>
      <c r="G484" t="s">
        <v>14</v>
      </c>
      <c r="H484">
        <v>9</v>
      </c>
      <c r="I484" s="5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28"/>
        <v>40963.25</v>
      </c>
      <c r="O484" s="8">
        <f t="shared" si="29"/>
        <v>40974.25</v>
      </c>
      <c r="P484" t="b">
        <v>0</v>
      </c>
      <c r="Q484" t="b">
        <v>1</v>
      </c>
      <c r="R484" t="s">
        <v>119</v>
      </c>
      <c r="S484" t="s">
        <v>2044</v>
      </c>
      <c r="T484" t="s">
        <v>2050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30"/>
        <v>0.52774617067833696</v>
      </c>
      <c r="G485" t="s">
        <v>14</v>
      </c>
      <c r="H485">
        <v>554</v>
      </c>
      <c r="I485" s="5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28"/>
        <v>43811.25</v>
      </c>
      <c r="O485" s="8">
        <f t="shared" si="29"/>
        <v>43818.25</v>
      </c>
      <c r="P485" t="b">
        <v>0</v>
      </c>
      <c r="Q485" t="b">
        <v>0</v>
      </c>
      <c r="R485" t="s">
        <v>33</v>
      </c>
      <c r="S485" t="s">
        <v>2036</v>
      </c>
      <c r="T485" t="s">
        <v>2037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30"/>
        <v>2.6020608108108108</v>
      </c>
      <c r="G486" t="s">
        <v>20</v>
      </c>
      <c r="H486">
        <v>1572</v>
      </c>
      <c r="I486" s="5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28"/>
        <v>41855.208333333336</v>
      </c>
      <c r="O486" s="8">
        <f t="shared" si="29"/>
        <v>41904.208333333336</v>
      </c>
      <c r="P486" t="b">
        <v>0</v>
      </c>
      <c r="Q486" t="b">
        <v>1</v>
      </c>
      <c r="R486" t="s">
        <v>17</v>
      </c>
      <c r="S486" t="s">
        <v>2030</v>
      </c>
      <c r="T486" t="s">
        <v>2031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30"/>
        <v>0.30732891832229581</v>
      </c>
      <c r="G487" t="s">
        <v>14</v>
      </c>
      <c r="H487">
        <v>648</v>
      </c>
      <c r="I487" s="5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28"/>
        <v>43626.208333333328</v>
      </c>
      <c r="O487" s="8">
        <f t="shared" si="29"/>
        <v>43667.208333333328</v>
      </c>
      <c r="P487" t="b">
        <v>0</v>
      </c>
      <c r="Q487" t="b">
        <v>0</v>
      </c>
      <c r="R487" t="s">
        <v>33</v>
      </c>
      <c r="S487" t="s">
        <v>2036</v>
      </c>
      <c r="T487" t="s">
        <v>2037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30"/>
        <v>0.13500000000000001</v>
      </c>
      <c r="G488" t="s">
        <v>14</v>
      </c>
      <c r="H488">
        <v>21</v>
      </c>
      <c r="I488" s="5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28"/>
        <v>43168.25</v>
      </c>
      <c r="O488" s="8">
        <f t="shared" si="29"/>
        <v>43183.208333333328</v>
      </c>
      <c r="P488" t="b">
        <v>0</v>
      </c>
      <c r="Q488" t="b">
        <v>1</v>
      </c>
      <c r="R488" t="s">
        <v>206</v>
      </c>
      <c r="S488" t="s">
        <v>2044</v>
      </c>
      <c r="T488" t="s">
        <v>2056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30"/>
        <v>1.7862556663644606</v>
      </c>
      <c r="G489" t="s">
        <v>20</v>
      </c>
      <c r="H489">
        <v>2346</v>
      </c>
      <c r="I489" s="5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28"/>
        <v>42845.208333333328</v>
      </c>
      <c r="O489" s="8">
        <f t="shared" si="29"/>
        <v>42878.208333333328</v>
      </c>
      <c r="P489" t="b">
        <v>0</v>
      </c>
      <c r="Q489" t="b">
        <v>0</v>
      </c>
      <c r="R489" t="s">
        <v>33</v>
      </c>
      <c r="S489" t="s">
        <v>2036</v>
      </c>
      <c r="T489" t="s">
        <v>2037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30"/>
        <v>2.2005660377358489</v>
      </c>
      <c r="G490" t="s">
        <v>20</v>
      </c>
      <c r="H490">
        <v>115</v>
      </c>
      <c r="I490" s="5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28"/>
        <v>42403.25</v>
      </c>
      <c r="O490" s="8">
        <f t="shared" si="29"/>
        <v>42420.25</v>
      </c>
      <c r="P490" t="b">
        <v>0</v>
      </c>
      <c r="Q490" t="b">
        <v>0</v>
      </c>
      <c r="R490" t="s">
        <v>33</v>
      </c>
      <c r="S490" t="s">
        <v>2036</v>
      </c>
      <c r="T490" t="s">
        <v>2037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30"/>
        <v>1.015108695652174</v>
      </c>
      <c r="G491" t="s">
        <v>20</v>
      </c>
      <c r="H491">
        <v>85</v>
      </c>
      <c r="I491" s="5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28"/>
        <v>40406.208333333336</v>
      </c>
      <c r="O491" s="8">
        <f t="shared" si="29"/>
        <v>40411.208333333336</v>
      </c>
      <c r="P491" t="b">
        <v>0</v>
      </c>
      <c r="Q491" t="b">
        <v>0</v>
      </c>
      <c r="R491" t="s">
        <v>65</v>
      </c>
      <c r="S491" t="s">
        <v>2034</v>
      </c>
      <c r="T491" t="s">
        <v>2043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30"/>
        <v>1.915</v>
      </c>
      <c r="G492" t="s">
        <v>20</v>
      </c>
      <c r="H492">
        <v>144</v>
      </c>
      <c r="I492" s="5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28"/>
        <v>43786.25</v>
      </c>
      <c r="O492" s="8">
        <f t="shared" si="29"/>
        <v>43793.25</v>
      </c>
      <c r="P492" t="b">
        <v>0</v>
      </c>
      <c r="Q492" t="b">
        <v>0</v>
      </c>
      <c r="R492" t="s">
        <v>1029</v>
      </c>
      <c r="S492" t="s">
        <v>2061</v>
      </c>
      <c r="T492" t="s">
        <v>2062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30"/>
        <v>3.0534683098591549</v>
      </c>
      <c r="G493" t="s">
        <v>20</v>
      </c>
      <c r="H493">
        <v>2443</v>
      </c>
      <c r="I493" s="5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28"/>
        <v>41456.208333333336</v>
      </c>
      <c r="O493" s="8">
        <f t="shared" si="29"/>
        <v>41482.208333333336</v>
      </c>
      <c r="P493" t="b">
        <v>0</v>
      </c>
      <c r="Q493" t="b">
        <v>1</v>
      </c>
      <c r="R493" t="s">
        <v>17</v>
      </c>
      <c r="S493" t="s">
        <v>2030</v>
      </c>
      <c r="T493" t="s">
        <v>2031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30"/>
        <v>0.23995287958115183</v>
      </c>
      <c r="G494" t="s">
        <v>74</v>
      </c>
      <c r="H494">
        <v>595</v>
      </c>
      <c r="I494" s="5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28"/>
        <v>40336.208333333336</v>
      </c>
      <c r="O494" s="8">
        <f t="shared" si="29"/>
        <v>40371.208333333336</v>
      </c>
      <c r="P494" t="b">
        <v>1</v>
      </c>
      <c r="Q494" t="b">
        <v>1</v>
      </c>
      <c r="R494" t="s">
        <v>100</v>
      </c>
      <c r="S494" t="s">
        <v>2038</v>
      </c>
      <c r="T494" t="s">
        <v>2049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30"/>
        <v>7.2377777777777776</v>
      </c>
      <c r="G495" t="s">
        <v>20</v>
      </c>
      <c r="H495">
        <v>64</v>
      </c>
      <c r="I495" s="5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28"/>
        <v>43645.208333333328</v>
      </c>
      <c r="O495" s="8">
        <f t="shared" si="29"/>
        <v>43658.208333333328</v>
      </c>
      <c r="P495" t="b">
        <v>0</v>
      </c>
      <c r="Q495" t="b">
        <v>0</v>
      </c>
      <c r="R495" t="s">
        <v>122</v>
      </c>
      <c r="S495" t="s">
        <v>2051</v>
      </c>
      <c r="T495" t="s">
        <v>2052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30"/>
        <v>5.4736000000000002</v>
      </c>
      <c r="G496" t="s">
        <v>20</v>
      </c>
      <c r="H496">
        <v>268</v>
      </c>
      <c r="I496" s="5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28"/>
        <v>40990.208333333336</v>
      </c>
      <c r="O496" s="8">
        <f t="shared" si="29"/>
        <v>40991.208333333336</v>
      </c>
      <c r="P496" t="b">
        <v>0</v>
      </c>
      <c r="Q496" t="b">
        <v>0</v>
      </c>
      <c r="R496" t="s">
        <v>65</v>
      </c>
      <c r="S496" t="s">
        <v>2034</v>
      </c>
      <c r="T496" t="s">
        <v>2043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30"/>
        <v>4.1449999999999996</v>
      </c>
      <c r="G497" t="s">
        <v>20</v>
      </c>
      <c r="H497">
        <v>195</v>
      </c>
      <c r="I497" s="5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28"/>
        <v>41800.208333333336</v>
      </c>
      <c r="O497" s="8">
        <f t="shared" si="29"/>
        <v>41804.208333333336</v>
      </c>
      <c r="P497" t="b">
        <v>0</v>
      </c>
      <c r="Q497" t="b">
        <v>0</v>
      </c>
      <c r="R497" t="s">
        <v>33</v>
      </c>
      <c r="S497" t="s">
        <v>2036</v>
      </c>
      <c r="T497" t="s">
        <v>2037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30"/>
        <v>9.0696409140369975E-3</v>
      </c>
      <c r="G498" t="s">
        <v>14</v>
      </c>
      <c r="H498">
        <v>54</v>
      </c>
      <c r="I498" s="5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28"/>
        <v>42876.208333333328</v>
      </c>
      <c r="O498" s="8">
        <f t="shared" si="29"/>
        <v>42893.208333333328</v>
      </c>
      <c r="P498" t="b">
        <v>0</v>
      </c>
      <c r="Q498" t="b">
        <v>0</v>
      </c>
      <c r="R498" t="s">
        <v>71</v>
      </c>
      <c r="S498" t="s">
        <v>2038</v>
      </c>
      <c r="T498" t="s">
        <v>2046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30"/>
        <v>0.34173469387755101</v>
      </c>
      <c r="G499" t="s">
        <v>14</v>
      </c>
      <c r="H499">
        <v>120</v>
      </c>
      <c r="I499" s="5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28"/>
        <v>42724.25</v>
      </c>
      <c r="O499" s="8">
        <f t="shared" si="29"/>
        <v>42724.25</v>
      </c>
      <c r="P499" t="b">
        <v>0</v>
      </c>
      <c r="Q499" t="b">
        <v>1</v>
      </c>
      <c r="R499" t="s">
        <v>65</v>
      </c>
      <c r="S499" t="s">
        <v>2034</v>
      </c>
      <c r="T499" t="s">
        <v>2043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30"/>
        <v>0.239488107549121</v>
      </c>
      <c r="G500" t="s">
        <v>14</v>
      </c>
      <c r="H500">
        <v>579</v>
      </c>
      <c r="I500" s="5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28"/>
        <v>42005.25</v>
      </c>
      <c r="O500" s="8">
        <f t="shared" si="29"/>
        <v>42007.25</v>
      </c>
      <c r="P500" t="b">
        <v>0</v>
      </c>
      <c r="Q500" t="b">
        <v>0</v>
      </c>
      <c r="R500" t="s">
        <v>28</v>
      </c>
      <c r="S500" t="s">
        <v>2034</v>
      </c>
      <c r="T500" t="s">
        <v>2035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30"/>
        <v>0.48072649572649573</v>
      </c>
      <c r="G501" t="s">
        <v>14</v>
      </c>
      <c r="H501">
        <v>2072</v>
      </c>
      <c r="I501" s="5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28"/>
        <v>42444.208333333328</v>
      </c>
      <c r="O501" s="8">
        <f t="shared" si="29"/>
        <v>42449.208333333328</v>
      </c>
      <c r="P501" t="b">
        <v>0</v>
      </c>
      <c r="Q501" t="b">
        <v>1</v>
      </c>
      <c r="R501" t="s">
        <v>42</v>
      </c>
      <c r="S501" t="s">
        <v>2038</v>
      </c>
      <c r="T501" t="s">
        <v>2039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30"/>
        <v>0</v>
      </c>
      <c r="G502" t="s">
        <v>14</v>
      </c>
      <c r="H502">
        <v>0</v>
      </c>
      <c r="I502" s="5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28"/>
        <v>41395.208333333336</v>
      </c>
      <c r="O502" s="8">
        <f t="shared" si="29"/>
        <v>41423.208333333336</v>
      </c>
      <c r="P502" t="b">
        <v>0</v>
      </c>
      <c r="Q502" t="b">
        <v>1</v>
      </c>
      <c r="R502" t="s">
        <v>33</v>
      </c>
      <c r="S502" t="s">
        <v>2036</v>
      </c>
      <c r="T502" t="s">
        <v>2037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30"/>
        <v>0.70145182291666663</v>
      </c>
      <c r="G503" t="s">
        <v>14</v>
      </c>
      <c r="H503">
        <v>1796</v>
      </c>
      <c r="I503" s="5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28"/>
        <v>41345.208333333336</v>
      </c>
      <c r="O503" s="8">
        <f t="shared" si="29"/>
        <v>41347.208333333336</v>
      </c>
      <c r="P503" t="b">
        <v>0</v>
      </c>
      <c r="Q503" t="b">
        <v>0</v>
      </c>
      <c r="R503" t="s">
        <v>42</v>
      </c>
      <c r="S503" t="s">
        <v>2038</v>
      </c>
      <c r="T503" t="s">
        <v>2039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30"/>
        <v>5.2992307692307694</v>
      </c>
      <c r="G504" t="s">
        <v>20</v>
      </c>
      <c r="H504">
        <v>186</v>
      </c>
      <c r="I504" s="5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28"/>
        <v>41117.208333333336</v>
      </c>
      <c r="O504" s="8">
        <f t="shared" si="29"/>
        <v>41146.208333333336</v>
      </c>
      <c r="P504" t="b">
        <v>0</v>
      </c>
      <c r="Q504" t="b">
        <v>1</v>
      </c>
      <c r="R504" t="s">
        <v>89</v>
      </c>
      <c r="S504" t="s">
        <v>2047</v>
      </c>
      <c r="T504" t="s">
        <v>2048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30"/>
        <v>1.8032549019607844</v>
      </c>
      <c r="G505" t="s">
        <v>20</v>
      </c>
      <c r="H505">
        <v>460</v>
      </c>
      <c r="I505" s="5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28"/>
        <v>42186.208333333328</v>
      </c>
      <c r="O505" s="8">
        <f t="shared" si="29"/>
        <v>42206.208333333328</v>
      </c>
      <c r="P505" t="b">
        <v>0</v>
      </c>
      <c r="Q505" t="b">
        <v>0</v>
      </c>
      <c r="R505" t="s">
        <v>53</v>
      </c>
      <c r="S505" t="s">
        <v>2038</v>
      </c>
      <c r="T505" t="s">
        <v>2041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30"/>
        <v>0.92320000000000002</v>
      </c>
      <c r="G506" t="s">
        <v>14</v>
      </c>
      <c r="H506">
        <v>62</v>
      </c>
      <c r="I506" s="5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28"/>
        <v>42142.208333333328</v>
      </c>
      <c r="O506" s="8">
        <f t="shared" si="29"/>
        <v>42143.208333333328</v>
      </c>
      <c r="P506" t="b">
        <v>0</v>
      </c>
      <c r="Q506" t="b">
        <v>0</v>
      </c>
      <c r="R506" t="s">
        <v>23</v>
      </c>
      <c r="S506" t="s">
        <v>2032</v>
      </c>
      <c r="T506" t="s">
        <v>2033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30"/>
        <v>0.13901001112347053</v>
      </c>
      <c r="G507" t="s">
        <v>14</v>
      </c>
      <c r="H507">
        <v>347</v>
      </c>
      <c r="I507" s="5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28"/>
        <v>41341.25</v>
      </c>
      <c r="O507" s="8">
        <f t="shared" si="29"/>
        <v>41383.208333333336</v>
      </c>
      <c r="P507" t="b">
        <v>0</v>
      </c>
      <c r="Q507" t="b">
        <v>1</v>
      </c>
      <c r="R507" t="s">
        <v>133</v>
      </c>
      <c r="S507" t="s">
        <v>2044</v>
      </c>
      <c r="T507" t="s">
        <v>2053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30"/>
        <v>9.2707777777777771</v>
      </c>
      <c r="G508" t="s">
        <v>20</v>
      </c>
      <c r="H508">
        <v>2528</v>
      </c>
      <c r="I508" s="5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28"/>
        <v>43062.25</v>
      </c>
      <c r="O508" s="8">
        <f t="shared" si="29"/>
        <v>43079.25</v>
      </c>
      <c r="P508" t="b">
        <v>0</v>
      </c>
      <c r="Q508" t="b">
        <v>1</v>
      </c>
      <c r="R508" t="s">
        <v>33</v>
      </c>
      <c r="S508" t="s">
        <v>2036</v>
      </c>
      <c r="T508" t="s">
        <v>2037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30"/>
        <v>0.39857142857142858</v>
      </c>
      <c r="G509" t="s">
        <v>14</v>
      </c>
      <c r="H509">
        <v>19</v>
      </c>
      <c r="I509" s="5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28"/>
        <v>41373.208333333336</v>
      </c>
      <c r="O509" s="8">
        <f t="shared" si="29"/>
        <v>41422.208333333336</v>
      </c>
      <c r="P509" t="b">
        <v>0</v>
      </c>
      <c r="Q509" t="b">
        <v>1</v>
      </c>
      <c r="R509" t="s">
        <v>28</v>
      </c>
      <c r="S509" t="s">
        <v>2034</v>
      </c>
      <c r="T509" t="s">
        <v>2035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30"/>
        <v>1.1222929936305732</v>
      </c>
      <c r="G510" t="s">
        <v>20</v>
      </c>
      <c r="H510">
        <v>3657</v>
      </c>
      <c r="I510" s="5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28"/>
        <v>43310.208333333328</v>
      </c>
      <c r="O510" s="8">
        <f t="shared" si="29"/>
        <v>43331.208333333328</v>
      </c>
      <c r="P510" t="b">
        <v>0</v>
      </c>
      <c r="Q510" t="b">
        <v>0</v>
      </c>
      <c r="R510" t="s">
        <v>33</v>
      </c>
      <c r="S510" t="s">
        <v>2036</v>
      </c>
      <c r="T510" t="s">
        <v>2037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30"/>
        <v>0.70925816023738875</v>
      </c>
      <c r="G511" t="s">
        <v>14</v>
      </c>
      <c r="H511">
        <v>1258</v>
      </c>
      <c r="I511" s="5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28"/>
        <v>41034.208333333336</v>
      </c>
      <c r="O511" s="8">
        <f t="shared" si="29"/>
        <v>41044.208333333336</v>
      </c>
      <c r="P511" t="b">
        <v>0</v>
      </c>
      <c r="Q511" t="b">
        <v>0</v>
      </c>
      <c r="R511" t="s">
        <v>33</v>
      </c>
      <c r="S511" t="s">
        <v>2036</v>
      </c>
      <c r="T511" t="s">
        <v>2037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30"/>
        <v>1.1908974358974358</v>
      </c>
      <c r="G512" t="s">
        <v>20</v>
      </c>
      <c r="H512">
        <v>131</v>
      </c>
      <c r="I512" s="5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28"/>
        <v>43251.208333333328</v>
      </c>
      <c r="O512" s="8">
        <f t="shared" si="29"/>
        <v>43275.208333333328</v>
      </c>
      <c r="P512" t="b">
        <v>0</v>
      </c>
      <c r="Q512" t="b">
        <v>0</v>
      </c>
      <c r="R512" t="s">
        <v>53</v>
      </c>
      <c r="S512" t="s">
        <v>2038</v>
      </c>
      <c r="T512" t="s">
        <v>2041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30"/>
        <v>0.24017591339648173</v>
      </c>
      <c r="G513" t="s">
        <v>14</v>
      </c>
      <c r="H513">
        <v>362</v>
      </c>
      <c r="I513" s="5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28"/>
        <v>43671.208333333328</v>
      </c>
      <c r="O513" s="8">
        <f t="shared" si="29"/>
        <v>43681.208333333328</v>
      </c>
      <c r="P513" t="b">
        <v>0</v>
      </c>
      <c r="Q513" t="b">
        <v>0</v>
      </c>
      <c r="R513" t="s">
        <v>33</v>
      </c>
      <c r="S513" t="s">
        <v>2036</v>
      </c>
      <c r="T513" t="s">
        <v>2037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30"/>
        <v>1.3931868131868133</v>
      </c>
      <c r="G514" t="s">
        <v>20</v>
      </c>
      <c r="H514">
        <v>239</v>
      </c>
      <c r="I514" s="5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28"/>
        <v>41825.208333333336</v>
      </c>
      <c r="O514" s="8">
        <f t="shared" si="29"/>
        <v>41826.208333333336</v>
      </c>
      <c r="P514" t="b">
        <v>0</v>
      </c>
      <c r="Q514" t="b">
        <v>1</v>
      </c>
      <c r="R514" t="s">
        <v>89</v>
      </c>
      <c r="S514" t="s">
        <v>2047</v>
      </c>
      <c r="T514" t="s">
        <v>2048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30"/>
        <v>0.39277108433734942</v>
      </c>
      <c r="G515" t="s">
        <v>74</v>
      </c>
      <c r="H515">
        <v>35</v>
      </c>
      <c r="I515" s="5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32">(((L515/60)/60)/24)+DATE(1970,1,1)</f>
        <v>40430.208333333336</v>
      </c>
      <c r="O515" s="8">
        <f t="shared" ref="O515:O578" si="33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2038</v>
      </c>
      <c r="T515" t="s">
        <v>2057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ref="F516:F579" si="34">SUM(E516/D516)</f>
        <v>0.22439077144917088</v>
      </c>
      <c r="G516" t="s">
        <v>74</v>
      </c>
      <c r="H516">
        <v>528</v>
      </c>
      <c r="I516" s="5">
        <f t="shared" ref="I516:I579" si="35">SUM(E516/H516)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32"/>
        <v>41614.25</v>
      </c>
      <c r="O516" s="8">
        <f t="shared" si="33"/>
        <v>41619.25</v>
      </c>
      <c r="P516" t="b">
        <v>0</v>
      </c>
      <c r="Q516" t="b">
        <v>1</v>
      </c>
      <c r="R516" t="s">
        <v>23</v>
      </c>
      <c r="S516" t="s">
        <v>2032</v>
      </c>
      <c r="T516" t="s">
        <v>2033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4"/>
        <v>0.55779069767441858</v>
      </c>
      <c r="G517" t="s">
        <v>14</v>
      </c>
      <c r="H517">
        <v>133</v>
      </c>
      <c r="I517" s="5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32"/>
        <v>40900.25</v>
      </c>
      <c r="O517" s="8">
        <f t="shared" si="33"/>
        <v>40902.25</v>
      </c>
      <c r="P517" t="b">
        <v>0</v>
      </c>
      <c r="Q517" t="b">
        <v>1</v>
      </c>
      <c r="R517" t="s">
        <v>33</v>
      </c>
      <c r="S517" t="s">
        <v>2036</v>
      </c>
      <c r="T517" t="s">
        <v>2037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4"/>
        <v>0.42523125996810207</v>
      </c>
      <c r="G518" t="s">
        <v>14</v>
      </c>
      <c r="H518">
        <v>846</v>
      </c>
      <c r="I518" s="5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32"/>
        <v>40396.208333333336</v>
      </c>
      <c r="O518" s="8">
        <f t="shared" si="33"/>
        <v>40434.208333333336</v>
      </c>
      <c r="P518" t="b">
        <v>0</v>
      </c>
      <c r="Q518" t="b">
        <v>0</v>
      </c>
      <c r="R518" t="s">
        <v>68</v>
      </c>
      <c r="S518" t="s">
        <v>2044</v>
      </c>
      <c r="T518" t="s">
        <v>2045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4"/>
        <v>1.1200000000000001</v>
      </c>
      <c r="G519" t="s">
        <v>20</v>
      </c>
      <c r="H519">
        <v>78</v>
      </c>
      <c r="I519" s="5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32"/>
        <v>42860.208333333328</v>
      </c>
      <c r="O519" s="8">
        <f t="shared" si="33"/>
        <v>42865.208333333328</v>
      </c>
      <c r="P519" t="b">
        <v>0</v>
      </c>
      <c r="Q519" t="b">
        <v>0</v>
      </c>
      <c r="R519" t="s">
        <v>17</v>
      </c>
      <c r="S519" t="s">
        <v>2030</v>
      </c>
      <c r="T519" t="s">
        <v>2031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4"/>
        <v>7.0681818181818179E-2</v>
      </c>
      <c r="G520" t="s">
        <v>14</v>
      </c>
      <c r="H520">
        <v>10</v>
      </c>
      <c r="I520" s="5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32"/>
        <v>43154.25</v>
      </c>
      <c r="O520" s="8">
        <f t="shared" si="33"/>
        <v>43156.25</v>
      </c>
      <c r="P520" t="b">
        <v>0</v>
      </c>
      <c r="Q520" t="b">
        <v>1</v>
      </c>
      <c r="R520" t="s">
        <v>71</v>
      </c>
      <c r="S520" t="s">
        <v>2038</v>
      </c>
      <c r="T520" t="s">
        <v>2046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4"/>
        <v>1.0174563871693867</v>
      </c>
      <c r="G521" t="s">
        <v>20</v>
      </c>
      <c r="H521">
        <v>1773</v>
      </c>
      <c r="I521" s="5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32"/>
        <v>42012.25</v>
      </c>
      <c r="O521" s="8">
        <f t="shared" si="33"/>
        <v>42026.25</v>
      </c>
      <c r="P521" t="b">
        <v>0</v>
      </c>
      <c r="Q521" t="b">
        <v>1</v>
      </c>
      <c r="R521" t="s">
        <v>23</v>
      </c>
      <c r="S521" t="s">
        <v>2032</v>
      </c>
      <c r="T521" t="s">
        <v>2033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4"/>
        <v>4.2575000000000003</v>
      </c>
      <c r="G522" t="s">
        <v>20</v>
      </c>
      <c r="H522">
        <v>32</v>
      </c>
      <c r="I522" s="5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32"/>
        <v>43574.208333333328</v>
      </c>
      <c r="O522" s="8">
        <f t="shared" si="33"/>
        <v>43577.208333333328</v>
      </c>
      <c r="P522" t="b">
        <v>0</v>
      </c>
      <c r="Q522" t="b">
        <v>0</v>
      </c>
      <c r="R522" t="s">
        <v>33</v>
      </c>
      <c r="S522" t="s">
        <v>2036</v>
      </c>
      <c r="T522" t="s">
        <v>2037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4"/>
        <v>1.4553947368421052</v>
      </c>
      <c r="G523" t="s">
        <v>20</v>
      </c>
      <c r="H523">
        <v>369</v>
      </c>
      <c r="I523" s="5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32"/>
        <v>42605.208333333328</v>
      </c>
      <c r="O523" s="8">
        <f t="shared" si="33"/>
        <v>42611.208333333328</v>
      </c>
      <c r="P523" t="b">
        <v>0</v>
      </c>
      <c r="Q523" t="b">
        <v>1</v>
      </c>
      <c r="R523" t="s">
        <v>53</v>
      </c>
      <c r="S523" t="s">
        <v>2038</v>
      </c>
      <c r="T523" t="s">
        <v>2041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4"/>
        <v>0.32453465346534655</v>
      </c>
      <c r="G524" t="s">
        <v>14</v>
      </c>
      <c r="H524">
        <v>191</v>
      </c>
      <c r="I524" s="5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32"/>
        <v>41093.208333333336</v>
      </c>
      <c r="O524" s="8">
        <f t="shared" si="33"/>
        <v>41105.208333333336</v>
      </c>
      <c r="P524" t="b">
        <v>0</v>
      </c>
      <c r="Q524" t="b">
        <v>0</v>
      </c>
      <c r="R524" t="s">
        <v>100</v>
      </c>
      <c r="S524" t="s">
        <v>2038</v>
      </c>
      <c r="T524" t="s">
        <v>2049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4"/>
        <v>7.003333333333333</v>
      </c>
      <c r="G525" t="s">
        <v>20</v>
      </c>
      <c r="H525">
        <v>89</v>
      </c>
      <c r="I525" s="5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32"/>
        <v>40241.25</v>
      </c>
      <c r="O525" s="8">
        <f t="shared" si="33"/>
        <v>40246.25</v>
      </c>
      <c r="P525" t="b">
        <v>0</v>
      </c>
      <c r="Q525" t="b">
        <v>0</v>
      </c>
      <c r="R525" t="s">
        <v>100</v>
      </c>
      <c r="S525" t="s">
        <v>2038</v>
      </c>
      <c r="T525" t="s">
        <v>2049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4"/>
        <v>0.83904860392967939</v>
      </c>
      <c r="G526" t="s">
        <v>14</v>
      </c>
      <c r="H526">
        <v>1979</v>
      </c>
      <c r="I526" s="5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32"/>
        <v>40294.208333333336</v>
      </c>
      <c r="O526" s="8">
        <f t="shared" si="33"/>
        <v>40307.208333333336</v>
      </c>
      <c r="P526" t="b">
        <v>0</v>
      </c>
      <c r="Q526" t="b">
        <v>0</v>
      </c>
      <c r="R526" t="s">
        <v>33</v>
      </c>
      <c r="S526" t="s">
        <v>2036</v>
      </c>
      <c r="T526" t="s">
        <v>2037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4"/>
        <v>0.84190476190476193</v>
      </c>
      <c r="G527" t="s">
        <v>14</v>
      </c>
      <c r="H527">
        <v>63</v>
      </c>
      <c r="I527" s="5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32"/>
        <v>40505.25</v>
      </c>
      <c r="O527" s="8">
        <f t="shared" si="33"/>
        <v>40509.25</v>
      </c>
      <c r="P527" t="b">
        <v>0</v>
      </c>
      <c r="Q527" t="b">
        <v>0</v>
      </c>
      <c r="R527" t="s">
        <v>65</v>
      </c>
      <c r="S527" t="s">
        <v>2034</v>
      </c>
      <c r="T527" t="s">
        <v>2043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4"/>
        <v>1.5595180722891566</v>
      </c>
      <c r="G528" t="s">
        <v>20</v>
      </c>
      <c r="H528">
        <v>147</v>
      </c>
      <c r="I528" s="5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32"/>
        <v>42364.25</v>
      </c>
      <c r="O528" s="8">
        <f t="shared" si="33"/>
        <v>42401.25</v>
      </c>
      <c r="P528" t="b">
        <v>0</v>
      </c>
      <c r="Q528" t="b">
        <v>1</v>
      </c>
      <c r="R528" t="s">
        <v>33</v>
      </c>
      <c r="S528" t="s">
        <v>2036</v>
      </c>
      <c r="T528" t="s">
        <v>2037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4"/>
        <v>0.99619450317124736</v>
      </c>
      <c r="G529" t="s">
        <v>14</v>
      </c>
      <c r="H529">
        <v>6080</v>
      </c>
      <c r="I529" s="5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32"/>
        <v>42405.25</v>
      </c>
      <c r="O529" s="8">
        <f t="shared" si="33"/>
        <v>42441.25</v>
      </c>
      <c r="P529" t="b">
        <v>0</v>
      </c>
      <c r="Q529" t="b">
        <v>0</v>
      </c>
      <c r="R529" t="s">
        <v>71</v>
      </c>
      <c r="S529" t="s">
        <v>2038</v>
      </c>
      <c r="T529" t="s">
        <v>2046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4"/>
        <v>0.80300000000000005</v>
      </c>
      <c r="G530" t="s">
        <v>14</v>
      </c>
      <c r="H530">
        <v>80</v>
      </c>
      <c r="I530" s="5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32"/>
        <v>41601.25</v>
      </c>
      <c r="O530" s="8">
        <f t="shared" si="33"/>
        <v>41646.25</v>
      </c>
      <c r="P530" t="b">
        <v>0</v>
      </c>
      <c r="Q530" t="b">
        <v>0</v>
      </c>
      <c r="R530" t="s">
        <v>60</v>
      </c>
      <c r="S530" t="s">
        <v>2032</v>
      </c>
      <c r="T530" t="s">
        <v>2042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4"/>
        <v>0.11254901960784314</v>
      </c>
      <c r="G531" t="s">
        <v>14</v>
      </c>
      <c r="H531">
        <v>9</v>
      </c>
      <c r="I531" s="5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32"/>
        <v>41769.208333333336</v>
      </c>
      <c r="O531" s="8">
        <f t="shared" si="33"/>
        <v>41797.208333333336</v>
      </c>
      <c r="P531" t="b">
        <v>0</v>
      </c>
      <c r="Q531" t="b">
        <v>0</v>
      </c>
      <c r="R531" t="s">
        <v>89</v>
      </c>
      <c r="S531" t="s">
        <v>2047</v>
      </c>
      <c r="T531" t="s">
        <v>2048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4"/>
        <v>0.91740952380952379</v>
      </c>
      <c r="G532" t="s">
        <v>14</v>
      </c>
      <c r="H532">
        <v>1784</v>
      </c>
      <c r="I532" s="5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32"/>
        <v>40421.208333333336</v>
      </c>
      <c r="O532" s="8">
        <f t="shared" si="33"/>
        <v>40435.208333333336</v>
      </c>
      <c r="P532" t="b">
        <v>0</v>
      </c>
      <c r="Q532" t="b">
        <v>1</v>
      </c>
      <c r="R532" t="s">
        <v>119</v>
      </c>
      <c r="S532" t="s">
        <v>2044</v>
      </c>
      <c r="T532" t="s">
        <v>2050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4"/>
        <v>0.95521156936261387</v>
      </c>
      <c r="G533" t="s">
        <v>47</v>
      </c>
      <c r="H533">
        <v>3640</v>
      </c>
      <c r="I533" s="5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32"/>
        <v>41589.25</v>
      </c>
      <c r="O533" s="8">
        <f t="shared" si="33"/>
        <v>41645.25</v>
      </c>
      <c r="P533" t="b">
        <v>0</v>
      </c>
      <c r="Q533" t="b">
        <v>0</v>
      </c>
      <c r="R533" t="s">
        <v>89</v>
      </c>
      <c r="S533" t="s">
        <v>2047</v>
      </c>
      <c r="T533" t="s">
        <v>2048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4"/>
        <v>5.0287499999999996</v>
      </c>
      <c r="G534" t="s">
        <v>20</v>
      </c>
      <c r="H534">
        <v>126</v>
      </c>
      <c r="I534" s="5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32"/>
        <v>43125.25</v>
      </c>
      <c r="O534" s="8">
        <f t="shared" si="33"/>
        <v>43126.25</v>
      </c>
      <c r="P534" t="b">
        <v>0</v>
      </c>
      <c r="Q534" t="b">
        <v>0</v>
      </c>
      <c r="R534" t="s">
        <v>33</v>
      </c>
      <c r="S534" t="s">
        <v>2036</v>
      </c>
      <c r="T534" t="s">
        <v>2037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4"/>
        <v>1.5924394463667819</v>
      </c>
      <c r="G535" t="s">
        <v>20</v>
      </c>
      <c r="H535">
        <v>2218</v>
      </c>
      <c r="I535" s="5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32"/>
        <v>41479.208333333336</v>
      </c>
      <c r="O535" s="8">
        <f t="shared" si="33"/>
        <v>41515.208333333336</v>
      </c>
      <c r="P535" t="b">
        <v>0</v>
      </c>
      <c r="Q535" t="b">
        <v>0</v>
      </c>
      <c r="R535" t="s">
        <v>60</v>
      </c>
      <c r="S535" t="s">
        <v>2032</v>
      </c>
      <c r="T535" t="s">
        <v>2042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4"/>
        <v>0.15022446689113356</v>
      </c>
      <c r="G536" t="s">
        <v>14</v>
      </c>
      <c r="H536">
        <v>243</v>
      </c>
      <c r="I536" s="5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32"/>
        <v>43329.208333333328</v>
      </c>
      <c r="O536" s="8">
        <f t="shared" si="33"/>
        <v>43330.208333333328</v>
      </c>
      <c r="P536" t="b">
        <v>0</v>
      </c>
      <c r="Q536" t="b">
        <v>1</v>
      </c>
      <c r="R536" t="s">
        <v>53</v>
      </c>
      <c r="S536" t="s">
        <v>2038</v>
      </c>
      <c r="T536" t="s">
        <v>2041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4"/>
        <v>4.820384615384615</v>
      </c>
      <c r="G537" t="s">
        <v>20</v>
      </c>
      <c r="H537">
        <v>202</v>
      </c>
      <c r="I537" s="5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32"/>
        <v>43259.208333333328</v>
      </c>
      <c r="O537" s="8">
        <f t="shared" si="33"/>
        <v>43261.208333333328</v>
      </c>
      <c r="P537" t="b">
        <v>0</v>
      </c>
      <c r="Q537" t="b">
        <v>1</v>
      </c>
      <c r="R537" t="s">
        <v>33</v>
      </c>
      <c r="S537" t="s">
        <v>2036</v>
      </c>
      <c r="T537" t="s">
        <v>2037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4"/>
        <v>1.4996938775510205</v>
      </c>
      <c r="G538" t="s">
        <v>20</v>
      </c>
      <c r="H538">
        <v>140</v>
      </c>
      <c r="I538" s="5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32"/>
        <v>40414.208333333336</v>
      </c>
      <c r="O538" s="8">
        <f t="shared" si="33"/>
        <v>40440.208333333336</v>
      </c>
      <c r="P538" t="b">
        <v>0</v>
      </c>
      <c r="Q538" t="b">
        <v>0</v>
      </c>
      <c r="R538" t="s">
        <v>119</v>
      </c>
      <c r="S538" t="s">
        <v>2044</v>
      </c>
      <c r="T538" t="s">
        <v>2050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4"/>
        <v>1.1722156398104266</v>
      </c>
      <c r="G539" t="s">
        <v>20</v>
      </c>
      <c r="H539">
        <v>1052</v>
      </c>
      <c r="I539" s="5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32"/>
        <v>43342.208333333328</v>
      </c>
      <c r="O539" s="8">
        <f t="shared" si="33"/>
        <v>43365.208333333328</v>
      </c>
      <c r="P539" t="b">
        <v>1</v>
      </c>
      <c r="Q539" t="b">
        <v>1</v>
      </c>
      <c r="R539" t="s">
        <v>42</v>
      </c>
      <c r="S539" t="s">
        <v>2038</v>
      </c>
      <c r="T539" t="s">
        <v>2039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4"/>
        <v>0.37695968274950431</v>
      </c>
      <c r="G540" t="s">
        <v>14</v>
      </c>
      <c r="H540">
        <v>1296</v>
      </c>
      <c r="I540" s="5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32"/>
        <v>41539.208333333336</v>
      </c>
      <c r="O540" s="8">
        <f t="shared" si="33"/>
        <v>41555.208333333336</v>
      </c>
      <c r="P540" t="b">
        <v>0</v>
      </c>
      <c r="Q540" t="b">
        <v>0</v>
      </c>
      <c r="R540" t="s">
        <v>292</v>
      </c>
      <c r="S540" t="s">
        <v>2047</v>
      </c>
      <c r="T540" t="s">
        <v>2058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4"/>
        <v>0.72653061224489801</v>
      </c>
      <c r="G541" t="s">
        <v>14</v>
      </c>
      <c r="H541">
        <v>77</v>
      </c>
      <c r="I541" s="5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32"/>
        <v>43647.208333333328</v>
      </c>
      <c r="O541" s="8">
        <f t="shared" si="33"/>
        <v>43653.208333333328</v>
      </c>
      <c r="P541" t="b">
        <v>0</v>
      </c>
      <c r="Q541" t="b">
        <v>1</v>
      </c>
      <c r="R541" t="s">
        <v>17</v>
      </c>
      <c r="S541" t="s">
        <v>2030</v>
      </c>
      <c r="T541" t="s">
        <v>2031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4"/>
        <v>2.6598113207547169</v>
      </c>
      <c r="G542" t="s">
        <v>20</v>
      </c>
      <c r="H542">
        <v>247</v>
      </c>
      <c r="I542" s="5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32"/>
        <v>43225.208333333328</v>
      </c>
      <c r="O542" s="8">
        <f t="shared" si="33"/>
        <v>43247.208333333328</v>
      </c>
      <c r="P542" t="b">
        <v>0</v>
      </c>
      <c r="Q542" t="b">
        <v>0</v>
      </c>
      <c r="R542" t="s">
        <v>122</v>
      </c>
      <c r="S542" t="s">
        <v>2051</v>
      </c>
      <c r="T542" t="s">
        <v>2052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4"/>
        <v>0.24205617977528091</v>
      </c>
      <c r="G543" t="s">
        <v>14</v>
      </c>
      <c r="H543">
        <v>395</v>
      </c>
      <c r="I543" s="5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32"/>
        <v>42165.208333333328</v>
      </c>
      <c r="O543" s="8">
        <f t="shared" si="33"/>
        <v>42191.208333333328</v>
      </c>
      <c r="P543" t="b">
        <v>0</v>
      </c>
      <c r="Q543" t="b">
        <v>0</v>
      </c>
      <c r="R543" t="s">
        <v>292</v>
      </c>
      <c r="S543" t="s">
        <v>2047</v>
      </c>
      <c r="T543" t="s">
        <v>2058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4"/>
        <v>2.5064935064935064E-2</v>
      </c>
      <c r="G544" t="s">
        <v>14</v>
      </c>
      <c r="H544">
        <v>49</v>
      </c>
      <c r="I544" s="5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32"/>
        <v>42391.25</v>
      </c>
      <c r="O544" s="8">
        <f t="shared" si="33"/>
        <v>42421.25</v>
      </c>
      <c r="P544" t="b">
        <v>0</v>
      </c>
      <c r="Q544" t="b">
        <v>0</v>
      </c>
      <c r="R544" t="s">
        <v>60</v>
      </c>
      <c r="S544" t="s">
        <v>2032</v>
      </c>
      <c r="T544" t="s">
        <v>2042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4"/>
        <v>0.1632979976442874</v>
      </c>
      <c r="G545" t="s">
        <v>14</v>
      </c>
      <c r="H545">
        <v>180</v>
      </c>
      <c r="I545" s="5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32"/>
        <v>41528.208333333336</v>
      </c>
      <c r="O545" s="8">
        <f t="shared" si="33"/>
        <v>41543.208333333336</v>
      </c>
      <c r="P545" t="b">
        <v>0</v>
      </c>
      <c r="Q545" t="b">
        <v>0</v>
      </c>
      <c r="R545" t="s">
        <v>89</v>
      </c>
      <c r="S545" t="s">
        <v>2047</v>
      </c>
      <c r="T545" t="s">
        <v>2048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4"/>
        <v>2.7650000000000001</v>
      </c>
      <c r="G546" t="s">
        <v>20</v>
      </c>
      <c r="H546">
        <v>84</v>
      </c>
      <c r="I546" s="5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32"/>
        <v>42377.25</v>
      </c>
      <c r="O546" s="8">
        <f t="shared" si="33"/>
        <v>42390.25</v>
      </c>
      <c r="P546" t="b">
        <v>0</v>
      </c>
      <c r="Q546" t="b">
        <v>0</v>
      </c>
      <c r="R546" t="s">
        <v>23</v>
      </c>
      <c r="S546" t="s">
        <v>2032</v>
      </c>
      <c r="T546" t="s">
        <v>2033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4"/>
        <v>0.88803571428571426</v>
      </c>
      <c r="G547" t="s">
        <v>14</v>
      </c>
      <c r="H547">
        <v>2690</v>
      </c>
      <c r="I547" s="5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32"/>
        <v>43824.25</v>
      </c>
      <c r="O547" s="8">
        <f t="shared" si="33"/>
        <v>43844.25</v>
      </c>
      <c r="P547" t="b">
        <v>0</v>
      </c>
      <c r="Q547" t="b">
        <v>0</v>
      </c>
      <c r="R547" t="s">
        <v>33</v>
      </c>
      <c r="S547" t="s">
        <v>2036</v>
      </c>
      <c r="T547" t="s">
        <v>2037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4"/>
        <v>1.6357142857142857</v>
      </c>
      <c r="G548" t="s">
        <v>20</v>
      </c>
      <c r="H548">
        <v>88</v>
      </c>
      <c r="I548" s="5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32"/>
        <v>43360.208333333328</v>
      </c>
      <c r="O548" s="8">
        <f t="shared" si="33"/>
        <v>43363.208333333328</v>
      </c>
      <c r="P548" t="b">
        <v>0</v>
      </c>
      <c r="Q548" t="b">
        <v>1</v>
      </c>
      <c r="R548" t="s">
        <v>33</v>
      </c>
      <c r="S548" t="s">
        <v>2036</v>
      </c>
      <c r="T548" t="s">
        <v>2037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4"/>
        <v>9.69</v>
      </c>
      <c r="G549" t="s">
        <v>20</v>
      </c>
      <c r="H549">
        <v>156</v>
      </c>
      <c r="I549" s="5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32"/>
        <v>42029.25</v>
      </c>
      <c r="O549" s="8">
        <f t="shared" si="33"/>
        <v>42041.25</v>
      </c>
      <c r="P549" t="b">
        <v>0</v>
      </c>
      <c r="Q549" t="b">
        <v>0</v>
      </c>
      <c r="R549" t="s">
        <v>53</v>
      </c>
      <c r="S549" t="s">
        <v>2038</v>
      </c>
      <c r="T549" t="s">
        <v>2041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4"/>
        <v>2.7091376701966716</v>
      </c>
      <c r="G550" t="s">
        <v>20</v>
      </c>
      <c r="H550">
        <v>2985</v>
      </c>
      <c r="I550" s="5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32"/>
        <v>42461.208333333328</v>
      </c>
      <c r="O550" s="8">
        <f t="shared" si="33"/>
        <v>42474.208333333328</v>
      </c>
      <c r="P550" t="b">
        <v>0</v>
      </c>
      <c r="Q550" t="b">
        <v>0</v>
      </c>
      <c r="R550" t="s">
        <v>33</v>
      </c>
      <c r="S550" t="s">
        <v>2036</v>
      </c>
      <c r="T550" t="s">
        <v>2037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4"/>
        <v>2.8421355932203389</v>
      </c>
      <c r="G551" t="s">
        <v>20</v>
      </c>
      <c r="H551">
        <v>762</v>
      </c>
      <c r="I551" s="5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32"/>
        <v>41422.208333333336</v>
      </c>
      <c r="O551" s="8">
        <f t="shared" si="33"/>
        <v>41431.208333333336</v>
      </c>
      <c r="P551" t="b">
        <v>0</v>
      </c>
      <c r="Q551" t="b">
        <v>0</v>
      </c>
      <c r="R551" t="s">
        <v>65</v>
      </c>
      <c r="S551" t="s">
        <v>2034</v>
      </c>
      <c r="T551" t="s">
        <v>2043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4"/>
        <v>0.04</v>
      </c>
      <c r="G552" t="s">
        <v>74</v>
      </c>
      <c r="H552">
        <v>1</v>
      </c>
      <c r="I552" s="5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32"/>
        <v>40968.25</v>
      </c>
      <c r="O552" s="8">
        <f t="shared" si="33"/>
        <v>40989.208333333336</v>
      </c>
      <c r="P552" t="b">
        <v>0</v>
      </c>
      <c r="Q552" t="b">
        <v>0</v>
      </c>
      <c r="R552" t="s">
        <v>60</v>
      </c>
      <c r="S552" t="s">
        <v>2032</v>
      </c>
      <c r="T552" t="s">
        <v>2042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4"/>
        <v>0.58632981676846196</v>
      </c>
      <c r="G553" t="s">
        <v>14</v>
      </c>
      <c r="H553">
        <v>2779</v>
      </c>
      <c r="I553" s="5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32"/>
        <v>41993.25</v>
      </c>
      <c r="O553" s="8">
        <f t="shared" si="33"/>
        <v>42033.25</v>
      </c>
      <c r="P553" t="b">
        <v>0</v>
      </c>
      <c r="Q553" t="b">
        <v>1</v>
      </c>
      <c r="R553" t="s">
        <v>28</v>
      </c>
      <c r="S553" t="s">
        <v>2034</v>
      </c>
      <c r="T553" t="s">
        <v>2035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4"/>
        <v>0.98511111111111116</v>
      </c>
      <c r="G554" t="s">
        <v>14</v>
      </c>
      <c r="H554">
        <v>92</v>
      </c>
      <c r="I554" s="5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32"/>
        <v>42700.25</v>
      </c>
      <c r="O554" s="8">
        <f t="shared" si="33"/>
        <v>42702.25</v>
      </c>
      <c r="P554" t="b">
        <v>0</v>
      </c>
      <c r="Q554" t="b">
        <v>0</v>
      </c>
      <c r="R554" t="s">
        <v>33</v>
      </c>
      <c r="S554" t="s">
        <v>2036</v>
      </c>
      <c r="T554" t="s">
        <v>2037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4"/>
        <v>0.43975381008206332</v>
      </c>
      <c r="G555" t="s">
        <v>14</v>
      </c>
      <c r="H555">
        <v>1028</v>
      </c>
      <c r="I555" s="5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32"/>
        <v>40545.25</v>
      </c>
      <c r="O555" s="8">
        <f t="shared" si="33"/>
        <v>40546.25</v>
      </c>
      <c r="P555" t="b">
        <v>0</v>
      </c>
      <c r="Q555" t="b">
        <v>0</v>
      </c>
      <c r="R555" t="s">
        <v>23</v>
      </c>
      <c r="S555" t="s">
        <v>2032</v>
      </c>
      <c r="T555" t="s">
        <v>2033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4"/>
        <v>1.5166315789473683</v>
      </c>
      <c r="G556" t="s">
        <v>20</v>
      </c>
      <c r="H556">
        <v>554</v>
      </c>
      <c r="I556" s="5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32"/>
        <v>42723.25</v>
      </c>
      <c r="O556" s="8">
        <f t="shared" si="33"/>
        <v>42729.25</v>
      </c>
      <c r="P556" t="b">
        <v>0</v>
      </c>
      <c r="Q556" t="b">
        <v>0</v>
      </c>
      <c r="R556" t="s">
        <v>60</v>
      </c>
      <c r="S556" t="s">
        <v>2032</v>
      </c>
      <c r="T556" t="s">
        <v>2042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4"/>
        <v>2.2363492063492063</v>
      </c>
      <c r="G557" t="s">
        <v>20</v>
      </c>
      <c r="H557">
        <v>135</v>
      </c>
      <c r="I557" s="5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32"/>
        <v>41731.208333333336</v>
      </c>
      <c r="O557" s="8">
        <f t="shared" si="33"/>
        <v>41762.208333333336</v>
      </c>
      <c r="P557" t="b">
        <v>0</v>
      </c>
      <c r="Q557" t="b">
        <v>0</v>
      </c>
      <c r="R557" t="s">
        <v>23</v>
      </c>
      <c r="S557" t="s">
        <v>2032</v>
      </c>
      <c r="T557" t="s">
        <v>2033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4"/>
        <v>2.3975</v>
      </c>
      <c r="G558" t="s">
        <v>20</v>
      </c>
      <c r="H558">
        <v>122</v>
      </c>
      <c r="I558" s="5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32"/>
        <v>40792.208333333336</v>
      </c>
      <c r="O558" s="8">
        <f t="shared" si="33"/>
        <v>40799.208333333336</v>
      </c>
      <c r="P558" t="b">
        <v>0</v>
      </c>
      <c r="Q558" t="b">
        <v>1</v>
      </c>
      <c r="R558" t="s">
        <v>206</v>
      </c>
      <c r="S558" t="s">
        <v>2044</v>
      </c>
      <c r="T558" t="s">
        <v>2056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4"/>
        <v>1.9933333333333334</v>
      </c>
      <c r="G559" t="s">
        <v>20</v>
      </c>
      <c r="H559">
        <v>221</v>
      </c>
      <c r="I559" s="5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32"/>
        <v>42279.208333333328</v>
      </c>
      <c r="O559" s="8">
        <f t="shared" si="33"/>
        <v>42282.208333333328</v>
      </c>
      <c r="P559" t="b">
        <v>0</v>
      </c>
      <c r="Q559" t="b">
        <v>1</v>
      </c>
      <c r="R559" t="s">
        <v>474</v>
      </c>
      <c r="S559" t="s">
        <v>2038</v>
      </c>
      <c r="T559" t="s">
        <v>2060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4"/>
        <v>1.373448275862069</v>
      </c>
      <c r="G560" t="s">
        <v>20</v>
      </c>
      <c r="H560">
        <v>126</v>
      </c>
      <c r="I560" s="5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32"/>
        <v>42424.25</v>
      </c>
      <c r="O560" s="8">
        <f t="shared" si="33"/>
        <v>42467.208333333328</v>
      </c>
      <c r="P560" t="b">
        <v>0</v>
      </c>
      <c r="Q560" t="b">
        <v>0</v>
      </c>
      <c r="R560" t="s">
        <v>33</v>
      </c>
      <c r="S560" t="s">
        <v>2036</v>
      </c>
      <c r="T560" t="s">
        <v>2037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4"/>
        <v>1.009696106362773</v>
      </c>
      <c r="G561" t="s">
        <v>20</v>
      </c>
      <c r="H561">
        <v>1022</v>
      </c>
      <c r="I561" s="5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32"/>
        <v>42584.208333333328</v>
      </c>
      <c r="O561" s="8">
        <f t="shared" si="33"/>
        <v>42591.208333333328</v>
      </c>
      <c r="P561" t="b">
        <v>0</v>
      </c>
      <c r="Q561" t="b">
        <v>0</v>
      </c>
      <c r="R561" t="s">
        <v>33</v>
      </c>
      <c r="S561" t="s">
        <v>2036</v>
      </c>
      <c r="T561" t="s">
        <v>2037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4"/>
        <v>7.9416000000000002</v>
      </c>
      <c r="G562" t="s">
        <v>20</v>
      </c>
      <c r="H562">
        <v>3177</v>
      </c>
      <c r="I562" s="5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32"/>
        <v>40865.25</v>
      </c>
      <c r="O562" s="8">
        <f t="shared" si="33"/>
        <v>40905.25</v>
      </c>
      <c r="P562" t="b">
        <v>0</v>
      </c>
      <c r="Q562" t="b">
        <v>0</v>
      </c>
      <c r="R562" t="s">
        <v>71</v>
      </c>
      <c r="S562" t="s">
        <v>2038</v>
      </c>
      <c r="T562" t="s">
        <v>2046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4"/>
        <v>3.6970000000000001</v>
      </c>
      <c r="G563" t="s">
        <v>20</v>
      </c>
      <c r="H563">
        <v>198</v>
      </c>
      <c r="I563" s="5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32"/>
        <v>40833.208333333336</v>
      </c>
      <c r="O563" s="8">
        <f t="shared" si="33"/>
        <v>40835.208333333336</v>
      </c>
      <c r="P563" t="b">
        <v>0</v>
      </c>
      <c r="Q563" t="b">
        <v>0</v>
      </c>
      <c r="R563" t="s">
        <v>33</v>
      </c>
      <c r="S563" t="s">
        <v>2036</v>
      </c>
      <c r="T563" t="s">
        <v>2037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4"/>
        <v>0.12818181818181817</v>
      </c>
      <c r="G564" t="s">
        <v>14</v>
      </c>
      <c r="H564">
        <v>26</v>
      </c>
      <c r="I564" s="5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32"/>
        <v>43536.208333333328</v>
      </c>
      <c r="O564" s="8">
        <f t="shared" si="33"/>
        <v>43538.208333333328</v>
      </c>
      <c r="P564" t="b">
        <v>0</v>
      </c>
      <c r="Q564" t="b">
        <v>0</v>
      </c>
      <c r="R564" t="s">
        <v>23</v>
      </c>
      <c r="S564" t="s">
        <v>2032</v>
      </c>
      <c r="T564" t="s">
        <v>2033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4"/>
        <v>1.3802702702702703</v>
      </c>
      <c r="G565" t="s">
        <v>20</v>
      </c>
      <c r="H565">
        <v>85</v>
      </c>
      <c r="I565" s="5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32"/>
        <v>43417.25</v>
      </c>
      <c r="O565" s="8">
        <f t="shared" si="33"/>
        <v>43437.25</v>
      </c>
      <c r="P565" t="b">
        <v>0</v>
      </c>
      <c r="Q565" t="b">
        <v>0</v>
      </c>
      <c r="R565" t="s">
        <v>42</v>
      </c>
      <c r="S565" t="s">
        <v>2038</v>
      </c>
      <c r="T565" t="s">
        <v>2039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4"/>
        <v>0.83813278008298753</v>
      </c>
      <c r="G566" t="s">
        <v>14</v>
      </c>
      <c r="H566">
        <v>1790</v>
      </c>
      <c r="I566" s="5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32"/>
        <v>42078.208333333328</v>
      </c>
      <c r="O566" s="8">
        <f t="shared" si="33"/>
        <v>42086.208333333328</v>
      </c>
      <c r="P566" t="b">
        <v>0</v>
      </c>
      <c r="Q566" t="b">
        <v>0</v>
      </c>
      <c r="R566" t="s">
        <v>33</v>
      </c>
      <c r="S566" t="s">
        <v>2036</v>
      </c>
      <c r="T566" t="s">
        <v>2037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4"/>
        <v>2.0460063224446787</v>
      </c>
      <c r="G567" t="s">
        <v>20</v>
      </c>
      <c r="H567">
        <v>3596</v>
      </c>
      <c r="I567" s="5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32"/>
        <v>40862.25</v>
      </c>
      <c r="O567" s="8">
        <f t="shared" si="33"/>
        <v>40882.25</v>
      </c>
      <c r="P567" t="b">
        <v>0</v>
      </c>
      <c r="Q567" t="b">
        <v>0</v>
      </c>
      <c r="R567" t="s">
        <v>33</v>
      </c>
      <c r="S567" t="s">
        <v>2036</v>
      </c>
      <c r="T567" t="s">
        <v>2037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4"/>
        <v>0.44344086021505374</v>
      </c>
      <c r="G568" t="s">
        <v>14</v>
      </c>
      <c r="H568">
        <v>37</v>
      </c>
      <c r="I568" s="5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32"/>
        <v>42424.25</v>
      </c>
      <c r="O568" s="8">
        <f t="shared" si="33"/>
        <v>42447.208333333328</v>
      </c>
      <c r="P568" t="b">
        <v>0</v>
      </c>
      <c r="Q568" t="b">
        <v>1</v>
      </c>
      <c r="R568" t="s">
        <v>50</v>
      </c>
      <c r="S568" t="s">
        <v>2032</v>
      </c>
      <c r="T568" t="s">
        <v>2040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4"/>
        <v>2.1860294117647059</v>
      </c>
      <c r="G569" t="s">
        <v>20</v>
      </c>
      <c r="H569">
        <v>244</v>
      </c>
      <c r="I569" s="5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32"/>
        <v>41830.208333333336</v>
      </c>
      <c r="O569" s="8">
        <f t="shared" si="33"/>
        <v>41832.208333333336</v>
      </c>
      <c r="P569" t="b">
        <v>0</v>
      </c>
      <c r="Q569" t="b">
        <v>0</v>
      </c>
      <c r="R569" t="s">
        <v>23</v>
      </c>
      <c r="S569" t="s">
        <v>2032</v>
      </c>
      <c r="T569" t="s">
        <v>2033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4"/>
        <v>1.8603314917127072</v>
      </c>
      <c r="G570" t="s">
        <v>20</v>
      </c>
      <c r="H570">
        <v>5180</v>
      </c>
      <c r="I570" s="5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32"/>
        <v>40374.208333333336</v>
      </c>
      <c r="O570" s="8">
        <f t="shared" si="33"/>
        <v>40419.208333333336</v>
      </c>
      <c r="P570" t="b">
        <v>0</v>
      </c>
      <c r="Q570" t="b">
        <v>0</v>
      </c>
      <c r="R570" t="s">
        <v>33</v>
      </c>
      <c r="S570" t="s">
        <v>2036</v>
      </c>
      <c r="T570" t="s">
        <v>2037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4"/>
        <v>2.3733830845771142</v>
      </c>
      <c r="G571" t="s">
        <v>20</v>
      </c>
      <c r="H571">
        <v>589</v>
      </c>
      <c r="I571" s="5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32"/>
        <v>40554.25</v>
      </c>
      <c r="O571" s="8">
        <f t="shared" si="33"/>
        <v>40566.25</v>
      </c>
      <c r="P571" t="b">
        <v>0</v>
      </c>
      <c r="Q571" t="b">
        <v>0</v>
      </c>
      <c r="R571" t="s">
        <v>71</v>
      </c>
      <c r="S571" t="s">
        <v>2038</v>
      </c>
      <c r="T571" t="s">
        <v>2046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4"/>
        <v>3.0565384615384614</v>
      </c>
      <c r="G572" t="s">
        <v>20</v>
      </c>
      <c r="H572">
        <v>2725</v>
      </c>
      <c r="I572" s="5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32"/>
        <v>41993.25</v>
      </c>
      <c r="O572" s="8">
        <f t="shared" si="33"/>
        <v>41999.25</v>
      </c>
      <c r="P572" t="b">
        <v>0</v>
      </c>
      <c r="Q572" t="b">
        <v>1</v>
      </c>
      <c r="R572" t="s">
        <v>23</v>
      </c>
      <c r="S572" t="s">
        <v>2032</v>
      </c>
      <c r="T572" t="s">
        <v>2033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4"/>
        <v>0.94142857142857139</v>
      </c>
      <c r="G573" t="s">
        <v>14</v>
      </c>
      <c r="H573">
        <v>35</v>
      </c>
      <c r="I573" s="5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32"/>
        <v>42174.208333333328</v>
      </c>
      <c r="O573" s="8">
        <f t="shared" si="33"/>
        <v>42221.208333333328</v>
      </c>
      <c r="P573" t="b">
        <v>0</v>
      </c>
      <c r="Q573" t="b">
        <v>0</v>
      </c>
      <c r="R573" t="s">
        <v>100</v>
      </c>
      <c r="S573" t="s">
        <v>2038</v>
      </c>
      <c r="T573" t="s">
        <v>2049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4"/>
        <v>0.54400000000000004</v>
      </c>
      <c r="G574" t="s">
        <v>74</v>
      </c>
      <c r="H574">
        <v>94</v>
      </c>
      <c r="I574" s="5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32"/>
        <v>42275.208333333328</v>
      </c>
      <c r="O574" s="8">
        <f t="shared" si="33"/>
        <v>42291.208333333328</v>
      </c>
      <c r="P574" t="b">
        <v>0</v>
      </c>
      <c r="Q574" t="b">
        <v>1</v>
      </c>
      <c r="R574" t="s">
        <v>23</v>
      </c>
      <c r="S574" t="s">
        <v>2032</v>
      </c>
      <c r="T574" t="s">
        <v>2033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4"/>
        <v>1.1188059701492536</v>
      </c>
      <c r="G575" t="s">
        <v>20</v>
      </c>
      <c r="H575">
        <v>300</v>
      </c>
      <c r="I575" s="5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32"/>
        <v>41761.208333333336</v>
      </c>
      <c r="O575" s="8">
        <f t="shared" si="33"/>
        <v>41763.208333333336</v>
      </c>
      <c r="P575" t="b">
        <v>0</v>
      </c>
      <c r="Q575" t="b">
        <v>0</v>
      </c>
      <c r="R575" t="s">
        <v>1029</v>
      </c>
      <c r="S575" t="s">
        <v>2061</v>
      </c>
      <c r="T575" t="s">
        <v>2062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4"/>
        <v>3.6914814814814814</v>
      </c>
      <c r="G576" t="s">
        <v>20</v>
      </c>
      <c r="H576">
        <v>144</v>
      </c>
      <c r="I576" s="5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32"/>
        <v>43806.25</v>
      </c>
      <c r="O576" s="8">
        <f t="shared" si="33"/>
        <v>43816.25</v>
      </c>
      <c r="P576" t="b">
        <v>0</v>
      </c>
      <c r="Q576" t="b">
        <v>1</v>
      </c>
      <c r="R576" t="s">
        <v>17</v>
      </c>
      <c r="S576" t="s">
        <v>2030</v>
      </c>
      <c r="T576" t="s">
        <v>2031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4"/>
        <v>0.62930372148859548</v>
      </c>
      <c r="G577" t="s">
        <v>14</v>
      </c>
      <c r="H577">
        <v>558</v>
      </c>
      <c r="I577" s="5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32"/>
        <v>41779.208333333336</v>
      </c>
      <c r="O577" s="8">
        <f t="shared" si="33"/>
        <v>41782.208333333336</v>
      </c>
      <c r="P577" t="b">
        <v>0</v>
      </c>
      <c r="Q577" t="b">
        <v>1</v>
      </c>
      <c r="R577" t="s">
        <v>33</v>
      </c>
      <c r="S577" t="s">
        <v>2036</v>
      </c>
      <c r="T577" t="s">
        <v>2037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4"/>
        <v>0.6492783505154639</v>
      </c>
      <c r="G578" t="s">
        <v>14</v>
      </c>
      <c r="H578">
        <v>64</v>
      </c>
      <c r="I578" s="5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32"/>
        <v>43040.208333333328</v>
      </c>
      <c r="O578" s="8">
        <f t="shared" si="33"/>
        <v>43057.25</v>
      </c>
      <c r="P578" t="b">
        <v>0</v>
      </c>
      <c r="Q578" t="b">
        <v>0</v>
      </c>
      <c r="R578" t="s">
        <v>33</v>
      </c>
      <c r="S578" t="s">
        <v>2036</v>
      </c>
      <c r="T578" t="s">
        <v>2037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34"/>
        <v>0.18853658536585366</v>
      </c>
      <c r="G579" t="s">
        <v>74</v>
      </c>
      <c r="H579">
        <v>37</v>
      </c>
      <c r="I579" s="5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36">(((L579/60)/60)/24)+DATE(1970,1,1)</f>
        <v>40613.25</v>
      </c>
      <c r="O579" s="8">
        <f t="shared" ref="O579:O642" si="37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2032</v>
      </c>
      <c r="T579" t="s">
        <v>2055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ref="F580:F643" si="38">SUM(E580/D580)</f>
        <v>0.1675440414507772</v>
      </c>
      <c r="G580" t="s">
        <v>14</v>
      </c>
      <c r="H580">
        <v>245</v>
      </c>
      <c r="I580" s="5">
        <f t="shared" ref="I580:I643" si="39">SUM(E580/H580)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36"/>
        <v>40878.25</v>
      </c>
      <c r="O580" s="8">
        <f t="shared" si="37"/>
        <v>40881.25</v>
      </c>
      <c r="P580" t="b">
        <v>0</v>
      </c>
      <c r="Q580" t="b">
        <v>0</v>
      </c>
      <c r="R580" t="s">
        <v>474</v>
      </c>
      <c r="S580" t="s">
        <v>2038</v>
      </c>
      <c r="T580" t="s">
        <v>2060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8"/>
        <v>1.0111290322580646</v>
      </c>
      <c r="G581" t="s">
        <v>20</v>
      </c>
      <c r="H581">
        <v>87</v>
      </c>
      <c r="I581" s="5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36"/>
        <v>40762.208333333336</v>
      </c>
      <c r="O581" s="8">
        <f t="shared" si="37"/>
        <v>40774.208333333336</v>
      </c>
      <c r="P581" t="b">
        <v>0</v>
      </c>
      <c r="Q581" t="b">
        <v>0</v>
      </c>
      <c r="R581" t="s">
        <v>159</v>
      </c>
      <c r="S581" t="s">
        <v>2032</v>
      </c>
      <c r="T581" t="s">
        <v>2055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8"/>
        <v>3.4150228310502282</v>
      </c>
      <c r="G582" t="s">
        <v>20</v>
      </c>
      <c r="H582">
        <v>3116</v>
      </c>
      <c r="I582" s="5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36"/>
        <v>41696.25</v>
      </c>
      <c r="O582" s="8">
        <f t="shared" si="37"/>
        <v>41704.25</v>
      </c>
      <c r="P582" t="b">
        <v>0</v>
      </c>
      <c r="Q582" t="b">
        <v>0</v>
      </c>
      <c r="R582" t="s">
        <v>33</v>
      </c>
      <c r="S582" t="s">
        <v>2036</v>
      </c>
      <c r="T582" t="s">
        <v>2037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8"/>
        <v>0.64016666666666666</v>
      </c>
      <c r="G583" t="s">
        <v>14</v>
      </c>
      <c r="H583">
        <v>71</v>
      </c>
      <c r="I583" s="5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36"/>
        <v>40662.208333333336</v>
      </c>
      <c r="O583" s="8">
        <f t="shared" si="37"/>
        <v>40677.208333333336</v>
      </c>
      <c r="P583" t="b">
        <v>0</v>
      </c>
      <c r="Q583" t="b">
        <v>0</v>
      </c>
      <c r="R583" t="s">
        <v>28</v>
      </c>
      <c r="S583" t="s">
        <v>2034</v>
      </c>
      <c r="T583" t="s">
        <v>2035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8"/>
        <v>0.5208045977011494</v>
      </c>
      <c r="G584" t="s">
        <v>14</v>
      </c>
      <c r="H584">
        <v>42</v>
      </c>
      <c r="I584" s="5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36"/>
        <v>42165.208333333328</v>
      </c>
      <c r="O584" s="8">
        <f t="shared" si="37"/>
        <v>42170.208333333328</v>
      </c>
      <c r="P584" t="b">
        <v>0</v>
      </c>
      <c r="Q584" t="b">
        <v>1</v>
      </c>
      <c r="R584" t="s">
        <v>89</v>
      </c>
      <c r="S584" t="s">
        <v>2047</v>
      </c>
      <c r="T584" t="s">
        <v>2048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8"/>
        <v>3.2240211640211642</v>
      </c>
      <c r="G585" t="s">
        <v>20</v>
      </c>
      <c r="H585">
        <v>909</v>
      </c>
      <c r="I585" s="5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36"/>
        <v>40959.25</v>
      </c>
      <c r="O585" s="8">
        <f t="shared" si="37"/>
        <v>40976.25</v>
      </c>
      <c r="P585" t="b">
        <v>0</v>
      </c>
      <c r="Q585" t="b">
        <v>0</v>
      </c>
      <c r="R585" t="s">
        <v>42</v>
      </c>
      <c r="S585" t="s">
        <v>2038</v>
      </c>
      <c r="T585" t="s">
        <v>2039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8"/>
        <v>1.1950810185185186</v>
      </c>
      <c r="G586" t="s">
        <v>20</v>
      </c>
      <c r="H586">
        <v>1613</v>
      </c>
      <c r="I586" s="5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36"/>
        <v>41024.208333333336</v>
      </c>
      <c r="O586" s="8">
        <f t="shared" si="37"/>
        <v>41038.208333333336</v>
      </c>
      <c r="P586" t="b">
        <v>0</v>
      </c>
      <c r="Q586" t="b">
        <v>0</v>
      </c>
      <c r="R586" t="s">
        <v>28</v>
      </c>
      <c r="S586" t="s">
        <v>2034</v>
      </c>
      <c r="T586" t="s">
        <v>2035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8"/>
        <v>1.4679775280898877</v>
      </c>
      <c r="G587" t="s">
        <v>20</v>
      </c>
      <c r="H587">
        <v>136</v>
      </c>
      <c r="I587" s="5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36"/>
        <v>40255.208333333336</v>
      </c>
      <c r="O587" s="8">
        <f t="shared" si="37"/>
        <v>40265.208333333336</v>
      </c>
      <c r="P587" t="b">
        <v>0</v>
      </c>
      <c r="Q587" t="b">
        <v>0</v>
      </c>
      <c r="R587" t="s">
        <v>206</v>
      </c>
      <c r="S587" t="s">
        <v>2044</v>
      </c>
      <c r="T587" t="s">
        <v>2056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8"/>
        <v>9.5057142857142853</v>
      </c>
      <c r="G588" t="s">
        <v>20</v>
      </c>
      <c r="H588">
        <v>130</v>
      </c>
      <c r="I588" s="5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36"/>
        <v>40499.25</v>
      </c>
      <c r="O588" s="8">
        <f t="shared" si="37"/>
        <v>40518.25</v>
      </c>
      <c r="P588" t="b">
        <v>0</v>
      </c>
      <c r="Q588" t="b">
        <v>0</v>
      </c>
      <c r="R588" t="s">
        <v>23</v>
      </c>
      <c r="S588" t="s">
        <v>2032</v>
      </c>
      <c r="T588" t="s">
        <v>2033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8"/>
        <v>0.72893617021276591</v>
      </c>
      <c r="G589" t="s">
        <v>14</v>
      </c>
      <c r="H589">
        <v>156</v>
      </c>
      <c r="I589" s="5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36"/>
        <v>43484.25</v>
      </c>
      <c r="O589" s="8">
        <f t="shared" si="37"/>
        <v>43536.208333333328</v>
      </c>
      <c r="P589" t="b">
        <v>0</v>
      </c>
      <c r="Q589" t="b">
        <v>1</v>
      </c>
      <c r="R589" t="s">
        <v>17</v>
      </c>
      <c r="S589" t="s">
        <v>2030</v>
      </c>
      <c r="T589" t="s">
        <v>2031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8"/>
        <v>0.7900824873096447</v>
      </c>
      <c r="G590" t="s">
        <v>14</v>
      </c>
      <c r="H590">
        <v>1368</v>
      </c>
      <c r="I590" s="5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36"/>
        <v>40262.208333333336</v>
      </c>
      <c r="O590" s="8">
        <f t="shared" si="37"/>
        <v>40293.208333333336</v>
      </c>
      <c r="P590" t="b">
        <v>0</v>
      </c>
      <c r="Q590" t="b">
        <v>0</v>
      </c>
      <c r="R590" t="s">
        <v>33</v>
      </c>
      <c r="S590" t="s">
        <v>2036</v>
      </c>
      <c r="T590" t="s">
        <v>2037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8"/>
        <v>0.64721518987341775</v>
      </c>
      <c r="G591" t="s">
        <v>14</v>
      </c>
      <c r="H591">
        <v>102</v>
      </c>
      <c r="I591" s="5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36"/>
        <v>42190.208333333328</v>
      </c>
      <c r="O591" s="8">
        <f t="shared" si="37"/>
        <v>42197.208333333328</v>
      </c>
      <c r="P591" t="b">
        <v>0</v>
      </c>
      <c r="Q591" t="b">
        <v>0</v>
      </c>
      <c r="R591" t="s">
        <v>42</v>
      </c>
      <c r="S591" t="s">
        <v>2038</v>
      </c>
      <c r="T591" t="s">
        <v>2039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8"/>
        <v>0.82028169014084507</v>
      </c>
      <c r="G592" t="s">
        <v>14</v>
      </c>
      <c r="H592">
        <v>86</v>
      </c>
      <c r="I592" s="5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36"/>
        <v>41994.25</v>
      </c>
      <c r="O592" s="8">
        <f t="shared" si="37"/>
        <v>42005.25</v>
      </c>
      <c r="P592" t="b">
        <v>0</v>
      </c>
      <c r="Q592" t="b">
        <v>0</v>
      </c>
      <c r="R592" t="s">
        <v>133</v>
      </c>
      <c r="S592" t="s">
        <v>2044</v>
      </c>
      <c r="T592" t="s">
        <v>2053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8"/>
        <v>10.376666666666667</v>
      </c>
      <c r="G593" t="s">
        <v>20</v>
      </c>
      <c r="H593">
        <v>102</v>
      </c>
      <c r="I593" s="5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36"/>
        <v>40373.208333333336</v>
      </c>
      <c r="O593" s="8">
        <f t="shared" si="37"/>
        <v>40383.208333333336</v>
      </c>
      <c r="P593" t="b">
        <v>0</v>
      </c>
      <c r="Q593" t="b">
        <v>0</v>
      </c>
      <c r="R593" t="s">
        <v>89</v>
      </c>
      <c r="S593" t="s">
        <v>2047</v>
      </c>
      <c r="T593" t="s">
        <v>2048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8"/>
        <v>0.12910076530612244</v>
      </c>
      <c r="G594" t="s">
        <v>14</v>
      </c>
      <c r="H594">
        <v>253</v>
      </c>
      <c r="I594" s="5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36"/>
        <v>41789.208333333336</v>
      </c>
      <c r="O594" s="8">
        <f t="shared" si="37"/>
        <v>41798.208333333336</v>
      </c>
      <c r="P594" t="b">
        <v>0</v>
      </c>
      <c r="Q594" t="b">
        <v>0</v>
      </c>
      <c r="R594" t="s">
        <v>33</v>
      </c>
      <c r="S594" t="s">
        <v>2036</v>
      </c>
      <c r="T594" t="s">
        <v>2037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8"/>
        <v>1.5484210526315789</v>
      </c>
      <c r="G595" t="s">
        <v>20</v>
      </c>
      <c r="H595">
        <v>4006</v>
      </c>
      <c r="I595" s="5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36"/>
        <v>41724.208333333336</v>
      </c>
      <c r="O595" s="8">
        <f t="shared" si="37"/>
        <v>41737.208333333336</v>
      </c>
      <c r="P595" t="b">
        <v>0</v>
      </c>
      <c r="Q595" t="b">
        <v>0</v>
      </c>
      <c r="R595" t="s">
        <v>71</v>
      </c>
      <c r="S595" t="s">
        <v>2038</v>
      </c>
      <c r="T595" t="s">
        <v>2046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8"/>
        <v>7.0991735537190084E-2</v>
      </c>
      <c r="G596" t="s">
        <v>14</v>
      </c>
      <c r="H596">
        <v>157</v>
      </c>
      <c r="I596" s="5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36"/>
        <v>42548.208333333328</v>
      </c>
      <c r="O596" s="8">
        <f t="shared" si="37"/>
        <v>42551.208333333328</v>
      </c>
      <c r="P596" t="b">
        <v>0</v>
      </c>
      <c r="Q596" t="b">
        <v>1</v>
      </c>
      <c r="R596" t="s">
        <v>33</v>
      </c>
      <c r="S596" t="s">
        <v>2036</v>
      </c>
      <c r="T596" t="s">
        <v>2037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8"/>
        <v>2.0852773826458035</v>
      </c>
      <c r="G597" t="s">
        <v>20</v>
      </c>
      <c r="H597">
        <v>1629</v>
      </c>
      <c r="I597" s="5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36"/>
        <v>40253.208333333336</v>
      </c>
      <c r="O597" s="8">
        <f t="shared" si="37"/>
        <v>40274.208333333336</v>
      </c>
      <c r="P597" t="b">
        <v>0</v>
      </c>
      <c r="Q597" t="b">
        <v>1</v>
      </c>
      <c r="R597" t="s">
        <v>33</v>
      </c>
      <c r="S597" t="s">
        <v>2036</v>
      </c>
      <c r="T597" t="s">
        <v>2037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8"/>
        <v>0.99683544303797467</v>
      </c>
      <c r="G598" t="s">
        <v>14</v>
      </c>
      <c r="H598">
        <v>183</v>
      </c>
      <c r="I598" s="5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36"/>
        <v>42434.25</v>
      </c>
      <c r="O598" s="8">
        <f t="shared" si="37"/>
        <v>42441.25</v>
      </c>
      <c r="P598" t="b">
        <v>0</v>
      </c>
      <c r="Q598" t="b">
        <v>1</v>
      </c>
      <c r="R598" t="s">
        <v>53</v>
      </c>
      <c r="S598" t="s">
        <v>2038</v>
      </c>
      <c r="T598" t="s">
        <v>2041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8"/>
        <v>2.0159756097560977</v>
      </c>
      <c r="G599" t="s">
        <v>20</v>
      </c>
      <c r="H599">
        <v>2188</v>
      </c>
      <c r="I599" s="5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36"/>
        <v>43786.25</v>
      </c>
      <c r="O599" s="8">
        <f t="shared" si="37"/>
        <v>43804.25</v>
      </c>
      <c r="P599" t="b">
        <v>0</v>
      </c>
      <c r="Q599" t="b">
        <v>0</v>
      </c>
      <c r="R599" t="s">
        <v>33</v>
      </c>
      <c r="S599" t="s">
        <v>2036</v>
      </c>
      <c r="T599" t="s">
        <v>2037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8"/>
        <v>1.6209032258064515</v>
      </c>
      <c r="G600" t="s">
        <v>20</v>
      </c>
      <c r="H600">
        <v>2409</v>
      </c>
      <c r="I600" s="5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36"/>
        <v>40344.208333333336</v>
      </c>
      <c r="O600" s="8">
        <f t="shared" si="37"/>
        <v>40373.208333333336</v>
      </c>
      <c r="P600" t="b">
        <v>0</v>
      </c>
      <c r="Q600" t="b">
        <v>0</v>
      </c>
      <c r="R600" t="s">
        <v>23</v>
      </c>
      <c r="S600" t="s">
        <v>2032</v>
      </c>
      <c r="T600" t="s">
        <v>2033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8"/>
        <v>3.6436208125445471E-2</v>
      </c>
      <c r="G601" t="s">
        <v>14</v>
      </c>
      <c r="H601">
        <v>82</v>
      </c>
      <c r="I601" s="5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36"/>
        <v>42047.25</v>
      </c>
      <c r="O601" s="8">
        <f t="shared" si="37"/>
        <v>42055.25</v>
      </c>
      <c r="P601" t="b">
        <v>0</v>
      </c>
      <c r="Q601" t="b">
        <v>0</v>
      </c>
      <c r="R601" t="s">
        <v>42</v>
      </c>
      <c r="S601" t="s">
        <v>2038</v>
      </c>
      <c r="T601" t="s">
        <v>2039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8"/>
        <v>0.05</v>
      </c>
      <c r="G602" t="s">
        <v>14</v>
      </c>
      <c r="H602">
        <v>1</v>
      </c>
      <c r="I602" s="5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36"/>
        <v>41485.208333333336</v>
      </c>
      <c r="O602" s="8">
        <f t="shared" si="37"/>
        <v>41497.208333333336</v>
      </c>
      <c r="P602" t="b">
        <v>0</v>
      </c>
      <c r="Q602" t="b">
        <v>0</v>
      </c>
      <c r="R602" t="s">
        <v>17</v>
      </c>
      <c r="S602" t="s">
        <v>2030</v>
      </c>
      <c r="T602" t="s">
        <v>2031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8"/>
        <v>2.0663492063492064</v>
      </c>
      <c r="G603" t="s">
        <v>20</v>
      </c>
      <c r="H603">
        <v>194</v>
      </c>
      <c r="I603" s="5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36"/>
        <v>41789.208333333336</v>
      </c>
      <c r="O603" s="8">
        <f t="shared" si="37"/>
        <v>41806.208333333336</v>
      </c>
      <c r="P603" t="b">
        <v>1</v>
      </c>
      <c r="Q603" t="b">
        <v>0</v>
      </c>
      <c r="R603" t="s">
        <v>65</v>
      </c>
      <c r="S603" t="s">
        <v>2034</v>
      </c>
      <c r="T603" t="s">
        <v>2043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8"/>
        <v>1.2823628691983122</v>
      </c>
      <c r="G604" t="s">
        <v>20</v>
      </c>
      <c r="H604">
        <v>1140</v>
      </c>
      <c r="I604" s="5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36"/>
        <v>42160.208333333328</v>
      </c>
      <c r="O604" s="8">
        <f t="shared" si="37"/>
        <v>42171.208333333328</v>
      </c>
      <c r="P604" t="b">
        <v>0</v>
      </c>
      <c r="Q604" t="b">
        <v>0</v>
      </c>
      <c r="R604" t="s">
        <v>33</v>
      </c>
      <c r="S604" t="s">
        <v>2036</v>
      </c>
      <c r="T604" t="s">
        <v>2037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8"/>
        <v>1.1966037735849056</v>
      </c>
      <c r="G605" t="s">
        <v>20</v>
      </c>
      <c r="H605">
        <v>102</v>
      </c>
      <c r="I605" s="5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36"/>
        <v>43573.208333333328</v>
      </c>
      <c r="O605" s="8">
        <f t="shared" si="37"/>
        <v>43600.208333333328</v>
      </c>
      <c r="P605" t="b">
        <v>0</v>
      </c>
      <c r="Q605" t="b">
        <v>0</v>
      </c>
      <c r="R605" t="s">
        <v>33</v>
      </c>
      <c r="S605" t="s">
        <v>2036</v>
      </c>
      <c r="T605" t="s">
        <v>2037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8"/>
        <v>1.7073055242390078</v>
      </c>
      <c r="G606" t="s">
        <v>20</v>
      </c>
      <c r="H606">
        <v>2857</v>
      </c>
      <c r="I606" s="5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36"/>
        <v>40565.25</v>
      </c>
      <c r="O606" s="8">
        <f t="shared" si="37"/>
        <v>40586.25</v>
      </c>
      <c r="P606" t="b">
        <v>0</v>
      </c>
      <c r="Q606" t="b">
        <v>0</v>
      </c>
      <c r="R606" t="s">
        <v>33</v>
      </c>
      <c r="S606" t="s">
        <v>2036</v>
      </c>
      <c r="T606" t="s">
        <v>2037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8"/>
        <v>1.8721212121212121</v>
      </c>
      <c r="G607" t="s">
        <v>20</v>
      </c>
      <c r="H607">
        <v>107</v>
      </c>
      <c r="I607" s="5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36"/>
        <v>42280.208333333328</v>
      </c>
      <c r="O607" s="8">
        <f t="shared" si="37"/>
        <v>42321.25</v>
      </c>
      <c r="P607" t="b">
        <v>0</v>
      </c>
      <c r="Q607" t="b">
        <v>0</v>
      </c>
      <c r="R607" t="s">
        <v>68</v>
      </c>
      <c r="S607" t="s">
        <v>2044</v>
      </c>
      <c r="T607" t="s">
        <v>2045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8"/>
        <v>1.8838235294117647</v>
      </c>
      <c r="G608" t="s">
        <v>20</v>
      </c>
      <c r="H608">
        <v>160</v>
      </c>
      <c r="I608" s="5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36"/>
        <v>42436.25</v>
      </c>
      <c r="O608" s="8">
        <f t="shared" si="37"/>
        <v>42447.208333333328</v>
      </c>
      <c r="P608" t="b">
        <v>0</v>
      </c>
      <c r="Q608" t="b">
        <v>0</v>
      </c>
      <c r="R608" t="s">
        <v>23</v>
      </c>
      <c r="S608" t="s">
        <v>2032</v>
      </c>
      <c r="T608" t="s">
        <v>2033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8"/>
        <v>1.3129869186046512</v>
      </c>
      <c r="G609" t="s">
        <v>20</v>
      </c>
      <c r="H609">
        <v>2230</v>
      </c>
      <c r="I609" s="5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36"/>
        <v>41721.208333333336</v>
      </c>
      <c r="O609" s="8">
        <f t="shared" si="37"/>
        <v>41723.208333333336</v>
      </c>
      <c r="P609" t="b">
        <v>0</v>
      </c>
      <c r="Q609" t="b">
        <v>0</v>
      </c>
      <c r="R609" t="s">
        <v>17</v>
      </c>
      <c r="S609" t="s">
        <v>2030</v>
      </c>
      <c r="T609" t="s">
        <v>2031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8"/>
        <v>2.8397435897435899</v>
      </c>
      <c r="G610" t="s">
        <v>20</v>
      </c>
      <c r="H610">
        <v>316</v>
      </c>
      <c r="I610" s="5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36"/>
        <v>43530.25</v>
      </c>
      <c r="O610" s="8">
        <f t="shared" si="37"/>
        <v>43534.25</v>
      </c>
      <c r="P610" t="b">
        <v>0</v>
      </c>
      <c r="Q610" t="b">
        <v>1</v>
      </c>
      <c r="R610" t="s">
        <v>159</v>
      </c>
      <c r="S610" t="s">
        <v>2032</v>
      </c>
      <c r="T610" t="s">
        <v>2055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8"/>
        <v>1.2041999999999999</v>
      </c>
      <c r="G611" t="s">
        <v>20</v>
      </c>
      <c r="H611">
        <v>117</v>
      </c>
      <c r="I611" s="5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36"/>
        <v>43481.25</v>
      </c>
      <c r="O611" s="8">
        <f t="shared" si="37"/>
        <v>43498.25</v>
      </c>
      <c r="P611" t="b">
        <v>0</v>
      </c>
      <c r="Q611" t="b">
        <v>0</v>
      </c>
      <c r="R611" t="s">
        <v>474</v>
      </c>
      <c r="S611" t="s">
        <v>2038</v>
      </c>
      <c r="T611" t="s">
        <v>2060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8"/>
        <v>4.1905607476635511</v>
      </c>
      <c r="G612" t="s">
        <v>20</v>
      </c>
      <c r="H612">
        <v>6406</v>
      </c>
      <c r="I612" s="5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36"/>
        <v>41259.25</v>
      </c>
      <c r="O612" s="8">
        <f t="shared" si="37"/>
        <v>41273.25</v>
      </c>
      <c r="P612" t="b">
        <v>0</v>
      </c>
      <c r="Q612" t="b">
        <v>0</v>
      </c>
      <c r="R612" t="s">
        <v>33</v>
      </c>
      <c r="S612" t="s">
        <v>2036</v>
      </c>
      <c r="T612" t="s">
        <v>2037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8"/>
        <v>0.13853658536585367</v>
      </c>
      <c r="G613" t="s">
        <v>74</v>
      </c>
      <c r="H613">
        <v>15</v>
      </c>
      <c r="I613" s="5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36"/>
        <v>41480.208333333336</v>
      </c>
      <c r="O613" s="8">
        <f t="shared" si="37"/>
        <v>41492.208333333336</v>
      </c>
      <c r="P613" t="b">
        <v>0</v>
      </c>
      <c r="Q613" t="b">
        <v>0</v>
      </c>
      <c r="R613" t="s">
        <v>33</v>
      </c>
      <c r="S613" t="s">
        <v>2036</v>
      </c>
      <c r="T613" t="s">
        <v>2037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8"/>
        <v>1.3943548387096774</v>
      </c>
      <c r="G614" t="s">
        <v>20</v>
      </c>
      <c r="H614">
        <v>192</v>
      </c>
      <c r="I614" s="5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36"/>
        <v>40474.208333333336</v>
      </c>
      <c r="O614" s="8">
        <f t="shared" si="37"/>
        <v>40497.25</v>
      </c>
      <c r="P614" t="b">
        <v>0</v>
      </c>
      <c r="Q614" t="b">
        <v>0</v>
      </c>
      <c r="R614" t="s">
        <v>50</v>
      </c>
      <c r="S614" t="s">
        <v>2032</v>
      </c>
      <c r="T614" t="s">
        <v>2040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8"/>
        <v>1.74</v>
      </c>
      <c r="G615" t="s">
        <v>20</v>
      </c>
      <c r="H615">
        <v>26</v>
      </c>
      <c r="I615" s="5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36"/>
        <v>42973.208333333328</v>
      </c>
      <c r="O615" s="8">
        <f t="shared" si="37"/>
        <v>42982.208333333328</v>
      </c>
      <c r="P615" t="b">
        <v>0</v>
      </c>
      <c r="Q615" t="b">
        <v>0</v>
      </c>
      <c r="R615" t="s">
        <v>33</v>
      </c>
      <c r="S615" t="s">
        <v>2036</v>
      </c>
      <c r="T615" t="s">
        <v>2037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8"/>
        <v>1.5549056603773586</v>
      </c>
      <c r="G616" t="s">
        <v>20</v>
      </c>
      <c r="H616">
        <v>723</v>
      </c>
      <c r="I616" s="5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36"/>
        <v>42746.25</v>
      </c>
      <c r="O616" s="8">
        <f t="shared" si="37"/>
        <v>42764.25</v>
      </c>
      <c r="P616" t="b">
        <v>0</v>
      </c>
      <c r="Q616" t="b">
        <v>0</v>
      </c>
      <c r="R616" t="s">
        <v>33</v>
      </c>
      <c r="S616" t="s">
        <v>2036</v>
      </c>
      <c r="T616" t="s">
        <v>2037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8"/>
        <v>1.7044705882352942</v>
      </c>
      <c r="G617" t="s">
        <v>20</v>
      </c>
      <c r="H617">
        <v>170</v>
      </c>
      <c r="I617" s="5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36"/>
        <v>42489.208333333328</v>
      </c>
      <c r="O617" s="8">
        <f t="shared" si="37"/>
        <v>42499.208333333328</v>
      </c>
      <c r="P617" t="b">
        <v>0</v>
      </c>
      <c r="Q617" t="b">
        <v>0</v>
      </c>
      <c r="R617" t="s">
        <v>33</v>
      </c>
      <c r="S617" t="s">
        <v>2036</v>
      </c>
      <c r="T617" t="s">
        <v>2037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8"/>
        <v>1.8951562500000001</v>
      </c>
      <c r="G618" t="s">
        <v>20</v>
      </c>
      <c r="H618">
        <v>238</v>
      </c>
      <c r="I618" s="5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36"/>
        <v>41537.208333333336</v>
      </c>
      <c r="O618" s="8">
        <f t="shared" si="37"/>
        <v>41538.208333333336</v>
      </c>
      <c r="P618" t="b">
        <v>0</v>
      </c>
      <c r="Q618" t="b">
        <v>1</v>
      </c>
      <c r="R618" t="s">
        <v>60</v>
      </c>
      <c r="S618" t="s">
        <v>2032</v>
      </c>
      <c r="T618" t="s">
        <v>2042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8"/>
        <v>2.4971428571428573</v>
      </c>
      <c r="G619" t="s">
        <v>20</v>
      </c>
      <c r="H619">
        <v>55</v>
      </c>
      <c r="I619" s="5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36"/>
        <v>41794.208333333336</v>
      </c>
      <c r="O619" s="8">
        <f t="shared" si="37"/>
        <v>41804.208333333336</v>
      </c>
      <c r="P619" t="b">
        <v>0</v>
      </c>
      <c r="Q619" t="b">
        <v>0</v>
      </c>
      <c r="R619" t="s">
        <v>33</v>
      </c>
      <c r="S619" t="s">
        <v>2036</v>
      </c>
      <c r="T619" t="s">
        <v>2037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8"/>
        <v>0.48860523665659616</v>
      </c>
      <c r="G620" t="s">
        <v>14</v>
      </c>
      <c r="H620">
        <v>1198</v>
      </c>
      <c r="I620" s="5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36"/>
        <v>41396.208333333336</v>
      </c>
      <c r="O620" s="8">
        <f t="shared" si="37"/>
        <v>41417.208333333336</v>
      </c>
      <c r="P620" t="b">
        <v>0</v>
      </c>
      <c r="Q620" t="b">
        <v>0</v>
      </c>
      <c r="R620" t="s">
        <v>68</v>
      </c>
      <c r="S620" t="s">
        <v>2044</v>
      </c>
      <c r="T620" t="s">
        <v>2045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8"/>
        <v>0.28461970393057684</v>
      </c>
      <c r="G621" t="s">
        <v>14</v>
      </c>
      <c r="H621">
        <v>648</v>
      </c>
      <c r="I621" s="5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36"/>
        <v>40669.208333333336</v>
      </c>
      <c r="O621" s="8">
        <f t="shared" si="37"/>
        <v>40670.208333333336</v>
      </c>
      <c r="P621" t="b">
        <v>1</v>
      </c>
      <c r="Q621" t="b">
        <v>1</v>
      </c>
      <c r="R621" t="s">
        <v>33</v>
      </c>
      <c r="S621" t="s">
        <v>2036</v>
      </c>
      <c r="T621" t="s">
        <v>2037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8"/>
        <v>2.6802325581395348</v>
      </c>
      <c r="G622" t="s">
        <v>20</v>
      </c>
      <c r="H622">
        <v>128</v>
      </c>
      <c r="I622" s="5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36"/>
        <v>42559.208333333328</v>
      </c>
      <c r="O622" s="8">
        <f t="shared" si="37"/>
        <v>42563.208333333328</v>
      </c>
      <c r="P622" t="b">
        <v>0</v>
      </c>
      <c r="Q622" t="b">
        <v>0</v>
      </c>
      <c r="R622" t="s">
        <v>122</v>
      </c>
      <c r="S622" t="s">
        <v>2051</v>
      </c>
      <c r="T622" t="s">
        <v>2052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8"/>
        <v>6.1980078125000002</v>
      </c>
      <c r="G623" t="s">
        <v>20</v>
      </c>
      <c r="H623">
        <v>2144</v>
      </c>
      <c r="I623" s="5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36"/>
        <v>42626.208333333328</v>
      </c>
      <c r="O623" s="8">
        <f t="shared" si="37"/>
        <v>42631.208333333328</v>
      </c>
      <c r="P623" t="b">
        <v>0</v>
      </c>
      <c r="Q623" t="b">
        <v>0</v>
      </c>
      <c r="R623" t="s">
        <v>33</v>
      </c>
      <c r="S623" t="s">
        <v>2036</v>
      </c>
      <c r="T623" t="s">
        <v>2037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8"/>
        <v>3.1301587301587303E-2</v>
      </c>
      <c r="G624" t="s">
        <v>14</v>
      </c>
      <c r="H624">
        <v>64</v>
      </c>
      <c r="I624" s="5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36"/>
        <v>43205.208333333328</v>
      </c>
      <c r="O624" s="8">
        <f t="shared" si="37"/>
        <v>43231.208333333328</v>
      </c>
      <c r="P624" t="b">
        <v>0</v>
      </c>
      <c r="Q624" t="b">
        <v>0</v>
      </c>
      <c r="R624" t="s">
        <v>60</v>
      </c>
      <c r="S624" t="s">
        <v>2032</v>
      </c>
      <c r="T624" t="s">
        <v>2042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8"/>
        <v>1.5992152704135738</v>
      </c>
      <c r="G625" t="s">
        <v>20</v>
      </c>
      <c r="H625">
        <v>2693</v>
      </c>
      <c r="I625" s="5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36"/>
        <v>42201.208333333328</v>
      </c>
      <c r="O625" s="8">
        <f t="shared" si="37"/>
        <v>42206.208333333328</v>
      </c>
      <c r="P625" t="b">
        <v>0</v>
      </c>
      <c r="Q625" t="b">
        <v>0</v>
      </c>
      <c r="R625" t="s">
        <v>33</v>
      </c>
      <c r="S625" t="s">
        <v>2036</v>
      </c>
      <c r="T625" t="s">
        <v>2037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8"/>
        <v>2.793921568627451</v>
      </c>
      <c r="G626" t="s">
        <v>20</v>
      </c>
      <c r="H626">
        <v>432</v>
      </c>
      <c r="I626" s="5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36"/>
        <v>42029.25</v>
      </c>
      <c r="O626" s="8">
        <f t="shared" si="37"/>
        <v>42035.25</v>
      </c>
      <c r="P626" t="b">
        <v>0</v>
      </c>
      <c r="Q626" t="b">
        <v>0</v>
      </c>
      <c r="R626" t="s">
        <v>122</v>
      </c>
      <c r="S626" t="s">
        <v>2051</v>
      </c>
      <c r="T626" t="s">
        <v>2052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8"/>
        <v>0.77373333333333338</v>
      </c>
      <c r="G627" t="s">
        <v>14</v>
      </c>
      <c r="H627">
        <v>62</v>
      </c>
      <c r="I627" s="5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36"/>
        <v>43857.25</v>
      </c>
      <c r="O627" s="8">
        <f t="shared" si="37"/>
        <v>43871.25</v>
      </c>
      <c r="P627" t="b">
        <v>0</v>
      </c>
      <c r="Q627" t="b">
        <v>0</v>
      </c>
      <c r="R627" t="s">
        <v>33</v>
      </c>
      <c r="S627" t="s">
        <v>2036</v>
      </c>
      <c r="T627" t="s">
        <v>2037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8"/>
        <v>2.0632812500000002</v>
      </c>
      <c r="G628" t="s">
        <v>20</v>
      </c>
      <c r="H628">
        <v>189</v>
      </c>
      <c r="I628" s="5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36"/>
        <v>40449.208333333336</v>
      </c>
      <c r="O628" s="8">
        <f t="shared" si="37"/>
        <v>40458.208333333336</v>
      </c>
      <c r="P628" t="b">
        <v>0</v>
      </c>
      <c r="Q628" t="b">
        <v>1</v>
      </c>
      <c r="R628" t="s">
        <v>33</v>
      </c>
      <c r="S628" t="s">
        <v>2036</v>
      </c>
      <c r="T628" t="s">
        <v>2037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8"/>
        <v>6.9424999999999999</v>
      </c>
      <c r="G629" t="s">
        <v>20</v>
      </c>
      <c r="H629">
        <v>154</v>
      </c>
      <c r="I629" s="5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36"/>
        <v>40345.208333333336</v>
      </c>
      <c r="O629" s="8">
        <f t="shared" si="37"/>
        <v>40369.208333333336</v>
      </c>
      <c r="P629" t="b">
        <v>1</v>
      </c>
      <c r="Q629" t="b">
        <v>0</v>
      </c>
      <c r="R629" t="s">
        <v>17</v>
      </c>
      <c r="S629" t="s">
        <v>2030</v>
      </c>
      <c r="T629" t="s">
        <v>2031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8"/>
        <v>1.5178947368421052</v>
      </c>
      <c r="G630" t="s">
        <v>20</v>
      </c>
      <c r="H630">
        <v>96</v>
      </c>
      <c r="I630" s="5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36"/>
        <v>40455.208333333336</v>
      </c>
      <c r="O630" s="8">
        <f t="shared" si="37"/>
        <v>40458.208333333336</v>
      </c>
      <c r="P630" t="b">
        <v>0</v>
      </c>
      <c r="Q630" t="b">
        <v>0</v>
      </c>
      <c r="R630" t="s">
        <v>60</v>
      </c>
      <c r="S630" t="s">
        <v>2032</v>
      </c>
      <c r="T630" t="s">
        <v>2042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8"/>
        <v>0.64582072176949945</v>
      </c>
      <c r="G631" t="s">
        <v>14</v>
      </c>
      <c r="H631">
        <v>750</v>
      </c>
      <c r="I631" s="5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36"/>
        <v>42557.208333333328</v>
      </c>
      <c r="O631" s="8">
        <f t="shared" si="37"/>
        <v>42559.208333333328</v>
      </c>
      <c r="P631" t="b">
        <v>0</v>
      </c>
      <c r="Q631" t="b">
        <v>1</v>
      </c>
      <c r="R631" t="s">
        <v>33</v>
      </c>
      <c r="S631" t="s">
        <v>2036</v>
      </c>
      <c r="T631" t="s">
        <v>2037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8"/>
        <v>0.62873684210526315</v>
      </c>
      <c r="G632" t="s">
        <v>74</v>
      </c>
      <c r="H632">
        <v>87</v>
      </c>
      <c r="I632" s="5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36"/>
        <v>43586.208333333328</v>
      </c>
      <c r="O632" s="8">
        <f t="shared" si="37"/>
        <v>43597.208333333328</v>
      </c>
      <c r="P632" t="b">
        <v>0</v>
      </c>
      <c r="Q632" t="b">
        <v>1</v>
      </c>
      <c r="R632" t="s">
        <v>33</v>
      </c>
      <c r="S632" t="s">
        <v>2036</v>
      </c>
      <c r="T632" t="s">
        <v>2037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8"/>
        <v>3.1039864864864866</v>
      </c>
      <c r="G633" t="s">
        <v>20</v>
      </c>
      <c r="H633">
        <v>3063</v>
      </c>
      <c r="I633" s="5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36"/>
        <v>43550.208333333328</v>
      </c>
      <c r="O633" s="8">
        <f t="shared" si="37"/>
        <v>43554.208333333328</v>
      </c>
      <c r="P633" t="b">
        <v>0</v>
      </c>
      <c r="Q633" t="b">
        <v>0</v>
      </c>
      <c r="R633" t="s">
        <v>33</v>
      </c>
      <c r="S633" t="s">
        <v>2036</v>
      </c>
      <c r="T633" t="s">
        <v>2037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8"/>
        <v>0.42859916782246882</v>
      </c>
      <c r="G634" t="s">
        <v>47</v>
      </c>
      <c r="H634">
        <v>278</v>
      </c>
      <c r="I634" s="5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36"/>
        <v>41945.208333333336</v>
      </c>
      <c r="O634" s="8">
        <f t="shared" si="37"/>
        <v>41963.25</v>
      </c>
      <c r="P634" t="b">
        <v>0</v>
      </c>
      <c r="Q634" t="b">
        <v>0</v>
      </c>
      <c r="R634" t="s">
        <v>33</v>
      </c>
      <c r="S634" t="s">
        <v>2036</v>
      </c>
      <c r="T634" t="s">
        <v>2037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8"/>
        <v>0.83119402985074631</v>
      </c>
      <c r="G635" t="s">
        <v>14</v>
      </c>
      <c r="H635">
        <v>105</v>
      </c>
      <c r="I635" s="5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36"/>
        <v>42315.25</v>
      </c>
      <c r="O635" s="8">
        <f t="shared" si="37"/>
        <v>42319.25</v>
      </c>
      <c r="P635" t="b">
        <v>0</v>
      </c>
      <c r="Q635" t="b">
        <v>0</v>
      </c>
      <c r="R635" t="s">
        <v>71</v>
      </c>
      <c r="S635" t="s">
        <v>2038</v>
      </c>
      <c r="T635" t="s">
        <v>2046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8"/>
        <v>0.78531302876480547</v>
      </c>
      <c r="G636" t="s">
        <v>74</v>
      </c>
      <c r="H636">
        <v>1658</v>
      </c>
      <c r="I636" s="5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36"/>
        <v>42819.208333333328</v>
      </c>
      <c r="O636" s="8">
        <f t="shared" si="37"/>
        <v>42833.208333333328</v>
      </c>
      <c r="P636" t="b">
        <v>0</v>
      </c>
      <c r="Q636" t="b">
        <v>0</v>
      </c>
      <c r="R636" t="s">
        <v>269</v>
      </c>
      <c r="S636" t="s">
        <v>2038</v>
      </c>
      <c r="T636" t="s">
        <v>2057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8"/>
        <v>1.1409352517985611</v>
      </c>
      <c r="G637" t="s">
        <v>20</v>
      </c>
      <c r="H637">
        <v>2266</v>
      </c>
      <c r="I637" s="5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36"/>
        <v>41314.25</v>
      </c>
      <c r="O637" s="8">
        <f t="shared" si="37"/>
        <v>41346.208333333336</v>
      </c>
      <c r="P637" t="b">
        <v>0</v>
      </c>
      <c r="Q637" t="b">
        <v>0</v>
      </c>
      <c r="R637" t="s">
        <v>269</v>
      </c>
      <c r="S637" t="s">
        <v>2038</v>
      </c>
      <c r="T637" t="s">
        <v>2057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8"/>
        <v>0.64537683358624176</v>
      </c>
      <c r="G638" t="s">
        <v>14</v>
      </c>
      <c r="H638">
        <v>2604</v>
      </c>
      <c r="I638" s="5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36"/>
        <v>40926.25</v>
      </c>
      <c r="O638" s="8">
        <f t="shared" si="37"/>
        <v>40971.25</v>
      </c>
      <c r="P638" t="b">
        <v>0</v>
      </c>
      <c r="Q638" t="b">
        <v>1</v>
      </c>
      <c r="R638" t="s">
        <v>71</v>
      </c>
      <c r="S638" t="s">
        <v>2038</v>
      </c>
      <c r="T638" t="s">
        <v>2046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8"/>
        <v>0.79411764705882348</v>
      </c>
      <c r="G639" t="s">
        <v>14</v>
      </c>
      <c r="H639">
        <v>65</v>
      </c>
      <c r="I639" s="5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36"/>
        <v>42688.25</v>
      </c>
      <c r="O639" s="8">
        <f t="shared" si="37"/>
        <v>42696.25</v>
      </c>
      <c r="P639" t="b">
        <v>0</v>
      </c>
      <c r="Q639" t="b">
        <v>0</v>
      </c>
      <c r="R639" t="s">
        <v>33</v>
      </c>
      <c r="S639" t="s">
        <v>2036</v>
      </c>
      <c r="T639" t="s">
        <v>2037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8"/>
        <v>0.11419117647058824</v>
      </c>
      <c r="G640" t="s">
        <v>14</v>
      </c>
      <c r="H640">
        <v>94</v>
      </c>
      <c r="I640" s="5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36"/>
        <v>40386.208333333336</v>
      </c>
      <c r="O640" s="8">
        <f t="shared" si="37"/>
        <v>40398.208333333336</v>
      </c>
      <c r="P640" t="b">
        <v>0</v>
      </c>
      <c r="Q640" t="b">
        <v>1</v>
      </c>
      <c r="R640" t="s">
        <v>33</v>
      </c>
      <c r="S640" t="s">
        <v>2036</v>
      </c>
      <c r="T640" t="s">
        <v>2037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8"/>
        <v>0.56186046511627907</v>
      </c>
      <c r="G641" t="s">
        <v>47</v>
      </c>
      <c r="H641">
        <v>45</v>
      </c>
      <c r="I641" s="5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36"/>
        <v>43309.208333333328</v>
      </c>
      <c r="O641" s="8">
        <f t="shared" si="37"/>
        <v>43309.208333333328</v>
      </c>
      <c r="P641" t="b">
        <v>0</v>
      </c>
      <c r="Q641" t="b">
        <v>1</v>
      </c>
      <c r="R641" t="s">
        <v>53</v>
      </c>
      <c r="S641" t="s">
        <v>2038</v>
      </c>
      <c r="T641" t="s">
        <v>2041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8"/>
        <v>0.16501669449081802</v>
      </c>
      <c r="G642" t="s">
        <v>14</v>
      </c>
      <c r="H642">
        <v>257</v>
      </c>
      <c r="I642" s="5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36"/>
        <v>42387.25</v>
      </c>
      <c r="O642" s="8">
        <f t="shared" si="37"/>
        <v>42390.25</v>
      </c>
      <c r="P642" t="b">
        <v>0</v>
      </c>
      <c r="Q642" t="b">
        <v>0</v>
      </c>
      <c r="R642" t="s">
        <v>33</v>
      </c>
      <c r="S642" t="s">
        <v>2036</v>
      </c>
      <c r="T642" t="s">
        <v>2037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38"/>
        <v>1.1996808510638297</v>
      </c>
      <c r="G643" t="s">
        <v>20</v>
      </c>
      <c r="H643">
        <v>194</v>
      </c>
      <c r="I643" s="5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40">(((L643/60)/60)/24)+DATE(1970,1,1)</f>
        <v>42786.25</v>
      </c>
      <c r="O643" s="8">
        <f t="shared" ref="O643:O706" si="41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2036</v>
      </c>
      <c r="T643" t="s">
        <v>2037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ref="F644:F707" si="42">SUM(E644/D644)</f>
        <v>1.4545652173913044</v>
      </c>
      <c r="G644" t="s">
        <v>20</v>
      </c>
      <c r="H644">
        <v>129</v>
      </c>
      <c r="I644" s="5">
        <f t="shared" ref="I644:I707" si="43">SUM(E644/H644)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40"/>
        <v>43451.25</v>
      </c>
      <c r="O644" s="8">
        <f t="shared" si="41"/>
        <v>43460.25</v>
      </c>
      <c r="P644" t="b">
        <v>0</v>
      </c>
      <c r="Q644" t="b">
        <v>0</v>
      </c>
      <c r="R644" t="s">
        <v>65</v>
      </c>
      <c r="S644" t="s">
        <v>2034</v>
      </c>
      <c r="T644" t="s">
        <v>2043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2"/>
        <v>2.2138255033557046</v>
      </c>
      <c r="G645" t="s">
        <v>20</v>
      </c>
      <c r="H645">
        <v>375</v>
      </c>
      <c r="I645" s="5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40"/>
        <v>42795.25</v>
      </c>
      <c r="O645" s="8">
        <f t="shared" si="41"/>
        <v>42813.208333333328</v>
      </c>
      <c r="P645" t="b">
        <v>0</v>
      </c>
      <c r="Q645" t="b">
        <v>0</v>
      </c>
      <c r="R645" t="s">
        <v>33</v>
      </c>
      <c r="S645" t="s">
        <v>2036</v>
      </c>
      <c r="T645" t="s">
        <v>2037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2"/>
        <v>0.48396694214876035</v>
      </c>
      <c r="G646" t="s">
        <v>14</v>
      </c>
      <c r="H646">
        <v>2928</v>
      </c>
      <c r="I646" s="5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40"/>
        <v>43452.25</v>
      </c>
      <c r="O646" s="8">
        <f t="shared" si="41"/>
        <v>43468.25</v>
      </c>
      <c r="P646" t="b">
        <v>0</v>
      </c>
      <c r="Q646" t="b">
        <v>0</v>
      </c>
      <c r="R646" t="s">
        <v>33</v>
      </c>
      <c r="S646" t="s">
        <v>2036</v>
      </c>
      <c r="T646" t="s">
        <v>2037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2"/>
        <v>0.92911504424778757</v>
      </c>
      <c r="G647" t="s">
        <v>14</v>
      </c>
      <c r="H647">
        <v>4697</v>
      </c>
      <c r="I647" s="5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40"/>
        <v>43369.208333333328</v>
      </c>
      <c r="O647" s="8">
        <f t="shared" si="41"/>
        <v>43390.208333333328</v>
      </c>
      <c r="P647" t="b">
        <v>0</v>
      </c>
      <c r="Q647" t="b">
        <v>1</v>
      </c>
      <c r="R647" t="s">
        <v>23</v>
      </c>
      <c r="S647" t="s">
        <v>2032</v>
      </c>
      <c r="T647" t="s">
        <v>2033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2"/>
        <v>0.88599797365754818</v>
      </c>
      <c r="G648" t="s">
        <v>14</v>
      </c>
      <c r="H648">
        <v>2915</v>
      </c>
      <c r="I648" s="5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40"/>
        <v>41346.208333333336</v>
      </c>
      <c r="O648" s="8">
        <f t="shared" si="41"/>
        <v>41357.208333333336</v>
      </c>
      <c r="P648" t="b">
        <v>0</v>
      </c>
      <c r="Q648" t="b">
        <v>0</v>
      </c>
      <c r="R648" t="s">
        <v>89</v>
      </c>
      <c r="S648" t="s">
        <v>2047</v>
      </c>
      <c r="T648" t="s">
        <v>2048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2"/>
        <v>0.41399999999999998</v>
      </c>
      <c r="G649" t="s">
        <v>14</v>
      </c>
      <c r="H649">
        <v>18</v>
      </c>
      <c r="I649" s="5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40"/>
        <v>43199.208333333328</v>
      </c>
      <c r="O649" s="8">
        <f t="shared" si="41"/>
        <v>43223.208333333328</v>
      </c>
      <c r="P649" t="b">
        <v>0</v>
      </c>
      <c r="Q649" t="b">
        <v>0</v>
      </c>
      <c r="R649" t="s">
        <v>206</v>
      </c>
      <c r="S649" t="s">
        <v>2044</v>
      </c>
      <c r="T649" t="s">
        <v>2056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2"/>
        <v>0.63056795131845844</v>
      </c>
      <c r="G650" t="s">
        <v>74</v>
      </c>
      <c r="H650">
        <v>723</v>
      </c>
      <c r="I650" s="5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40"/>
        <v>42922.208333333328</v>
      </c>
      <c r="O650" s="8">
        <f t="shared" si="41"/>
        <v>42940.208333333328</v>
      </c>
      <c r="P650" t="b">
        <v>1</v>
      </c>
      <c r="Q650" t="b">
        <v>0</v>
      </c>
      <c r="R650" t="s">
        <v>17</v>
      </c>
      <c r="S650" t="s">
        <v>2030</v>
      </c>
      <c r="T650" t="s">
        <v>2031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2"/>
        <v>0.48482333607230893</v>
      </c>
      <c r="G651" t="s">
        <v>14</v>
      </c>
      <c r="H651">
        <v>602</v>
      </c>
      <c r="I651" s="5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40"/>
        <v>40471.208333333336</v>
      </c>
      <c r="O651" s="8">
        <f t="shared" si="41"/>
        <v>40482.208333333336</v>
      </c>
      <c r="P651" t="b">
        <v>1</v>
      </c>
      <c r="Q651" t="b">
        <v>1</v>
      </c>
      <c r="R651" t="s">
        <v>33</v>
      </c>
      <c r="S651" t="s">
        <v>2036</v>
      </c>
      <c r="T651" t="s">
        <v>2037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2"/>
        <v>0.02</v>
      </c>
      <c r="G652" t="s">
        <v>14</v>
      </c>
      <c r="H652">
        <v>1</v>
      </c>
      <c r="I652" s="5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40"/>
        <v>41828.208333333336</v>
      </c>
      <c r="O652" s="8">
        <f t="shared" si="41"/>
        <v>41855.208333333336</v>
      </c>
      <c r="P652" t="b">
        <v>0</v>
      </c>
      <c r="Q652" t="b">
        <v>0</v>
      </c>
      <c r="R652" t="s">
        <v>159</v>
      </c>
      <c r="S652" t="s">
        <v>2032</v>
      </c>
      <c r="T652" t="s">
        <v>2055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2"/>
        <v>0.88479410269445857</v>
      </c>
      <c r="G653" t="s">
        <v>14</v>
      </c>
      <c r="H653">
        <v>3868</v>
      </c>
      <c r="I653" s="5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40"/>
        <v>41692.25</v>
      </c>
      <c r="O653" s="8">
        <f t="shared" si="41"/>
        <v>41707.25</v>
      </c>
      <c r="P653" t="b">
        <v>0</v>
      </c>
      <c r="Q653" t="b">
        <v>0</v>
      </c>
      <c r="R653" t="s">
        <v>100</v>
      </c>
      <c r="S653" t="s">
        <v>2038</v>
      </c>
      <c r="T653" t="s">
        <v>2049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2"/>
        <v>1.2684</v>
      </c>
      <c r="G654" t="s">
        <v>20</v>
      </c>
      <c r="H654">
        <v>409</v>
      </c>
      <c r="I654" s="5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40"/>
        <v>42587.208333333328</v>
      </c>
      <c r="O654" s="8">
        <f t="shared" si="41"/>
        <v>42630.208333333328</v>
      </c>
      <c r="P654" t="b">
        <v>0</v>
      </c>
      <c r="Q654" t="b">
        <v>0</v>
      </c>
      <c r="R654" t="s">
        <v>28</v>
      </c>
      <c r="S654" t="s">
        <v>2034</v>
      </c>
      <c r="T654" t="s">
        <v>2035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2"/>
        <v>23.388333333333332</v>
      </c>
      <c r="G655" t="s">
        <v>20</v>
      </c>
      <c r="H655">
        <v>234</v>
      </c>
      <c r="I655" s="5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40"/>
        <v>42468.208333333328</v>
      </c>
      <c r="O655" s="8">
        <f t="shared" si="41"/>
        <v>42470.208333333328</v>
      </c>
      <c r="P655" t="b">
        <v>0</v>
      </c>
      <c r="Q655" t="b">
        <v>0</v>
      </c>
      <c r="R655" t="s">
        <v>28</v>
      </c>
      <c r="S655" t="s">
        <v>2034</v>
      </c>
      <c r="T655" t="s">
        <v>2035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2"/>
        <v>5.0838857142857146</v>
      </c>
      <c r="G656" t="s">
        <v>20</v>
      </c>
      <c r="H656">
        <v>3016</v>
      </c>
      <c r="I656" s="5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40"/>
        <v>42240.208333333328</v>
      </c>
      <c r="O656" s="8">
        <f t="shared" si="41"/>
        <v>42245.208333333328</v>
      </c>
      <c r="P656" t="b">
        <v>0</v>
      </c>
      <c r="Q656" t="b">
        <v>0</v>
      </c>
      <c r="R656" t="s">
        <v>148</v>
      </c>
      <c r="S656" t="s">
        <v>2032</v>
      </c>
      <c r="T656" t="s">
        <v>2054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2"/>
        <v>1.9147826086956521</v>
      </c>
      <c r="G657" t="s">
        <v>20</v>
      </c>
      <c r="H657">
        <v>264</v>
      </c>
      <c r="I657" s="5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40"/>
        <v>42796.25</v>
      </c>
      <c r="O657" s="8">
        <f t="shared" si="41"/>
        <v>42809.208333333328</v>
      </c>
      <c r="P657" t="b">
        <v>1</v>
      </c>
      <c r="Q657" t="b">
        <v>0</v>
      </c>
      <c r="R657" t="s">
        <v>122</v>
      </c>
      <c r="S657" t="s">
        <v>2051</v>
      </c>
      <c r="T657" t="s">
        <v>2052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2"/>
        <v>0.42127533783783783</v>
      </c>
      <c r="G658" t="s">
        <v>14</v>
      </c>
      <c r="H658">
        <v>504</v>
      </c>
      <c r="I658" s="5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40"/>
        <v>43097.25</v>
      </c>
      <c r="O658" s="8">
        <f t="shared" si="41"/>
        <v>43102.25</v>
      </c>
      <c r="P658" t="b">
        <v>0</v>
      </c>
      <c r="Q658" t="b">
        <v>0</v>
      </c>
      <c r="R658" t="s">
        <v>17</v>
      </c>
      <c r="S658" t="s">
        <v>2030</v>
      </c>
      <c r="T658" t="s">
        <v>2031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2"/>
        <v>8.2400000000000001E-2</v>
      </c>
      <c r="G659" t="s">
        <v>14</v>
      </c>
      <c r="H659">
        <v>14</v>
      </c>
      <c r="I659" s="5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40"/>
        <v>43096.25</v>
      </c>
      <c r="O659" s="8">
        <f t="shared" si="41"/>
        <v>43112.25</v>
      </c>
      <c r="P659" t="b">
        <v>0</v>
      </c>
      <c r="Q659" t="b">
        <v>0</v>
      </c>
      <c r="R659" t="s">
        <v>474</v>
      </c>
      <c r="S659" t="s">
        <v>2038</v>
      </c>
      <c r="T659" t="s">
        <v>2060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2"/>
        <v>0.60064638783269964</v>
      </c>
      <c r="G660" t="s">
        <v>74</v>
      </c>
      <c r="H660">
        <v>390</v>
      </c>
      <c r="I660" s="5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40"/>
        <v>42246.208333333328</v>
      </c>
      <c r="O660" s="8">
        <f t="shared" si="41"/>
        <v>42269.208333333328</v>
      </c>
      <c r="P660" t="b">
        <v>0</v>
      </c>
      <c r="Q660" t="b">
        <v>0</v>
      </c>
      <c r="R660" t="s">
        <v>23</v>
      </c>
      <c r="S660" t="s">
        <v>2032</v>
      </c>
      <c r="T660" t="s">
        <v>2033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2"/>
        <v>0.47232808616404309</v>
      </c>
      <c r="G661" t="s">
        <v>14</v>
      </c>
      <c r="H661">
        <v>750</v>
      </c>
      <c r="I661" s="5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40"/>
        <v>40570.25</v>
      </c>
      <c r="O661" s="8">
        <f t="shared" si="41"/>
        <v>40571.25</v>
      </c>
      <c r="P661" t="b">
        <v>0</v>
      </c>
      <c r="Q661" t="b">
        <v>0</v>
      </c>
      <c r="R661" t="s">
        <v>42</v>
      </c>
      <c r="S661" t="s">
        <v>2038</v>
      </c>
      <c r="T661" t="s">
        <v>2039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2"/>
        <v>0.81736263736263737</v>
      </c>
      <c r="G662" t="s">
        <v>14</v>
      </c>
      <c r="H662">
        <v>77</v>
      </c>
      <c r="I662" s="5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40"/>
        <v>42237.208333333328</v>
      </c>
      <c r="O662" s="8">
        <f t="shared" si="41"/>
        <v>42246.208333333328</v>
      </c>
      <c r="P662" t="b">
        <v>1</v>
      </c>
      <c r="Q662" t="b">
        <v>0</v>
      </c>
      <c r="R662" t="s">
        <v>33</v>
      </c>
      <c r="S662" t="s">
        <v>2036</v>
      </c>
      <c r="T662" t="s">
        <v>2037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2"/>
        <v>0.54187265917603</v>
      </c>
      <c r="G663" t="s">
        <v>14</v>
      </c>
      <c r="H663">
        <v>752</v>
      </c>
      <c r="I663" s="5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40"/>
        <v>40996.208333333336</v>
      </c>
      <c r="O663" s="8">
        <f t="shared" si="41"/>
        <v>41026.208333333336</v>
      </c>
      <c r="P663" t="b">
        <v>0</v>
      </c>
      <c r="Q663" t="b">
        <v>0</v>
      </c>
      <c r="R663" t="s">
        <v>159</v>
      </c>
      <c r="S663" t="s">
        <v>2032</v>
      </c>
      <c r="T663" t="s">
        <v>2055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2"/>
        <v>0.97868131868131869</v>
      </c>
      <c r="G664" t="s">
        <v>14</v>
      </c>
      <c r="H664">
        <v>131</v>
      </c>
      <c r="I664" s="5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40"/>
        <v>43443.25</v>
      </c>
      <c r="O664" s="8">
        <f t="shared" si="41"/>
        <v>43447.25</v>
      </c>
      <c r="P664" t="b">
        <v>0</v>
      </c>
      <c r="Q664" t="b">
        <v>0</v>
      </c>
      <c r="R664" t="s">
        <v>33</v>
      </c>
      <c r="S664" t="s">
        <v>2036</v>
      </c>
      <c r="T664" t="s">
        <v>2037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2"/>
        <v>0.77239999999999998</v>
      </c>
      <c r="G665" t="s">
        <v>14</v>
      </c>
      <c r="H665">
        <v>87</v>
      </c>
      <c r="I665" s="5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40"/>
        <v>40458.208333333336</v>
      </c>
      <c r="O665" s="8">
        <f t="shared" si="41"/>
        <v>40481.208333333336</v>
      </c>
      <c r="P665" t="b">
        <v>0</v>
      </c>
      <c r="Q665" t="b">
        <v>0</v>
      </c>
      <c r="R665" t="s">
        <v>33</v>
      </c>
      <c r="S665" t="s">
        <v>2036</v>
      </c>
      <c r="T665" t="s">
        <v>2037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2"/>
        <v>0.33464735516372796</v>
      </c>
      <c r="G666" t="s">
        <v>14</v>
      </c>
      <c r="H666">
        <v>1063</v>
      </c>
      <c r="I666" s="5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40"/>
        <v>40959.25</v>
      </c>
      <c r="O666" s="8">
        <f t="shared" si="41"/>
        <v>40969.25</v>
      </c>
      <c r="P666" t="b">
        <v>0</v>
      </c>
      <c r="Q666" t="b">
        <v>0</v>
      </c>
      <c r="R666" t="s">
        <v>159</v>
      </c>
      <c r="S666" t="s">
        <v>2032</v>
      </c>
      <c r="T666" t="s">
        <v>2055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2"/>
        <v>2.3958823529411766</v>
      </c>
      <c r="G667" t="s">
        <v>20</v>
      </c>
      <c r="H667">
        <v>272</v>
      </c>
      <c r="I667" s="5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40"/>
        <v>40733.208333333336</v>
      </c>
      <c r="O667" s="8">
        <f t="shared" si="41"/>
        <v>40747.208333333336</v>
      </c>
      <c r="P667" t="b">
        <v>0</v>
      </c>
      <c r="Q667" t="b">
        <v>1</v>
      </c>
      <c r="R667" t="s">
        <v>42</v>
      </c>
      <c r="S667" t="s">
        <v>2038</v>
      </c>
      <c r="T667" t="s">
        <v>2039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2"/>
        <v>0.64032258064516134</v>
      </c>
      <c r="G668" t="s">
        <v>74</v>
      </c>
      <c r="H668">
        <v>25</v>
      </c>
      <c r="I668" s="5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40"/>
        <v>41516.208333333336</v>
      </c>
      <c r="O668" s="8">
        <f t="shared" si="41"/>
        <v>41522.208333333336</v>
      </c>
      <c r="P668" t="b">
        <v>0</v>
      </c>
      <c r="Q668" t="b">
        <v>1</v>
      </c>
      <c r="R668" t="s">
        <v>33</v>
      </c>
      <c r="S668" t="s">
        <v>2036</v>
      </c>
      <c r="T668" t="s">
        <v>2037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2"/>
        <v>1.7615942028985507</v>
      </c>
      <c r="G669" t="s">
        <v>20</v>
      </c>
      <c r="H669">
        <v>419</v>
      </c>
      <c r="I669" s="5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40"/>
        <v>41892.208333333336</v>
      </c>
      <c r="O669" s="8">
        <f t="shared" si="41"/>
        <v>41901.208333333336</v>
      </c>
      <c r="P669" t="b">
        <v>0</v>
      </c>
      <c r="Q669" t="b">
        <v>0</v>
      </c>
      <c r="R669" t="s">
        <v>1029</v>
      </c>
      <c r="S669" t="s">
        <v>2061</v>
      </c>
      <c r="T669" t="s">
        <v>2062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2"/>
        <v>0.20338181818181819</v>
      </c>
      <c r="G670" t="s">
        <v>14</v>
      </c>
      <c r="H670">
        <v>76</v>
      </c>
      <c r="I670" s="5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40"/>
        <v>41122.208333333336</v>
      </c>
      <c r="O670" s="8">
        <f t="shared" si="41"/>
        <v>41134.208333333336</v>
      </c>
      <c r="P670" t="b">
        <v>0</v>
      </c>
      <c r="Q670" t="b">
        <v>0</v>
      </c>
      <c r="R670" t="s">
        <v>33</v>
      </c>
      <c r="S670" t="s">
        <v>2036</v>
      </c>
      <c r="T670" t="s">
        <v>2037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2"/>
        <v>3.5864754098360656</v>
      </c>
      <c r="G671" t="s">
        <v>20</v>
      </c>
      <c r="H671">
        <v>1621</v>
      </c>
      <c r="I671" s="5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40"/>
        <v>42912.208333333328</v>
      </c>
      <c r="O671" s="8">
        <f t="shared" si="41"/>
        <v>42921.208333333328</v>
      </c>
      <c r="P671" t="b">
        <v>0</v>
      </c>
      <c r="Q671" t="b">
        <v>0</v>
      </c>
      <c r="R671" t="s">
        <v>33</v>
      </c>
      <c r="S671" t="s">
        <v>2036</v>
      </c>
      <c r="T671" t="s">
        <v>2037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2"/>
        <v>4.6885802469135802</v>
      </c>
      <c r="G672" t="s">
        <v>20</v>
      </c>
      <c r="H672">
        <v>1101</v>
      </c>
      <c r="I672" s="5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40"/>
        <v>42425.25</v>
      </c>
      <c r="O672" s="8">
        <f t="shared" si="41"/>
        <v>42437.25</v>
      </c>
      <c r="P672" t="b">
        <v>0</v>
      </c>
      <c r="Q672" t="b">
        <v>0</v>
      </c>
      <c r="R672" t="s">
        <v>60</v>
      </c>
      <c r="S672" t="s">
        <v>2032</v>
      </c>
      <c r="T672" t="s">
        <v>2042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2"/>
        <v>1.220563524590164</v>
      </c>
      <c r="G673" t="s">
        <v>20</v>
      </c>
      <c r="H673">
        <v>1073</v>
      </c>
      <c r="I673" s="5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40"/>
        <v>40390.208333333336</v>
      </c>
      <c r="O673" s="8">
        <f t="shared" si="41"/>
        <v>40394.208333333336</v>
      </c>
      <c r="P673" t="b">
        <v>0</v>
      </c>
      <c r="Q673" t="b">
        <v>1</v>
      </c>
      <c r="R673" t="s">
        <v>33</v>
      </c>
      <c r="S673" t="s">
        <v>2036</v>
      </c>
      <c r="T673" t="s">
        <v>2037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2"/>
        <v>0.55931783729156137</v>
      </c>
      <c r="G674" t="s">
        <v>14</v>
      </c>
      <c r="H674">
        <v>4428</v>
      </c>
      <c r="I674" s="5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40"/>
        <v>43180.208333333328</v>
      </c>
      <c r="O674" s="8">
        <f t="shared" si="41"/>
        <v>43190.208333333328</v>
      </c>
      <c r="P674" t="b">
        <v>0</v>
      </c>
      <c r="Q674" t="b">
        <v>0</v>
      </c>
      <c r="R674" t="s">
        <v>33</v>
      </c>
      <c r="S674" t="s">
        <v>2036</v>
      </c>
      <c r="T674" t="s">
        <v>2037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2"/>
        <v>0.43660714285714286</v>
      </c>
      <c r="G675" t="s">
        <v>14</v>
      </c>
      <c r="H675">
        <v>58</v>
      </c>
      <c r="I675" s="5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40"/>
        <v>42475.208333333328</v>
      </c>
      <c r="O675" s="8">
        <f t="shared" si="41"/>
        <v>42496.208333333328</v>
      </c>
      <c r="P675" t="b">
        <v>0</v>
      </c>
      <c r="Q675" t="b">
        <v>0</v>
      </c>
      <c r="R675" t="s">
        <v>60</v>
      </c>
      <c r="S675" t="s">
        <v>2032</v>
      </c>
      <c r="T675" t="s">
        <v>2042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2"/>
        <v>0.33538371411833628</v>
      </c>
      <c r="G676" t="s">
        <v>74</v>
      </c>
      <c r="H676">
        <v>1218</v>
      </c>
      <c r="I676" s="5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40"/>
        <v>40774.208333333336</v>
      </c>
      <c r="O676" s="8">
        <f t="shared" si="41"/>
        <v>40821.208333333336</v>
      </c>
      <c r="P676" t="b">
        <v>0</v>
      </c>
      <c r="Q676" t="b">
        <v>0</v>
      </c>
      <c r="R676" t="s">
        <v>122</v>
      </c>
      <c r="S676" t="s">
        <v>2051</v>
      </c>
      <c r="T676" t="s">
        <v>2052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2"/>
        <v>1.2297938144329896</v>
      </c>
      <c r="G677" t="s">
        <v>20</v>
      </c>
      <c r="H677">
        <v>331</v>
      </c>
      <c r="I677" s="5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40"/>
        <v>43719.208333333328</v>
      </c>
      <c r="O677" s="8">
        <f t="shared" si="41"/>
        <v>43726.208333333328</v>
      </c>
      <c r="P677" t="b">
        <v>0</v>
      </c>
      <c r="Q677" t="b">
        <v>0</v>
      </c>
      <c r="R677" t="s">
        <v>1029</v>
      </c>
      <c r="S677" t="s">
        <v>2061</v>
      </c>
      <c r="T677" t="s">
        <v>2062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2"/>
        <v>1.8974959871589085</v>
      </c>
      <c r="G678" t="s">
        <v>20</v>
      </c>
      <c r="H678">
        <v>1170</v>
      </c>
      <c r="I678" s="5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40"/>
        <v>41178.208333333336</v>
      </c>
      <c r="O678" s="8">
        <f t="shared" si="41"/>
        <v>41187.208333333336</v>
      </c>
      <c r="P678" t="b">
        <v>0</v>
      </c>
      <c r="Q678" t="b">
        <v>0</v>
      </c>
      <c r="R678" t="s">
        <v>122</v>
      </c>
      <c r="S678" t="s">
        <v>2051</v>
      </c>
      <c r="T678" t="s">
        <v>2052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2"/>
        <v>0.83622641509433959</v>
      </c>
      <c r="G679" t="s">
        <v>14</v>
      </c>
      <c r="H679">
        <v>111</v>
      </c>
      <c r="I679" s="5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40"/>
        <v>42561.208333333328</v>
      </c>
      <c r="O679" s="8">
        <f t="shared" si="41"/>
        <v>42611.208333333328</v>
      </c>
      <c r="P679" t="b">
        <v>0</v>
      </c>
      <c r="Q679" t="b">
        <v>0</v>
      </c>
      <c r="R679" t="s">
        <v>119</v>
      </c>
      <c r="S679" t="s">
        <v>2044</v>
      </c>
      <c r="T679" t="s">
        <v>2050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2"/>
        <v>0.17968844221105529</v>
      </c>
      <c r="G680" t="s">
        <v>74</v>
      </c>
      <c r="H680">
        <v>215</v>
      </c>
      <c r="I680" s="5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40"/>
        <v>43484.25</v>
      </c>
      <c r="O680" s="8">
        <f t="shared" si="41"/>
        <v>43486.25</v>
      </c>
      <c r="P680" t="b">
        <v>0</v>
      </c>
      <c r="Q680" t="b">
        <v>0</v>
      </c>
      <c r="R680" t="s">
        <v>53</v>
      </c>
      <c r="S680" t="s">
        <v>2038</v>
      </c>
      <c r="T680" t="s">
        <v>2041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2"/>
        <v>10.365</v>
      </c>
      <c r="G681" t="s">
        <v>20</v>
      </c>
      <c r="H681">
        <v>363</v>
      </c>
      <c r="I681" s="5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40"/>
        <v>43756.208333333328</v>
      </c>
      <c r="O681" s="8">
        <f t="shared" si="41"/>
        <v>43761.208333333328</v>
      </c>
      <c r="P681" t="b">
        <v>0</v>
      </c>
      <c r="Q681" t="b">
        <v>1</v>
      </c>
      <c r="R681" t="s">
        <v>17</v>
      </c>
      <c r="S681" t="s">
        <v>2030</v>
      </c>
      <c r="T681" t="s">
        <v>2031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2"/>
        <v>0.97405219780219776</v>
      </c>
      <c r="G682" t="s">
        <v>14</v>
      </c>
      <c r="H682">
        <v>2955</v>
      </c>
      <c r="I682" s="5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40"/>
        <v>43813.25</v>
      </c>
      <c r="O682" s="8">
        <f t="shared" si="41"/>
        <v>43815.25</v>
      </c>
      <c r="P682" t="b">
        <v>0</v>
      </c>
      <c r="Q682" t="b">
        <v>1</v>
      </c>
      <c r="R682" t="s">
        <v>292</v>
      </c>
      <c r="S682" t="s">
        <v>2047</v>
      </c>
      <c r="T682" t="s">
        <v>2058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2"/>
        <v>0.86386203150461705</v>
      </c>
      <c r="G683" t="s">
        <v>14</v>
      </c>
      <c r="H683">
        <v>1657</v>
      </c>
      <c r="I683" s="5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40"/>
        <v>40898.25</v>
      </c>
      <c r="O683" s="8">
        <f t="shared" si="41"/>
        <v>40904.25</v>
      </c>
      <c r="P683" t="b">
        <v>0</v>
      </c>
      <c r="Q683" t="b">
        <v>0</v>
      </c>
      <c r="R683" t="s">
        <v>33</v>
      </c>
      <c r="S683" t="s">
        <v>2036</v>
      </c>
      <c r="T683" t="s">
        <v>2037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2"/>
        <v>1.5016666666666667</v>
      </c>
      <c r="G684" t="s">
        <v>20</v>
      </c>
      <c r="H684">
        <v>103</v>
      </c>
      <c r="I684" s="5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40"/>
        <v>41619.25</v>
      </c>
      <c r="O684" s="8">
        <f t="shared" si="41"/>
        <v>41628.25</v>
      </c>
      <c r="P684" t="b">
        <v>0</v>
      </c>
      <c r="Q684" t="b">
        <v>0</v>
      </c>
      <c r="R684" t="s">
        <v>33</v>
      </c>
      <c r="S684" t="s">
        <v>2036</v>
      </c>
      <c r="T684" t="s">
        <v>2037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2"/>
        <v>3.5843478260869563</v>
      </c>
      <c r="G685" t="s">
        <v>20</v>
      </c>
      <c r="H685">
        <v>147</v>
      </c>
      <c r="I685" s="5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40"/>
        <v>43359.208333333328</v>
      </c>
      <c r="O685" s="8">
        <f t="shared" si="41"/>
        <v>43361.208333333328</v>
      </c>
      <c r="P685" t="b">
        <v>0</v>
      </c>
      <c r="Q685" t="b">
        <v>0</v>
      </c>
      <c r="R685" t="s">
        <v>33</v>
      </c>
      <c r="S685" t="s">
        <v>2036</v>
      </c>
      <c r="T685" t="s">
        <v>2037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2"/>
        <v>5.4285714285714288</v>
      </c>
      <c r="G686" t="s">
        <v>20</v>
      </c>
      <c r="H686">
        <v>110</v>
      </c>
      <c r="I686" s="5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40"/>
        <v>40358.208333333336</v>
      </c>
      <c r="O686" s="8">
        <f t="shared" si="41"/>
        <v>40378.208333333336</v>
      </c>
      <c r="P686" t="b">
        <v>0</v>
      </c>
      <c r="Q686" t="b">
        <v>0</v>
      </c>
      <c r="R686" t="s">
        <v>68</v>
      </c>
      <c r="S686" t="s">
        <v>2044</v>
      </c>
      <c r="T686" t="s">
        <v>2045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2"/>
        <v>0.67500714285714281</v>
      </c>
      <c r="G687" t="s">
        <v>14</v>
      </c>
      <c r="H687">
        <v>926</v>
      </c>
      <c r="I687" s="5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40"/>
        <v>42239.208333333328</v>
      </c>
      <c r="O687" s="8">
        <f t="shared" si="41"/>
        <v>42263.208333333328</v>
      </c>
      <c r="P687" t="b">
        <v>0</v>
      </c>
      <c r="Q687" t="b">
        <v>0</v>
      </c>
      <c r="R687" t="s">
        <v>33</v>
      </c>
      <c r="S687" t="s">
        <v>2036</v>
      </c>
      <c r="T687" t="s">
        <v>2037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2"/>
        <v>1.9174666666666667</v>
      </c>
      <c r="G688" t="s">
        <v>20</v>
      </c>
      <c r="H688">
        <v>134</v>
      </c>
      <c r="I688" s="5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40"/>
        <v>43186.208333333328</v>
      </c>
      <c r="O688" s="8">
        <f t="shared" si="41"/>
        <v>43197.208333333328</v>
      </c>
      <c r="P688" t="b">
        <v>0</v>
      </c>
      <c r="Q688" t="b">
        <v>0</v>
      </c>
      <c r="R688" t="s">
        <v>65</v>
      </c>
      <c r="S688" t="s">
        <v>2034</v>
      </c>
      <c r="T688" t="s">
        <v>2043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2"/>
        <v>9.32</v>
      </c>
      <c r="G689" t="s">
        <v>20</v>
      </c>
      <c r="H689">
        <v>269</v>
      </c>
      <c r="I689" s="5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40"/>
        <v>42806.25</v>
      </c>
      <c r="O689" s="8">
        <f t="shared" si="41"/>
        <v>42809.208333333328</v>
      </c>
      <c r="P689" t="b">
        <v>0</v>
      </c>
      <c r="Q689" t="b">
        <v>0</v>
      </c>
      <c r="R689" t="s">
        <v>33</v>
      </c>
      <c r="S689" t="s">
        <v>2036</v>
      </c>
      <c r="T689" t="s">
        <v>2037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2"/>
        <v>4.2927586206896553</v>
      </c>
      <c r="G690" t="s">
        <v>20</v>
      </c>
      <c r="H690">
        <v>175</v>
      </c>
      <c r="I690" s="5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40"/>
        <v>43475.25</v>
      </c>
      <c r="O690" s="8">
        <f t="shared" si="41"/>
        <v>43491.25</v>
      </c>
      <c r="P690" t="b">
        <v>0</v>
      </c>
      <c r="Q690" t="b">
        <v>1</v>
      </c>
      <c r="R690" t="s">
        <v>269</v>
      </c>
      <c r="S690" t="s">
        <v>2038</v>
      </c>
      <c r="T690" t="s">
        <v>2057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2"/>
        <v>1.0065753424657535</v>
      </c>
      <c r="G691" t="s">
        <v>20</v>
      </c>
      <c r="H691">
        <v>69</v>
      </c>
      <c r="I691" s="5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40"/>
        <v>41576.208333333336</v>
      </c>
      <c r="O691" s="8">
        <f t="shared" si="41"/>
        <v>41588.25</v>
      </c>
      <c r="P691" t="b">
        <v>0</v>
      </c>
      <c r="Q691" t="b">
        <v>0</v>
      </c>
      <c r="R691" t="s">
        <v>28</v>
      </c>
      <c r="S691" t="s">
        <v>2034</v>
      </c>
      <c r="T691" t="s">
        <v>2035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2"/>
        <v>2.266111111111111</v>
      </c>
      <c r="G692" t="s">
        <v>20</v>
      </c>
      <c r="H692">
        <v>190</v>
      </c>
      <c r="I692" s="5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40"/>
        <v>40874.25</v>
      </c>
      <c r="O692" s="8">
        <f t="shared" si="41"/>
        <v>40880.25</v>
      </c>
      <c r="P692" t="b">
        <v>0</v>
      </c>
      <c r="Q692" t="b">
        <v>1</v>
      </c>
      <c r="R692" t="s">
        <v>42</v>
      </c>
      <c r="S692" t="s">
        <v>2038</v>
      </c>
      <c r="T692" t="s">
        <v>2039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2"/>
        <v>1.4238</v>
      </c>
      <c r="G693" t="s">
        <v>20</v>
      </c>
      <c r="H693">
        <v>237</v>
      </c>
      <c r="I693" s="5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40"/>
        <v>41185.208333333336</v>
      </c>
      <c r="O693" s="8">
        <f t="shared" si="41"/>
        <v>41202.208333333336</v>
      </c>
      <c r="P693" t="b">
        <v>1</v>
      </c>
      <c r="Q693" t="b">
        <v>1</v>
      </c>
      <c r="R693" t="s">
        <v>42</v>
      </c>
      <c r="S693" t="s">
        <v>2038</v>
      </c>
      <c r="T693" t="s">
        <v>2039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2"/>
        <v>0.90633333333333332</v>
      </c>
      <c r="G694" t="s">
        <v>14</v>
      </c>
      <c r="H694">
        <v>77</v>
      </c>
      <c r="I694" s="5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40"/>
        <v>43655.208333333328</v>
      </c>
      <c r="O694" s="8">
        <f t="shared" si="41"/>
        <v>43673.208333333328</v>
      </c>
      <c r="P694" t="b">
        <v>0</v>
      </c>
      <c r="Q694" t="b">
        <v>0</v>
      </c>
      <c r="R694" t="s">
        <v>23</v>
      </c>
      <c r="S694" t="s">
        <v>2032</v>
      </c>
      <c r="T694" t="s">
        <v>2033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2"/>
        <v>0.63966740576496672</v>
      </c>
      <c r="G695" t="s">
        <v>14</v>
      </c>
      <c r="H695">
        <v>1748</v>
      </c>
      <c r="I695" s="5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40"/>
        <v>43025.208333333328</v>
      </c>
      <c r="O695" s="8">
        <f t="shared" si="41"/>
        <v>43042.208333333328</v>
      </c>
      <c r="P695" t="b">
        <v>0</v>
      </c>
      <c r="Q695" t="b">
        <v>0</v>
      </c>
      <c r="R695" t="s">
        <v>33</v>
      </c>
      <c r="S695" t="s">
        <v>2036</v>
      </c>
      <c r="T695" t="s">
        <v>2037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2"/>
        <v>0.84131868131868137</v>
      </c>
      <c r="G696" t="s">
        <v>14</v>
      </c>
      <c r="H696">
        <v>79</v>
      </c>
      <c r="I696" s="5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40"/>
        <v>43066.25</v>
      </c>
      <c r="O696" s="8">
        <f t="shared" si="41"/>
        <v>43103.25</v>
      </c>
      <c r="P696" t="b">
        <v>0</v>
      </c>
      <c r="Q696" t="b">
        <v>0</v>
      </c>
      <c r="R696" t="s">
        <v>33</v>
      </c>
      <c r="S696" t="s">
        <v>2036</v>
      </c>
      <c r="T696" t="s">
        <v>2037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2"/>
        <v>1.3393478260869565</v>
      </c>
      <c r="G697" t="s">
        <v>20</v>
      </c>
      <c r="H697">
        <v>196</v>
      </c>
      <c r="I697" s="5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40"/>
        <v>42322.25</v>
      </c>
      <c r="O697" s="8">
        <f t="shared" si="41"/>
        <v>42338.25</v>
      </c>
      <c r="P697" t="b">
        <v>1</v>
      </c>
      <c r="Q697" t="b">
        <v>0</v>
      </c>
      <c r="R697" t="s">
        <v>23</v>
      </c>
      <c r="S697" t="s">
        <v>2032</v>
      </c>
      <c r="T697" t="s">
        <v>2033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2"/>
        <v>0.59042047531992692</v>
      </c>
      <c r="G698" t="s">
        <v>14</v>
      </c>
      <c r="H698">
        <v>889</v>
      </c>
      <c r="I698" s="5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40"/>
        <v>42114.208333333328</v>
      </c>
      <c r="O698" s="8">
        <f t="shared" si="41"/>
        <v>42115.208333333328</v>
      </c>
      <c r="P698" t="b">
        <v>0</v>
      </c>
      <c r="Q698" t="b">
        <v>1</v>
      </c>
      <c r="R698" t="s">
        <v>33</v>
      </c>
      <c r="S698" t="s">
        <v>2036</v>
      </c>
      <c r="T698" t="s">
        <v>2037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2"/>
        <v>1.5280062063615205</v>
      </c>
      <c r="G699" t="s">
        <v>20</v>
      </c>
      <c r="H699">
        <v>7295</v>
      </c>
      <c r="I699" s="5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40"/>
        <v>43190.208333333328</v>
      </c>
      <c r="O699" s="8">
        <f t="shared" si="41"/>
        <v>43192.208333333328</v>
      </c>
      <c r="P699" t="b">
        <v>0</v>
      </c>
      <c r="Q699" t="b">
        <v>0</v>
      </c>
      <c r="R699" t="s">
        <v>50</v>
      </c>
      <c r="S699" t="s">
        <v>2032</v>
      </c>
      <c r="T699" t="s">
        <v>2040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2"/>
        <v>4.466912114014252</v>
      </c>
      <c r="G700" t="s">
        <v>20</v>
      </c>
      <c r="H700">
        <v>2893</v>
      </c>
      <c r="I700" s="5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40"/>
        <v>40871.25</v>
      </c>
      <c r="O700" s="8">
        <f t="shared" si="41"/>
        <v>40885.25</v>
      </c>
      <c r="P700" t="b">
        <v>0</v>
      </c>
      <c r="Q700" t="b">
        <v>0</v>
      </c>
      <c r="R700" t="s">
        <v>65</v>
      </c>
      <c r="S700" t="s">
        <v>2034</v>
      </c>
      <c r="T700" t="s">
        <v>2043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2"/>
        <v>0.8439189189189189</v>
      </c>
      <c r="G701" t="s">
        <v>14</v>
      </c>
      <c r="H701">
        <v>56</v>
      </c>
      <c r="I701" s="5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40"/>
        <v>43641.208333333328</v>
      </c>
      <c r="O701" s="8">
        <f t="shared" si="41"/>
        <v>43642.208333333328</v>
      </c>
      <c r="P701" t="b">
        <v>0</v>
      </c>
      <c r="Q701" t="b">
        <v>0</v>
      </c>
      <c r="R701" t="s">
        <v>53</v>
      </c>
      <c r="S701" t="s">
        <v>2038</v>
      </c>
      <c r="T701" t="s">
        <v>2041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2"/>
        <v>0.03</v>
      </c>
      <c r="G702" t="s">
        <v>14</v>
      </c>
      <c r="H702">
        <v>1</v>
      </c>
      <c r="I702" s="5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40"/>
        <v>40203.25</v>
      </c>
      <c r="O702" s="8">
        <f t="shared" si="41"/>
        <v>40218.25</v>
      </c>
      <c r="P702" t="b">
        <v>0</v>
      </c>
      <c r="Q702" t="b">
        <v>0</v>
      </c>
      <c r="R702" t="s">
        <v>65</v>
      </c>
      <c r="S702" t="s">
        <v>2034</v>
      </c>
      <c r="T702" t="s">
        <v>2043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2"/>
        <v>1.7502692307692307</v>
      </c>
      <c r="G703" t="s">
        <v>20</v>
      </c>
      <c r="H703">
        <v>820</v>
      </c>
      <c r="I703" s="5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40"/>
        <v>40629.208333333336</v>
      </c>
      <c r="O703" s="8">
        <f t="shared" si="41"/>
        <v>40636.208333333336</v>
      </c>
      <c r="P703" t="b">
        <v>1</v>
      </c>
      <c r="Q703" t="b">
        <v>0</v>
      </c>
      <c r="R703" t="s">
        <v>33</v>
      </c>
      <c r="S703" t="s">
        <v>2036</v>
      </c>
      <c r="T703" t="s">
        <v>2037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2"/>
        <v>0.54137931034482756</v>
      </c>
      <c r="G704" t="s">
        <v>14</v>
      </c>
      <c r="H704">
        <v>83</v>
      </c>
      <c r="I704" s="5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40"/>
        <v>41477.208333333336</v>
      </c>
      <c r="O704" s="8">
        <f t="shared" si="41"/>
        <v>41482.208333333336</v>
      </c>
      <c r="P704" t="b">
        <v>0</v>
      </c>
      <c r="Q704" t="b">
        <v>0</v>
      </c>
      <c r="R704" t="s">
        <v>65</v>
      </c>
      <c r="S704" t="s">
        <v>2034</v>
      </c>
      <c r="T704" t="s">
        <v>2043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2"/>
        <v>3.1187381703470032</v>
      </c>
      <c r="G705" t="s">
        <v>20</v>
      </c>
      <c r="H705">
        <v>2038</v>
      </c>
      <c r="I705" s="5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40"/>
        <v>41020.208333333336</v>
      </c>
      <c r="O705" s="8">
        <f t="shared" si="41"/>
        <v>41037.208333333336</v>
      </c>
      <c r="P705" t="b">
        <v>1</v>
      </c>
      <c r="Q705" t="b">
        <v>1</v>
      </c>
      <c r="R705" t="s">
        <v>206</v>
      </c>
      <c r="S705" t="s">
        <v>2044</v>
      </c>
      <c r="T705" t="s">
        <v>2056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2"/>
        <v>1.2278160919540231</v>
      </c>
      <c r="G706" t="s">
        <v>20</v>
      </c>
      <c r="H706">
        <v>116</v>
      </c>
      <c r="I706" s="5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40"/>
        <v>42555.208333333328</v>
      </c>
      <c r="O706" s="8">
        <f t="shared" si="41"/>
        <v>42570.208333333328</v>
      </c>
      <c r="P706" t="b">
        <v>0</v>
      </c>
      <c r="Q706" t="b">
        <v>0</v>
      </c>
      <c r="R706" t="s">
        <v>71</v>
      </c>
      <c r="S706" t="s">
        <v>2038</v>
      </c>
      <c r="T706" t="s">
        <v>2046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42"/>
        <v>0.99026517383618151</v>
      </c>
      <c r="G707" t="s">
        <v>14</v>
      </c>
      <c r="H707">
        <v>2025</v>
      </c>
      <c r="I707" s="5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44">(((L707/60)/60)/24)+DATE(1970,1,1)</f>
        <v>41619.25</v>
      </c>
      <c r="O707" s="8">
        <f t="shared" ref="O707:O770" si="45">(((M707/60)/60)/24)+DATE(1970,1,1)</f>
        <v>41623.25</v>
      </c>
      <c r="P707" t="b">
        <v>0</v>
      </c>
      <c r="Q707" t="b">
        <v>0</v>
      </c>
      <c r="R707" t="s">
        <v>68</v>
      </c>
      <c r="S707" t="s">
        <v>2044</v>
      </c>
      <c r="T707" t="s">
        <v>2045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ref="F708:F771" si="46">SUM(E708/D708)</f>
        <v>1.278468634686347</v>
      </c>
      <c r="G708" t="s">
        <v>20</v>
      </c>
      <c r="H708">
        <v>1345</v>
      </c>
      <c r="I708" s="5">
        <f t="shared" ref="I708:I771" si="47">SUM(E708/H708)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44"/>
        <v>43471.25</v>
      </c>
      <c r="O708" s="8">
        <f t="shared" si="45"/>
        <v>43479.25</v>
      </c>
      <c r="P708" t="b">
        <v>0</v>
      </c>
      <c r="Q708" t="b">
        <v>1</v>
      </c>
      <c r="R708" t="s">
        <v>28</v>
      </c>
      <c r="S708" t="s">
        <v>2034</v>
      </c>
      <c r="T708" t="s">
        <v>2035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6"/>
        <v>1.5861643835616439</v>
      </c>
      <c r="G709" t="s">
        <v>20</v>
      </c>
      <c r="H709">
        <v>168</v>
      </c>
      <c r="I709" s="5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44"/>
        <v>43442.25</v>
      </c>
      <c r="O709" s="8">
        <f t="shared" si="45"/>
        <v>43478.25</v>
      </c>
      <c r="P709" t="b">
        <v>0</v>
      </c>
      <c r="Q709" t="b">
        <v>0</v>
      </c>
      <c r="R709" t="s">
        <v>53</v>
      </c>
      <c r="S709" t="s">
        <v>2038</v>
      </c>
      <c r="T709" t="s">
        <v>2041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6"/>
        <v>7.0705882352941174</v>
      </c>
      <c r="G710" t="s">
        <v>20</v>
      </c>
      <c r="H710">
        <v>137</v>
      </c>
      <c r="I710" s="5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44"/>
        <v>42877.208333333328</v>
      </c>
      <c r="O710" s="8">
        <f t="shared" si="45"/>
        <v>42887.208333333328</v>
      </c>
      <c r="P710" t="b">
        <v>0</v>
      </c>
      <c r="Q710" t="b">
        <v>0</v>
      </c>
      <c r="R710" t="s">
        <v>33</v>
      </c>
      <c r="S710" t="s">
        <v>2036</v>
      </c>
      <c r="T710" t="s">
        <v>2037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6"/>
        <v>1.4238775510204082</v>
      </c>
      <c r="G711" t="s">
        <v>20</v>
      </c>
      <c r="H711">
        <v>186</v>
      </c>
      <c r="I711" s="5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44"/>
        <v>41018.208333333336</v>
      </c>
      <c r="O711" s="8">
        <f t="shared" si="45"/>
        <v>41025.208333333336</v>
      </c>
      <c r="P711" t="b">
        <v>0</v>
      </c>
      <c r="Q711" t="b">
        <v>0</v>
      </c>
      <c r="R711" t="s">
        <v>33</v>
      </c>
      <c r="S711" t="s">
        <v>2036</v>
      </c>
      <c r="T711" t="s">
        <v>2037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6"/>
        <v>1.4786046511627906</v>
      </c>
      <c r="G712" t="s">
        <v>20</v>
      </c>
      <c r="H712">
        <v>125</v>
      </c>
      <c r="I712" s="5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44"/>
        <v>43295.208333333328</v>
      </c>
      <c r="O712" s="8">
        <f t="shared" si="45"/>
        <v>43302.208333333328</v>
      </c>
      <c r="P712" t="b">
        <v>0</v>
      </c>
      <c r="Q712" t="b">
        <v>1</v>
      </c>
      <c r="R712" t="s">
        <v>33</v>
      </c>
      <c r="S712" t="s">
        <v>2036</v>
      </c>
      <c r="T712" t="s">
        <v>2037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6"/>
        <v>0.20322580645161289</v>
      </c>
      <c r="G713" t="s">
        <v>14</v>
      </c>
      <c r="H713">
        <v>14</v>
      </c>
      <c r="I713" s="5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44"/>
        <v>42393.25</v>
      </c>
      <c r="O713" s="8">
        <f t="shared" si="45"/>
        <v>42395.25</v>
      </c>
      <c r="P713" t="b">
        <v>1</v>
      </c>
      <c r="Q713" t="b">
        <v>1</v>
      </c>
      <c r="R713" t="s">
        <v>33</v>
      </c>
      <c r="S713" t="s">
        <v>2036</v>
      </c>
      <c r="T713" t="s">
        <v>2037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6"/>
        <v>18.40625</v>
      </c>
      <c r="G714" t="s">
        <v>20</v>
      </c>
      <c r="H714">
        <v>202</v>
      </c>
      <c r="I714" s="5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44"/>
        <v>42559.208333333328</v>
      </c>
      <c r="O714" s="8">
        <f t="shared" si="45"/>
        <v>42600.208333333328</v>
      </c>
      <c r="P714" t="b">
        <v>0</v>
      </c>
      <c r="Q714" t="b">
        <v>0</v>
      </c>
      <c r="R714" t="s">
        <v>33</v>
      </c>
      <c r="S714" t="s">
        <v>2036</v>
      </c>
      <c r="T714" t="s">
        <v>2037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6"/>
        <v>1.6194202898550725</v>
      </c>
      <c r="G715" t="s">
        <v>20</v>
      </c>
      <c r="H715">
        <v>103</v>
      </c>
      <c r="I715" s="5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44"/>
        <v>42604.208333333328</v>
      </c>
      <c r="O715" s="8">
        <f t="shared" si="45"/>
        <v>42616.208333333328</v>
      </c>
      <c r="P715" t="b">
        <v>0</v>
      </c>
      <c r="Q715" t="b">
        <v>0</v>
      </c>
      <c r="R715" t="s">
        <v>133</v>
      </c>
      <c r="S715" t="s">
        <v>2044</v>
      </c>
      <c r="T715" t="s">
        <v>2053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6"/>
        <v>4.7282077922077921</v>
      </c>
      <c r="G716" t="s">
        <v>20</v>
      </c>
      <c r="H716">
        <v>1785</v>
      </c>
      <c r="I716" s="5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44"/>
        <v>41870.208333333336</v>
      </c>
      <c r="O716" s="8">
        <f t="shared" si="45"/>
        <v>41871.208333333336</v>
      </c>
      <c r="P716" t="b">
        <v>0</v>
      </c>
      <c r="Q716" t="b">
        <v>0</v>
      </c>
      <c r="R716" t="s">
        <v>23</v>
      </c>
      <c r="S716" t="s">
        <v>2032</v>
      </c>
      <c r="T716" t="s">
        <v>2033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6"/>
        <v>0.24466101694915254</v>
      </c>
      <c r="G717" t="s">
        <v>14</v>
      </c>
      <c r="H717">
        <v>656</v>
      </c>
      <c r="I717" s="5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44"/>
        <v>40397.208333333336</v>
      </c>
      <c r="O717" s="8">
        <f t="shared" si="45"/>
        <v>40402.208333333336</v>
      </c>
      <c r="P717" t="b">
        <v>0</v>
      </c>
      <c r="Q717" t="b">
        <v>0</v>
      </c>
      <c r="R717" t="s">
        <v>292</v>
      </c>
      <c r="S717" t="s">
        <v>2047</v>
      </c>
      <c r="T717" t="s">
        <v>2058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6"/>
        <v>5.1764999999999999</v>
      </c>
      <c r="G718" t="s">
        <v>20</v>
      </c>
      <c r="H718">
        <v>157</v>
      </c>
      <c r="I718" s="5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44"/>
        <v>41465.208333333336</v>
      </c>
      <c r="O718" s="8">
        <f t="shared" si="45"/>
        <v>41493.208333333336</v>
      </c>
      <c r="P718" t="b">
        <v>0</v>
      </c>
      <c r="Q718" t="b">
        <v>1</v>
      </c>
      <c r="R718" t="s">
        <v>33</v>
      </c>
      <c r="S718" t="s">
        <v>2036</v>
      </c>
      <c r="T718" t="s">
        <v>2037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6"/>
        <v>2.4764285714285714</v>
      </c>
      <c r="G719" t="s">
        <v>20</v>
      </c>
      <c r="H719">
        <v>555</v>
      </c>
      <c r="I719" s="5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44"/>
        <v>40777.208333333336</v>
      </c>
      <c r="O719" s="8">
        <f t="shared" si="45"/>
        <v>40798.208333333336</v>
      </c>
      <c r="P719" t="b">
        <v>0</v>
      </c>
      <c r="Q719" t="b">
        <v>0</v>
      </c>
      <c r="R719" t="s">
        <v>42</v>
      </c>
      <c r="S719" t="s">
        <v>2038</v>
      </c>
      <c r="T719" t="s">
        <v>2039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6"/>
        <v>1.0020481927710843</v>
      </c>
      <c r="G720" t="s">
        <v>20</v>
      </c>
      <c r="H720">
        <v>297</v>
      </c>
      <c r="I720" s="5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44"/>
        <v>41442.208333333336</v>
      </c>
      <c r="O720" s="8">
        <f t="shared" si="45"/>
        <v>41468.208333333336</v>
      </c>
      <c r="P720" t="b">
        <v>0</v>
      </c>
      <c r="Q720" t="b">
        <v>0</v>
      </c>
      <c r="R720" t="s">
        <v>65</v>
      </c>
      <c r="S720" t="s">
        <v>2034</v>
      </c>
      <c r="T720" t="s">
        <v>2043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6"/>
        <v>1.53</v>
      </c>
      <c r="G721" t="s">
        <v>20</v>
      </c>
      <c r="H721">
        <v>123</v>
      </c>
      <c r="I721" s="5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44"/>
        <v>41058.208333333336</v>
      </c>
      <c r="O721" s="8">
        <f t="shared" si="45"/>
        <v>41069.208333333336</v>
      </c>
      <c r="P721" t="b">
        <v>0</v>
      </c>
      <c r="Q721" t="b">
        <v>0</v>
      </c>
      <c r="R721" t="s">
        <v>119</v>
      </c>
      <c r="S721" t="s">
        <v>2044</v>
      </c>
      <c r="T721" t="s">
        <v>2050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6"/>
        <v>0.37091954022988505</v>
      </c>
      <c r="G722" t="s">
        <v>74</v>
      </c>
      <c r="H722">
        <v>38</v>
      </c>
      <c r="I722" s="5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44"/>
        <v>43152.25</v>
      </c>
      <c r="O722" s="8">
        <f t="shared" si="45"/>
        <v>43166.25</v>
      </c>
      <c r="P722" t="b">
        <v>0</v>
      </c>
      <c r="Q722" t="b">
        <v>1</v>
      </c>
      <c r="R722" t="s">
        <v>33</v>
      </c>
      <c r="S722" t="s">
        <v>2036</v>
      </c>
      <c r="T722" t="s">
        <v>2037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6"/>
        <v>4.3923948220064728E-2</v>
      </c>
      <c r="G723" t="s">
        <v>74</v>
      </c>
      <c r="H723">
        <v>60</v>
      </c>
      <c r="I723" s="5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44"/>
        <v>43194.208333333328</v>
      </c>
      <c r="O723" s="8">
        <f t="shared" si="45"/>
        <v>43200.208333333328</v>
      </c>
      <c r="P723" t="b">
        <v>0</v>
      </c>
      <c r="Q723" t="b">
        <v>0</v>
      </c>
      <c r="R723" t="s">
        <v>23</v>
      </c>
      <c r="S723" t="s">
        <v>2032</v>
      </c>
      <c r="T723" t="s">
        <v>2033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6"/>
        <v>1.5650721649484536</v>
      </c>
      <c r="G724" t="s">
        <v>20</v>
      </c>
      <c r="H724">
        <v>3036</v>
      </c>
      <c r="I724" s="5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44"/>
        <v>43045.25</v>
      </c>
      <c r="O724" s="8">
        <f t="shared" si="45"/>
        <v>43072.25</v>
      </c>
      <c r="P724" t="b">
        <v>0</v>
      </c>
      <c r="Q724" t="b">
        <v>0</v>
      </c>
      <c r="R724" t="s">
        <v>42</v>
      </c>
      <c r="S724" t="s">
        <v>2038</v>
      </c>
      <c r="T724" t="s">
        <v>2039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6"/>
        <v>2.704081632653061</v>
      </c>
      <c r="G725" t="s">
        <v>20</v>
      </c>
      <c r="H725">
        <v>144</v>
      </c>
      <c r="I725" s="5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44"/>
        <v>42431.25</v>
      </c>
      <c r="O725" s="8">
        <f t="shared" si="45"/>
        <v>42452.208333333328</v>
      </c>
      <c r="P725" t="b">
        <v>0</v>
      </c>
      <c r="Q725" t="b">
        <v>0</v>
      </c>
      <c r="R725" t="s">
        <v>33</v>
      </c>
      <c r="S725" t="s">
        <v>2036</v>
      </c>
      <c r="T725" t="s">
        <v>2037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6"/>
        <v>1.3405952380952382</v>
      </c>
      <c r="G726" t="s">
        <v>20</v>
      </c>
      <c r="H726">
        <v>121</v>
      </c>
      <c r="I726" s="5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44"/>
        <v>41934.208333333336</v>
      </c>
      <c r="O726" s="8">
        <f t="shared" si="45"/>
        <v>41936.208333333336</v>
      </c>
      <c r="P726" t="b">
        <v>0</v>
      </c>
      <c r="Q726" t="b">
        <v>1</v>
      </c>
      <c r="R726" t="s">
        <v>33</v>
      </c>
      <c r="S726" t="s">
        <v>2036</v>
      </c>
      <c r="T726" t="s">
        <v>2037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6"/>
        <v>0.50398033126293995</v>
      </c>
      <c r="G727" t="s">
        <v>14</v>
      </c>
      <c r="H727">
        <v>1596</v>
      </c>
      <c r="I727" s="5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44"/>
        <v>41958.25</v>
      </c>
      <c r="O727" s="8">
        <f t="shared" si="45"/>
        <v>41960.25</v>
      </c>
      <c r="P727" t="b">
        <v>0</v>
      </c>
      <c r="Q727" t="b">
        <v>0</v>
      </c>
      <c r="R727" t="s">
        <v>292</v>
      </c>
      <c r="S727" t="s">
        <v>2047</v>
      </c>
      <c r="T727" t="s">
        <v>2058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6"/>
        <v>0.88815837937384901</v>
      </c>
      <c r="G728" t="s">
        <v>74</v>
      </c>
      <c r="H728">
        <v>524</v>
      </c>
      <c r="I728" s="5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44"/>
        <v>40476.208333333336</v>
      </c>
      <c r="O728" s="8">
        <f t="shared" si="45"/>
        <v>40482.208333333336</v>
      </c>
      <c r="P728" t="b">
        <v>0</v>
      </c>
      <c r="Q728" t="b">
        <v>1</v>
      </c>
      <c r="R728" t="s">
        <v>33</v>
      </c>
      <c r="S728" t="s">
        <v>2036</v>
      </c>
      <c r="T728" t="s">
        <v>2037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6"/>
        <v>1.65</v>
      </c>
      <c r="G729" t="s">
        <v>20</v>
      </c>
      <c r="H729">
        <v>181</v>
      </c>
      <c r="I729" s="5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44"/>
        <v>43485.25</v>
      </c>
      <c r="O729" s="8">
        <f t="shared" si="45"/>
        <v>43543.208333333328</v>
      </c>
      <c r="P729" t="b">
        <v>0</v>
      </c>
      <c r="Q729" t="b">
        <v>0</v>
      </c>
      <c r="R729" t="s">
        <v>28</v>
      </c>
      <c r="S729" t="s">
        <v>2034</v>
      </c>
      <c r="T729" t="s">
        <v>2035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6"/>
        <v>0.17499999999999999</v>
      </c>
      <c r="G730" t="s">
        <v>14</v>
      </c>
      <c r="H730">
        <v>10</v>
      </c>
      <c r="I730" s="5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44"/>
        <v>42515.208333333328</v>
      </c>
      <c r="O730" s="8">
        <f t="shared" si="45"/>
        <v>42526.208333333328</v>
      </c>
      <c r="P730" t="b">
        <v>0</v>
      </c>
      <c r="Q730" t="b">
        <v>0</v>
      </c>
      <c r="R730" t="s">
        <v>33</v>
      </c>
      <c r="S730" t="s">
        <v>2036</v>
      </c>
      <c r="T730" t="s">
        <v>2037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6"/>
        <v>1.8566071428571429</v>
      </c>
      <c r="G731" t="s">
        <v>20</v>
      </c>
      <c r="H731">
        <v>122</v>
      </c>
      <c r="I731" s="5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44"/>
        <v>41309.25</v>
      </c>
      <c r="O731" s="8">
        <f t="shared" si="45"/>
        <v>41311.25</v>
      </c>
      <c r="P731" t="b">
        <v>0</v>
      </c>
      <c r="Q731" t="b">
        <v>0</v>
      </c>
      <c r="R731" t="s">
        <v>53</v>
      </c>
      <c r="S731" t="s">
        <v>2038</v>
      </c>
      <c r="T731" t="s">
        <v>2041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6"/>
        <v>4.1266319444444441</v>
      </c>
      <c r="G732" t="s">
        <v>20</v>
      </c>
      <c r="H732">
        <v>1071</v>
      </c>
      <c r="I732" s="5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44"/>
        <v>42147.208333333328</v>
      </c>
      <c r="O732" s="8">
        <f t="shared" si="45"/>
        <v>42153.208333333328</v>
      </c>
      <c r="P732" t="b">
        <v>0</v>
      </c>
      <c r="Q732" t="b">
        <v>0</v>
      </c>
      <c r="R732" t="s">
        <v>65</v>
      </c>
      <c r="S732" t="s">
        <v>2034</v>
      </c>
      <c r="T732" t="s">
        <v>2043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6"/>
        <v>0.90249999999999997</v>
      </c>
      <c r="G733" t="s">
        <v>74</v>
      </c>
      <c r="H733">
        <v>219</v>
      </c>
      <c r="I733" s="5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44"/>
        <v>42939.208333333328</v>
      </c>
      <c r="O733" s="8">
        <f t="shared" si="45"/>
        <v>42940.208333333328</v>
      </c>
      <c r="P733" t="b">
        <v>0</v>
      </c>
      <c r="Q733" t="b">
        <v>0</v>
      </c>
      <c r="R733" t="s">
        <v>28</v>
      </c>
      <c r="S733" t="s">
        <v>2034</v>
      </c>
      <c r="T733" t="s">
        <v>2035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6"/>
        <v>0.91984615384615387</v>
      </c>
      <c r="G734" t="s">
        <v>14</v>
      </c>
      <c r="H734">
        <v>1121</v>
      </c>
      <c r="I734" s="5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44"/>
        <v>42816.208333333328</v>
      </c>
      <c r="O734" s="8">
        <f t="shared" si="45"/>
        <v>42839.208333333328</v>
      </c>
      <c r="P734" t="b">
        <v>0</v>
      </c>
      <c r="Q734" t="b">
        <v>1</v>
      </c>
      <c r="R734" t="s">
        <v>23</v>
      </c>
      <c r="S734" t="s">
        <v>2032</v>
      </c>
      <c r="T734" t="s">
        <v>2033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6"/>
        <v>5.2700632911392402</v>
      </c>
      <c r="G735" t="s">
        <v>20</v>
      </c>
      <c r="H735">
        <v>980</v>
      </c>
      <c r="I735" s="5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44"/>
        <v>41844.208333333336</v>
      </c>
      <c r="O735" s="8">
        <f t="shared" si="45"/>
        <v>41857.208333333336</v>
      </c>
      <c r="P735" t="b">
        <v>0</v>
      </c>
      <c r="Q735" t="b">
        <v>0</v>
      </c>
      <c r="R735" t="s">
        <v>148</v>
      </c>
      <c r="S735" t="s">
        <v>2032</v>
      </c>
      <c r="T735" t="s">
        <v>2054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6"/>
        <v>3.1914285714285713</v>
      </c>
      <c r="G736" t="s">
        <v>20</v>
      </c>
      <c r="H736">
        <v>536</v>
      </c>
      <c r="I736" s="5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44"/>
        <v>42763.25</v>
      </c>
      <c r="O736" s="8">
        <f t="shared" si="45"/>
        <v>42775.25</v>
      </c>
      <c r="P736" t="b">
        <v>0</v>
      </c>
      <c r="Q736" t="b">
        <v>1</v>
      </c>
      <c r="R736" t="s">
        <v>33</v>
      </c>
      <c r="S736" t="s">
        <v>2036</v>
      </c>
      <c r="T736" t="s">
        <v>2037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6"/>
        <v>3.5418867924528303</v>
      </c>
      <c r="G737" t="s">
        <v>20</v>
      </c>
      <c r="H737">
        <v>1991</v>
      </c>
      <c r="I737" s="5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44"/>
        <v>42459.208333333328</v>
      </c>
      <c r="O737" s="8">
        <f t="shared" si="45"/>
        <v>42466.208333333328</v>
      </c>
      <c r="P737" t="b">
        <v>0</v>
      </c>
      <c r="Q737" t="b">
        <v>0</v>
      </c>
      <c r="R737" t="s">
        <v>122</v>
      </c>
      <c r="S737" t="s">
        <v>2051</v>
      </c>
      <c r="T737" t="s">
        <v>2052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6"/>
        <v>0.32896103896103895</v>
      </c>
      <c r="G738" t="s">
        <v>74</v>
      </c>
      <c r="H738">
        <v>29</v>
      </c>
      <c r="I738" s="5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44"/>
        <v>42055.25</v>
      </c>
      <c r="O738" s="8">
        <f t="shared" si="45"/>
        <v>42059.25</v>
      </c>
      <c r="P738" t="b">
        <v>0</v>
      </c>
      <c r="Q738" t="b">
        <v>0</v>
      </c>
      <c r="R738" t="s">
        <v>68</v>
      </c>
      <c r="S738" t="s">
        <v>2044</v>
      </c>
      <c r="T738" t="s">
        <v>2045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6"/>
        <v>1.358918918918919</v>
      </c>
      <c r="G739" t="s">
        <v>20</v>
      </c>
      <c r="H739">
        <v>180</v>
      </c>
      <c r="I739" s="5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44"/>
        <v>42685.25</v>
      </c>
      <c r="O739" s="8">
        <f t="shared" si="45"/>
        <v>42697.25</v>
      </c>
      <c r="P739" t="b">
        <v>0</v>
      </c>
      <c r="Q739" t="b">
        <v>0</v>
      </c>
      <c r="R739" t="s">
        <v>60</v>
      </c>
      <c r="S739" t="s">
        <v>2032</v>
      </c>
      <c r="T739" t="s">
        <v>2042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6"/>
        <v>2.0843373493975904E-2</v>
      </c>
      <c r="G740" t="s">
        <v>14</v>
      </c>
      <c r="H740">
        <v>15</v>
      </c>
      <c r="I740" s="5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44"/>
        <v>41959.25</v>
      </c>
      <c r="O740" s="8">
        <f t="shared" si="45"/>
        <v>41981.25</v>
      </c>
      <c r="P740" t="b">
        <v>0</v>
      </c>
      <c r="Q740" t="b">
        <v>1</v>
      </c>
      <c r="R740" t="s">
        <v>33</v>
      </c>
      <c r="S740" t="s">
        <v>2036</v>
      </c>
      <c r="T740" t="s">
        <v>2037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6"/>
        <v>0.61</v>
      </c>
      <c r="G741" t="s">
        <v>14</v>
      </c>
      <c r="H741">
        <v>191</v>
      </c>
      <c r="I741" s="5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44"/>
        <v>41089.208333333336</v>
      </c>
      <c r="O741" s="8">
        <f t="shared" si="45"/>
        <v>41090.208333333336</v>
      </c>
      <c r="P741" t="b">
        <v>0</v>
      </c>
      <c r="Q741" t="b">
        <v>0</v>
      </c>
      <c r="R741" t="s">
        <v>60</v>
      </c>
      <c r="S741" t="s">
        <v>2032</v>
      </c>
      <c r="T741" t="s">
        <v>2042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6"/>
        <v>0.30037735849056602</v>
      </c>
      <c r="G742" t="s">
        <v>14</v>
      </c>
      <c r="H742">
        <v>16</v>
      </c>
      <c r="I742" s="5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44"/>
        <v>42769.25</v>
      </c>
      <c r="O742" s="8">
        <f t="shared" si="45"/>
        <v>42772.25</v>
      </c>
      <c r="P742" t="b">
        <v>0</v>
      </c>
      <c r="Q742" t="b">
        <v>0</v>
      </c>
      <c r="R742" t="s">
        <v>33</v>
      </c>
      <c r="S742" t="s">
        <v>2036</v>
      </c>
      <c r="T742" t="s">
        <v>2037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6"/>
        <v>11.791666666666666</v>
      </c>
      <c r="G743" t="s">
        <v>20</v>
      </c>
      <c r="H743">
        <v>130</v>
      </c>
      <c r="I743" s="5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44"/>
        <v>40321.208333333336</v>
      </c>
      <c r="O743" s="8">
        <f t="shared" si="45"/>
        <v>40322.208333333336</v>
      </c>
      <c r="P743" t="b">
        <v>0</v>
      </c>
      <c r="Q743" t="b">
        <v>0</v>
      </c>
      <c r="R743" t="s">
        <v>33</v>
      </c>
      <c r="S743" t="s">
        <v>2036</v>
      </c>
      <c r="T743" t="s">
        <v>2037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6"/>
        <v>11.260833333333334</v>
      </c>
      <c r="G744" t="s">
        <v>20</v>
      </c>
      <c r="H744">
        <v>122</v>
      </c>
      <c r="I744" s="5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44"/>
        <v>40197.25</v>
      </c>
      <c r="O744" s="8">
        <f t="shared" si="45"/>
        <v>40239.25</v>
      </c>
      <c r="P744" t="b">
        <v>0</v>
      </c>
      <c r="Q744" t="b">
        <v>0</v>
      </c>
      <c r="R744" t="s">
        <v>50</v>
      </c>
      <c r="S744" t="s">
        <v>2032</v>
      </c>
      <c r="T744" t="s">
        <v>2040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6"/>
        <v>0.12923076923076923</v>
      </c>
      <c r="G745" t="s">
        <v>14</v>
      </c>
      <c r="H745">
        <v>17</v>
      </c>
      <c r="I745" s="5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44"/>
        <v>42298.208333333328</v>
      </c>
      <c r="O745" s="8">
        <f t="shared" si="45"/>
        <v>42304.208333333328</v>
      </c>
      <c r="P745" t="b">
        <v>0</v>
      </c>
      <c r="Q745" t="b">
        <v>1</v>
      </c>
      <c r="R745" t="s">
        <v>33</v>
      </c>
      <c r="S745" t="s">
        <v>2036</v>
      </c>
      <c r="T745" t="s">
        <v>2037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6"/>
        <v>7.12</v>
      </c>
      <c r="G746" t="s">
        <v>20</v>
      </c>
      <c r="H746">
        <v>140</v>
      </c>
      <c r="I746" s="5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44"/>
        <v>43322.208333333328</v>
      </c>
      <c r="O746" s="8">
        <f t="shared" si="45"/>
        <v>43324.208333333328</v>
      </c>
      <c r="P746" t="b">
        <v>0</v>
      </c>
      <c r="Q746" t="b">
        <v>1</v>
      </c>
      <c r="R746" t="s">
        <v>33</v>
      </c>
      <c r="S746" t="s">
        <v>2036</v>
      </c>
      <c r="T746" t="s">
        <v>2037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6"/>
        <v>0.30304347826086958</v>
      </c>
      <c r="G747" t="s">
        <v>14</v>
      </c>
      <c r="H747">
        <v>34</v>
      </c>
      <c r="I747" s="5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44"/>
        <v>40328.208333333336</v>
      </c>
      <c r="O747" s="8">
        <f t="shared" si="45"/>
        <v>40355.208333333336</v>
      </c>
      <c r="P747" t="b">
        <v>0</v>
      </c>
      <c r="Q747" t="b">
        <v>0</v>
      </c>
      <c r="R747" t="s">
        <v>65</v>
      </c>
      <c r="S747" t="s">
        <v>2034</v>
      </c>
      <c r="T747" t="s">
        <v>2043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6"/>
        <v>2.1250896057347672</v>
      </c>
      <c r="G748" t="s">
        <v>20</v>
      </c>
      <c r="H748">
        <v>3388</v>
      </c>
      <c r="I748" s="5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44"/>
        <v>40825.208333333336</v>
      </c>
      <c r="O748" s="8">
        <f t="shared" si="45"/>
        <v>40830.208333333336</v>
      </c>
      <c r="P748" t="b">
        <v>0</v>
      </c>
      <c r="Q748" t="b">
        <v>0</v>
      </c>
      <c r="R748" t="s">
        <v>28</v>
      </c>
      <c r="S748" t="s">
        <v>2034</v>
      </c>
      <c r="T748" t="s">
        <v>2035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6"/>
        <v>2.2885714285714287</v>
      </c>
      <c r="G749" t="s">
        <v>20</v>
      </c>
      <c r="H749">
        <v>280</v>
      </c>
      <c r="I749" s="5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44"/>
        <v>40423.208333333336</v>
      </c>
      <c r="O749" s="8">
        <f t="shared" si="45"/>
        <v>40434.208333333336</v>
      </c>
      <c r="P749" t="b">
        <v>0</v>
      </c>
      <c r="Q749" t="b">
        <v>0</v>
      </c>
      <c r="R749" t="s">
        <v>33</v>
      </c>
      <c r="S749" t="s">
        <v>2036</v>
      </c>
      <c r="T749" t="s">
        <v>2037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6"/>
        <v>0.34959979476654696</v>
      </c>
      <c r="G750" t="s">
        <v>74</v>
      </c>
      <c r="H750">
        <v>614</v>
      </c>
      <c r="I750" s="5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44"/>
        <v>40238.25</v>
      </c>
      <c r="O750" s="8">
        <f t="shared" si="45"/>
        <v>40263.208333333336</v>
      </c>
      <c r="P750" t="b">
        <v>0</v>
      </c>
      <c r="Q750" t="b">
        <v>1</v>
      </c>
      <c r="R750" t="s">
        <v>71</v>
      </c>
      <c r="S750" t="s">
        <v>2038</v>
      </c>
      <c r="T750" t="s">
        <v>2046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6"/>
        <v>1.5729069767441861</v>
      </c>
      <c r="G751" t="s">
        <v>20</v>
      </c>
      <c r="H751">
        <v>366</v>
      </c>
      <c r="I751" s="5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44"/>
        <v>41920.208333333336</v>
      </c>
      <c r="O751" s="8">
        <f t="shared" si="45"/>
        <v>41932.208333333336</v>
      </c>
      <c r="P751" t="b">
        <v>0</v>
      </c>
      <c r="Q751" t="b">
        <v>1</v>
      </c>
      <c r="R751" t="s">
        <v>65</v>
      </c>
      <c r="S751" t="s">
        <v>2034</v>
      </c>
      <c r="T751" t="s">
        <v>2043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6"/>
        <v>0.01</v>
      </c>
      <c r="G752" t="s">
        <v>14</v>
      </c>
      <c r="H752">
        <v>1</v>
      </c>
      <c r="I752" s="5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44"/>
        <v>40360.208333333336</v>
      </c>
      <c r="O752" s="8">
        <f t="shared" si="45"/>
        <v>40385.208333333336</v>
      </c>
      <c r="P752" t="b">
        <v>0</v>
      </c>
      <c r="Q752" t="b">
        <v>0</v>
      </c>
      <c r="R752" t="s">
        <v>50</v>
      </c>
      <c r="S752" t="s">
        <v>2032</v>
      </c>
      <c r="T752" t="s">
        <v>2040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6"/>
        <v>2.3230555555555554</v>
      </c>
      <c r="G753" t="s">
        <v>20</v>
      </c>
      <c r="H753">
        <v>270</v>
      </c>
      <c r="I753" s="5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44"/>
        <v>42446.208333333328</v>
      </c>
      <c r="O753" s="8">
        <f t="shared" si="45"/>
        <v>42461.208333333328</v>
      </c>
      <c r="P753" t="b">
        <v>1</v>
      </c>
      <c r="Q753" t="b">
        <v>1</v>
      </c>
      <c r="R753" t="s">
        <v>68</v>
      </c>
      <c r="S753" t="s">
        <v>2044</v>
      </c>
      <c r="T753" t="s">
        <v>2045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6"/>
        <v>0.92448275862068963</v>
      </c>
      <c r="G754" t="s">
        <v>74</v>
      </c>
      <c r="H754">
        <v>114</v>
      </c>
      <c r="I754" s="5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44"/>
        <v>40395.208333333336</v>
      </c>
      <c r="O754" s="8">
        <f t="shared" si="45"/>
        <v>40413.208333333336</v>
      </c>
      <c r="P754" t="b">
        <v>0</v>
      </c>
      <c r="Q754" t="b">
        <v>1</v>
      </c>
      <c r="R754" t="s">
        <v>33</v>
      </c>
      <c r="S754" t="s">
        <v>2036</v>
      </c>
      <c r="T754" t="s">
        <v>2037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6"/>
        <v>2.5670212765957445</v>
      </c>
      <c r="G755" t="s">
        <v>20</v>
      </c>
      <c r="H755">
        <v>137</v>
      </c>
      <c r="I755" s="5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44"/>
        <v>40321.208333333336</v>
      </c>
      <c r="O755" s="8">
        <f t="shared" si="45"/>
        <v>40336.208333333336</v>
      </c>
      <c r="P755" t="b">
        <v>0</v>
      </c>
      <c r="Q755" t="b">
        <v>0</v>
      </c>
      <c r="R755" t="s">
        <v>122</v>
      </c>
      <c r="S755" t="s">
        <v>2051</v>
      </c>
      <c r="T755" t="s">
        <v>2052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6"/>
        <v>1.6847017045454546</v>
      </c>
      <c r="G756" t="s">
        <v>20</v>
      </c>
      <c r="H756">
        <v>3205</v>
      </c>
      <c r="I756" s="5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44"/>
        <v>41210.208333333336</v>
      </c>
      <c r="O756" s="8">
        <f t="shared" si="45"/>
        <v>41263.25</v>
      </c>
      <c r="P756" t="b">
        <v>0</v>
      </c>
      <c r="Q756" t="b">
        <v>0</v>
      </c>
      <c r="R756" t="s">
        <v>33</v>
      </c>
      <c r="S756" t="s">
        <v>2036</v>
      </c>
      <c r="T756" t="s">
        <v>2037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6"/>
        <v>1.6657777777777778</v>
      </c>
      <c r="G757" t="s">
        <v>20</v>
      </c>
      <c r="H757">
        <v>288</v>
      </c>
      <c r="I757" s="5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44"/>
        <v>43096.25</v>
      </c>
      <c r="O757" s="8">
        <f t="shared" si="45"/>
        <v>43108.25</v>
      </c>
      <c r="P757" t="b">
        <v>0</v>
      </c>
      <c r="Q757" t="b">
        <v>1</v>
      </c>
      <c r="R757" t="s">
        <v>33</v>
      </c>
      <c r="S757" t="s">
        <v>2036</v>
      </c>
      <c r="T757" t="s">
        <v>2037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6"/>
        <v>7.7207692307692311</v>
      </c>
      <c r="G758" t="s">
        <v>20</v>
      </c>
      <c r="H758">
        <v>148</v>
      </c>
      <c r="I758" s="5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44"/>
        <v>42024.25</v>
      </c>
      <c r="O758" s="8">
        <f t="shared" si="45"/>
        <v>42030.25</v>
      </c>
      <c r="P758" t="b">
        <v>0</v>
      </c>
      <c r="Q758" t="b">
        <v>0</v>
      </c>
      <c r="R758" t="s">
        <v>33</v>
      </c>
      <c r="S758" t="s">
        <v>2036</v>
      </c>
      <c r="T758" t="s">
        <v>2037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6"/>
        <v>4.0685714285714285</v>
      </c>
      <c r="G759" t="s">
        <v>20</v>
      </c>
      <c r="H759">
        <v>114</v>
      </c>
      <c r="I759" s="5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44"/>
        <v>40675.208333333336</v>
      </c>
      <c r="O759" s="8">
        <f t="shared" si="45"/>
        <v>40679.208333333336</v>
      </c>
      <c r="P759" t="b">
        <v>0</v>
      </c>
      <c r="Q759" t="b">
        <v>0</v>
      </c>
      <c r="R759" t="s">
        <v>53</v>
      </c>
      <c r="S759" t="s">
        <v>2038</v>
      </c>
      <c r="T759" t="s">
        <v>2041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6"/>
        <v>5.6420608108108112</v>
      </c>
      <c r="G760" t="s">
        <v>20</v>
      </c>
      <c r="H760">
        <v>1518</v>
      </c>
      <c r="I760" s="5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44"/>
        <v>41936.208333333336</v>
      </c>
      <c r="O760" s="8">
        <f t="shared" si="45"/>
        <v>41945.208333333336</v>
      </c>
      <c r="P760" t="b">
        <v>0</v>
      </c>
      <c r="Q760" t="b">
        <v>0</v>
      </c>
      <c r="R760" t="s">
        <v>23</v>
      </c>
      <c r="S760" t="s">
        <v>2032</v>
      </c>
      <c r="T760" t="s">
        <v>2033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6"/>
        <v>0.6842686567164179</v>
      </c>
      <c r="G761" t="s">
        <v>14</v>
      </c>
      <c r="H761">
        <v>1274</v>
      </c>
      <c r="I761" s="5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44"/>
        <v>43136.25</v>
      </c>
      <c r="O761" s="8">
        <f t="shared" si="45"/>
        <v>43166.25</v>
      </c>
      <c r="P761" t="b">
        <v>0</v>
      </c>
      <c r="Q761" t="b">
        <v>0</v>
      </c>
      <c r="R761" t="s">
        <v>50</v>
      </c>
      <c r="S761" t="s">
        <v>2032</v>
      </c>
      <c r="T761" t="s">
        <v>2040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6"/>
        <v>0.34351966873706002</v>
      </c>
      <c r="G762" t="s">
        <v>14</v>
      </c>
      <c r="H762">
        <v>210</v>
      </c>
      <c r="I762" s="5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44"/>
        <v>43678.208333333328</v>
      </c>
      <c r="O762" s="8">
        <f t="shared" si="45"/>
        <v>43707.208333333328</v>
      </c>
      <c r="P762" t="b">
        <v>0</v>
      </c>
      <c r="Q762" t="b">
        <v>1</v>
      </c>
      <c r="R762" t="s">
        <v>89</v>
      </c>
      <c r="S762" t="s">
        <v>2047</v>
      </c>
      <c r="T762" t="s">
        <v>2048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6"/>
        <v>6.5545454545454547</v>
      </c>
      <c r="G763" t="s">
        <v>20</v>
      </c>
      <c r="H763">
        <v>166</v>
      </c>
      <c r="I763" s="5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44"/>
        <v>42938.208333333328</v>
      </c>
      <c r="O763" s="8">
        <f t="shared" si="45"/>
        <v>42943.208333333328</v>
      </c>
      <c r="P763" t="b">
        <v>0</v>
      </c>
      <c r="Q763" t="b">
        <v>0</v>
      </c>
      <c r="R763" t="s">
        <v>23</v>
      </c>
      <c r="S763" t="s">
        <v>2032</v>
      </c>
      <c r="T763" t="s">
        <v>2033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6"/>
        <v>1.7725714285714285</v>
      </c>
      <c r="G764" t="s">
        <v>20</v>
      </c>
      <c r="H764">
        <v>100</v>
      </c>
      <c r="I764" s="5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44"/>
        <v>41241.25</v>
      </c>
      <c r="O764" s="8">
        <f t="shared" si="45"/>
        <v>41252.25</v>
      </c>
      <c r="P764" t="b">
        <v>0</v>
      </c>
      <c r="Q764" t="b">
        <v>0</v>
      </c>
      <c r="R764" t="s">
        <v>159</v>
      </c>
      <c r="S764" t="s">
        <v>2032</v>
      </c>
      <c r="T764" t="s">
        <v>2055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6"/>
        <v>1.1317857142857144</v>
      </c>
      <c r="G765" t="s">
        <v>20</v>
      </c>
      <c r="H765">
        <v>235</v>
      </c>
      <c r="I765" s="5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44"/>
        <v>41037.208333333336</v>
      </c>
      <c r="O765" s="8">
        <f t="shared" si="45"/>
        <v>41072.208333333336</v>
      </c>
      <c r="P765" t="b">
        <v>0</v>
      </c>
      <c r="Q765" t="b">
        <v>1</v>
      </c>
      <c r="R765" t="s">
        <v>33</v>
      </c>
      <c r="S765" t="s">
        <v>2036</v>
      </c>
      <c r="T765" t="s">
        <v>2037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6"/>
        <v>7.2818181818181822</v>
      </c>
      <c r="G766" t="s">
        <v>20</v>
      </c>
      <c r="H766">
        <v>148</v>
      </c>
      <c r="I766" s="5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44"/>
        <v>40676.208333333336</v>
      </c>
      <c r="O766" s="8">
        <f t="shared" si="45"/>
        <v>40684.208333333336</v>
      </c>
      <c r="P766" t="b">
        <v>0</v>
      </c>
      <c r="Q766" t="b">
        <v>0</v>
      </c>
      <c r="R766" t="s">
        <v>23</v>
      </c>
      <c r="S766" t="s">
        <v>2032</v>
      </c>
      <c r="T766" t="s">
        <v>2033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6"/>
        <v>2.0833333333333335</v>
      </c>
      <c r="G767" t="s">
        <v>20</v>
      </c>
      <c r="H767">
        <v>198</v>
      </c>
      <c r="I767" s="5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44"/>
        <v>42840.208333333328</v>
      </c>
      <c r="O767" s="8">
        <f t="shared" si="45"/>
        <v>42865.208333333328</v>
      </c>
      <c r="P767" t="b">
        <v>1</v>
      </c>
      <c r="Q767" t="b">
        <v>1</v>
      </c>
      <c r="R767" t="s">
        <v>60</v>
      </c>
      <c r="S767" t="s">
        <v>2032</v>
      </c>
      <c r="T767" t="s">
        <v>2042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6"/>
        <v>0.31171232876712329</v>
      </c>
      <c r="G768" t="s">
        <v>14</v>
      </c>
      <c r="H768">
        <v>248</v>
      </c>
      <c r="I768" s="5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44"/>
        <v>43362.208333333328</v>
      </c>
      <c r="O768" s="8">
        <f t="shared" si="45"/>
        <v>43363.208333333328</v>
      </c>
      <c r="P768" t="b">
        <v>0</v>
      </c>
      <c r="Q768" t="b">
        <v>0</v>
      </c>
      <c r="R768" t="s">
        <v>474</v>
      </c>
      <c r="S768" t="s">
        <v>2038</v>
      </c>
      <c r="T768" t="s">
        <v>2060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6"/>
        <v>0.56967078189300413</v>
      </c>
      <c r="G769" t="s">
        <v>14</v>
      </c>
      <c r="H769">
        <v>513</v>
      </c>
      <c r="I769" s="5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44"/>
        <v>42283.208333333328</v>
      </c>
      <c r="O769" s="8">
        <f t="shared" si="45"/>
        <v>42328.25</v>
      </c>
      <c r="P769" t="b">
        <v>0</v>
      </c>
      <c r="Q769" t="b">
        <v>0</v>
      </c>
      <c r="R769" t="s">
        <v>206</v>
      </c>
      <c r="S769" t="s">
        <v>2044</v>
      </c>
      <c r="T769" t="s">
        <v>2056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6"/>
        <v>2.31</v>
      </c>
      <c r="G770" t="s">
        <v>20</v>
      </c>
      <c r="H770">
        <v>150</v>
      </c>
      <c r="I770" s="5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44"/>
        <v>41619.25</v>
      </c>
      <c r="O770" s="8">
        <f t="shared" si="45"/>
        <v>41634.25</v>
      </c>
      <c r="P770" t="b">
        <v>0</v>
      </c>
      <c r="Q770" t="b">
        <v>0</v>
      </c>
      <c r="R770" t="s">
        <v>33</v>
      </c>
      <c r="S770" t="s">
        <v>2036</v>
      </c>
      <c r="T770" t="s">
        <v>2037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46"/>
        <v>0.86867834394904464</v>
      </c>
      <c r="G771" t="s">
        <v>14</v>
      </c>
      <c r="H771">
        <v>3410</v>
      </c>
      <c r="I771" s="5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48">(((L771/60)/60)/24)+DATE(1970,1,1)</f>
        <v>41501.208333333336</v>
      </c>
      <c r="O771" s="8">
        <f t="shared" ref="O771:O834" si="49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2047</v>
      </c>
      <c r="T771" t="s">
        <v>2048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ref="F772:F835" si="50">SUM(E772/D772)</f>
        <v>2.7074418604651163</v>
      </c>
      <c r="G772" t="s">
        <v>20</v>
      </c>
      <c r="H772">
        <v>216</v>
      </c>
      <c r="I772" s="5">
        <f t="shared" ref="I772:I835" si="51">SUM(E772/H772)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48"/>
        <v>41743.208333333336</v>
      </c>
      <c r="O772" s="8">
        <f t="shared" si="49"/>
        <v>41750.208333333336</v>
      </c>
      <c r="P772" t="b">
        <v>0</v>
      </c>
      <c r="Q772" t="b">
        <v>1</v>
      </c>
      <c r="R772" t="s">
        <v>33</v>
      </c>
      <c r="S772" t="s">
        <v>2036</v>
      </c>
      <c r="T772" t="s">
        <v>2037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50"/>
        <v>0.49446428571428569</v>
      </c>
      <c r="G773" t="s">
        <v>74</v>
      </c>
      <c r="H773">
        <v>26</v>
      </c>
      <c r="I773" s="5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48"/>
        <v>43491.25</v>
      </c>
      <c r="O773" s="8">
        <f t="shared" si="49"/>
        <v>43518.25</v>
      </c>
      <c r="P773" t="b">
        <v>0</v>
      </c>
      <c r="Q773" t="b">
        <v>0</v>
      </c>
      <c r="R773" t="s">
        <v>33</v>
      </c>
      <c r="S773" t="s">
        <v>2036</v>
      </c>
      <c r="T773" t="s">
        <v>2037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50"/>
        <v>1.1335962566844919</v>
      </c>
      <c r="G774" t="s">
        <v>20</v>
      </c>
      <c r="H774">
        <v>5139</v>
      </c>
      <c r="I774" s="5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48"/>
        <v>43505.25</v>
      </c>
      <c r="O774" s="8">
        <f t="shared" si="49"/>
        <v>43509.25</v>
      </c>
      <c r="P774" t="b">
        <v>0</v>
      </c>
      <c r="Q774" t="b">
        <v>0</v>
      </c>
      <c r="R774" t="s">
        <v>60</v>
      </c>
      <c r="S774" t="s">
        <v>2032</v>
      </c>
      <c r="T774" t="s">
        <v>2042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50"/>
        <v>1.9055555555555554</v>
      </c>
      <c r="G775" t="s">
        <v>20</v>
      </c>
      <c r="H775">
        <v>2353</v>
      </c>
      <c r="I775" s="5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48"/>
        <v>42838.208333333328</v>
      </c>
      <c r="O775" s="8">
        <f t="shared" si="49"/>
        <v>42848.208333333328</v>
      </c>
      <c r="P775" t="b">
        <v>0</v>
      </c>
      <c r="Q775" t="b">
        <v>0</v>
      </c>
      <c r="R775" t="s">
        <v>33</v>
      </c>
      <c r="S775" t="s">
        <v>2036</v>
      </c>
      <c r="T775" t="s">
        <v>2037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50"/>
        <v>1.355</v>
      </c>
      <c r="G776" t="s">
        <v>20</v>
      </c>
      <c r="H776">
        <v>78</v>
      </c>
      <c r="I776" s="5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48"/>
        <v>42513.208333333328</v>
      </c>
      <c r="O776" s="8">
        <f t="shared" si="49"/>
        <v>42554.208333333328</v>
      </c>
      <c r="P776" t="b">
        <v>0</v>
      </c>
      <c r="Q776" t="b">
        <v>0</v>
      </c>
      <c r="R776" t="s">
        <v>28</v>
      </c>
      <c r="S776" t="s">
        <v>2034</v>
      </c>
      <c r="T776" t="s">
        <v>2035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50"/>
        <v>0.10297872340425532</v>
      </c>
      <c r="G777" t="s">
        <v>14</v>
      </c>
      <c r="H777">
        <v>10</v>
      </c>
      <c r="I777" s="5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48"/>
        <v>41949.25</v>
      </c>
      <c r="O777" s="8">
        <f t="shared" si="49"/>
        <v>41959.25</v>
      </c>
      <c r="P777" t="b">
        <v>0</v>
      </c>
      <c r="Q777" t="b">
        <v>0</v>
      </c>
      <c r="R777" t="s">
        <v>23</v>
      </c>
      <c r="S777" t="s">
        <v>2032</v>
      </c>
      <c r="T777" t="s">
        <v>2033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50"/>
        <v>0.65544223826714798</v>
      </c>
      <c r="G778" t="s">
        <v>14</v>
      </c>
      <c r="H778">
        <v>2201</v>
      </c>
      <c r="I778" s="5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48"/>
        <v>43650.208333333328</v>
      </c>
      <c r="O778" s="8">
        <f t="shared" si="49"/>
        <v>43668.208333333328</v>
      </c>
      <c r="P778" t="b">
        <v>0</v>
      </c>
      <c r="Q778" t="b">
        <v>0</v>
      </c>
      <c r="R778" t="s">
        <v>33</v>
      </c>
      <c r="S778" t="s">
        <v>2036</v>
      </c>
      <c r="T778" t="s">
        <v>2037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50"/>
        <v>0.49026652452025588</v>
      </c>
      <c r="G779" t="s">
        <v>14</v>
      </c>
      <c r="H779">
        <v>676</v>
      </c>
      <c r="I779" s="5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48"/>
        <v>40809.208333333336</v>
      </c>
      <c r="O779" s="8">
        <f t="shared" si="49"/>
        <v>40838.208333333336</v>
      </c>
      <c r="P779" t="b">
        <v>0</v>
      </c>
      <c r="Q779" t="b">
        <v>0</v>
      </c>
      <c r="R779" t="s">
        <v>33</v>
      </c>
      <c r="S779" t="s">
        <v>2036</v>
      </c>
      <c r="T779" t="s">
        <v>2037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50"/>
        <v>7.8792307692307695</v>
      </c>
      <c r="G780" t="s">
        <v>20</v>
      </c>
      <c r="H780">
        <v>174</v>
      </c>
      <c r="I780" s="5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48"/>
        <v>40768.208333333336</v>
      </c>
      <c r="O780" s="8">
        <f t="shared" si="49"/>
        <v>40773.208333333336</v>
      </c>
      <c r="P780" t="b">
        <v>0</v>
      </c>
      <c r="Q780" t="b">
        <v>0</v>
      </c>
      <c r="R780" t="s">
        <v>71</v>
      </c>
      <c r="S780" t="s">
        <v>2038</v>
      </c>
      <c r="T780" t="s">
        <v>2046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50"/>
        <v>0.80306347746090156</v>
      </c>
      <c r="G781" t="s">
        <v>14</v>
      </c>
      <c r="H781">
        <v>831</v>
      </c>
      <c r="I781" s="5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48"/>
        <v>42230.208333333328</v>
      </c>
      <c r="O781" s="8">
        <f t="shared" si="49"/>
        <v>42239.208333333328</v>
      </c>
      <c r="P781" t="b">
        <v>0</v>
      </c>
      <c r="Q781" t="b">
        <v>1</v>
      </c>
      <c r="R781" t="s">
        <v>33</v>
      </c>
      <c r="S781" t="s">
        <v>2036</v>
      </c>
      <c r="T781" t="s">
        <v>2037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50"/>
        <v>1.0629411764705883</v>
      </c>
      <c r="G782" t="s">
        <v>20</v>
      </c>
      <c r="H782">
        <v>164</v>
      </c>
      <c r="I782" s="5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48"/>
        <v>42573.208333333328</v>
      </c>
      <c r="O782" s="8">
        <f t="shared" si="49"/>
        <v>42592.208333333328</v>
      </c>
      <c r="P782" t="b">
        <v>0</v>
      </c>
      <c r="Q782" t="b">
        <v>1</v>
      </c>
      <c r="R782" t="s">
        <v>53</v>
      </c>
      <c r="S782" t="s">
        <v>2038</v>
      </c>
      <c r="T782" t="s">
        <v>2041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50"/>
        <v>0.50735632183908042</v>
      </c>
      <c r="G783" t="s">
        <v>74</v>
      </c>
      <c r="H783">
        <v>56</v>
      </c>
      <c r="I783" s="5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48"/>
        <v>40482.208333333336</v>
      </c>
      <c r="O783" s="8">
        <f t="shared" si="49"/>
        <v>40533.25</v>
      </c>
      <c r="P783" t="b">
        <v>0</v>
      </c>
      <c r="Q783" t="b">
        <v>0</v>
      </c>
      <c r="R783" t="s">
        <v>33</v>
      </c>
      <c r="S783" t="s">
        <v>2036</v>
      </c>
      <c r="T783" t="s">
        <v>2037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50"/>
        <v>2.153137254901961</v>
      </c>
      <c r="G784" t="s">
        <v>20</v>
      </c>
      <c r="H784">
        <v>161</v>
      </c>
      <c r="I784" s="5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48"/>
        <v>40603.25</v>
      </c>
      <c r="O784" s="8">
        <f t="shared" si="49"/>
        <v>40631.208333333336</v>
      </c>
      <c r="P784" t="b">
        <v>0</v>
      </c>
      <c r="Q784" t="b">
        <v>1</v>
      </c>
      <c r="R784" t="s">
        <v>71</v>
      </c>
      <c r="S784" t="s">
        <v>2038</v>
      </c>
      <c r="T784" t="s">
        <v>2046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50"/>
        <v>1.4122972972972974</v>
      </c>
      <c r="G785" t="s">
        <v>20</v>
      </c>
      <c r="H785">
        <v>138</v>
      </c>
      <c r="I785" s="5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48"/>
        <v>41625.25</v>
      </c>
      <c r="O785" s="8">
        <f t="shared" si="49"/>
        <v>41632.25</v>
      </c>
      <c r="P785" t="b">
        <v>0</v>
      </c>
      <c r="Q785" t="b">
        <v>0</v>
      </c>
      <c r="R785" t="s">
        <v>23</v>
      </c>
      <c r="S785" t="s">
        <v>2032</v>
      </c>
      <c r="T785" t="s">
        <v>2033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50"/>
        <v>1.1533745781777278</v>
      </c>
      <c r="G786" t="s">
        <v>20</v>
      </c>
      <c r="H786">
        <v>3308</v>
      </c>
      <c r="I786" s="5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48"/>
        <v>42435.25</v>
      </c>
      <c r="O786" s="8">
        <f t="shared" si="49"/>
        <v>42446.208333333328</v>
      </c>
      <c r="P786" t="b">
        <v>0</v>
      </c>
      <c r="Q786" t="b">
        <v>0</v>
      </c>
      <c r="R786" t="s">
        <v>28</v>
      </c>
      <c r="S786" t="s">
        <v>2034</v>
      </c>
      <c r="T786" t="s">
        <v>2035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50"/>
        <v>1.9311940298507462</v>
      </c>
      <c r="G787" t="s">
        <v>20</v>
      </c>
      <c r="H787">
        <v>127</v>
      </c>
      <c r="I787" s="5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48"/>
        <v>43582.208333333328</v>
      </c>
      <c r="O787" s="8">
        <f t="shared" si="49"/>
        <v>43616.208333333328</v>
      </c>
      <c r="P787" t="b">
        <v>0</v>
      </c>
      <c r="Q787" t="b">
        <v>1</v>
      </c>
      <c r="R787" t="s">
        <v>71</v>
      </c>
      <c r="S787" t="s">
        <v>2038</v>
      </c>
      <c r="T787" t="s">
        <v>2046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50"/>
        <v>7.2973333333333334</v>
      </c>
      <c r="G788" t="s">
        <v>20</v>
      </c>
      <c r="H788">
        <v>207</v>
      </c>
      <c r="I788" s="5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48"/>
        <v>43186.208333333328</v>
      </c>
      <c r="O788" s="8">
        <f t="shared" si="49"/>
        <v>43193.208333333328</v>
      </c>
      <c r="P788" t="b">
        <v>0</v>
      </c>
      <c r="Q788" t="b">
        <v>1</v>
      </c>
      <c r="R788" t="s">
        <v>159</v>
      </c>
      <c r="S788" t="s">
        <v>2032</v>
      </c>
      <c r="T788" t="s">
        <v>2055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50"/>
        <v>0.99663398692810456</v>
      </c>
      <c r="G789" t="s">
        <v>14</v>
      </c>
      <c r="H789">
        <v>859</v>
      </c>
      <c r="I789" s="5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48"/>
        <v>40684.208333333336</v>
      </c>
      <c r="O789" s="8">
        <f t="shared" si="49"/>
        <v>40693.208333333336</v>
      </c>
      <c r="P789" t="b">
        <v>0</v>
      </c>
      <c r="Q789" t="b">
        <v>0</v>
      </c>
      <c r="R789" t="s">
        <v>23</v>
      </c>
      <c r="S789" t="s">
        <v>2032</v>
      </c>
      <c r="T789" t="s">
        <v>2033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50"/>
        <v>0.88166666666666671</v>
      </c>
      <c r="G790" t="s">
        <v>47</v>
      </c>
      <c r="H790">
        <v>31</v>
      </c>
      <c r="I790" s="5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48"/>
        <v>41202.208333333336</v>
      </c>
      <c r="O790" s="8">
        <f t="shared" si="49"/>
        <v>41223.25</v>
      </c>
      <c r="P790" t="b">
        <v>0</v>
      </c>
      <c r="Q790" t="b">
        <v>0</v>
      </c>
      <c r="R790" t="s">
        <v>71</v>
      </c>
      <c r="S790" t="s">
        <v>2038</v>
      </c>
      <c r="T790" t="s">
        <v>2046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50"/>
        <v>0.37233333333333335</v>
      </c>
      <c r="G791" t="s">
        <v>14</v>
      </c>
      <c r="H791">
        <v>45</v>
      </c>
      <c r="I791" s="5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48"/>
        <v>41786.208333333336</v>
      </c>
      <c r="O791" s="8">
        <f t="shared" si="49"/>
        <v>41823.208333333336</v>
      </c>
      <c r="P791" t="b">
        <v>0</v>
      </c>
      <c r="Q791" t="b">
        <v>0</v>
      </c>
      <c r="R791" t="s">
        <v>33</v>
      </c>
      <c r="S791" t="s">
        <v>2036</v>
      </c>
      <c r="T791" t="s">
        <v>2037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50"/>
        <v>0.30540075309306081</v>
      </c>
      <c r="G792" t="s">
        <v>74</v>
      </c>
      <c r="H792">
        <v>1113</v>
      </c>
      <c r="I792" s="5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48"/>
        <v>40223.25</v>
      </c>
      <c r="O792" s="8">
        <f t="shared" si="49"/>
        <v>40229.25</v>
      </c>
      <c r="P792" t="b">
        <v>0</v>
      </c>
      <c r="Q792" t="b">
        <v>0</v>
      </c>
      <c r="R792" t="s">
        <v>33</v>
      </c>
      <c r="S792" t="s">
        <v>2036</v>
      </c>
      <c r="T792" t="s">
        <v>2037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50"/>
        <v>0.25714285714285712</v>
      </c>
      <c r="G793" t="s">
        <v>14</v>
      </c>
      <c r="H793">
        <v>6</v>
      </c>
      <c r="I793" s="5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48"/>
        <v>42715.25</v>
      </c>
      <c r="O793" s="8">
        <f t="shared" si="49"/>
        <v>42731.25</v>
      </c>
      <c r="P793" t="b">
        <v>0</v>
      </c>
      <c r="Q793" t="b">
        <v>0</v>
      </c>
      <c r="R793" t="s">
        <v>17</v>
      </c>
      <c r="S793" t="s">
        <v>2030</v>
      </c>
      <c r="T793" t="s">
        <v>2031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50"/>
        <v>0.34</v>
      </c>
      <c r="G794" t="s">
        <v>14</v>
      </c>
      <c r="H794">
        <v>7</v>
      </c>
      <c r="I794" s="5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48"/>
        <v>41451.208333333336</v>
      </c>
      <c r="O794" s="8">
        <f t="shared" si="49"/>
        <v>41479.208333333336</v>
      </c>
      <c r="P794" t="b">
        <v>0</v>
      </c>
      <c r="Q794" t="b">
        <v>1</v>
      </c>
      <c r="R794" t="s">
        <v>33</v>
      </c>
      <c r="S794" t="s">
        <v>2036</v>
      </c>
      <c r="T794" t="s">
        <v>2037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50"/>
        <v>11.859090909090909</v>
      </c>
      <c r="G795" t="s">
        <v>20</v>
      </c>
      <c r="H795">
        <v>181</v>
      </c>
      <c r="I795" s="5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48"/>
        <v>41450.208333333336</v>
      </c>
      <c r="O795" s="8">
        <f t="shared" si="49"/>
        <v>41454.208333333336</v>
      </c>
      <c r="P795" t="b">
        <v>0</v>
      </c>
      <c r="Q795" t="b">
        <v>0</v>
      </c>
      <c r="R795" t="s">
        <v>68</v>
      </c>
      <c r="S795" t="s">
        <v>2044</v>
      </c>
      <c r="T795" t="s">
        <v>2045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50"/>
        <v>1.2539393939393939</v>
      </c>
      <c r="G796" t="s">
        <v>20</v>
      </c>
      <c r="H796">
        <v>110</v>
      </c>
      <c r="I796" s="5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48"/>
        <v>43091.25</v>
      </c>
      <c r="O796" s="8">
        <f t="shared" si="49"/>
        <v>43103.25</v>
      </c>
      <c r="P796" t="b">
        <v>0</v>
      </c>
      <c r="Q796" t="b">
        <v>0</v>
      </c>
      <c r="R796" t="s">
        <v>23</v>
      </c>
      <c r="S796" t="s">
        <v>2032</v>
      </c>
      <c r="T796" t="s">
        <v>2033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50"/>
        <v>0.14394366197183098</v>
      </c>
      <c r="G797" t="s">
        <v>14</v>
      </c>
      <c r="H797">
        <v>31</v>
      </c>
      <c r="I797" s="5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48"/>
        <v>42675.208333333328</v>
      </c>
      <c r="O797" s="8">
        <f t="shared" si="49"/>
        <v>42678.208333333328</v>
      </c>
      <c r="P797" t="b">
        <v>0</v>
      </c>
      <c r="Q797" t="b">
        <v>0</v>
      </c>
      <c r="R797" t="s">
        <v>53</v>
      </c>
      <c r="S797" t="s">
        <v>2038</v>
      </c>
      <c r="T797" t="s">
        <v>2041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50"/>
        <v>0.54807692307692313</v>
      </c>
      <c r="G798" t="s">
        <v>14</v>
      </c>
      <c r="H798">
        <v>78</v>
      </c>
      <c r="I798" s="5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48"/>
        <v>41859.208333333336</v>
      </c>
      <c r="O798" s="8">
        <f t="shared" si="49"/>
        <v>41866.208333333336</v>
      </c>
      <c r="P798" t="b">
        <v>0</v>
      </c>
      <c r="Q798" t="b">
        <v>1</v>
      </c>
      <c r="R798" t="s">
        <v>292</v>
      </c>
      <c r="S798" t="s">
        <v>2047</v>
      </c>
      <c r="T798" t="s">
        <v>2058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50"/>
        <v>1.0963157894736841</v>
      </c>
      <c r="G799" t="s">
        <v>20</v>
      </c>
      <c r="H799">
        <v>185</v>
      </c>
      <c r="I799" s="5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48"/>
        <v>43464.25</v>
      </c>
      <c r="O799" s="8">
        <f t="shared" si="49"/>
        <v>43487.25</v>
      </c>
      <c r="P799" t="b">
        <v>0</v>
      </c>
      <c r="Q799" t="b">
        <v>0</v>
      </c>
      <c r="R799" t="s">
        <v>28</v>
      </c>
      <c r="S799" t="s">
        <v>2034</v>
      </c>
      <c r="T799" t="s">
        <v>2035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50"/>
        <v>1.8847058823529412</v>
      </c>
      <c r="G800" t="s">
        <v>20</v>
      </c>
      <c r="H800">
        <v>121</v>
      </c>
      <c r="I800" s="5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48"/>
        <v>41060.208333333336</v>
      </c>
      <c r="O800" s="8">
        <f t="shared" si="49"/>
        <v>41088.208333333336</v>
      </c>
      <c r="P800" t="b">
        <v>0</v>
      </c>
      <c r="Q800" t="b">
        <v>1</v>
      </c>
      <c r="R800" t="s">
        <v>33</v>
      </c>
      <c r="S800" t="s">
        <v>2036</v>
      </c>
      <c r="T800" t="s">
        <v>2037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50"/>
        <v>0.87008284023668636</v>
      </c>
      <c r="G801" t="s">
        <v>14</v>
      </c>
      <c r="H801">
        <v>1225</v>
      </c>
      <c r="I801" s="5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48"/>
        <v>42399.25</v>
      </c>
      <c r="O801" s="8">
        <f t="shared" si="49"/>
        <v>42403.25</v>
      </c>
      <c r="P801" t="b">
        <v>0</v>
      </c>
      <c r="Q801" t="b">
        <v>0</v>
      </c>
      <c r="R801" t="s">
        <v>33</v>
      </c>
      <c r="S801" t="s">
        <v>2036</v>
      </c>
      <c r="T801" t="s">
        <v>2037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50"/>
        <v>0.01</v>
      </c>
      <c r="G802" t="s">
        <v>14</v>
      </c>
      <c r="H802">
        <v>1</v>
      </c>
      <c r="I802" s="5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48"/>
        <v>42167.208333333328</v>
      </c>
      <c r="O802" s="8">
        <f t="shared" si="49"/>
        <v>42171.208333333328</v>
      </c>
      <c r="P802" t="b">
        <v>0</v>
      </c>
      <c r="Q802" t="b">
        <v>0</v>
      </c>
      <c r="R802" t="s">
        <v>23</v>
      </c>
      <c r="S802" t="s">
        <v>2032</v>
      </c>
      <c r="T802" t="s">
        <v>2033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50"/>
        <v>2.0291304347826089</v>
      </c>
      <c r="G803" t="s">
        <v>20</v>
      </c>
      <c r="H803">
        <v>106</v>
      </c>
      <c r="I803" s="5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48"/>
        <v>43830.25</v>
      </c>
      <c r="O803" s="8">
        <f t="shared" si="49"/>
        <v>43852.25</v>
      </c>
      <c r="P803" t="b">
        <v>0</v>
      </c>
      <c r="Q803" t="b">
        <v>1</v>
      </c>
      <c r="R803" t="s">
        <v>122</v>
      </c>
      <c r="S803" t="s">
        <v>2051</v>
      </c>
      <c r="T803" t="s">
        <v>2052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50"/>
        <v>1.9703225806451612</v>
      </c>
      <c r="G804" t="s">
        <v>20</v>
      </c>
      <c r="H804">
        <v>142</v>
      </c>
      <c r="I804" s="5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48"/>
        <v>43650.208333333328</v>
      </c>
      <c r="O804" s="8">
        <f t="shared" si="49"/>
        <v>43652.208333333328</v>
      </c>
      <c r="P804" t="b">
        <v>0</v>
      </c>
      <c r="Q804" t="b">
        <v>0</v>
      </c>
      <c r="R804" t="s">
        <v>122</v>
      </c>
      <c r="S804" t="s">
        <v>2051</v>
      </c>
      <c r="T804" t="s">
        <v>2052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50"/>
        <v>1.07</v>
      </c>
      <c r="G805" t="s">
        <v>20</v>
      </c>
      <c r="H805">
        <v>233</v>
      </c>
      <c r="I805" s="5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48"/>
        <v>43492.25</v>
      </c>
      <c r="O805" s="8">
        <f t="shared" si="49"/>
        <v>43526.25</v>
      </c>
      <c r="P805" t="b">
        <v>0</v>
      </c>
      <c r="Q805" t="b">
        <v>0</v>
      </c>
      <c r="R805" t="s">
        <v>33</v>
      </c>
      <c r="S805" t="s">
        <v>2036</v>
      </c>
      <c r="T805" t="s">
        <v>2037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50"/>
        <v>2.6873076923076922</v>
      </c>
      <c r="G806" t="s">
        <v>20</v>
      </c>
      <c r="H806">
        <v>218</v>
      </c>
      <c r="I806" s="5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48"/>
        <v>43102.25</v>
      </c>
      <c r="O806" s="8">
        <f t="shared" si="49"/>
        <v>43122.25</v>
      </c>
      <c r="P806" t="b">
        <v>0</v>
      </c>
      <c r="Q806" t="b">
        <v>0</v>
      </c>
      <c r="R806" t="s">
        <v>23</v>
      </c>
      <c r="S806" t="s">
        <v>2032</v>
      </c>
      <c r="T806" t="s">
        <v>2033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50"/>
        <v>0.50845360824742269</v>
      </c>
      <c r="G807" t="s">
        <v>14</v>
      </c>
      <c r="H807">
        <v>67</v>
      </c>
      <c r="I807" s="5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48"/>
        <v>41958.25</v>
      </c>
      <c r="O807" s="8">
        <f t="shared" si="49"/>
        <v>42009.25</v>
      </c>
      <c r="P807" t="b">
        <v>0</v>
      </c>
      <c r="Q807" t="b">
        <v>0</v>
      </c>
      <c r="R807" t="s">
        <v>42</v>
      </c>
      <c r="S807" t="s">
        <v>2038</v>
      </c>
      <c r="T807" t="s">
        <v>2039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50"/>
        <v>11.802857142857142</v>
      </c>
      <c r="G808" t="s">
        <v>20</v>
      </c>
      <c r="H808">
        <v>76</v>
      </c>
      <c r="I808" s="5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48"/>
        <v>40973.25</v>
      </c>
      <c r="O808" s="8">
        <f t="shared" si="49"/>
        <v>40997.208333333336</v>
      </c>
      <c r="P808" t="b">
        <v>0</v>
      </c>
      <c r="Q808" t="b">
        <v>1</v>
      </c>
      <c r="R808" t="s">
        <v>53</v>
      </c>
      <c r="S808" t="s">
        <v>2038</v>
      </c>
      <c r="T808" t="s">
        <v>2041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50"/>
        <v>2.64</v>
      </c>
      <c r="G809" t="s">
        <v>20</v>
      </c>
      <c r="H809">
        <v>43</v>
      </c>
      <c r="I809" s="5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48"/>
        <v>43753.208333333328</v>
      </c>
      <c r="O809" s="8">
        <f t="shared" si="49"/>
        <v>43797.25</v>
      </c>
      <c r="P809" t="b">
        <v>0</v>
      </c>
      <c r="Q809" t="b">
        <v>1</v>
      </c>
      <c r="R809" t="s">
        <v>33</v>
      </c>
      <c r="S809" t="s">
        <v>2036</v>
      </c>
      <c r="T809" t="s">
        <v>2037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50"/>
        <v>0.30442307692307691</v>
      </c>
      <c r="G810" t="s">
        <v>14</v>
      </c>
      <c r="H810">
        <v>19</v>
      </c>
      <c r="I810" s="5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48"/>
        <v>42507.208333333328</v>
      </c>
      <c r="O810" s="8">
        <f t="shared" si="49"/>
        <v>42524.208333333328</v>
      </c>
      <c r="P810" t="b">
        <v>0</v>
      </c>
      <c r="Q810" t="b">
        <v>0</v>
      </c>
      <c r="R810" t="s">
        <v>17</v>
      </c>
      <c r="S810" t="s">
        <v>2030</v>
      </c>
      <c r="T810" t="s">
        <v>2031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50"/>
        <v>0.62880681818181816</v>
      </c>
      <c r="G811" t="s">
        <v>14</v>
      </c>
      <c r="H811">
        <v>2108</v>
      </c>
      <c r="I811" s="5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48"/>
        <v>41135.208333333336</v>
      </c>
      <c r="O811" s="8">
        <f t="shared" si="49"/>
        <v>41136.208333333336</v>
      </c>
      <c r="P811" t="b">
        <v>0</v>
      </c>
      <c r="Q811" t="b">
        <v>0</v>
      </c>
      <c r="R811" t="s">
        <v>42</v>
      </c>
      <c r="S811" t="s">
        <v>2038</v>
      </c>
      <c r="T811" t="s">
        <v>2039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50"/>
        <v>1.9312499999999999</v>
      </c>
      <c r="G812" t="s">
        <v>20</v>
      </c>
      <c r="H812">
        <v>221</v>
      </c>
      <c r="I812" s="5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48"/>
        <v>43067.25</v>
      </c>
      <c r="O812" s="8">
        <f t="shared" si="49"/>
        <v>43077.25</v>
      </c>
      <c r="P812" t="b">
        <v>0</v>
      </c>
      <c r="Q812" t="b">
        <v>1</v>
      </c>
      <c r="R812" t="s">
        <v>33</v>
      </c>
      <c r="S812" t="s">
        <v>2036</v>
      </c>
      <c r="T812" t="s">
        <v>2037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50"/>
        <v>0.77102702702702708</v>
      </c>
      <c r="G813" t="s">
        <v>14</v>
      </c>
      <c r="H813">
        <v>679</v>
      </c>
      <c r="I813" s="5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48"/>
        <v>42378.25</v>
      </c>
      <c r="O813" s="8">
        <f t="shared" si="49"/>
        <v>42380.25</v>
      </c>
      <c r="P813" t="b">
        <v>0</v>
      </c>
      <c r="Q813" t="b">
        <v>1</v>
      </c>
      <c r="R813" t="s">
        <v>89</v>
      </c>
      <c r="S813" t="s">
        <v>2047</v>
      </c>
      <c r="T813" t="s">
        <v>2048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50"/>
        <v>2.2552763819095478</v>
      </c>
      <c r="G814" t="s">
        <v>20</v>
      </c>
      <c r="H814">
        <v>2805</v>
      </c>
      <c r="I814" s="5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48"/>
        <v>43206.208333333328</v>
      </c>
      <c r="O814" s="8">
        <f t="shared" si="49"/>
        <v>43211.208333333328</v>
      </c>
      <c r="P814" t="b">
        <v>0</v>
      </c>
      <c r="Q814" t="b">
        <v>0</v>
      </c>
      <c r="R814" t="s">
        <v>68</v>
      </c>
      <c r="S814" t="s">
        <v>2044</v>
      </c>
      <c r="T814" t="s">
        <v>2045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50"/>
        <v>2.3940625</v>
      </c>
      <c r="G815" t="s">
        <v>20</v>
      </c>
      <c r="H815">
        <v>68</v>
      </c>
      <c r="I815" s="5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48"/>
        <v>41148.208333333336</v>
      </c>
      <c r="O815" s="8">
        <f t="shared" si="49"/>
        <v>41158.208333333336</v>
      </c>
      <c r="P815" t="b">
        <v>0</v>
      </c>
      <c r="Q815" t="b">
        <v>0</v>
      </c>
      <c r="R815" t="s">
        <v>89</v>
      </c>
      <c r="S815" t="s">
        <v>2047</v>
      </c>
      <c r="T815" t="s">
        <v>2048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50"/>
        <v>0.921875</v>
      </c>
      <c r="G816" t="s">
        <v>14</v>
      </c>
      <c r="H816">
        <v>36</v>
      </c>
      <c r="I816" s="5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48"/>
        <v>42517.208333333328</v>
      </c>
      <c r="O816" s="8">
        <f t="shared" si="49"/>
        <v>42519.208333333328</v>
      </c>
      <c r="P816" t="b">
        <v>0</v>
      </c>
      <c r="Q816" t="b">
        <v>1</v>
      </c>
      <c r="R816" t="s">
        <v>23</v>
      </c>
      <c r="S816" t="s">
        <v>2032</v>
      </c>
      <c r="T816" t="s">
        <v>2033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50"/>
        <v>1.3023333333333333</v>
      </c>
      <c r="G817" t="s">
        <v>20</v>
      </c>
      <c r="H817">
        <v>183</v>
      </c>
      <c r="I817" s="5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48"/>
        <v>43068.25</v>
      </c>
      <c r="O817" s="8">
        <f t="shared" si="49"/>
        <v>43094.25</v>
      </c>
      <c r="P817" t="b">
        <v>0</v>
      </c>
      <c r="Q817" t="b">
        <v>0</v>
      </c>
      <c r="R817" t="s">
        <v>23</v>
      </c>
      <c r="S817" t="s">
        <v>2032</v>
      </c>
      <c r="T817" t="s">
        <v>2033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50"/>
        <v>6.1521739130434785</v>
      </c>
      <c r="G818" t="s">
        <v>20</v>
      </c>
      <c r="H818">
        <v>133</v>
      </c>
      <c r="I818" s="5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48"/>
        <v>41680.25</v>
      </c>
      <c r="O818" s="8">
        <f t="shared" si="49"/>
        <v>41682.25</v>
      </c>
      <c r="P818" t="b">
        <v>1</v>
      </c>
      <c r="Q818" t="b">
        <v>1</v>
      </c>
      <c r="R818" t="s">
        <v>33</v>
      </c>
      <c r="S818" t="s">
        <v>2036</v>
      </c>
      <c r="T818" t="s">
        <v>2037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50"/>
        <v>3.687953216374269</v>
      </c>
      <c r="G819" t="s">
        <v>20</v>
      </c>
      <c r="H819">
        <v>2489</v>
      </c>
      <c r="I819" s="5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48"/>
        <v>43589.208333333328</v>
      </c>
      <c r="O819" s="8">
        <f t="shared" si="49"/>
        <v>43617.208333333328</v>
      </c>
      <c r="P819" t="b">
        <v>0</v>
      </c>
      <c r="Q819" t="b">
        <v>1</v>
      </c>
      <c r="R819" t="s">
        <v>68</v>
      </c>
      <c r="S819" t="s">
        <v>2044</v>
      </c>
      <c r="T819" t="s">
        <v>2045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50"/>
        <v>10.948571428571428</v>
      </c>
      <c r="G820" t="s">
        <v>20</v>
      </c>
      <c r="H820">
        <v>69</v>
      </c>
      <c r="I820" s="5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48"/>
        <v>43486.25</v>
      </c>
      <c r="O820" s="8">
        <f t="shared" si="49"/>
        <v>43499.25</v>
      </c>
      <c r="P820" t="b">
        <v>0</v>
      </c>
      <c r="Q820" t="b">
        <v>1</v>
      </c>
      <c r="R820" t="s">
        <v>33</v>
      </c>
      <c r="S820" t="s">
        <v>2036</v>
      </c>
      <c r="T820" t="s">
        <v>2037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50"/>
        <v>0.50662921348314605</v>
      </c>
      <c r="G821" t="s">
        <v>14</v>
      </c>
      <c r="H821">
        <v>47</v>
      </c>
      <c r="I821" s="5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48"/>
        <v>41237.25</v>
      </c>
      <c r="O821" s="8">
        <f t="shared" si="49"/>
        <v>41252.25</v>
      </c>
      <c r="P821" t="b">
        <v>1</v>
      </c>
      <c r="Q821" t="b">
        <v>0</v>
      </c>
      <c r="R821" t="s">
        <v>89</v>
      </c>
      <c r="S821" t="s">
        <v>2047</v>
      </c>
      <c r="T821" t="s">
        <v>2048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50"/>
        <v>8.0060000000000002</v>
      </c>
      <c r="G822" t="s">
        <v>20</v>
      </c>
      <c r="H822">
        <v>279</v>
      </c>
      <c r="I822" s="5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48"/>
        <v>43310.208333333328</v>
      </c>
      <c r="O822" s="8">
        <f t="shared" si="49"/>
        <v>43323.208333333328</v>
      </c>
      <c r="P822" t="b">
        <v>0</v>
      </c>
      <c r="Q822" t="b">
        <v>1</v>
      </c>
      <c r="R822" t="s">
        <v>23</v>
      </c>
      <c r="S822" t="s">
        <v>2032</v>
      </c>
      <c r="T822" t="s">
        <v>2033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50"/>
        <v>2.9128571428571428</v>
      </c>
      <c r="G823" t="s">
        <v>20</v>
      </c>
      <c r="H823">
        <v>210</v>
      </c>
      <c r="I823" s="5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48"/>
        <v>42794.25</v>
      </c>
      <c r="O823" s="8">
        <f t="shared" si="49"/>
        <v>42807.208333333328</v>
      </c>
      <c r="P823" t="b">
        <v>0</v>
      </c>
      <c r="Q823" t="b">
        <v>0</v>
      </c>
      <c r="R823" t="s">
        <v>42</v>
      </c>
      <c r="S823" t="s">
        <v>2038</v>
      </c>
      <c r="T823" t="s">
        <v>2039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50"/>
        <v>3.4996666666666667</v>
      </c>
      <c r="G824" t="s">
        <v>20</v>
      </c>
      <c r="H824">
        <v>2100</v>
      </c>
      <c r="I824" s="5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48"/>
        <v>41698.25</v>
      </c>
      <c r="O824" s="8">
        <f t="shared" si="49"/>
        <v>41715.208333333336</v>
      </c>
      <c r="P824" t="b">
        <v>0</v>
      </c>
      <c r="Q824" t="b">
        <v>0</v>
      </c>
      <c r="R824" t="s">
        <v>23</v>
      </c>
      <c r="S824" t="s">
        <v>2032</v>
      </c>
      <c r="T824" t="s">
        <v>2033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50"/>
        <v>3.5707317073170732</v>
      </c>
      <c r="G825" t="s">
        <v>20</v>
      </c>
      <c r="H825">
        <v>252</v>
      </c>
      <c r="I825" s="5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48"/>
        <v>41892.208333333336</v>
      </c>
      <c r="O825" s="8">
        <f t="shared" si="49"/>
        <v>41917.208333333336</v>
      </c>
      <c r="P825" t="b">
        <v>1</v>
      </c>
      <c r="Q825" t="b">
        <v>1</v>
      </c>
      <c r="R825" t="s">
        <v>23</v>
      </c>
      <c r="S825" t="s">
        <v>2032</v>
      </c>
      <c r="T825" t="s">
        <v>2033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50"/>
        <v>1.2648941176470587</v>
      </c>
      <c r="G826" t="s">
        <v>20</v>
      </c>
      <c r="H826">
        <v>1280</v>
      </c>
      <c r="I826" s="5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48"/>
        <v>40348.208333333336</v>
      </c>
      <c r="O826" s="8">
        <f t="shared" si="49"/>
        <v>40380.208333333336</v>
      </c>
      <c r="P826" t="b">
        <v>0</v>
      </c>
      <c r="Q826" t="b">
        <v>1</v>
      </c>
      <c r="R826" t="s">
        <v>68</v>
      </c>
      <c r="S826" t="s">
        <v>2044</v>
      </c>
      <c r="T826" t="s">
        <v>2045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50"/>
        <v>3.875</v>
      </c>
      <c r="G827" t="s">
        <v>20</v>
      </c>
      <c r="H827">
        <v>157</v>
      </c>
      <c r="I827" s="5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48"/>
        <v>42941.208333333328</v>
      </c>
      <c r="O827" s="8">
        <f t="shared" si="49"/>
        <v>42953.208333333328</v>
      </c>
      <c r="P827" t="b">
        <v>0</v>
      </c>
      <c r="Q827" t="b">
        <v>0</v>
      </c>
      <c r="R827" t="s">
        <v>100</v>
      </c>
      <c r="S827" t="s">
        <v>2038</v>
      </c>
      <c r="T827" t="s">
        <v>2049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50"/>
        <v>4.5703571428571426</v>
      </c>
      <c r="G828" t="s">
        <v>20</v>
      </c>
      <c r="H828">
        <v>194</v>
      </c>
      <c r="I828" s="5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48"/>
        <v>40525.25</v>
      </c>
      <c r="O828" s="8">
        <f t="shared" si="49"/>
        <v>40553.25</v>
      </c>
      <c r="P828" t="b">
        <v>0</v>
      </c>
      <c r="Q828" t="b">
        <v>1</v>
      </c>
      <c r="R828" t="s">
        <v>33</v>
      </c>
      <c r="S828" t="s">
        <v>2036</v>
      </c>
      <c r="T828" t="s">
        <v>2037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50"/>
        <v>2.6669565217391304</v>
      </c>
      <c r="G829" t="s">
        <v>20</v>
      </c>
      <c r="H829">
        <v>82</v>
      </c>
      <c r="I829" s="5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48"/>
        <v>40666.208333333336</v>
      </c>
      <c r="O829" s="8">
        <f t="shared" si="49"/>
        <v>40678.208333333336</v>
      </c>
      <c r="P829" t="b">
        <v>0</v>
      </c>
      <c r="Q829" t="b">
        <v>1</v>
      </c>
      <c r="R829" t="s">
        <v>53</v>
      </c>
      <c r="S829" t="s">
        <v>2038</v>
      </c>
      <c r="T829" t="s">
        <v>2041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50"/>
        <v>0.69</v>
      </c>
      <c r="G830" t="s">
        <v>14</v>
      </c>
      <c r="H830">
        <v>70</v>
      </c>
      <c r="I830" s="5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48"/>
        <v>43340.208333333328</v>
      </c>
      <c r="O830" s="8">
        <f t="shared" si="49"/>
        <v>43365.208333333328</v>
      </c>
      <c r="P830" t="b">
        <v>0</v>
      </c>
      <c r="Q830" t="b">
        <v>0</v>
      </c>
      <c r="R830" t="s">
        <v>33</v>
      </c>
      <c r="S830" t="s">
        <v>2036</v>
      </c>
      <c r="T830" t="s">
        <v>2037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50"/>
        <v>0.51343749999999999</v>
      </c>
      <c r="G831" t="s">
        <v>14</v>
      </c>
      <c r="H831">
        <v>154</v>
      </c>
      <c r="I831" s="5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48"/>
        <v>42164.208333333328</v>
      </c>
      <c r="O831" s="8">
        <f t="shared" si="49"/>
        <v>42179.208333333328</v>
      </c>
      <c r="P831" t="b">
        <v>0</v>
      </c>
      <c r="Q831" t="b">
        <v>0</v>
      </c>
      <c r="R831" t="s">
        <v>33</v>
      </c>
      <c r="S831" t="s">
        <v>2036</v>
      </c>
      <c r="T831" t="s">
        <v>2037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50"/>
        <v>1.1710526315789473E-2</v>
      </c>
      <c r="G832" t="s">
        <v>14</v>
      </c>
      <c r="H832">
        <v>22</v>
      </c>
      <c r="I832" s="5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48"/>
        <v>43103.25</v>
      </c>
      <c r="O832" s="8">
        <f t="shared" si="49"/>
        <v>43162.25</v>
      </c>
      <c r="P832" t="b">
        <v>0</v>
      </c>
      <c r="Q832" t="b">
        <v>0</v>
      </c>
      <c r="R832" t="s">
        <v>33</v>
      </c>
      <c r="S832" t="s">
        <v>2036</v>
      </c>
      <c r="T832" t="s">
        <v>2037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50"/>
        <v>1.089773429454171</v>
      </c>
      <c r="G833" t="s">
        <v>20</v>
      </c>
      <c r="H833">
        <v>4233</v>
      </c>
      <c r="I833" s="5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48"/>
        <v>40994.208333333336</v>
      </c>
      <c r="O833" s="8">
        <f t="shared" si="49"/>
        <v>41028.208333333336</v>
      </c>
      <c r="P833" t="b">
        <v>0</v>
      </c>
      <c r="Q833" t="b">
        <v>0</v>
      </c>
      <c r="R833" t="s">
        <v>122</v>
      </c>
      <c r="S833" t="s">
        <v>2051</v>
      </c>
      <c r="T833" t="s">
        <v>2052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50"/>
        <v>3.1517592592592591</v>
      </c>
      <c r="G834" t="s">
        <v>20</v>
      </c>
      <c r="H834">
        <v>1297</v>
      </c>
      <c r="I834" s="5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48"/>
        <v>42299.208333333328</v>
      </c>
      <c r="O834" s="8">
        <f t="shared" si="49"/>
        <v>42333.25</v>
      </c>
      <c r="P834" t="b">
        <v>1</v>
      </c>
      <c r="Q834" t="b">
        <v>0</v>
      </c>
      <c r="R834" t="s">
        <v>206</v>
      </c>
      <c r="S834" t="s">
        <v>2044</v>
      </c>
      <c r="T834" t="s">
        <v>2056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50"/>
        <v>1.5769117647058823</v>
      </c>
      <c r="G835" t="s">
        <v>20</v>
      </c>
      <c r="H835">
        <v>165</v>
      </c>
      <c r="I835" s="5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52">(((L835/60)/60)/24)+DATE(1970,1,1)</f>
        <v>40588.25</v>
      </c>
      <c r="O835" s="8">
        <f t="shared" ref="O835:O898" si="53">(((M835/60)/60)/24)+DATE(1970,1,1)</f>
        <v>40599.25</v>
      </c>
      <c r="P835" t="b">
        <v>0</v>
      </c>
      <c r="Q835" t="b">
        <v>0</v>
      </c>
      <c r="R835" t="s">
        <v>206</v>
      </c>
      <c r="S835" t="s">
        <v>2044</v>
      </c>
      <c r="T835" t="s">
        <v>2056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ref="F836:F899" si="54">SUM(E836/D836)</f>
        <v>1.5380821917808218</v>
      </c>
      <c r="G836" t="s">
        <v>20</v>
      </c>
      <c r="H836">
        <v>119</v>
      </c>
      <c r="I836" s="5">
        <f t="shared" ref="I836:I899" si="55">SUM(E836/H836)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52"/>
        <v>41448.208333333336</v>
      </c>
      <c r="O836" s="8">
        <f t="shared" si="53"/>
        <v>41454.208333333336</v>
      </c>
      <c r="P836" t="b">
        <v>0</v>
      </c>
      <c r="Q836" t="b">
        <v>0</v>
      </c>
      <c r="R836" t="s">
        <v>33</v>
      </c>
      <c r="S836" t="s">
        <v>2036</v>
      </c>
      <c r="T836" t="s">
        <v>2037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4"/>
        <v>0.89738979118329465</v>
      </c>
      <c r="G837" t="s">
        <v>14</v>
      </c>
      <c r="H837">
        <v>1758</v>
      </c>
      <c r="I837" s="5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52"/>
        <v>42063.25</v>
      </c>
      <c r="O837" s="8">
        <f t="shared" si="53"/>
        <v>42069.25</v>
      </c>
      <c r="P837" t="b">
        <v>0</v>
      </c>
      <c r="Q837" t="b">
        <v>0</v>
      </c>
      <c r="R837" t="s">
        <v>28</v>
      </c>
      <c r="S837" t="s">
        <v>2034</v>
      </c>
      <c r="T837" t="s">
        <v>2035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4"/>
        <v>0.75135802469135804</v>
      </c>
      <c r="G838" t="s">
        <v>14</v>
      </c>
      <c r="H838">
        <v>94</v>
      </c>
      <c r="I838" s="5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52"/>
        <v>40214.25</v>
      </c>
      <c r="O838" s="8">
        <f t="shared" si="53"/>
        <v>40225.25</v>
      </c>
      <c r="P838" t="b">
        <v>0</v>
      </c>
      <c r="Q838" t="b">
        <v>0</v>
      </c>
      <c r="R838" t="s">
        <v>60</v>
      </c>
      <c r="S838" t="s">
        <v>2032</v>
      </c>
      <c r="T838" t="s">
        <v>2042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4"/>
        <v>8.5288135593220336</v>
      </c>
      <c r="G839" t="s">
        <v>20</v>
      </c>
      <c r="H839">
        <v>1797</v>
      </c>
      <c r="I839" s="5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52"/>
        <v>40629.208333333336</v>
      </c>
      <c r="O839" s="8">
        <f t="shared" si="53"/>
        <v>40683.208333333336</v>
      </c>
      <c r="P839" t="b">
        <v>0</v>
      </c>
      <c r="Q839" t="b">
        <v>0</v>
      </c>
      <c r="R839" t="s">
        <v>159</v>
      </c>
      <c r="S839" t="s">
        <v>2032</v>
      </c>
      <c r="T839" t="s">
        <v>2055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4"/>
        <v>1.3890625000000001</v>
      </c>
      <c r="G840" t="s">
        <v>20</v>
      </c>
      <c r="H840">
        <v>261</v>
      </c>
      <c r="I840" s="5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52"/>
        <v>43370.208333333328</v>
      </c>
      <c r="O840" s="8">
        <f t="shared" si="53"/>
        <v>43379.208333333328</v>
      </c>
      <c r="P840" t="b">
        <v>0</v>
      </c>
      <c r="Q840" t="b">
        <v>0</v>
      </c>
      <c r="R840" t="s">
        <v>33</v>
      </c>
      <c r="S840" t="s">
        <v>2036</v>
      </c>
      <c r="T840" t="s">
        <v>2037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4"/>
        <v>1.9018181818181819</v>
      </c>
      <c r="G841" t="s">
        <v>20</v>
      </c>
      <c r="H841">
        <v>157</v>
      </c>
      <c r="I841" s="5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52"/>
        <v>41715.208333333336</v>
      </c>
      <c r="O841" s="8">
        <f t="shared" si="53"/>
        <v>41760.208333333336</v>
      </c>
      <c r="P841" t="b">
        <v>0</v>
      </c>
      <c r="Q841" t="b">
        <v>1</v>
      </c>
      <c r="R841" t="s">
        <v>42</v>
      </c>
      <c r="S841" t="s">
        <v>2038</v>
      </c>
      <c r="T841" t="s">
        <v>2039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4"/>
        <v>1.0024333619948409</v>
      </c>
      <c r="G842" t="s">
        <v>20</v>
      </c>
      <c r="H842">
        <v>3533</v>
      </c>
      <c r="I842" s="5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52"/>
        <v>41836.208333333336</v>
      </c>
      <c r="O842" s="8">
        <f t="shared" si="53"/>
        <v>41838.208333333336</v>
      </c>
      <c r="P842" t="b">
        <v>0</v>
      </c>
      <c r="Q842" t="b">
        <v>1</v>
      </c>
      <c r="R842" t="s">
        <v>33</v>
      </c>
      <c r="S842" t="s">
        <v>2036</v>
      </c>
      <c r="T842" t="s">
        <v>2037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4"/>
        <v>1.4275824175824177</v>
      </c>
      <c r="G843" t="s">
        <v>20</v>
      </c>
      <c r="H843">
        <v>155</v>
      </c>
      <c r="I843" s="5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52"/>
        <v>42419.25</v>
      </c>
      <c r="O843" s="8">
        <f t="shared" si="53"/>
        <v>42435.25</v>
      </c>
      <c r="P843" t="b">
        <v>0</v>
      </c>
      <c r="Q843" t="b">
        <v>0</v>
      </c>
      <c r="R843" t="s">
        <v>28</v>
      </c>
      <c r="S843" t="s">
        <v>2034</v>
      </c>
      <c r="T843" t="s">
        <v>2035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4"/>
        <v>5.6313333333333331</v>
      </c>
      <c r="G844" t="s">
        <v>20</v>
      </c>
      <c r="H844">
        <v>132</v>
      </c>
      <c r="I844" s="5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52"/>
        <v>43266.208333333328</v>
      </c>
      <c r="O844" s="8">
        <f t="shared" si="53"/>
        <v>43269.208333333328</v>
      </c>
      <c r="P844" t="b">
        <v>0</v>
      </c>
      <c r="Q844" t="b">
        <v>0</v>
      </c>
      <c r="R844" t="s">
        <v>65</v>
      </c>
      <c r="S844" t="s">
        <v>2034</v>
      </c>
      <c r="T844" t="s">
        <v>2043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4"/>
        <v>0.30715909090909088</v>
      </c>
      <c r="G845" t="s">
        <v>14</v>
      </c>
      <c r="H845">
        <v>33</v>
      </c>
      <c r="I845" s="5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52"/>
        <v>43338.208333333328</v>
      </c>
      <c r="O845" s="8">
        <f t="shared" si="53"/>
        <v>43344.208333333328</v>
      </c>
      <c r="P845" t="b">
        <v>0</v>
      </c>
      <c r="Q845" t="b">
        <v>0</v>
      </c>
      <c r="R845" t="s">
        <v>122</v>
      </c>
      <c r="S845" t="s">
        <v>2051</v>
      </c>
      <c r="T845" t="s">
        <v>2052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4"/>
        <v>0.99397727272727276</v>
      </c>
      <c r="G846" t="s">
        <v>74</v>
      </c>
      <c r="H846">
        <v>94</v>
      </c>
      <c r="I846" s="5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52"/>
        <v>40930.25</v>
      </c>
      <c r="O846" s="8">
        <f t="shared" si="53"/>
        <v>40933.25</v>
      </c>
      <c r="P846" t="b">
        <v>0</v>
      </c>
      <c r="Q846" t="b">
        <v>0</v>
      </c>
      <c r="R846" t="s">
        <v>42</v>
      </c>
      <c r="S846" t="s">
        <v>2038</v>
      </c>
      <c r="T846" t="s">
        <v>2039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4"/>
        <v>1.9754935622317598</v>
      </c>
      <c r="G847" t="s">
        <v>20</v>
      </c>
      <c r="H847">
        <v>1354</v>
      </c>
      <c r="I847" s="5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52"/>
        <v>43235.208333333328</v>
      </c>
      <c r="O847" s="8">
        <f t="shared" si="53"/>
        <v>43272.208333333328</v>
      </c>
      <c r="P847" t="b">
        <v>0</v>
      </c>
      <c r="Q847" t="b">
        <v>0</v>
      </c>
      <c r="R847" t="s">
        <v>28</v>
      </c>
      <c r="S847" t="s">
        <v>2034</v>
      </c>
      <c r="T847" t="s">
        <v>2035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4"/>
        <v>5.085</v>
      </c>
      <c r="G848" t="s">
        <v>20</v>
      </c>
      <c r="H848">
        <v>48</v>
      </c>
      <c r="I848" s="5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52"/>
        <v>43302.208333333328</v>
      </c>
      <c r="O848" s="8">
        <f t="shared" si="53"/>
        <v>43338.208333333328</v>
      </c>
      <c r="P848" t="b">
        <v>1</v>
      </c>
      <c r="Q848" t="b">
        <v>1</v>
      </c>
      <c r="R848" t="s">
        <v>28</v>
      </c>
      <c r="S848" t="s">
        <v>2034</v>
      </c>
      <c r="T848" t="s">
        <v>2035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4"/>
        <v>2.3774468085106384</v>
      </c>
      <c r="G849" t="s">
        <v>20</v>
      </c>
      <c r="H849">
        <v>110</v>
      </c>
      <c r="I849" s="5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52"/>
        <v>43107.25</v>
      </c>
      <c r="O849" s="8">
        <f t="shared" si="53"/>
        <v>43110.25</v>
      </c>
      <c r="P849" t="b">
        <v>0</v>
      </c>
      <c r="Q849" t="b">
        <v>0</v>
      </c>
      <c r="R849" t="s">
        <v>17</v>
      </c>
      <c r="S849" t="s">
        <v>2030</v>
      </c>
      <c r="T849" t="s">
        <v>2031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4"/>
        <v>3.3846875000000001</v>
      </c>
      <c r="G850" t="s">
        <v>20</v>
      </c>
      <c r="H850">
        <v>172</v>
      </c>
      <c r="I850" s="5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52"/>
        <v>40341.208333333336</v>
      </c>
      <c r="O850" s="8">
        <f t="shared" si="53"/>
        <v>40350.208333333336</v>
      </c>
      <c r="P850" t="b">
        <v>0</v>
      </c>
      <c r="Q850" t="b">
        <v>0</v>
      </c>
      <c r="R850" t="s">
        <v>53</v>
      </c>
      <c r="S850" t="s">
        <v>2038</v>
      </c>
      <c r="T850" t="s">
        <v>2041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4"/>
        <v>1.3308955223880596</v>
      </c>
      <c r="G851" t="s">
        <v>20</v>
      </c>
      <c r="H851">
        <v>307</v>
      </c>
      <c r="I851" s="5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52"/>
        <v>40948.25</v>
      </c>
      <c r="O851" s="8">
        <f t="shared" si="53"/>
        <v>40951.25</v>
      </c>
      <c r="P851" t="b">
        <v>0</v>
      </c>
      <c r="Q851" t="b">
        <v>1</v>
      </c>
      <c r="R851" t="s">
        <v>60</v>
      </c>
      <c r="S851" t="s">
        <v>2032</v>
      </c>
      <c r="T851" t="s">
        <v>2042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4"/>
        <v>0.01</v>
      </c>
      <c r="G852" t="s">
        <v>14</v>
      </c>
      <c r="H852">
        <v>1</v>
      </c>
      <c r="I852" s="5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52"/>
        <v>40866.25</v>
      </c>
      <c r="O852" s="8">
        <f t="shared" si="53"/>
        <v>40881.25</v>
      </c>
      <c r="P852" t="b">
        <v>1</v>
      </c>
      <c r="Q852" t="b">
        <v>0</v>
      </c>
      <c r="R852" t="s">
        <v>23</v>
      </c>
      <c r="S852" t="s">
        <v>2032</v>
      </c>
      <c r="T852" t="s">
        <v>2033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4"/>
        <v>2.0779999999999998</v>
      </c>
      <c r="G853" t="s">
        <v>20</v>
      </c>
      <c r="H853">
        <v>160</v>
      </c>
      <c r="I853" s="5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52"/>
        <v>41031.208333333336</v>
      </c>
      <c r="O853" s="8">
        <f t="shared" si="53"/>
        <v>41064.208333333336</v>
      </c>
      <c r="P853" t="b">
        <v>0</v>
      </c>
      <c r="Q853" t="b">
        <v>0</v>
      </c>
      <c r="R853" t="s">
        <v>50</v>
      </c>
      <c r="S853" t="s">
        <v>2032</v>
      </c>
      <c r="T853" t="s">
        <v>2040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4"/>
        <v>0.51122448979591839</v>
      </c>
      <c r="G854" t="s">
        <v>14</v>
      </c>
      <c r="H854">
        <v>31</v>
      </c>
      <c r="I854" s="5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52"/>
        <v>40740.208333333336</v>
      </c>
      <c r="O854" s="8">
        <f t="shared" si="53"/>
        <v>40750.208333333336</v>
      </c>
      <c r="P854" t="b">
        <v>0</v>
      </c>
      <c r="Q854" t="b">
        <v>1</v>
      </c>
      <c r="R854" t="s">
        <v>89</v>
      </c>
      <c r="S854" t="s">
        <v>2047</v>
      </c>
      <c r="T854" t="s">
        <v>2048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4"/>
        <v>6.5205847953216374</v>
      </c>
      <c r="G855" t="s">
        <v>20</v>
      </c>
      <c r="H855">
        <v>1467</v>
      </c>
      <c r="I855" s="5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52"/>
        <v>40714.208333333336</v>
      </c>
      <c r="O855" s="8">
        <f t="shared" si="53"/>
        <v>40719.208333333336</v>
      </c>
      <c r="P855" t="b">
        <v>0</v>
      </c>
      <c r="Q855" t="b">
        <v>1</v>
      </c>
      <c r="R855" t="s">
        <v>60</v>
      </c>
      <c r="S855" t="s">
        <v>2032</v>
      </c>
      <c r="T855" t="s">
        <v>2042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4"/>
        <v>1.1363099415204678</v>
      </c>
      <c r="G856" t="s">
        <v>20</v>
      </c>
      <c r="H856">
        <v>2662</v>
      </c>
      <c r="I856" s="5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52"/>
        <v>43787.25</v>
      </c>
      <c r="O856" s="8">
        <f t="shared" si="53"/>
        <v>43814.25</v>
      </c>
      <c r="P856" t="b">
        <v>0</v>
      </c>
      <c r="Q856" t="b">
        <v>0</v>
      </c>
      <c r="R856" t="s">
        <v>119</v>
      </c>
      <c r="S856" t="s">
        <v>2044</v>
      </c>
      <c r="T856" t="s">
        <v>2050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4"/>
        <v>1.0237606837606839</v>
      </c>
      <c r="G857" t="s">
        <v>20</v>
      </c>
      <c r="H857">
        <v>452</v>
      </c>
      <c r="I857" s="5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52"/>
        <v>40712.208333333336</v>
      </c>
      <c r="O857" s="8">
        <f t="shared" si="53"/>
        <v>40743.208333333336</v>
      </c>
      <c r="P857" t="b">
        <v>0</v>
      </c>
      <c r="Q857" t="b">
        <v>0</v>
      </c>
      <c r="R857" t="s">
        <v>33</v>
      </c>
      <c r="S857" t="s">
        <v>2036</v>
      </c>
      <c r="T857" t="s">
        <v>2037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4"/>
        <v>3.5658333333333334</v>
      </c>
      <c r="G858" t="s">
        <v>20</v>
      </c>
      <c r="H858">
        <v>158</v>
      </c>
      <c r="I858" s="5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52"/>
        <v>41023.208333333336</v>
      </c>
      <c r="O858" s="8">
        <f t="shared" si="53"/>
        <v>41040.208333333336</v>
      </c>
      <c r="P858" t="b">
        <v>0</v>
      </c>
      <c r="Q858" t="b">
        <v>0</v>
      </c>
      <c r="R858" t="s">
        <v>17</v>
      </c>
      <c r="S858" t="s">
        <v>2030</v>
      </c>
      <c r="T858" t="s">
        <v>2031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4"/>
        <v>1.3986792452830188</v>
      </c>
      <c r="G859" t="s">
        <v>20</v>
      </c>
      <c r="H859">
        <v>225</v>
      </c>
      <c r="I859" s="5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52"/>
        <v>40944.25</v>
      </c>
      <c r="O859" s="8">
        <f t="shared" si="53"/>
        <v>40967.25</v>
      </c>
      <c r="P859" t="b">
        <v>1</v>
      </c>
      <c r="Q859" t="b">
        <v>0</v>
      </c>
      <c r="R859" t="s">
        <v>100</v>
      </c>
      <c r="S859" t="s">
        <v>2038</v>
      </c>
      <c r="T859" t="s">
        <v>2049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4"/>
        <v>0.69450000000000001</v>
      </c>
      <c r="G860" t="s">
        <v>14</v>
      </c>
      <c r="H860">
        <v>35</v>
      </c>
      <c r="I860" s="5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52"/>
        <v>43211.208333333328</v>
      </c>
      <c r="O860" s="8">
        <f t="shared" si="53"/>
        <v>43218.208333333328</v>
      </c>
      <c r="P860" t="b">
        <v>1</v>
      </c>
      <c r="Q860" t="b">
        <v>0</v>
      </c>
      <c r="R860" t="s">
        <v>17</v>
      </c>
      <c r="S860" t="s">
        <v>2030</v>
      </c>
      <c r="T860" t="s">
        <v>2031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4"/>
        <v>0.35534246575342465</v>
      </c>
      <c r="G861" t="s">
        <v>14</v>
      </c>
      <c r="H861">
        <v>63</v>
      </c>
      <c r="I861" s="5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52"/>
        <v>41334.25</v>
      </c>
      <c r="O861" s="8">
        <f t="shared" si="53"/>
        <v>41352.208333333336</v>
      </c>
      <c r="P861" t="b">
        <v>0</v>
      </c>
      <c r="Q861" t="b">
        <v>1</v>
      </c>
      <c r="R861" t="s">
        <v>33</v>
      </c>
      <c r="S861" t="s">
        <v>2036</v>
      </c>
      <c r="T861" t="s">
        <v>2037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4"/>
        <v>2.5165000000000002</v>
      </c>
      <c r="G862" t="s">
        <v>20</v>
      </c>
      <c r="H862">
        <v>65</v>
      </c>
      <c r="I862" s="5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52"/>
        <v>43515.25</v>
      </c>
      <c r="O862" s="8">
        <f t="shared" si="53"/>
        <v>43525.25</v>
      </c>
      <c r="P862" t="b">
        <v>0</v>
      </c>
      <c r="Q862" t="b">
        <v>1</v>
      </c>
      <c r="R862" t="s">
        <v>65</v>
      </c>
      <c r="S862" t="s">
        <v>2034</v>
      </c>
      <c r="T862" t="s">
        <v>2043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4"/>
        <v>1.0587500000000001</v>
      </c>
      <c r="G863" t="s">
        <v>20</v>
      </c>
      <c r="H863">
        <v>163</v>
      </c>
      <c r="I863" s="5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52"/>
        <v>40258.208333333336</v>
      </c>
      <c r="O863" s="8">
        <f t="shared" si="53"/>
        <v>40266.208333333336</v>
      </c>
      <c r="P863" t="b">
        <v>0</v>
      </c>
      <c r="Q863" t="b">
        <v>0</v>
      </c>
      <c r="R863" t="s">
        <v>33</v>
      </c>
      <c r="S863" t="s">
        <v>2036</v>
      </c>
      <c r="T863" t="s">
        <v>2037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4"/>
        <v>1.8742857142857143</v>
      </c>
      <c r="G864" t="s">
        <v>20</v>
      </c>
      <c r="H864">
        <v>85</v>
      </c>
      <c r="I864" s="5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52"/>
        <v>40756.208333333336</v>
      </c>
      <c r="O864" s="8">
        <f t="shared" si="53"/>
        <v>40760.208333333336</v>
      </c>
      <c r="P864" t="b">
        <v>0</v>
      </c>
      <c r="Q864" t="b">
        <v>0</v>
      </c>
      <c r="R864" t="s">
        <v>33</v>
      </c>
      <c r="S864" t="s">
        <v>2036</v>
      </c>
      <c r="T864" t="s">
        <v>2037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4"/>
        <v>3.8678571428571429</v>
      </c>
      <c r="G865" t="s">
        <v>20</v>
      </c>
      <c r="H865">
        <v>217</v>
      </c>
      <c r="I865" s="5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52"/>
        <v>42172.208333333328</v>
      </c>
      <c r="O865" s="8">
        <f t="shared" si="53"/>
        <v>42195.208333333328</v>
      </c>
      <c r="P865" t="b">
        <v>0</v>
      </c>
      <c r="Q865" t="b">
        <v>1</v>
      </c>
      <c r="R865" t="s">
        <v>269</v>
      </c>
      <c r="S865" t="s">
        <v>2038</v>
      </c>
      <c r="T865" t="s">
        <v>2057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4"/>
        <v>3.4707142857142856</v>
      </c>
      <c r="G866" t="s">
        <v>20</v>
      </c>
      <c r="H866">
        <v>150</v>
      </c>
      <c r="I866" s="5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52"/>
        <v>42601.208333333328</v>
      </c>
      <c r="O866" s="8">
        <f t="shared" si="53"/>
        <v>42606.208333333328</v>
      </c>
      <c r="P866" t="b">
        <v>0</v>
      </c>
      <c r="Q866" t="b">
        <v>0</v>
      </c>
      <c r="R866" t="s">
        <v>100</v>
      </c>
      <c r="S866" t="s">
        <v>2038</v>
      </c>
      <c r="T866" t="s">
        <v>2049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4"/>
        <v>1.8582098765432098</v>
      </c>
      <c r="G867" t="s">
        <v>20</v>
      </c>
      <c r="H867">
        <v>3272</v>
      </c>
      <c r="I867" s="5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52"/>
        <v>41897.208333333336</v>
      </c>
      <c r="O867" s="8">
        <f t="shared" si="53"/>
        <v>41906.208333333336</v>
      </c>
      <c r="P867" t="b">
        <v>0</v>
      </c>
      <c r="Q867" t="b">
        <v>0</v>
      </c>
      <c r="R867" t="s">
        <v>33</v>
      </c>
      <c r="S867" t="s">
        <v>2036</v>
      </c>
      <c r="T867" t="s">
        <v>2037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4"/>
        <v>0.43241247264770238</v>
      </c>
      <c r="G868" t="s">
        <v>74</v>
      </c>
      <c r="H868">
        <v>898</v>
      </c>
      <c r="I868" s="5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52"/>
        <v>40671.208333333336</v>
      </c>
      <c r="O868" s="8">
        <f t="shared" si="53"/>
        <v>40672.208333333336</v>
      </c>
      <c r="P868" t="b">
        <v>0</v>
      </c>
      <c r="Q868" t="b">
        <v>0</v>
      </c>
      <c r="R868" t="s">
        <v>122</v>
      </c>
      <c r="S868" t="s">
        <v>2051</v>
      </c>
      <c r="T868" t="s">
        <v>2052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4"/>
        <v>1.6243749999999999</v>
      </c>
      <c r="G869" t="s">
        <v>20</v>
      </c>
      <c r="H869">
        <v>300</v>
      </c>
      <c r="I869" s="5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52"/>
        <v>43382.208333333328</v>
      </c>
      <c r="O869" s="8">
        <f t="shared" si="53"/>
        <v>43388.208333333328</v>
      </c>
      <c r="P869" t="b">
        <v>0</v>
      </c>
      <c r="Q869" t="b">
        <v>0</v>
      </c>
      <c r="R869" t="s">
        <v>17</v>
      </c>
      <c r="S869" t="s">
        <v>2030</v>
      </c>
      <c r="T869" t="s">
        <v>2031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4"/>
        <v>1.8484285714285715</v>
      </c>
      <c r="G870" t="s">
        <v>20</v>
      </c>
      <c r="H870">
        <v>126</v>
      </c>
      <c r="I870" s="5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52"/>
        <v>41559.208333333336</v>
      </c>
      <c r="O870" s="8">
        <f t="shared" si="53"/>
        <v>41570.208333333336</v>
      </c>
      <c r="P870" t="b">
        <v>0</v>
      </c>
      <c r="Q870" t="b">
        <v>0</v>
      </c>
      <c r="R870" t="s">
        <v>33</v>
      </c>
      <c r="S870" t="s">
        <v>2036</v>
      </c>
      <c r="T870" t="s">
        <v>2037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4"/>
        <v>0.23703520691785052</v>
      </c>
      <c r="G871" t="s">
        <v>14</v>
      </c>
      <c r="H871">
        <v>526</v>
      </c>
      <c r="I871" s="5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52"/>
        <v>40350.208333333336</v>
      </c>
      <c r="O871" s="8">
        <f t="shared" si="53"/>
        <v>40364.208333333336</v>
      </c>
      <c r="P871" t="b">
        <v>0</v>
      </c>
      <c r="Q871" t="b">
        <v>0</v>
      </c>
      <c r="R871" t="s">
        <v>53</v>
      </c>
      <c r="S871" t="s">
        <v>2038</v>
      </c>
      <c r="T871" t="s">
        <v>2041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4"/>
        <v>0.89870129870129867</v>
      </c>
      <c r="G872" t="s">
        <v>14</v>
      </c>
      <c r="H872">
        <v>121</v>
      </c>
      <c r="I872" s="5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52"/>
        <v>42240.208333333328</v>
      </c>
      <c r="O872" s="8">
        <f t="shared" si="53"/>
        <v>42265.208333333328</v>
      </c>
      <c r="P872" t="b">
        <v>0</v>
      </c>
      <c r="Q872" t="b">
        <v>0</v>
      </c>
      <c r="R872" t="s">
        <v>33</v>
      </c>
      <c r="S872" t="s">
        <v>2036</v>
      </c>
      <c r="T872" t="s">
        <v>2037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4"/>
        <v>2.7260419580419581</v>
      </c>
      <c r="G873" t="s">
        <v>20</v>
      </c>
      <c r="H873">
        <v>2320</v>
      </c>
      <c r="I873" s="5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52"/>
        <v>43040.208333333328</v>
      </c>
      <c r="O873" s="8">
        <f t="shared" si="53"/>
        <v>43058.25</v>
      </c>
      <c r="P873" t="b">
        <v>0</v>
      </c>
      <c r="Q873" t="b">
        <v>1</v>
      </c>
      <c r="R873" t="s">
        <v>33</v>
      </c>
      <c r="S873" t="s">
        <v>2036</v>
      </c>
      <c r="T873" t="s">
        <v>2037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4"/>
        <v>1.7004255319148935</v>
      </c>
      <c r="G874" t="s">
        <v>20</v>
      </c>
      <c r="H874">
        <v>81</v>
      </c>
      <c r="I874" s="5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52"/>
        <v>43346.208333333328</v>
      </c>
      <c r="O874" s="8">
        <f t="shared" si="53"/>
        <v>43351.208333333328</v>
      </c>
      <c r="P874" t="b">
        <v>0</v>
      </c>
      <c r="Q874" t="b">
        <v>0</v>
      </c>
      <c r="R874" t="s">
        <v>474</v>
      </c>
      <c r="S874" t="s">
        <v>2038</v>
      </c>
      <c r="T874" t="s">
        <v>2060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4"/>
        <v>1.8828503562945369</v>
      </c>
      <c r="G875" t="s">
        <v>20</v>
      </c>
      <c r="H875">
        <v>1887</v>
      </c>
      <c r="I875" s="5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52"/>
        <v>41647.25</v>
      </c>
      <c r="O875" s="8">
        <f t="shared" si="53"/>
        <v>41652.25</v>
      </c>
      <c r="P875" t="b">
        <v>0</v>
      </c>
      <c r="Q875" t="b">
        <v>0</v>
      </c>
      <c r="R875" t="s">
        <v>122</v>
      </c>
      <c r="S875" t="s">
        <v>2051</v>
      </c>
      <c r="T875" t="s">
        <v>2052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4"/>
        <v>3.4693532338308457</v>
      </c>
      <c r="G876" t="s">
        <v>20</v>
      </c>
      <c r="H876">
        <v>4358</v>
      </c>
      <c r="I876" s="5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52"/>
        <v>40291.208333333336</v>
      </c>
      <c r="O876" s="8">
        <f t="shared" si="53"/>
        <v>40329.208333333336</v>
      </c>
      <c r="P876" t="b">
        <v>0</v>
      </c>
      <c r="Q876" t="b">
        <v>1</v>
      </c>
      <c r="R876" t="s">
        <v>122</v>
      </c>
      <c r="S876" t="s">
        <v>2051</v>
      </c>
      <c r="T876" t="s">
        <v>2052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4"/>
        <v>0.6917721518987342</v>
      </c>
      <c r="G877" t="s">
        <v>14</v>
      </c>
      <c r="H877">
        <v>67</v>
      </c>
      <c r="I877" s="5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52"/>
        <v>40556.25</v>
      </c>
      <c r="O877" s="8">
        <f t="shared" si="53"/>
        <v>40557.25</v>
      </c>
      <c r="P877" t="b">
        <v>0</v>
      </c>
      <c r="Q877" t="b">
        <v>0</v>
      </c>
      <c r="R877" t="s">
        <v>23</v>
      </c>
      <c r="S877" t="s">
        <v>2032</v>
      </c>
      <c r="T877" t="s">
        <v>2033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4"/>
        <v>0.25433734939759034</v>
      </c>
      <c r="G878" t="s">
        <v>14</v>
      </c>
      <c r="H878">
        <v>57</v>
      </c>
      <c r="I878" s="5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52"/>
        <v>43624.208333333328</v>
      </c>
      <c r="O878" s="8">
        <f t="shared" si="53"/>
        <v>43648.208333333328</v>
      </c>
      <c r="P878" t="b">
        <v>0</v>
      </c>
      <c r="Q878" t="b">
        <v>0</v>
      </c>
      <c r="R878" t="s">
        <v>122</v>
      </c>
      <c r="S878" t="s">
        <v>2051</v>
      </c>
      <c r="T878" t="s">
        <v>2052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4"/>
        <v>0.77400977995110021</v>
      </c>
      <c r="G879" t="s">
        <v>14</v>
      </c>
      <c r="H879">
        <v>1229</v>
      </c>
      <c r="I879" s="5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52"/>
        <v>42577.208333333328</v>
      </c>
      <c r="O879" s="8">
        <f t="shared" si="53"/>
        <v>42578.208333333328</v>
      </c>
      <c r="P879" t="b">
        <v>0</v>
      </c>
      <c r="Q879" t="b">
        <v>0</v>
      </c>
      <c r="R879" t="s">
        <v>17</v>
      </c>
      <c r="S879" t="s">
        <v>2030</v>
      </c>
      <c r="T879" t="s">
        <v>2031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4"/>
        <v>0.37481481481481482</v>
      </c>
      <c r="G880" t="s">
        <v>14</v>
      </c>
      <c r="H880">
        <v>12</v>
      </c>
      <c r="I880" s="5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52"/>
        <v>43845.25</v>
      </c>
      <c r="O880" s="8">
        <f t="shared" si="53"/>
        <v>43869.25</v>
      </c>
      <c r="P880" t="b">
        <v>0</v>
      </c>
      <c r="Q880" t="b">
        <v>0</v>
      </c>
      <c r="R880" t="s">
        <v>148</v>
      </c>
      <c r="S880" t="s">
        <v>2032</v>
      </c>
      <c r="T880" t="s">
        <v>2054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4"/>
        <v>5.4379999999999997</v>
      </c>
      <c r="G881" t="s">
        <v>20</v>
      </c>
      <c r="H881">
        <v>53</v>
      </c>
      <c r="I881" s="5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52"/>
        <v>42788.25</v>
      </c>
      <c r="O881" s="8">
        <f t="shared" si="53"/>
        <v>42797.25</v>
      </c>
      <c r="P881" t="b">
        <v>0</v>
      </c>
      <c r="Q881" t="b">
        <v>0</v>
      </c>
      <c r="R881" t="s">
        <v>68</v>
      </c>
      <c r="S881" t="s">
        <v>2044</v>
      </c>
      <c r="T881" t="s">
        <v>2045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4"/>
        <v>2.2852189349112426</v>
      </c>
      <c r="G882" t="s">
        <v>20</v>
      </c>
      <c r="H882">
        <v>2414</v>
      </c>
      <c r="I882" s="5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52"/>
        <v>43667.208333333328</v>
      </c>
      <c r="O882" s="8">
        <f t="shared" si="53"/>
        <v>43669.208333333328</v>
      </c>
      <c r="P882" t="b">
        <v>0</v>
      </c>
      <c r="Q882" t="b">
        <v>0</v>
      </c>
      <c r="R882" t="s">
        <v>50</v>
      </c>
      <c r="S882" t="s">
        <v>2032</v>
      </c>
      <c r="T882" t="s">
        <v>2040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4"/>
        <v>0.38948339483394834</v>
      </c>
      <c r="G883" t="s">
        <v>14</v>
      </c>
      <c r="H883">
        <v>452</v>
      </c>
      <c r="I883" s="5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52"/>
        <v>42194.208333333328</v>
      </c>
      <c r="O883" s="8">
        <f t="shared" si="53"/>
        <v>42223.208333333328</v>
      </c>
      <c r="P883" t="b">
        <v>0</v>
      </c>
      <c r="Q883" t="b">
        <v>1</v>
      </c>
      <c r="R883" t="s">
        <v>33</v>
      </c>
      <c r="S883" t="s">
        <v>2036</v>
      </c>
      <c r="T883" t="s">
        <v>2037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4"/>
        <v>3.7</v>
      </c>
      <c r="G884" t="s">
        <v>20</v>
      </c>
      <c r="H884">
        <v>80</v>
      </c>
      <c r="I884" s="5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52"/>
        <v>42025.25</v>
      </c>
      <c r="O884" s="8">
        <f t="shared" si="53"/>
        <v>42029.25</v>
      </c>
      <c r="P884" t="b">
        <v>0</v>
      </c>
      <c r="Q884" t="b">
        <v>0</v>
      </c>
      <c r="R884" t="s">
        <v>33</v>
      </c>
      <c r="S884" t="s">
        <v>2036</v>
      </c>
      <c r="T884" t="s">
        <v>2037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4"/>
        <v>2.3791176470588233</v>
      </c>
      <c r="G885" t="s">
        <v>20</v>
      </c>
      <c r="H885">
        <v>193</v>
      </c>
      <c r="I885" s="5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52"/>
        <v>40323.208333333336</v>
      </c>
      <c r="O885" s="8">
        <f t="shared" si="53"/>
        <v>40359.208333333336</v>
      </c>
      <c r="P885" t="b">
        <v>0</v>
      </c>
      <c r="Q885" t="b">
        <v>0</v>
      </c>
      <c r="R885" t="s">
        <v>100</v>
      </c>
      <c r="S885" t="s">
        <v>2038</v>
      </c>
      <c r="T885" t="s">
        <v>2049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4"/>
        <v>0.64036299765807958</v>
      </c>
      <c r="G886" t="s">
        <v>14</v>
      </c>
      <c r="H886">
        <v>1886</v>
      </c>
      <c r="I886" s="5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52"/>
        <v>41763.208333333336</v>
      </c>
      <c r="O886" s="8">
        <f t="shared" si="53"/>
        <v>41765.208333333336</v>
      </c>
      <c r="P886" t="b">
        <v>0</v>
      </c>
      <c r="Q886" t="b">
        <v>1</v>
      </c>
      <c r="R886" t="s">
        <v>33</v>
      </c>
      <c r="S886" t="s">
        <v>2036</v>
      </c>
      <c r="T886" t="s">
        <v>2037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4"/>
        <v>1.1827777777777777</v>
      </c>
      <c r="G887" t="s">
        <v>20</v>
      </c>
      <c r="H887">
        <v>52</v>
      </c>
      <c r="I887" s="5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52"/>
        <v>40335.208333333336</v>
      </c>
      <c r="O887" s="8">
        <f t="shared" si="53"/>
        <v>40373.208333333336</v>
      </c>
      <c r="P887" t="b">
        <v>0</v>
      </c>
      <c r="Q887" t="b">
        <v>0</v>
      </c>
      <c r="R887" t="s">
        <v>33</v>
      </c>
      <c r="S887" t="s">
        <v>2036</v>
      </c>
      <c r="T887" t="s">
        <v>2037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4"/>
        <v>0.84824037184594958</v>
      </c>
      <c r="G888" t="s">
        <v>14</v>
      </c>
      <c r="H888">
        <v>1825</v>
      </c>
      <c r="I888" s="5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52"/>
        <v>40416.208333333336</v>
      </c>
      <c r="O888" s="8">
        <f t="shared" si="53"/>
        <v>40434.208333333336</v>
      </c>
      <c r="P888" t="b">
        <v>0</v>
      </c>
      <c r="Q888" t="b">
        <v>0</v>
      </c>
      <c r="R888" t="s">
        <v>60</v>
      </c>
      <c r="S888" t="s">
        <v>2032</v>
      </c>
      <c r="T888" t="s">
        <v>2042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4"/>
        <v>0.29346153846153844</v>
      </c>
      <c r="G889" t="s">
        <v>14</v>
      </c>
      <c r="H889">
        <v>31</v>
      </c>
      <c r="I889" s="5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52"/>
        <v>42202.208333333328</v>
      </c>
      <c r="O889" s="8">
        <f t="shared" si="53"/>
        <v>42249.208333333328</v>
      </c>
      <c r="P889" t="b">
        <v>0</v>
      </c>
      <c r="Q889" t="b">
        <v>1</v>
      </c>
      <c r="R889" t="s">
        <v>33</v>
      </c>
      <c r="S889" t="s">
        <v>2036</v>
      </c>
      <c r="T889" t="s">
        <v>2037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4"/>
        <v>2.0989655172413793</v>
      </c>
      <c r="G890" t="s">
        <v>20</v>
      </c>
      <c r="H890">
        <v>290</v>
      </c>
      <c r="I890" s="5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52"/>
        <v>42836.208333333328</v>
      </c>
      <c r="O890" s="8">
        <f t="shared" si="53"/>
        <v>42855.208333333328</v>
      </c>
      <c r="P890" t="b">
        <v>0</v>
      </c>
      <c r="Q890" t="b">
        <v>0</v>
      </c>
      <c r="R890" t="s">
        <v>33</v>
      </c>
      <c r="S890" t="s">
        <v>2036</v>
      </c>
      <c r="T890" t="s">
        <v>2037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4"/>
        <v>1.697857142857143</v>
      </c>
      <c r="G891" t="s">
        <v>20</v>
      </c>
      <c r="H891">
        <v>122</v>
      </c>
      <c r="I891" s="5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52"/>
        <v>41710.208333333336</v>
      </c>
      <c r="O891" s="8">
        <f t="shared" si="53"/>
        <v>41717.208333333336</v>
      </c>
      <c r="P891" t="b">
        <v>0</v>
      </c>
      <c r="Q891" t="b">
        <v>1</v>
      </c>
      <c r="R891" t="s">
        <v>50</v>
      </c>
      <c r="S891" t="s">
        <v>2032</v>
      </c>
      <c r="T891" t="s">
        <v>2040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4"/>
        <v>1.1595907738095239</v>
      </c>
      <c r="G892" t="s">
        <v>20</v>
      </c>
      <c r="H892">
        <v>1470</v>
      </c>
      <c r="I892" s="5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52"/>
        <v>43640.208333333328</v>
      </c>
      <c r="O892" s="8">
        <f t="shared" si="53"/>
        <v>43641.208333333328</v>
      </c>
      <c r="P892" t="b">
        <v>0</v>
      </c>
      <c r="Q892" t="b">
        <v>0</v>
      </c>
      <c r="R892" t="s">
        <v>60</v>
      </c>
      <c r="S892" t="s">
        <v>2032</v>
      </c>
      <c r="T892" t="s">
        <v>2042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4"/>
        <v>2.5859999999999999</v>
      </c>
      <c r="G893" t="s">
        <v>20</v>
      </c>
      <c r="H893">
        <v>165</v>
      </c>
      <c r="I893" s="5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52"/>
        <v>40880.25</v>
      </c>
      <c r="O893" s="8">
        <f t="shared" si="53"/>
        <v>40924.25</v>
      </c>
      <c r="P893" t="b">
        <v>0</v>
      </c>
      <c r="Q893" t="b">
        <v>0</v>
      </c>
      <c r="R893" t="s">
        <v>42</v>
      </c>
      <c r="S893" t="s">
        <v>2038</v>
      </c>
      <c r="T893" t="s">
        <v>2039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4"/>
        <v>2.3058333333333332</v>
      </c>
      <c r="G894" t="s">
        <v>20</v>
      </c>
      <c r="H894">
        <v>182</v>
      </c>
      <c r="I894" s="5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52"/>
        <v>40319.208333333336</v>
      </c>
      <c r="O894" s="8">
        <f t="shared" si="53"/>
        <v>40360.208333333336</v>
      </c>
      <c r="P894" t="b">
        <v>0</v>
      </c>
      <c r="Q894" t="b">
        <v>0</v>
      </c>
      <c r="R894" t="s">
        <v>206</v>
      </c>
      <c r="S894" t="s">
        <v>2044</v>
      </c>
      <c r="T894" t="s">
        <v>2056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4"/>
        <v>1.2821428571428573</v>
      </c>
      <c r="G895" t="s">
        <v>20</v>
      </c>
      <c r="H895">
        <v>199</v>
      </c>
      <c r="I895" s="5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52"/>
        <v>42170.208333333328</v>
      </c>
      <c r="O895" s="8">
        <f t="shared" si="53"/>
        <v>42174.208333333328</v>
      </c>
      <c r="P895" t="b">
        <v>0</v>
      </c>
      <c r="Q895" t="b">
        <v>1</v>
      </c>
      <c r="R895" t="s">
        <v>42</v>
      </c>
      <c r="S895" t="s">
        <v>2038</v>
      </c>
      <c r="T895" t="s">
        <v>2039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4"/>
        <v>1.8870588235294117</v>
      </c>
      <c r="G896" t="s">
        <v>20</v>
      </c>
      <c r="H896">
        <v>56</v>
      </c>
      <c r="I896" s="5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52"/>
        <v>41466.208333333336</v>
      </c>
      <c r="O896" s="8">
        <f t="shared" si="53"/>
        <v>41496.208333333336</v>
      </c>
      <c r="P896" t="b">
        <v>0</v>
      </c>
      <c r="Q896" t="b">
        <v>1</v>
      </c>
      <c r="R896" t="s">
        <v>269</v>
      </c>
      <c r="S896" t="s">
        <v>2038</v>
      </c>
      <c r="T896" t="s">
        <v>2057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4"/>
        <v>6.9511889862327911E-2</v>
      </c>
      <c r="G897" t="s">
        <v>14</v>
      </c>
      <c r="H897">
        <v>107</v>
      </c>
      <c r="I897" s="5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52"/>
        <v>43134.25</v>
      </c>
      <c r="O897" s="8">
        <f t="shared" si="53"/>
        <v>43143.25</v>
      </c>
      <c r="P897" t="b">
        <v>0</v>
      </c>
      <c r="Q897" t="b">
        <v>0</v>
      </c>
      <c r="R897" t="s">
        <v>33</v>
      </c>
      <c r="S897" t="s">
        <v>2036</v>
      </c>
      <c r="T897" t="s">
        <v>2037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4"/>
        <v>7.7443434343434348</v>
      </c>
      <c r="G898" t="s">
        <v>20</v>
      </c>
      <c r="H898">
        <v>1460</v>
      </c>
      <c r="I898" s="5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52"/>
        <v>40738.208333333336</v>
      </c>
      <c r="O898" s="8">
        <f t="shared" si="53"/>
        <v>40741.208333333336</v>
      </c>
      <c r="P898" t="b">
        <v>0</v>
      </c>
      <c r="Q898" t="b">
        <v>1</v>
      </c>
      <c r="R898" t="s">
        <v>17</v>
      </c>
      <c r="S898" t="s">
        <v>2030</v>
      </c>
      <c r="T898" t="s">
        <v>2031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54"/>
        <v>0.27693181818181817</v>
      </c>
      <c r="G899" t="s">
        <v>14</v>
      </c>
      <c r="H899">
        <v>27</v>
      </c>
      <c r="I899" s="5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56">(((L899/60)/60)/24)+DATE(1970,1,1)</f>
        <v>43583.208333333328</v>
      </c>
      <c r="O899" s="8">
        <f t="shared" ref="O899:O962" si="57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2036</v>
      </c>
      <c r="T899" t="s">
        <v>2037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ref="F900:F963" si="58">SUM(E900/D900)</f>
        <v>0.52479620323841425</v>
      </c>
      <c r="G900" t="s">
        <v>14</v>
      </c>
      <c r="H900">
        <v>1221</v>
      </c>
      <c r="I900" s="5">
        <f t="shared" ref="I900:I963" si="59">SUM(E900/H900)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56"/>
        <v>43815.25</v>
      </c>
      <c r="O900" s="8">
        <f t="shared" si="57"/>
        <v>43821.25</v>
      </c>
      <c r="P900" t="b">
        <v>0</v>
      </c>
      <c r="Q900" t="b">
        <v>0</v>
      </c>
      <c r="R900" t="s">
        <v>42</v>
      </c>
      <c r="S900" t="s">
        <v>2038</v>
      </c>
      <c r="T900" t="s">
        <v>2039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8"/>
        <v>4.0709677419354842</v>
      </c>
      <c r="G901" t="s">
        <v>20</v>
      </c>
      <c r="H901">
        <v>123</v>
      </c>
      <c r="I901" s="5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56"/>
        <v>41554.208333333336</v>
      </c>
      <c r="O901" s="8">
        <f t="shared" si="57"/>
        <v>41572.208333333336</v>
      </c>
      <c r="P901" t="b">
        <v>0</v>
      </c>
      <c r="Q901" t="b">
        <v>0</v>
      </c>
      <c r="R901" t="s">
        <v>159</v>
      </c>
      <c r="S901" t="s">
        <v>2032</v>
      </c>
      <c r="T901" t="s">
        <v>2055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8"/>
        <v>0.02</v>
      </c>
      <c r="G902" t="s">
        <v>14</v>
      </c>
      <c r="H902">
        <v>1</v>
      </c>
      <c r="I902" s="5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56"/>
        <v>41901.208333333336</v>
      </c>
      <c r="O902" s="8">
        <f t="shared" si="57"/>
        <v>41902.208333333336</v>
      </c>
      <c r="P902" t="b">
        <v>0</v>
      </c>
      <c r="Q902" t="b">
        <v>1</v>
      </c>
      <c r="R902" t="s">
        <v>28</v>
      </c>
      <c r="S902" t="s">
        <v>2034</v>
      </c>
      <c r="T902" t="s">
        <v>2035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8"/>
        <v>1.5617857142857143</v>
      </c>
      <c r="G903" t="s">
        <v>20</v>
      </c>
      <c r="H903">
        <v>159</v>
      </c>
      <c r="I903" s="5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56"/>
        <v>43298.208333333328</v>
      </c>
      <c r="O903" s="8">
        <f t="shared" si="57"/>
        <v>43331.208333333328</v>
      </c>
      <c r="P903" t="b">
        <v>0</v>
      </c>
      <c r="Q903" t="b">
        <v>1</v>
      </c>
      <c r="R903" t="s">
        <v>23</v>
      </c>
      <c r="S903" t="s">
        <v>2032</v>
      </c>
      <c r="T903" t="s">
        <v>2033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8"/>
        <v>2.5242857142857145</v>
      </c>
      <c r="G904" t="s">
        <v>20</v>
      </c>
      <c r="H904">
        <v>110</v>
      </c>
      <c r="I904" s="5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56"/>
        <v>42399.25</v>
      </c>
      <c r="O904" s="8">
        <f t="shared" si="57"/>
        <v>42441.25</v>
      </c>
      <c r="P904" t="b">
        <v>0</v>
      </c>
      <c r="Q904" t="b">
        <v>0</v>
      </c>
      <c r="R904" t="s">
        <v>28</v>
      </c>
      <c r="S904" t="s">
        <v>2034</v>
      </c>
      <c r="T904" t="s">
        <v>2035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8"/>
        <v>1.729268292682927E-2</v>
      </c>
      <c r="G905" t="s">
        <v>47</v>
      </c>
      <c r="H905">
        <v>14</v>
      </c>
      <c r="I905" s="5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56"/>
        <v>41034.208333333336</v>
      </c>
      <c r="O905" s="8">
        <f t="shared" si="57"/>
        <v>41049.208333333336</v>
      </c>
      <c r="P905" t="b">
        <v>0</v>
      </c>
      <c r="Q905" t="b">
        <v>1</v>
      </c>
      <c r="R905" t="s">
        <v>68</v>
      </c>
      <c r="S905" t="s">
        <v>2044</v>
      </c>
      <c r="T905" t="s">
        <v>2045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8"/>
        <v>0.12230769230769231</v>
      </c>
      <c r="G906" t="s">
        <v>14</v>
      </c>
      <c r="H906">
        <v>16</v>
      </c>
      <c r="I906" s="5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56"/>
        <v>41186.208333333336</v>
      </c>
      <c r="O906" s="8">
        <f t="shared" si="57"/>
        <v>41190.208333333336</v>
      </c>
      <c r="P906" t="b">
        <v>0</v>
      </c>
      <c r="Q906" t="b">
        <v>0</v>
      </c>
      <c r="R906" t="s">
        <v>133</v>
      </c>
      <c r="S906" t="s">
        <v>2044</v>
      </c>
      <c r="T906" t="s">
        <v>2053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8"/>
        <v>1.6398734177215191</v>
      </c>
      <c r="G907" t="s">
        <v>20</v>
      </c>
      <c r="H907">
        <v>236</v>
      </c>
      <c r="I907" s="5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56"/>
        <v>41536.208333333336</v>
      </c>
      <c r="O907" s="8">
        <f t="shared" si="57"/>
        <v>41539.208333333336</v>
      </c>
      <c r="P907" t="b">
        <v>0</v>
      </c>
      <c r="Q907" t="b">
        <v>0</v>
      </c>
      <c r="R907" t="s">
        <v>33</v>
      </c>
      <c r="S907" t="s">
        <v>2036</v>
      </c>
      <c r="T907" t="s">
        <v>2037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8"/>
        <v>1.6298181818181818</v>
      </c>
      <c r="G908" t="s">
        <v>20</v>
      </c>
      <c r="H908">
        <v>191</v>
      </c>
      <c r="I908" s="5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56"/>
        <v>42868.208333333328</v>
      </c>
      <c r="O908" s="8">
        <f t="shared" si="57"/>
        <v>42904.208333333328</v>
      </c>
      <c r="P908" t="b">
        <v>1</v>
      </c>
      <c r="Q908" t="b">
        <v>1</v>
      </c>
      <c r="R908" t="s">
        <v>42</v>
      </c>
      <c r="S908" t="s">
        <v>2038</v>
      </c>
      <c r="T908" t="s">
        <v>2039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8"/>
        <v>0.20252747252747252</v>
      </c>
      <c r="G909" t="s">
        <v>14</v>
      </c>
      <c r="H909">
        <v>41</v>
      </c>
      <c r="I909" s="5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56"/>
        <v>40660.208333333336</v>
      </c>
      <c r="O909" s="8">
        <f t="shared" si="57"/>
        <v>40667.208333333336</v>
      </c>
      <c r="P909" t="b">
        <v>0</v>
      </c>
      <c r="Q909" t="b">
        <v>0</v>
      </c>
      <c r="R909" t="s">
        <v>33</v>
      </c>
      <c r="S909" t="s">
        <v>2036</v>
      </c>
      <c r="T909" t="s">
        <v>2037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8"/>
        <v>3.1924083769633507</v>
      </c>
      <c r="G910" t="s">
        <v>20</v>
      </c>
      <c r="H910">
        <v>3934</v>
      </c>
      <c r="I910" s="5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56"/>
        <v>41031.208333333336</v>
      </c>
      <c r="O910" s="8">
        <f t="shared" si="57"/>
        <v>41042.208333333336</v>
      </c>
      <c r="P910" t="b">
        <v>0</v>
      </c>
      <c r="Q910" t="b">
        <v>0</v>
      </c>
      <c r="R910" t="s">
        <v>89</v>
      </c>
      <c r="S910" t="s">
        <v>2047</v>
      </c>
      <c r="T910" t="s">
        <v>2048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8"/>
        <v>4.7894444444444444</v>
      </c>
      <c r="G911" t="s">
        <v>20</v>
      </c>
      <c r="H911">
        <v>80</v>
      </c>
      <c r="I911" s="5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56"/>
        <v>43255.208333333328</v>
      </c>
      <c r="O911" s="8">
        <f t="shared" si="57"/>
        <v>43282.208333333328</v>
      </c>
      <c r="P911" t="b">
        <v>0</v>
      </c>
      <c r="Q911" t="b">
        <v>1</v>
      </c>
      <c r="R911" t="s">
        <v>33</v>
      </c>
      <c r="S911" t="s">
        <v>2036</v>
      </c>
      <c r="T911" t="s">
        <v>2037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8"/>
        <v>0.19556634304207121</v>
      </c>
      <c r="G912" t="s">
        <v>74</v>
      </c>
      <c r="H912">
        <v>296</v>
      </c>
      <c r="I912" s="5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56"/>
        <v>42026.25</v>
      </c>
      <c r="O912" s="8">
        <f t="shared" si="57"/>
        <v>42027.25</v>
      </c>
      <c r="P912" t="b">
        <v>0</v>
      </c>
      <c r="Q912" t="b">
        <v>0</v>
      </c>
      <c r="R912" t="s">
        <v>33</v>
      </c>
      <c r="S912" t="s">
        <v>2036</v>
      </c>
      <c r="T912" t="s">
        <v>2037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8"/>
        <v>1.9894827586206896</v>
      </c>
      <c r="G913" t="s">
        <v>20</v>
      </c>
      <c r="H913">
        <v>462</v>
      </c>
      <c r="I913" s="5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56"/>
        <v>43717.208333333328</v>
      </c>
      <c r="O913" s="8">
        <f t="shared" si="57"/>
        <v>43719.208333333328</v>
      </c>
      <c r="P913" t="b">
        <v>1</v>
      </c>
      <c r="Q913" t="b">
        <v>0</v>
      </c>
      <c r="R913" t="s">
        <v>28</v>
      </c>
      <c r="S913" t="s">
        <v>2034</v>
      </c>
      <c r="T913" t="s">
        <v>2035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8"/>
        <v>7.95</v>
      </c>
      <c r="G914" t="s">
        <v>20</v>
      </c>
      <c r="H914">
        <v>179</v>
      </c>
      <c r="I914" s="5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56"/>
        <v>41157.208333333336</v>
      </c>
      <c r="O914" s="8">
        <f t="shared" si="57"/>
        <v>41170.208333333336</v>
      </c>
      <c r="P914" t="b">
        <v>1</v>
      </c>
      <c r="Q914" t="b">
        <v>0</v>
      </c>
      <c r="R914" t="s">
        <v>53</v>
      </c>
      <c r="S914" t="s">
        <v>2038</v>
      </c>
      <c r="T914" t="s">
        <v>2041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8"/>
        <v>0.50621082621082625</v>
      </c>
      <c r="G915" t="s">
        <v>14</v>
      </c>
      <c r="H915">
        <v>523</v>
      </c>
      <c r="I915" s="5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56"/>
        <v>43597.208333333328</v>
      </c>
      <c r="O915" s="8">
        <f t="shared" si="57"/>
        <v>43610.208333333328</v>
      </c>
      <c r="P915" t="b">
        <v>0</v>
      </c>
      <c r="Q915" t="b">
        <v>0</v>
      </c>
      <c r="R915" t="s">
        <v>53</v>
      </c>
      <c r="S915" t="s">
        <v>2038</v>
      </c>
      <c r="T915" t="s">
        <v>2041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8"/>
        <v>0.57437499999999997</v>
      </c>
      <c r="G916" t="s">
        <v>14</v>
      </c>
      <c r="H916">
        <v>141</v>
      </c>
      <c r="I916" s="5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56"/>
        <v>41490.208333333336</v>
      </c>
      <c r="O916" s="8">
        <f t="shared" si="57"/>
        <v>41502.208333333336</v>
      </c>
      <c r="P916" t="b">
        <v>0</v>
      </c>
      <c r="Q916" t="b">
        <v>0</v>
      </c>
      <c r="R916" t="s">
        <v>33</v>
      </c>
      <c r="S916" t="s">
        <v>2036</v>
      </c>
      <c r="T916" t="s">
        <v>2037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8"/>
        <v>1.5562827640984909</v>
      </c>
      <c r="G917" t="s">
        <v>20</v>
      </c>
      <c r="H917">
        <v>1866</v>
      </c>
      <c r="I917" s="5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56"/>
        <v>42976.208333333328</v>
      </c>
      <c r="O917" s="8">
        <f t="shared" si="57"/>
        <v>42985.208333333328</v>
      </c>
      <c r="P917" t="b">
        <v>0</v>
      </c>
      <c r="Q917" t="b">
        <v>0</v>
      </c>
      <c r="R917" t="s">
        <v>269</v>
      </c>
      <c r="S917" t="s">
        <v>2038</v>
      </c>
      <c r="T917" t="s">
        <v>2057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8"/>
        <v>0.36297297297297298</v>
      </c>
      <c r="G918" t="s">
        <v>14</v>
      </c>
      <c r="H918">
        <v>52</v>
      </c>
      <c r="I918" s="5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56"/>
        <v>41991.25</v>
      </c>
      <c r="O918" s="8">
        <f t="shared" si="57"/>
        <v>42000.25</v>
      </c>
      <c r="P918" t="b">
        <v>0</v>
      </c>
      <c r="Q918" t="b">
        <v>0</v>
      </c>
      <c r="R918" t="s">
        <v>122</v>
      </c>
      <c r="S918" t="s">
        <v>2051</v>
      </c>
      <c r="T918" t="s">
        <v>2052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8"/>
        <v>0.58250000000000002</v>
      </c>
      <c r="G919" t="s">
        <v>47</v>
      </c>
      <c r="H919">
        <v>27</v>
      </c>
      <c r="I919" s="5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56"/>
        <v>40722.208333333336</v>
      </c>
      <c r="O919" s="8">
        <f t="shared" si="57"/>
        <v>40746.208333333336</v>
      </c>
      <c r="P919" t="b">
        <v>0</v>
      </c>
      <c r="Q919" t="b">
        <v>1</v>
      </c>
      <c r="R919" t="s">
        <v>100</v>
      </c>
      <c r="S919" t="s">
        <v>2038</v>
      </c>
      <c r="T919" t="s">
        <v>2049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8"/>
        <v>2.3739473684210526</v>
      </c>
      <c r="G920" t="s">
        <v>20</v>
      </c>
      <c r="H920">
        <v>156</v>
      </c>
      <c r="I920" s="5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56"/>
        <v>41117.208333333336</v>
      </c>
      <c r="O920" s="8">
        <f t="shared" si="57"/>
        <v>41128.208333333336</v>
      </c>
      <c r="P920" t="b">
        <v>0</v>
      </c>
      <c r="Q920" t="b">
        <v>0</v>
      </c>
      <c r="R920" t="s">
        <v>133</v>
      </c>
      <c r="S920" t="s">
        <v>2044</v>
      </c>
      <c r="T920" t="s">
        <v>2053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8"/>
        <v>0.58750000000000002</v>
      </c>
      <c r="G921" t="s">
        <v>14</v>
      </c>
      <c r="H921">
        <v>225</v>
      </c>
      <c r="I921" s="5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56"/>
        <v>43022.208333333328</v>
      </c>
      <c r="O921" s="8">
        <f t="shared" si="57"/>
        <v>43054.25</v>
      </c>
      <c r="P921" t="b">
        <v>0</v>
      </c>
      <c r="Q921" t="b">
        <v>1</v>
      </c>
      <c r="R921" t="s">
        <v>33</v>
      </c>
      <c r="S921" t="s">
        <v>2036</v>
      </c>
      <c r="T921" t="s">
        <v>2037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8"/>
        <v>1.8256603773584905</v>
      </c>
      <c r="G922" t="s">
        <v>20</v>
      </c>
      <c r="H922">
        <v>255</v>
      </c>
      <c r="I922" s="5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56"/>
        <v>43503.25</v>
      </c>
      <c r="O922" s="8">
        <f t="shared" si="57"/>
        <v>43523.25</v>
      </c>
      <c r="P922" t="b">
        <v>1</v>
      </c>
      <c r="Q922" t="b">
        <v>0</v>
      </c>
      <c r="R922" t="s">
        <v>71</v>
      </c>
      <c r="S922" t="s">
        <v>2038</v>
      </c>
      <c r="T922" t="s">
        <v>2046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8"/>
        <v>7.5436408977556111E-3</v>
      </c>
      <c r="G923" t="s">
        <v>14</v>
      </c>
      <c r="H923">
        <v>38</v>
      </c>
      <c r="I923" s="5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56"/>
        <v>40951.25</v>
      </c>
      <c r="O923" s="8">
        <f t="shared" si="57"/>
        <v>40965.25</v>
      </c>
      <c r="P923" t="b">
        <v>0</v>
      </c>
      <c r="Q923" t="b">
        <v>0</v>
      </c>
      <c r="R923" t="s">
        <v>28</v>
      </c>
      <c r="S923" t="s">
        <v>2034</v>
      </c>
      <c r="T923" t="s">
        <v>2035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8"/>
        <v>1.7595330739299611</v>
      </c>
      <c r="G924" t="s">
        <v>20</v>
      </c>
      <c r="H924">
        <v>2261</v>
      </c>
      <c r="I924" s="5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56"/>
        <v>43443.25</v>
      </c>
      <c r="O924" s="8">
        <f t="shared" si="57"/>
        <v>43452.25</v>
      </c>
      <c r="P924" t="b">
        <v>0</v>
      </c>
      <c r="Q924" t="b">
        <v>1</v>
      </c>
      <c r="R924" t="s">
        <v>319</v>
      </c>
      <c r="S924" t="s">
        <v>2032</v>
      </c>
      <c r="T924" t="s">
        <v>2059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8"/>
        <v>2.3788235294117648</v>
      </c>
      <c r="G925" t="s">
        <v>20</v>
      </c>
      <c r="H925">
        <v>40</v>
      </c>
      <c r="I925" s="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56"/>
        <v>40373.208333333336</v>
      </c>
      <c r="O925" s="8">
        <f t="shared" si="57"/>
        <v>40374.208333333336</v>
      </c>
      <c r="P925" t="b">
        <v>0</v>
      </c>
      <c r="Q925" t="b">
        <v>0</v>
      </c>
      <c r="R925" t="s">
        <v>33</v>
      </c>
      <c r="S925" t="s">
        <v>2036</v>
      </c>
      <c r="T925" t="s">
        <v>2037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8"/>
        <v>4.8805076142131982</v>
      </c>
      <c r="G926" t="s">
        <v>20</v>
      </c>
      <c r="H926">
        <v>2289</v>
      </c>
      <c r="I926" s="5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56"/>
        <v>43769.208333333328</v>
      </c>
      <c r="O926" s="8">
        <f t="shared" si="57"/>
        <v>43780.25</v>
      </c>
      <c r="P926" t="b">
        <v>0</v>
      </c>
      <c r="Q926" t="b">
        <v>0</v>
      </c>
      <c r="R926" t="s">
        <v>33</v>
      </c>
      <c r="S926" t="s">
        <v>2036</v>
      </c>
      <c r="T926" t="s">
        <v>2037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8"/>
        <v>2.2406666666666668</v>
      </c>
      <c r="G927" t="s">
        <v>20</v>
      </c>
      <c r="H927">
        <v>65</v>
      </c>
      <c r="I927" s="5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56"/>
        <v>43000.208333333328</v>
      </c>
      <c r="O927" s="8">
        <f t="shared" si="57"/>
        <v>43012.208333333328</v>
      </c>
      <c r="P927" t="b">
        <v>0</v>
      </c>
      <c r="Q927" t="b">
        <v>0</v>
      </c>
      <c r="R927" t="s">
        <v>33</v>
      </c>
      <c r="S927" t="s">
        <v>2036</v>
      </c>
      <c r="T927" t="s">
        <v>2037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8"/>
        <v>0.18126436781609195</v>
      </c>
      <c r="G928" t="s">
        <v>14</v>
      </c>
      <c r="H928">
        <v>15</v>
      </c>
      <c r="I928" s="5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56"/>
        <v>42502.208333333328</v>
      </c>
      <c r="O928" s="8">
        <f t="shared" si="57"/>
        <v>42506.208333333328</v>
      </c>
      <c r="P928" t="b">
        <v>0</v>
      </c>
      <c r="Q928" t="b">
        <v>0</v>
      </c>
      <c r="R928" t="s">
        <v>17</v>
      </c>
      <c r="S928" t="s">
        <v>2030</v>
      </c>
      <c r="T928" t="s">
        <v>2031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8"/>
        <v>0.45847222222222223</v>
      </c>
      <c r="G929" t="s">
        <v>14</v>
      </c>
      <c r="H929">
        <v>37</v>
      </c>
      <c r="I929" s="5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56"/>
        <v>41102.208333333336</v>
      </c>
      <c r="O929" s="8">
        <f t="shared" si="57"/>
        <v>41131.208333333336</v>
      </c>
      <c r="P929" t="b">
        <v>0</v>
      </c>
      <c r="Q929" t="b">
        <v>0</v>
      </c>
      <c r="R929" t="s">
        <v>33</v>
      </c>
      <c r="S929" t="s">
        <v>2036</v>
      </c>
      <c r="T929" t="s">
        <v>2037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8"/>
        <v>1.1731541218637993</v>
      </c>
      <c r="G930" t="s">
        <v>20</v>
      </c>
      <c r="H930">
        <v>3777</v>
      </c>
      <c r="I930" s="5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56"/>
        <v>41637.25</v>
      </c>
      <c r="O930" s="8">
        <f t="shared" si="57"/>
        <v>41646.25</v>
      </c>
      <c r="P930" t="b">
        <v>0</v>
      </c>
      <c r="Q930" t="b">
        <v>0</v>
      </c>
      <c r="R930" t="s">
        <v>28</v>
      </c>
      <c r="S930" t="s">
        <v>2034</v>
      </c>
      <c r="T930" t="s">
        <v>2035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8"/>
        <v>2.173090909090909</v>
      </c>
      <c r="G931" t="s">
        <v>20</v>
      </c>
      <c r="H931">
        <v>184</v>
      </c>
      <c r="I931" s="5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56"/>
        <v>42858.208333333328</v>
      </c>
      <c r="O931" s="8">
        <f t="shared" si="57"/>
        <v>42872.208333333328</v>
      </c>
      <c r="P931" t="b">
        <v>0</v>
      </c>
      <c r="Q931" t="b">
        <v>0</v>
      </c>
      <c r="R931" t="s">
        <v>33</v>
      </c>
      <c r="S931" t="s">
        <v>2036</v>
      </c>
      <c r="T931" t="s">
        <v>2037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8"/>
        <v>1.1228571428571428</v>
      </c>
      <c r="G932" t="s">
        <v>20</v>
      </c>
      <c r="H932">
        <v>85</v>
      </c>
      <c r="I932" s="5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56"/>
        <v>42060.25</v>
      </c>
      <c r="O932" s="8">
        <f t="shared" si="57"/>
        <v>42067.25</v>
      </c>
      <c r="P932" t="b">
        <v>0</v>
      </c>
      <c r="Q932" t="b">
        <v>1</v>
      </c>
      <c r="R932" t="s">
        <v>33</v>
      </c>
      <c r="S932" t="s">
        <v>2036</v>
      </c>
      <c r="T932" t="s">
        <v>2037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8"/>
        <v>0.72518987341772156</v>
      </c>
      <c r="G933" t="s">
        <v>14</v>
      </c>
      <c r="H933">
        <v>112</v>
      </c>
      <c r="I933" s="5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56"/>
        <v>41818.208333333336</v>
      </c>
      <c r="O933" s="8">
        <f t="shared" si="57"/>
        <v>41820.208333333336</v>
      </c>
      <c r="P933" t="b">
        <v>0</v>
      </c>
      <c r="Q933" t="b">
        <v>1</v>
      </c>
      <c r="R933" t="s">
        <v>33</v>
      </c>
      <c r="S933" t="s">
        <v>2036</v>
      </c>
      <c r="T933" t="s">
        <v>2037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8"/>
        <v>2.1230434782608696</v>
      </c>
      <c r="G934" t="s">
        <v>20</v>
      </c>
      <c r="H934">
        <v>144</v>
      </c>
      <c r="I934" s="5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56"/>
        <v>41709.208333333336</v>
      </c>
      <c r="O934" s="8">
        <f t="shared" si="57"/>
        <v>41712.208333333336</v>
      </c>
      <c r="P934" t="b">
        <v>0</v>
      </c>
      <c r="Q934" t="b">
        <v>0</v>
      </c>
      <c r="R934" t="s">
        <v>23</v>
      </c>
      <c r="S934" t="s">
        <v>2032</v>
      </c>
      <c r="T934" t="s">
        <v>2033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8"/>
        <v>2.3974657534246577</v>
      </c>
      <c r="G935" t="s">
        <v>20</v>
      </c>
      <c r="H935">
        <v>1902</v>
      </c>
      <c r="I935" s="5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56"/>
        <v>41372.208333333336</v>
      </c>
      <c r="O935" s="8">
        <f t="shared" si="57"/>
        <v>41385.208333333336</v>
      </c>
      <c r="P935" t="b">
        <v>0</v>
      </c>
      <c r="Q935" t="b">
        <v>0</v>
      </c>
      <c r="R935" t="s">
        <v>33</v>
      </c>
      <c r="S935" t="s">
        <v>2036</v>
      </c>
      <c r="T935" t="s">
        <v>2037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8"/>
        <v>1.8193548387096774</v>
      </c>
      <c r="G936" t="s">
        <v>20</v>
      </c>
      <c r="H936">
        <v>105</v>
      </c>
      <c r="I936" s="5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56"/>
        <v>42422.25</v>
      </c>
      <c r="O936" s="8">
        <f t="shared" si="57"/>
        <v>42428.25</v>
      </c>
      <c r="P936" t="b">
        <v>0</v>
      </c>
      <c r="Q936" t="b">
        <v>0</v>
      </c>
      <c r="R936" t="s">
        <v>33</v>
      </c>
      <c r="S936" t="s">
        <v>2036</v>
      </c>
      <c r="T936" t="s">
        <v>2037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8"/>
        <v>1.6413114754098361</v>
      </c>
      <c r="G937" t="s">
        <v>20</v>
      </c>
      <c r="H937">
        <v>132</v>
      </c>
      <c r="I937" s="5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56"/>
        <v>42209.208333333328</v>
      </c>
      <c r="O937" s="8">
        <f t="shared" si="57"/>
        <v>42216.208333333328</v>
      </c>
      <c r="P937" t="b">
        <v>0</v>
      </c>
      <c r="Q937" t="b">
        <v>0</v>
      </c>
      <c r="R937" t="s">
        <v>33</v>
      </c>
      <c r="S937" t="s">
        <v>2036</v>
      </c>
      <c r="T937" t="s">
        <v>2037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8"/>
        <v>1.6375968992248063E-2</v>
      </c>
      <c r="G938" t="s">
        <v>14</v>
      </c>
      <c r="H938">
        <v>21</v>
      </c>
      <c r="I938" s="5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56"/>
        <v>43668.208333333328</v>
      </c>
      <c r="O938" s="8">
        <f t="shared" si="57"/>
        <v>43671.208333333328</v>
      </c>
      <c r="P938" t="b">
        <v>1</v>
      </c>
      <c r="Q938" t="b">
        <v>0</v>
      </c>
      <c r="R938" t="s">
        <v>33</v>
      </c>
      <c r="S938" t="s">
        <v>2036</v>
      </c>
      <c r="T938" t="s">
        <v>2037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8"/>
        <v>0.49643859649122807</v>
      </c>
      <c r="G939" t="s">
        <v>74</v>
      </c>
      <c r="H939">
        <v>976</v>
      </c>
      <c r="I939" s="5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56"/>
        <v>42334.25</v>
      </c>
      <c r="O939" s="8">
        <f t="shared" si="57"/>
        <v>42343.25</v>
      </c>
      <c r="P939" t="b">
        <v>0</v>
      </c>
      <c r="Q939" t="b">
        <v>0</v>
      </c>
      <c r="R939" t="s">
        <v>42</v>
      </c>
      <c r="S939" t="s">
        <v>2038</v>
      </c>
      <c r="T939" t="s">
        <v>2039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8"/>
        <v>1.0970652173913042</v>
      </c>
      <c r="G940" t="s">
        <v>20</v>
      </c>
      <c r="H940">
        <v>96</v>
      </c>
      <c r="I940" s="5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56"/>
        <v>43263.208333333328</v>
      </c>
      <c r="O940" s="8">
        <f t="shared" si="57"/>
        <v>43299.208333333328</v>
      </c>
      <c r="P940" t="b">
        <v>0</v>
      </c>
      <c r="Q940" t="b">
        <v>1</v>
      </c>
      <c r="R940" t="s">
        <v>119</v>
      </c>
      <c r="S940" t="s">
        <v>2044</v>
      </c>
      <c r="T940" t="s">
        <v>2050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8"/>
        <v>0.49217948717948717</v>
      </c>
      <c r="G941" t="s">
        <v>14</v>
      </c>
      <c r="H941">
        <v>67</v>
      </c>
      <c r="I941" s="5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56"/>
        <v>40670.208333333336</v>
      </c>
      <c r="O941" s="8">
        <f t="shared" si="57"/>
        <v>40687.208333333336</v>
      </c>
      <c r="P941" t="b">
        <v>0</v>
      </c>
      <c r="Q941" t="b">
        <v>1</v>
      </c>
      <c r="R941" t="s">
        <v>89</v>
      </c>
      <c r="S941" t="s">
        <v>2047</v>
      </c>
      <c r="T941" t="s">
        <v>2048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8"/>
        <v>0.62232323232323228</v>
      </c>
      <c r="G942" t="s">
        <v>47</v>
      </c>
      <c r="H942">
        <v>66</v>
      </c>
      <c r="I942" s="5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56"/>
        <v>41244.25</v>
      </c>
      <c r="O942" s="8">
        <f t="shared" si="57"/>
        <v>41266.25</v>
      </c>
      <c r="P942" t="b">
        <v>0</v>
      </c>
      <c r="Q942" t="b">
        <v>0</v>
      </c>
      <c r="R942" t="s">
        <v>28</v>
      </c>
      <c r="S942" t="s">
        <v>2034</v>
      </c>
      <c r="T942" t="s">
        <v>2035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8"/>
        <v>0.1305813953488372</v>
      </c>
      <c r="G943" t="s">
        <v>14</v>
      </c>
      <c r="H943">
        <v>78</v>
      </c>
      <c r="I943" s="5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56"/>
        <v>40552.25</v>
      </c>
      <c r="O943" s="8">
        <f t="shared" si="57"/>
        <v>40587.25</v>
      </c>
      <c r="P943" t="b">
        <v>1</v>
      </c>
      <c r="Q943" t="b">
        <v>0</v>
      </c>
      <c r="R943" t="s">
        <v>33</v>
      </c>
      <c r="S943" t="s">
        <v>2036</v>
      </c>
      <c r="T943" t="s">
        <v>2037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8"/>
        <v>0.64635416666666667</v>
      </c>
      <c r="G944" t="s">
        <v>14</v>
      </c>
      <c r="H944">
        <v>67</v>
      </c>
      <c r="I944" s="5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56"/>
        <v>40568.25</v>
      </c>
      <c r="O944" s="8">
        <f t="shared" si="57"/>
        <v>40571.25</v>
      </c>
      <c r="P944" t="b">
        <v>0</v>
      </c>
      <c r="Q944" t="b">
        <v>0</v>
      </c>
      <c r="R944" t="s">
        <v>33</v>
      </c>
      <c r="S944" t="s">
        <v>2036</v>
      </c>
      <c r="T944" t="s">
        <v>2037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8"/>
        <v>1.5958666666666668</v>
      </c>
      <c r="G945" t="s">
        <v>20</v>
      </c>
      <c r="H945">
        <v>114</v>
      </c>
      <c r="I945" s="5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56"/>
        <v>41906.208333333336</v>
      </c>
      <c r="O945" s="8">
        <f t="shared" si="57"/>
        <v>41941.208333333336</v>
      </c>
      <c r="P945" t="b">
        <v>0</v>
      </c>
      <c r="Q945" t="b">
        <v>0</v>
      </c>
      <c r="R945" t="s">
        <v>17</v>
      </c>
      <c r="S945" t="s">
        <v>2030</v>
      </c>
      <c r="T945" t="s">
        <v>2031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8"/>
        <v>0.81420000000000003</v>
      </c>
      <c r="G946" t="s">
        <v>14</v>
      </c>
      <c r="H946">
        <v>263</v>
      </c>
      <c r="I946" s="5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56"/>
        <v>42776.25</v>
      </c>
      <c r="O946" s="8">
        <f t="shared" si="57"/>
        <v>42795.25</v>
      </c>
      <c r="P946" t="b">
        <v>0</v>
      </c>
      <c r="Q946" t="b">
        <v>0</v>
      </c>
      <c r="R946" t="s">
        <v>122</v>
      </c>
      <c r="S946" t="s">
        <v>2051</v>
      </c>
      <c r="T946" t="s">
        <v>2052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8"/>
        <v>0.32444767441860467</v>
      </c>
      <c r="G947" t="s">
        <v>14</v>
      </c>
      <c r="H947">
        <v>1691</v>
      </c>
      <c r="I947" s="5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56"/>
        <v>41004.208333333336</v>
      </c>
      <c r="O947" s="8">
        <f t="shared" si="57"/>
        <v>41019.208333333336</v>
      </c>
      <c r="P947" t="b">
        <v>1</v>
      </c>
      <c r="Q947" t="b">
        <v>0</v>
      </c>
      <c r="R947" t="s">
        <v>122</v>
      </c>
      <c r="S947" t="s">
        <v>2051</v>
      </c>
      <c r="T947" t="s">
        <v>2052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8"/>
        <v>9.9141184124918666E-2</v>
      </c>
      <c r="G948" t="s">
        <v>14</v>
      </c>
      <c r="H948">
        <v>181</v>
      </c>
      <c r="I948" s="5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56"/>
        <v>40710.208333333336</v>
      </c>
      <c r="O948" s="8">
        <f t="shared" si="57"/>
        <v>40712.208333333336</v>
      </c>
      <c r="P948" t="b">
        <v>0</v>
      </c>
      <c r="Q948" t="b">
        <v>0</v>
      </c>
      <c r="R948" t="s">
        <v>33</v>
      </c>
      <c r="S948" t="s">
        <v>2036</v>
      </c>
      <c r="T948" t="s">
        <v>2037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8"/>
        <v>0.26694444444444443</v>
      </c>
      <c r="G949" t="s">
        <v>14</v>
      </c>
      <c r="H949">
        <v>13</v>
      </c>
      <c r="I949" s="5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56"/>
        <v>41908.208333333336</v>
      </c>
      <c r="O949" s="8">
        <f t="shared" si="57"/>
        <v>41915.208333333336</v>
      </c>
      <c r="P949" t="b">
        <v>0</v>
      </c>
      <c r="Q949" t="b">
        <v>0</v>
      </c>
      <c r="R949" t="s">
        <v>33</v>
      </c>
      <c r="S949" t="s">
        <v>2036</v>
      </c>
      <c r="T949" t="s">
        <v>2037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8"/>
        <v>0.62957446808510642</v>
      </c>
      <c r="G950" t="s">
        <v>74</v>
      </c>
      <c r="H950">
        <v>160</v>
      </c>
      <c r="I950" s="5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56"/>
        <v>41985.25</v>
      </c>
      <c r="O950" s="8">
        <f t="shared" si="57"/>
        <v>41995.25</v>
      </c>
      <c r="P950" t="b">
        <v>1</v>
      </c>
      <c r="Q950" t="b">
        <v>1</v>
      </c>
      <c r="R950" t="s">
        <v>42</v>
      </c>
      <c r="S950" t="s">
        <v>2038</v>
      </c>
      <c r="T950" t="s">
        <v>2039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8"/>
        <v>1.6135593220338984</v>
      </c>
      <c r="G951" t="s">
        <v>20</v>
      </c>
      <c r="H951">
        <v>203</v>
      </c>
      <c r="I951" s="5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56"/>
        <v>42112.208333333328</v>
      </c>
      <c r="O951" s="8">
        <f t="shared" si="57"/>
        <v>42131.208333333328</v>
      </c>
      <c r="P951" t="b">
        <v>0</v>
      </c>
      <c r="Q951" t="b">
        <v>0</v>
      </c>
      <c r="R951" t="s">
        <v>28</v>
      </c>
      <c r="S951" t="s">
        <v>2034</v>
      </c>
      <c r="T951" t="s">
        <v>2035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8"/>
        <v>0.05</v>
      </c>
      <c r="G952" t="s">
        <v>14</v>
      </c>
      <c r="H952">
        <v>1</v>
      </c>
      <c r="I952" s="5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56"/>
        <v>43571.208333333328</v>
      </c>
      <c r="O952" s="8">
        <f t="shared" si="57"/>
        <v>43576.208333333328</v>
      </c>
      <c r="P952" t="b">
        <v>0</v>
      </c>
      <c r="Q952" t="b">
        <v>1</v>
      </c>
      <c r="R952" t="s">
        <v>33</v>
      </c>
      <c r="S952" t="s">
        <v>2036</v>
      </c>
      <c r="T952" t="s">
        <v>2037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8"/>
        <v>10.969379310344827</v>
      </c>
      <c r="G953" t="s">
        <v>20</v>
      </c>
      <c r="H953">
        <v>1559</v>
      </c>
      <c r="I953" s="5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56"/>
        <v>42730.25</v>
      </c>
      <c r="O953" s="8">
        <f t="shared" si="57"/>
        <v>42731.25</v>
      </c>
      <c r="P953" t="b">
        <v>0</v>
      </c>
      <c r="Q953" t="b">
        <v>1</v>
      </c>
      <c r="R953" t="s">
        <v>23</v>
      </c>
      <c r="S953" t="s">
        <v>2032</v>
      </c>
      <c r="T953" t="s">
        <v>2033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8"/>
        <v>0.70094158075601376</v>
      </c>
      <c r="G954" t="s">
        <v>74</v>
      </c>
      <c r="H954">
        <v>2266</v>
      </c>
      <c r="I954" s="5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56"/>
        <v>42591.208333333328</v>
      </c>
      <c r="O954" s="8">
        <f t="shared" si="57"/>
        <v>42605.208333333328</v>
      </c>
      <c r="P954" t="b">
        <v>0</v>
      </c>
      <c r="Q954" t="b">
        <v>0</v>
      </c>
      <c r="R954" t="s">
        <v>42</v>
      </c>
      <c r="S954" t="s">
        <v>2038</v>
      </c>
      <c r="T954" t="s">
        <v>2039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8"/>
        <v>0.6</v>
      </c>
      <c r="G955" t="s">
        <v>14</v>
      </c>
      <c r="H955">
        <v>21</v>
      </c>
      <c r="I955" s="5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56"/>
        <v>42358.25</v>
      </c>
      <c r="O955" s="8">
        <f t="shared" si="57"/>
        <v>42394.25</v>
      </c>
      <c r="P955" t="b">
        <v>0</v>
      </c>
      <c r="Q955" t="b">
        <v>1</v>
      </c>
      <c r="R955" t="s">
        <v>474</v>
      </c>
      <c r="S955" t="s">
        <v>2038</v>
      </c>
      <c r="T955" t="s">
        <v>2060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8"/>
        <v>3.6709859154929578</v>
      </c>
      <c r="G956" t="s">
        <v>20</v>
      </c>
      <c r="H956">
        <v>1548</v>
      </c>
      <c r="I956" s="5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56"/>
        <v>41174.208333333336</v>
      </c>
      <c r="O956" s="8">
        <f t="shared" si="57"/>
        <v>41198.208333333336</v>
      </c>
      <c r="P956" t="b">
        <v>0</v>
      </c>
      <c r="Q956" t="b">
        <v>0</v>
      </c>
      <c r="R956" t="s">
        <v>28</v>
      </c>
      <c r="S956" t="s">
        <v>2034</v>
      </c>
      <c r="T956" t="s">
        <v>2035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8"/>
        <v>11.09</v>
      </c>
      <c r="G957" t="s">
        <v>20</v>
      </c>
      <c r="H957">
        <v>80</v>
      </c>
      <c r="I957" s="5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56"/>
        <v>41238.25</v>
      </c>
      <c r="O957" s="8">
        <f t="shared" si="57"/>
        <v>41240.25</v>
      </c>
      <c r="P957" t="b">
        <v>0</v>
      </c>
      <c r="Q957" t="b">
        <v>0</v>
      </c>
      <c r="R957" t="s">
        <v>33</v>
      </c>
      <c r="S957" t="s">
        <v>2036</v>
      </c>
      <c r="T957" t="s">
        <v>2037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8"/>
        <v>0.19028784648187633</v>
      </c>
      <c r="G958" t="s">
        <v>14</v>
      </c>
      <c r="H958">
        <v>830</v>
      </c>
      <c r="I958" s="5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56"/>
        <v>42360.25</v>
      </c>
      <c r="O958" s="8">
        <f t="shared" si="57"/>
        <v>42364.25</v>
      </c>
      <c r="P958" t="b">
        <v>0</v>
      </c>
      <c r="Q958" t="b">
        <v>0</v>
      </c>
      <c r="R958" t="s">
        <v>474</v>
      </c>
      <c r="S958" t="s">
        <v>2038</v>
      </c>
      <c r="T958" t="s">
        <v>2060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8"/>
        <v>1.2687755102040816</v>
      </c>
      <c r="G959" t="s">
        <v>20</v>
      </c>
      <c r="H959">
        <v>131</v>
      </c>
      <c r="I959" s="5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56"/>
        <v>40955.25</v>
      </c>
      <c r="O959" s="8">
        <f t="shared" si="57"/>
        <v>40958.25</v>
      </c>
      <c r="P959" t="b">
        <v>0</v>
      </c>
      <c r="Q959" t="b">
        <v>0</v>
      </c>
      <c r="R959" t="s">
        <v>33</v>
      </c>
      <c r="S959" t="s">
        <v>2036</v>
      </c>
      <c r="T959" t="s">
        <v>2037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8"/>
        <v>7.3463636363636367</v>
      </c>
      <c r="G960" t="s">
        <v>20</v>
      </c>
      <c r="H960">
        <v>112</v>
      </c>
      <c r="I960" s="5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56"/>
        <v>40350.208333333336</v>
      </c>
      <c r="O960" s="8">
        <f t="shared" si="57"/>
        <v>40372.208333333336</v>
      </c>
      <c r="P960" t="b">
        <v>0</v>
      </c>
      <c r="Q960" t="b">
        <v>0</v>
      </c>
      <c r="R960" t="s">
        <v>71</v>
      </c>
      <c r="S960" t="s">
        <v>2038</v>
      </c>
      <c r="T960" t="s">
        <v>2046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8"/>
        <v>4.5731034482758622E-2</v>
      </c>
      <c r="G961" t="s">
        <v>14</v>
      </c>
      <c r="H961">
        <v>130</v>
      </c>
      <c r="I961" s="5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56"/>
        <v>40357.208333333336</v>
      </c>
      <c r="O961" s="8">
        <f t="shared" si="57"/>
        <v>40385.208333333336</v>
      </c>
      <c r="P961" t="b">
        <v>0</v>
      </c>
      <c r="Q961" t="b">
        <v>0</v>
      </c>
      <c r="R961" t="s">
        <v>206</v>
      </c>
      <c r="S961" t="s">
        <v>2044</v>
      </c>
      <c r="T961" t="s">
        <v>2056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8"/>
        <v>0.85054545454545449</v>
      </c>
      <c r="G962" t="s">
        <v>14</v>
      </c>
      <c r="H962">
        <v>55</v>
      </c>
      <c r="I962" s="5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56"/>
        <v>42408.25</v>
      </c>
      <c r="O962" s="8">
        <f t="shared" si="57"/>
        <v>42445.208333333328</v>
      </c>
      <c r="P962" t="b">
        <v>0</v>
      </c>
      <c r="Q962" t="b">
        <v>0</v>
      </c>
      <c r="R962" t="s">
        <v>28</v>
      </c>
      <c r="S962" t="s">
        <v>2034</v>
      </c>
      <c r="T962" t="s">
        <v>2035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58"/>
        <v>1.1929824561403508</v>
      </c>
      <c r="G963" t="s">
        <v>20</v>
      </c>
      <c r="H963">
        <v>155</v>
      </c>
      <c r="I963" s="5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60">(((L963/60)/60)/24)+DATE(1970,1,1)</f>
        <v>40591.25</v>
      </c>
      <c r="O963" s="8">
        <f t="shared" ref="O963:O1001" si="61">(((M963/60)/60)/24)+DATE(1970,1,1)</f>
        <v>40595.25</v>
      </c>
      <c r="P963" t="b">
        <v>0</v>
      </c>
      <c r="Q963" t="b">
        <v>0</v>
      </c>
      <c r="R963" t="s">
        <v>206</v>
      </c>
      <c r="S963" t="s">
        <v>2044</v>
      </c>
      <c r="T963" t="s">
        <v>2056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ref="F964:F1001" si="62">SUM(E964/D964)</f>
        <v>2.9602777777777778</v>
      </c>
      <c r="G964" t="s">
        <v>20</v>
      </c>
      <c r="H964">
        <v>266</v>
      </c>
      <c r="I964" s="5">
        <f t="shared" ref="I964:I1001" si="63">SUM(E964/H964)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60"/>
        <v>41592.25</v>
      </c>
      <c r="O964" s="8">
        <f t="shared" si="61"/>
        <v>41613.25</v>
      </c>
      <c r="P964" t="b">
        <v>0</v>
      </c>
      <c r="Q964" t="b">
        <v>0</v>
      </c>
      <c r="R964" t="s">
        <v>17</v>
      </c>
      <c r="S964" t="s">
        <v>2030</v>
      </c>
      <c r="T964" t="s">
        <v>2031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2"/>
        <v>0.84694915254237291</v>
      </c>
      <c r="G965" t="s">
        <v>14</v>
      </c>
      <c r="H965">
        <v>114</v>
      </c>
      <c r="I965" s="5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60"/>
        <v>40607.25</v>
      </c>
      <c r="O965" s="8">
        <f t="shared" si="61"/>
        <v>40613.25</v>
      </c>
      <c r="P965" t="b">
        <v>0</v>
      </c>
      <c r="Q965" t="b">
        <v>1</v>
      </c>
      <c r="R965" t="s">
        <v>122</v>
      </c>
      <c r="S965" t="s">
        <v>2051</v>
      </c>
      <c r="T965" t="s">
        <v>2052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2"/>
        <v>3.5578378378378379</v>
      </c>
      <c r="G966" t="s">
        <v>20</v>
      </c>
      <c r="H966">
        <v>155</v>
      </c>
      <c r="I966" s="5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60"/>
        <v>42135.208333333328</v>
      </c>
      <c r="O966" s="8">
        <f t="shared" si="61"/>
        <v>42140.208333333328</v>
      </c>
      <c r="P966" t="b">
        <v>0</v>
      </c>
      <c r="Q966" t="b">
        <v>0</v>
      </c>
      <c r="R966" t="s">
        <v>33</v>
      </c>
      <c r="S966" t="s">
        <v>2036</v>
      </c>
      <c r="T966" t="s">
        <v>2037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2"/>
        <v>3.8640909090909092</v>
      </c>
      <c r="G967" t="s">
        <v>20</v>
      </c>
      <c r="H967">
        <v>207</v>
      </c>
      <c r="I967" s="5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60"/>
        <v>40203.25</v>
      </c>
      <c r="O967" s="8">
        <f t="shared" si="61"/>
        <v>40243.25</v>
      </c>
      <c r="P967" t="b">
        <v>0</v>
      </c>
      <c r="Q967" t="b">
        <v>0</v>
      </c>
      <c r="R967" t="s">
        <v>23</v>
      </c>
      <c r="S967" t="s">
        <v>2032</v>
      </c>
      <c r="T967" t="s">
        <v>2033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2"/>
        <v>7.9223529411764702</v>
      </c>
      <c r="G968" t="s">
        <v>20</v>
      </c>
      <c r="H968">
        <v>245</v>
      </c>
      <c r="I968" s="5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60"/>
        <v>42901.208333333328</v>
      </c>
      <c r="O968" s="8">
        <f t="shared" si="61"/>
        <v>42903.208333333328</v>
      </c>
      <c r="P968" t="b">
        <v>0</v>
      </c>
      <c r="Q968" t="b">
        <v>0</v>
      </c>
      <c r="R968" t="s">
        <v>33</v>
      </c>
      <c r="S968" t="s">
        <v>2036</v>
      </c>
      <c r="T968" t="s">
        <v>2037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2"/>
        <v>1.3703393665158372</v>
      </c>
      <c r="G969" t="s">
        <v>20</v>
      </c>
      <c r="H969">
        <v>1573</v>
      </c>
      <c r="I969" s="5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60"/>
        <v>41005.208333333336</v>
      </c>
      <c r="O969" s="8">
        <f t="shared" si="61"/>
        <v>41042.208333333336</v>
      </c>
      <c r="P969" t="b">
        <v>0</v>
      </c>
      <c r="Q969" t="b">
        <v>0</v>
      </c>
      <c r="R969" t="s">
        <v>319</v>
      </c>
      <c r="S969" t="s">
        <v>2032</v>
      </c>
      <c r="T969" t="s">
        <v>2059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2"/>
        <v>3.3820833333333336</v>
      </c>
      <c r="G970" t="s">
        <v>20</v>
      </c>
      <c r="H970">
        <v>114</v>
      </c>
      <c r="I970" s="5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60"/>
        <v>40544.25</v>
      </c>
      <c r="O970" s="8">
        <f t="shared" si="61"/>
        <v>40559.25</v>
      </c>
      <c r="P970" t="b">
        <v>0</v>
      </c>
      <c r="Q970" t="b">
        <v>0</v>
      </c>
      <c r="R970" t="s">
        <v>17</v>
      </c>
      <c r="S970" t="s">
        <v>2030</v>
      </c>
      <c r="T970" t="s">
        <v>2031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2"/>
        <v>1.0822784810126582</v>
      </c>
      <c r="G971" t="s">
        <v>20</v>
      </c>
      <c r="H971">
        <v>93</v>
      </c>
      <c r="I971" s="5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60"/>
        <v>43821.25</v>
      </c>
      <c r="O971" s="8">
        <f t="shared" si="61"/>
        <v>43828.25</v>
      </c>
      <c r="P971" t="b">
        <v>0</v>
      </c>
      <c r="Q971" t="b">
        <v>0</v>
      </c>
      <c r="R971" t="s">
        <v>33</v>
      </c>
      <c r="S971" t="s">
        <v>2036</v>
      </c>
      <c r="T971" t="s">
        <v>2037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2"/>
        <v>0.60757639620653314</v>
      </c>
      <c r="G972" t="s">
        <v>14</v>
      </c>
      <c r="H972">
        <v>594</v>
      </c>
      <c r="I972" s="5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60"/>
        <v>40672.208333333336</v>
      </c>
      <c r="O972" s="8">
        <f t="shared" si="61"/>
        <v>40673.208333333336</v>
      </c>
      <c r="P972" t="b">
        <v>0</v>
      </c>
      <c r="Q972" t="b">
        <v>0</v>
      </c>
      <c r="R972" t="s">
        <v>33</v>
      </c>
      <c r="S972" t="s">
        <v>2036</v>
      </c>
      <c r="T972" t="s">
        <v>2037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2"/>
        <v>0.27725490196078434</v>
      </c>
      <c r="G973" t="s">
        <v>14</v>
      </c>
      <c r="H973">
        <v>24</v>
      </c>
      <c r="I973" s="5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60"/>
        <v>41555.208333333336</v>
      </c>
      <c r="O973" s="8">
        <f t="shared" si="61"/>
        <v>41561.208333333336</v>
      </c>
      <c r="P973" t="b">
        <v>0</v>
      </c>
      <c r="Q973" t="b">
        <v>0</v>
      </c>
      <c r="R973" t="s">
        <v>269</v>
      </c>
      <c r="S973" t="s">
        <v>2038</v>
      </c>
      <c r="T973" t="s">
        <v>2057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2"/>
        <v>2.283934426229508</v>
      </c>
      <c r="G974" t="s">
        <v>20</v>
      </c>
      <c r="H974">
        <v>1681</v>
      </c>
      <c r="I974" s="5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60"/>
        <v>41792.208333333336</v>
      </c>
      <c r="O974" s="8">
        <f t="shared" si="61"/>
        <v>41801.208333333336</v>
      </c>
      <c r="P974" t="b">
        <v>0</v>
      </c>
      <c r="Q974" t="b">
        <v>1</v>
      </c>
      <c r="R974" t="s">
        <v>28</v>
      </c>
      <c r="S974" t="s">
        <v>2034</v>
      </c>
      <c r="T974" t="s">
        <v>2035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2"/>
        <v>0.21615194054500414</v>
      </c>
      <c r="G975" t="s">
        <v>14</v>
      </c>
      <c r="H975">
        <v>252</v>
      </c>
      <c r="I975" s="5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60"/>
        <v>40522.25</v>
      </c>
      <c r="O975" s="8">
        <f t="shared" si="61"/>
        <v>40524.25</v>
      </c>
      <c r="P975" t="b">
        <v>0</v>
      </c>
      <c r="Q975" t="b">
        <v>1</v>
      </c>
      <c r="R975" t="s">
        <v>33</v>
      </c>
      <c r="S975" t="s">
        <v>2036</v>
      </c>
      <c r="T975" t="s">
        <v>2037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2"/>
        <v>3.73875</v>
      </c>
      <c r="G976" t="s">
        <v>20</v>
      </c>
      <c r="H976">
        <v>32</v>
      </c>
      <c r="I976" s="5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60"/>
        <v>41412.208333333336</v>
      </c>
      <c r="O976" s="8">
        <f t="shared" si="61"/>
        <v>41413.208333333336</v>
      </c>
      <c r="P976" t="b">
        <v>0</v>
      </c>
      <c r="Q976" t="b">
        <v>0</v>
      </c>
      <c r="R976" t="s">
        <v>60</v>
      </c>
      <c r="S976" t="s">
        <v>2032</v>
      </c>
      <c r="T976" t="s">
        <v>2042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2"/>
        <v>1.5492592592592593</v>
      </c>
      <c r="G977" t="s">
        <v>20</v>
      </c>
      <c r="H977">
        <v>135</v>
      </c>
      <c r="I977" s="5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60"/>
        <v>42337.25</v>
      </c>
      <c r="O977" s="8">
        <f t="shared" si="61"/>
        <v>42376.25</v>
      </c>
      <c r="P977" t="b">
        <v>0</v>
      </c>
      <c r="Q977" t="b">
        <v>1</v>
      </c>
      <c r="R977" t="s">
        <v>33</v>
      </c>
      <c r="S977" t="s">
        <v>2036</v>
      </c>
      <c r="T977" t="s">
        <v>2037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2"/>
        <v>3.2214999999999998</v>
      </c>
      <c r="G978" t="s">
        <v>20</v>
      </c>
      <c r="H978">
        <v>140</v>
      </c>
      <c r="I978" s="5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60"/>
        <v>40571.25</v>
      </c>
      <c r="O978" s="8">
        <f t="shared" si="61"/>
        <v>40577.25</v>
      </c>
      <c r="P978" t="b">
        <v>0</v>
      </c>
      <c r="Q978" t="b">
        <v>1</v>
      </c>
      <c r="R978" t="s">
        <v>33</v>
      </c>
      <c r="S978" t="s">
        <v>2036</v>
      </c>
      <c r="T978" t="s">
        <v>2037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2"/>
        <v>0.73957142857142855</v>
      </c>
      <c r="G979" t="s">
        <v>14</v>
      </c>
      <c r="H979">
        <v>67</v>
      </c>
      <c r="I979" s="5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60"/>
        <v>43138.25</v>
      </c>
      <c r="O979" s="8">
        <f t="shared" si="61"/>
        <v>43170.25</v>
      </c>
      <c r="P979" t="b">
        <v>0</v>
      </c>
      <c r="Q979" t="b">
        <v>0</v>
      </c>
      <c r="R979" t="s">
        <v>17</v>
      </c>
      <c r="S979" t="s">
        <v>2030</v>
      </c>
      <c r="T979" t="s">
        <v>2031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2"/>
        <v>8.641</v>
      </c>
      <c r="G980" t="s">
        <v>20</v>
      </c>
      <c r="H980">
        <v>92</v>
      </c>
      <c r="I980" s="5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60"/>
        <v>42686.25</v>
      </c>
      <c r="O980" s="8">
        <f t="shared" si="61"/>
        <v>42708.25</v>
      </c>
      <c r="P980" t="b">
        <v>0</v>
      </c>
      <c r="Q980" t="b">
        <v>0</v>
      </c>
      <c r="R980" t="s">
        <v>89</v>
      </c>
      <c r="S980" t="s">
        <v>2047</v>
      </c>
      <c r="T980" t="s">
        <v>2048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2"/>
        <v>1.432624584717608</v>
      </c>
      <c r="G981" t="s">
        <v>20</v>
      </c>
      <c r="H981">
        <v>1015</v>
      </c>
      <c r="I981" s="5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60"/>
        <v>42078.208333333328</v>
      </c>
      <c r="O981" s="8">
        <f t="shared" si="61"/>
        <v>42084.208333333328</v>
      </c>
      <c r="P981" t="b">
        <v>0</v>
      </c>
      <c r="Q981" t="b">
        <v>0</v>
      </c>
      <c r="R981" t="s">
        <v>33</v>
      </c>
      <c r="S981" t="s">
        <v>2036</v>
      </c>
      <c r="T981" t="s">
        <v>2037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2"/>
        <v>0.40281762295081969</v>
      </c>
      <c r="G982" t="s">
        <v>14</v>
      </c>
      <c r="H982">
        <v>742</v>
      </c>
      <c r="I982" s="5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60"/>
        <v>42307.208333333328</v>
      </c>
      <c r="O982" s="8">
        <f t="shared" si="61"/>
        <v>42312.25</v>
      </c>
      <c r="P982" t="b">
        <v>1</v>
      </c>
      <c r="Q982" t="b">
        <v>0</v>
      </c>
      <c r="R982" t="s">
        <v>68</v>
      </c>
      <c r="S982" t="s">
        <v>2044</v>
      </c>
      <c r="T982" t="s">
        <v>2045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2"/>
        <v>1.7822388059701493</v>
      </c>
      <c r="G983" t="s">
        <v>20</v>
      </c>
      <c r="H983">
        <v>323</v>
      </c>
      <c r="I983" s="5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60"/>
        <v>43094.25</v>
      </c>
      <c r="O983" s="8">
        <f t="shared" si="61"/>
        <v>43127.25</v>
      </c>
      <c r="P983" t="b">
        <v>0</v>
      </c>
      <c r="Q983" t="b">
        <v>0</v>
      </c>
      <c r="R983" t="s">
        <v>28</v>
      </c>
      <c r="S983" t="s">
        <v>2034</v>
      </c>
      <c r="T983" t="s">
        <v>2035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2"/>
        <v>0.84930555555555554</v>
      </c>
      <c r="G984" t="s">
        <v>14</v>
      </c>
      <c r="H984">
        <v>75</v>
      </c>
      <c r="I984" s="5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60"/>
        <v>40743.208333333336</v>
      </c>
      <c r="O984" s="8">
        <f t="shared" si="61"/>
        <v>40745.208333333336</v>
      </c>
      <c r="P984" t="b">
        <v>0</v>
      </c>
      <c r="Q984" t="b">
        <v>1</v>
      </c>
      <c r="R984" t="s">
        <v>42</v>
      </c>
      <c r="S984" t="s">
        <v>2038</v>
      </c>
      <c r="T984" t="s">
        <v>2039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2"/>
        <v>1.4593648334624323</v>
      </c>
      <c r="G985" t="s">
        <v>20</v>
      </c>
      <c r="H985">
        <v>2326</v>
      </c>
      <c r="I985" s="5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60"/>
        <v>43681.208333333328</v>
      </c>
      <c r="O985" s="8">
        <f t="shared" si="61"/>
        <v>43696.208333333328</v>
      </c>
      <c r="P985" t="b">
        <v>0</v>
      </c>
      <c r="Q985" t="b">
        <v>0</v>
      </c>
      <c r="R985" t="s">
        <v>42</v>
      </c>
      <c r="S985" t="s">
        <v>2038</v>
      </c>
      <c r="T985" t="s">
        <v>2039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2"/>
        <v>1.5246153846153847</v>
      </c>
      <c r="G986" t="s">
        <v>20</v>
      </c>
      <c r="H986">
        <v>381</v>
      </c>
      <c r="I986" s="5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60"/>
        <v>43716.208333333328</v>
      </c>
      <c r="O986" s="8">
        <f t="shared" si="61"/>
        <v>43742.208333333328</v>
      </c>
      <c r="P986" t="b">
        <v>0</v>
      </c>
      <c r="Q986" t="b">
        <v>0</v>
      </c>
      <c r="R986" t="s">
        <v>33</v>
      </c>
      <c r="S986" t="s">
        <v>2036</v>
      </c>
      <c r="T986" t="s">
        <v>2037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2"/>
        <v>0.67129542790152408</v>
      </c>
      <c r="G987" t="s">
        <v>14</v>
      </c>
      <c r="H987">
        <v>4405</v>
      </c>
      <c r="I987" s="5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60"/>
        <v>41614.25</v>
      </c>
      <c r="O987" s="8">
        <f t="shared" si="61"/>
        <v>41640.25</v>
      </c>
      <c r="P987" t="b">
        <v>0</v>
      </c>
      <c r="Q987" t="b">
        <v>1</v>
      </c>
      <c r="R987" t="s">
        <v>23</v>
      </c>
      <c r="S987" t="s">
        <v>2032</v>
      </c>
      <c r="T987" t="s">
        <v>2033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2"/>
        <v>0.40307692307692305</v>
      </c>
      <c r="G988" t="s">
        <v>14</v>
      </c>
      <c r="H988">
        <v>92</v>
      </c>
      <c r="I988" s="5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60"/>
        <v>40638.208333333336</v>
      </c>
      <c r="O988" s="8">
        <f t="shared" si="61"/>
        <v>40652.208333333336</v>
      </c>
      <c r="P988" t="b">
        <v>0</v>
      </c>
      <c r="Q988" t="b">
        <v>0</v>
      </c>
      <c r="R988" t="s">
        <v>23</v>
      </c>
      <c r="S988" t="s">
        <v>2032</v>
      </c>
      <c r="T988" t="s">
        <v>2033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2"/>
        <v>2.1679032258064517</v>
      </c>
      <c r="G989" t="s">
        <v>20</v>
      </c>
      <c r="H989">
        <v>480</v>
      </c>
      <c r="I989" s="5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60"/>
        <v>42852.208333333328</v>
      </c>
      <c r="O989" s="8">
        <f t="shared" si="61"/>
        <v>42866.208333333328</v>
      </c>
      <c r="P989" t="b">
        <v>0</v>
      </c>
      <c r="Q989" t="b">
        <v>0</v>
      </c>
      <c r="R989" t="s">
        <v>42</v>
      </c>
      <c r="S989" t="s">
        <v>2038</v>
      </c>
      <c r="T989" t="s">
        <v>2039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2"/>
        <v>0.52117021276595743</v>
      </c>
      <c r="G990" t="s">
        <v>14</v>
      </c>
      <c r="H990">
        <v>64</v>
      </c>
      <c r="I990" s="5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60"/>
        <v>42686.25</v>
      </c>
      <c r="O990" s="8">
        <f t="shared" si="61"/>
        <v>42707.25</v>
      </c>
      <c r="P990" t="b">
        <v>0</v>
      </c>
      <c r="Q990" t="b">
        <v>0</v>
      </c>
      <c r="R990" t="s">
        <v>133</v>
      </c>
      <c r="S990" t="s">
        <v>2044</v>
      </c>
      <c r="T990" t="s">
        <v>2053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2"/>
        <v>4.9958333333333336</v>
      </c>
      <c r="G991" t="s">
        <v>20</v>
      </c>
      <c r="H991">
        <v>226</v>
      </c>
      <c r="I991" s="5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60"/>
        <v>43571.208333333328</v>
      </c>
      <c r="O991" s="8">
        <f t="shared" si="61"/>
        <v>43576.208333333328</v>
      </c>
      <c r="P991" t="b">
        <v>0</v>
      </c>
      <c r="Q991" t="b">
        <v>0</v>
      </c>
      <c r="R991" t="s">
        <v>206</v>
      </c>
      <c r="S991" t="s">
        <v>2044</v>
      </c>
      <c r="T991" t="s">
        <v>2056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2"/>
        <v>0.87679487179487181</v>
      </c>
      <c r="G992" t="s">
        <v>14</v>
      </c>
      <c r="H992">
        <v>64</v>
      </c>
      <c r="I992" s="5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60"/>
        <v>42432.25</v>
      </c>
      <c r="O992" s="8">
        <f t="shared" si="61"/>
        <v>42454.208333333328</v>
      </c>
      <c r="P992" t="b">
        <v>0</v>
      </c>
      <c r="Q992" t="b">
        <v>1</v>
      </c>
      <c r="R992" t="s">
        <v>53</v>
      </c>
      <c r="S992" t="s">
        <v>2038</v>
      </c>
      <c r="T992" t="s">
        <v>2041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2"/>
        <v>1.131734693877551</v>
      </c>
      <c r="G993" t="s">
        <v>20</v>
      </c>
      <c r="H993">
        <v>241</v>
      </c>
      <c r="I993" s="5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60"/>
        <v>41907.208333333336</v>
      </c>
      <c r="O993" s="8">
        <f t="shared" si="61"/>
        <v>41911.208333333336</v>
      </c>
      <c r="P993" t="b">
        <v>0</v>
      </c>
      <c r="Q993" t="b">
        <v>1</v>
      </c>
      <c r="R993" t="s">
        <v>23</v>
      </c>
      <c r="S993" t="s">
        <v>2032</v>
      </c>
      <c r="T993" t="s">
        <v>2033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2"/>
        <v>4.2654838709677421</v>
      </c>
      <c r="G994" t="s">
        <v>20</v>
      </c>
      <c r="H994">
        <v>132</v>
      </c>
      <c r="I994" s="5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60"/>
        <v>43227.208333333328</v>
      </c>
      <c r="O994" s="8">
        <f t="shared" si="61"/>
        <v>43241.208333333328</v>
      </c>
      <c r="P994" t="b">
        <v>0</v>
      </c>
      <c r="Q994" t="b">
        <v>1</v>
      </c>
      <c r="R994" t="s">
        <v>53</v>
      </c>
      <c r="S994" t="s">
        <v>2038</v>
      </c>
      <c r="T994" t="s">
        <v>2041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2"/>
        <v>0.77632653061224488</v>
      </c>
      <c r="G995" t="s">
        <v>74</v>
      </c>
      <c r="H995">
        <v>75</v>
      </c>
      <c r="I995" s="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60"/>
        <v>42362.25</v>
      </c>
      <c r="O995" s="8">
        <f t="shared" si="61"/>
        <v>42379.25</v>
      </c>
      <c r="P995" t="b">
        <v>0</v>
      </c>
      <c r="Q995" t="b">
        <v>1</v>
      </c>
      <c r="R995" t="s">
        <v>122</v>
      </c>
      <c r="S995" t="s">
        <v>2051</v>
      </c>
      <c r="T995" t="s">
        <v>2052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2"/>
        <v>0.52496810772501767</v>
      </c>
      <c r="G996" t="s">
        <v>14</v>
      </c>
      <c r="H996">
        <v>842</v>
      </c>
      <c r="I996" s="5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60"/>
        <v>41929.208333333336</v>
      </c>
      <c r="O996" s="8">
        <f t="shared" si="61"/>
        <v>41935.208333333336</v>
      </c>
      <c r="P996" t="b">
        <v>0</v>
      </c>
      <c r="Q996" t="b">
        <v>1</v>
      </c>
      <c r="R996" t="s">
        <v>206</v>
      </c>
      <c r="S996" t="s">
        <v>2044</v>
      </c>
      <c r="T996" t="s">
        <v>2056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2"/>
        <v>1.5746762589928058</v>
      </c>
      <c r="G997" t="s">
        <v>20</v>
      </c>
      <c r="H997">
        <v>2043</v>
      </c>
      <c r="I997" s="5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60"/>
        <v>43408.208333333328</v>
      </c>
      <c r="O997" s="8">
        <f t="shared" si="61"/>
        <v>43437.25</v>
      </c>
      <c r="P997" t="b">
        <v>0</v>
      </c>
      <c r="Q997" t="b">
        <v>1</v>
      </c>
      <c r="R997" t="s">
        <v>17</v>
      </c>
      <c r="S997" t="s">
        <v>2030</v>
      </c>
      <c r="T997" t="s">
        <v>2031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2"/>
        <v>0.72939393939393937</v>
      </c>
      <c r="G998" t="s">
        <v>14</v>
      </c>
      <c r="H998">
        <v>112</v>
      </c>
      <c r="I998" s="5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60"/>
        <v>41276.25</v>
      </c>
      <c r="O998" s="8">
        <f t="shared" si="61"/>
        <v>41306.25</v>
      </c>
      <c r="P998" t="b">
        <v>0</v>
      </c>
      <c r="Q998" t="b">
        <v>0</v>
      </c>
      <c r="R998" t="s">
        <v>33</v>
      </c>
      <c r="S998" t="s">
        <v>2036</v>
      </c>
      <c r="T998" t="s">
        <v>2037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2"/>
        <v>0.60565789473684206</v>
      </c>
      <c r="G999" t="s">
        <v>74</v>
      </c>
      <c r="H999">
        <v>139</v>
      </c>
      <c r="I999" s="5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60"/>
        <v>41659.25</v>
      </c>
      <c r="O999" s="8">
        <f t="shared" si="61"/>
        <v>41664.25</v>
      </c>
      <c r="P999" t="b">
        <v>0</v>
      </c>
      <c r="Q999" t="b">
        <v>0</v>
      </c>
      <c r="R999" t="s">
        <v>33</v>
      </c>
      <c r="S999" t="s">
        <v>2036</v>
      </c>
      <c r="T999" t="s">
        <v>2037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2"/>
        <v>0.5679129129129129</v>
      </c>
      <c r="G1000" t="s">
        <v>14</v>
      </c>
      <c r="H1000">
        <v>374</v>
      </c>
      <c r="I1000" s="5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60"/>
        <v>40220.25</v>
      </c>
      <c r="O1000" s="8">
        <f t="shared" si="61"/>
        <v>40234.25</v>
      </c>
      <c r="P1000" t="b">
        <v>0</v>
      </c>
      <c r="Q1000" t="b">
        <v>1</v>
      </c>
      <c r="R1000" t="s">
        <v>60</v>
      </c>
      <c r="S1000" t="s">
        <v>2032</v>
      </c>
      <c r="T1000" t="s">
        <v>2042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2"/>
        <v>0.56542754275427543</v>
      </c>
      <c r="G1001" t="s">
        <v>74</v>
      </c>
      <c r="H1001">
        <v>1122</v>
      </c>
      <c r="I1001" s="5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60"/>
        <v>42550.208333333328</v>
      </c>
      <c r="O1001" s="8">
        <f t="shared" si="61"/>
        <v>42557.208333333328</v>
      </c>
      <c r="P1001" t="b">
        <v>0</v>
      </c>
      <c r="Q1001" t="b">
        <v>0</v>
      </c>
      <c r="R1001" t="s">
        <v>17</v>
      </c>
      <c r="S1001" t="s">
        <v>2030</v>
      </c>
      <c r="T1001" t="s">
        <v>2031</v>
      </c>
    </row>
  </sheetData>
  <autoFilter ref="A1:X1001" xr:uid="{00000000-0001-0000-0000-000000000000}"/>
  <sortState xmlns:xlrd2="http://schemas.microsoft.com/office/spreadsheetml/2017/richdata2" ref="A2:X1001">
    <sortCondition ref="A2:A1001"/>
  </sortState>
  <conditionalFormatting sqref="F1:F1001">
    <cfRule type="cellIs" dxfId="14" priority="7" operator="between">
      <formula>100</formula>
      <formula>200</formula>
    </cfRule>
    <cfRule type="cellIs" dxfId="13" priority="6" operator="between">
      <formula>1</formula>
      <formula>2</formula>
    </cfRule>
    <cfRule type="cellIs" dxfId="12" priority="5" operator="between">
      <formula>2</formula>
      <formula>1000</formula>
    </cfRule>
  </conditionalFormatting>
  <conditionalFormatting sqref="F2:F1001">
    <cfRule type="cellIs" dxfId="11" priority="8" operator="between">
      <formula>0</formula>
      <formula>1</formula>
    </cfRule>
  </conditionalFormatting>
  <conditionalFormatting sqref="G1:G1048576">
    <cfRule type="containsText" dxfId="10" priority="4" operator="containsText" text="failed">
      <formula>NOT(ISERROR(SEARCH("failed",G1)))</formula>
    </cfRule>
    <cfRule type="containsText" dxfId="9" priority="3" operator="containsText" text="successful">
      <formula>NOT(ISERROR(SEARCH("successful",G1)))</formula>
    </cfRule>
    <cfRule type="containsText" dxfId="8" priority="2" operator="containsText" text="live">
      <formula>NOT(ISERROR(SEARCH("live",G1)))</formula>
    </cfRule>
    <cfRule type="containsText" dxfId="7" priority="1" operator="containsText" text="canceled">
      <formula>NOT(ISERROR(SEARCH("canceled",G1)))</formula>
    </cfRule>
  </conditionalFormatting>
  <conditionalFormatting sqref="G2:G1001">
    <cfRule type="cellIs" dxfId="6" priority="9" operator="between">
      <formula>2</formula>
      <formula>10000</formula>
    </cfRule>
    <cfRule type="cellIs" dxfId="5" priority="10" operator="between">
      <formula>1</formula>
      <formula>1.99</formula>
    </cfRule>
    <cfRule type="cellIs" dxfId="4" priority="11" operator="between">
      <formula>0</formula>
      <formula>0.99</formula>
    </cfRule>
  </conditionalFormatting>
  <conditionalFormatting sqref="H1:I1048576">
    <cfRule type="containsText" dxfId="3" priority="12" operator="containsText" text="live">
      <formula>NOT(ISERROR(SEARCH("live",H1)))</formula>
    </cfRule>
    <cfRule type="containsText" dxfId="2" priority="13" operator="containsText" text="canceled">
      <formula>NOT(ISERROR(SEARCH("canceled",H1)))</formula>
    </cfRule>
    <cfRule type="containsText" dxfId="1" priority="14" operator="containsText" text="successful">
      <formula>NOT(ISERROR(SEARCH("successful",H1)))</formula>
    </cfRule>
    <cfRule type="containsText" dxfId="0" priority="15" operator="containsText" text="failed">
      <formula>NOT(ISERROR(SEARCH("failed",H1)))</formula>
    </cfRule>
  </conditionalFormatting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DC46D-98FF-4FFF-BFD7-7CB23265BAD1}">
  <dimension ref="A1:F14"/>
  <sheetViews>
    <sheetView workbookViewId="0">
      <selection activeCell="E13" sqref="E13"/>
    </sheetView>
  </sheetViews>
  <sheetFormatPr baseColWidth="10" defaultColWidth="8.83203125" defaultRowHeight="16" x14ac:dyDescent="0.2"/>
  <cols>
    <col min="1" max="1" width="16.5" bestFit="1" customWidth="1"/>
    <col min="2" max="2" width="15.1640625" bestFit="1" customWidth="1"/>
    <col min="3" max="3" width="5.6640625" bestFit="1" customWidth="1"/>
    <col min="4" max="4" width="3.83203125" bestFit="1" customWidth="1"/>
    <col min="5" max="5" width="9.1640625" bestFit="1" customWidth="1"/>
    <col min="6" max="6" width="11" bestFit="1" customWidth="1"/>
  </cols>
  <sheetData>
    <row r="1" spans="1:6" x14ac:dyDescent="0.2">
      <c r="A1" s="6" t="s">
        <v>6</v>
      </c>
      <c r="B1" t="s">
        <v>2067</v>
      </c>
    </row>
    <row r="3" spans="1:6" x14ac:dyDescent="0.2">
      <c r="A3" s="6" t="s">
        <v>2068</v>
      </c>
      <c r="B3" s="6" t="s">
        <v>2069</v>
      </c>
    </row>
    <row r="4" spans="1:6" x14ac:dyDescent="0.2">
      <c r="A4" s="6" t="s">
        <v>2065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 x14ac:dyDescent="0.2">
      <c r="A5" s="7" t="s">
        <v>2038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2030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2047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2061</v>
      </c>
      <c r="E8">
        <v>4</v>
      </c>
      <c r="F8">
        <v>4</v>
      </c>
    </row>
    <row r="9" spans="1:6" x14ac:dyDescent="0.2">
      <c r="A9" s="7" t="s">
        <v>2032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2051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2044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2034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2036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2066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A5F83-0CD6-4C86-8C8C-3BF8FBCDAAAC}">
  <dimension ref="A1:F30"/>
  <sheetViews>
    <sheetView workbookViewId="0">
      <selection activeCell="A31" sqref="A31"/>
    </sheetView>
  </sheetViews>
  <sheetFormatPr baseColWidth="10" defaultColWidth="8.83203125" defaultRowHeight="16" x14ac:dyDescent="0.2"/>
  <cols>
    <col min="1" max="1" width="17.33203125" bestFit="1" customWidth="1"/>
    <col min="2" max="2" width="15.1640625" bestFit="1" customWidth="1"/>
    <col min="3" max="3" width="5.6640625" bestFit="1" customWidth="1"/>
    <col min="4" max="4" width="3.83203125" bestFit="1" customWidth="1"/>
    <col min="5" max="5" width="9.1640625" bestFit="1" customWidth="1"/>
    <col min="6" max="6" width="11" bestFit="1" customWidth="1"/>
  </cols>
  <sheetData>
    <row r="1" spans="1:6" x14ac:dyDescent="0.2">
      <c r="A1" s="6" t="s">
        <v>6</v>
      </c>
      <c r="B1" t="s">
        <v>2067</v>
      </c>
    </row>
    <row r="2" spans="1:6" x14ac:dyDescent="0.2">
      <c r="A2" s="6" t="s">
        <v>2063</v>
      </c>
      <c r="B2" t="s">
        <v>2067</v>
      </c>
    </row>
    <row r="4" spans="1:6" x14ac:dyDescent="0.2">
      <c r="A4" s="6" t="s">
        <v>2068</v>
      </c>
      <c r="B4" s="6" t="s">
        <v>2069</v>
      </c>
    </row>
    <row r="5" spans="1:6" x14ac:dyDescent="0.2">
      <c r="A5" s="6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2">
      <c r="A6" s="7" t="s">
        <v>2046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2062</v>
      </c>
      <c r="E7">
        <v>4</v>
      </c>
      <c r="F7">
        <v>4</v>
      </c>
    </row>
    <row r="8" spans="1:6" x14ac:dyDescent="0.2">
      <c r="A8" s="7" t="s">
        <v>2039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2041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2040</v>
      </c>
      <c r="C10">
        <v>8</v>
      </c>
      <c r="E10">
        <v>10</v>
      </c>
      <c r="F10">
        <v>18</v>
      </c>
    </row>
    <row r="11" spans="1:6" x14ac:dyDescent="0.2">
      <c r="A11" s="7" t="s">
        <v>2050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2031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2042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2054</v>
      </c>
      <c r="C15">
        <v>3</v>
      </c>
      <c r="E15">
        <v>4</v>
      </c>
      <c r="F15">
        <v>7</v>
      </c>
    </row>
    <row r="16" spans="1:6" x14ac:dyDescent="0.2">
      <c r="A16" s="7" t="s">
        <v>2058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2045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2052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2037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2053</v>
      </c>
      <c r="C20">
        <v>4</v>
      </c>
      <c r="E20">
        <v>4</v>
      </c>
      <c r="F20">
        <v>8</v>
      </c>
    </row>
    <row r="21" spans="1:6" x14ac:dyDescent="0.2">
      <c r="A21" s="7" t="s">
        <v>2033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2060</v>
      </c>
      <c r="C22">
        <v>9</v>
      </c>
      <c r="E22">
        <v>5</v>
      </c>
      <c r="F22">
        <v>14</v>
      </c>
    </row>
    <row r="23" spans="1:6" x14ac:dyDescent="0.2">
      <c r="A23" s="7" t="s">
        <v>2049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2057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2056</v>
      </c>
      <c r="C25">
        <v>7</v>
      </c>
      <c r="E25">
        <v>14</v>
      </c>
      <c r="F25">
        <v>21</v>
      </c>
    </row>
    <row r="26" spans="1:6" x14ac:dyDescent="0.2">
      <c r="A26" s="7" t="s">
        <v>2048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2043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2035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2059</v>
      </c>
      <c r="E29">
        <v>3</v>
      </c>
      <c r="F29">
        <v>3</v>
      </c>
    </row>
    <row r="30" spans="1:6" x14ac:dyDescent="0.2">
      <c r="A30" s="7" t="s">
        <v>2066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82FAE-0C73-4C02-B1A7-FB2F23649479}">
  <dimension ref="A1:E18"/>
  <sheetViews>
    <sheetView workbookViewId="0">
      <selection activeCell="L23" sqref="L23"/>
    </sheetView>
  </sheetViews>
  <sheetFormatPr baseColWidth="10" defaultColWidth="8.83203125" defaultRowHeight="16" x14ac:dyDescent="0.2"/>
  <cols>
    <col min="1" max="1" width="16.5" bestFit="1" customWidth="1"/>
    <col min="2" max="2" width="15.1640625" bestFit="1" customWidth="1"/>
    <col min="3" max="3" width="5.6640625" bestFit="1" customWidth="1"/>
    <col min="4" max="4" width="9.1640625" bestFit="1" customWidth="1"/>
    <col min="5" max="5" width="11" bestFit="1" customWidth="1"/>
  </cols>
  <sheetData>
    <row r="1" spans="1:5" x14ac:dyDescent="0.2">
      <c r="A1" s="6" t="s">
        <v>2063</v>
      </c>
      <c r="B1" t="s">
        <v>2067</v>
      </c>
    </row>
    <row r="2" spans="1:5" x14ac:dyDescent="0.2">
      <c r="A2" s="6" t="s">
        <v>2084</v>
      </c>
      <c r="B2" t="s">
        <v>2067</v>
      </c>
    </row>
    <row r="4" spans="1:5" x14ac:dyDescent="0.2">
      <c r="A4" s="6" t="s">
        <v>2068</v>
      </c>
      <c r="B4" s="6" t="s">
        <v>2069</v>
      </c>
    </row>
    <row r="5" spans="1:5" x14ac:dyDescent="0.2">
      <c r="A5" s="6" t="s">
        <v>2065</v>
      </c>
      <c r="B5" t="s">
        <v>74</v>
      </c>
      <c r="C5" t="s">
        <v>14</v>
      </c>
      <c r="D5" t="s">
        <v>20</v>
      </c>
      <c r="E5" t="s">
        <v>2066</v>
      </c>
    </row>
    <row r="6" spans="1:5" x14ac:dyDescent="0.2">
      <c r="A6" s="9" t="s">
        <v>2072</v>
      </c>
      <c r="B6">
        <v>6</v>
      </c>
      <c r="C6">
        <v>36</v>
      </c>
      <c r="D6">
        <v>49</v>
      </c>
      <c r="E6">
        <v>91</v>
      </c>
    </row>
    <row r="7" spans="1:5" x14ac:dyDescent="0.2">
      <c r="A7" s="9" t="s">
        <v>2073</v>
      </c>
      <c r="B7">
        <v>7</v>
      </c>
      <c r="C7">
        <v>28</v>
      </c>
      <c r="D7">
        <v>44</v>
      </c>
      <c r="E7">
        <v>79</v>
      </c>
    </row>
    <row r="8" spans="1:5" x14ac:dyDescent="0.2">
      <c r="A8" s="9" t="s">
        <v>2074</v>
      </c>
      <c r="B8">
        <v>4</v>
      </c>
      <c r="C8">
        <v>33</v>
      </c>
      <c r="D8">
        <v>49</v>
      </c>
      <c r="E8">
        <v>86</v>
      </c>
    </row>
    <row r="9" spans="1:5" x14ac:dyDescent="0.2">
      <c r="A9" s="9" t="s">
        <v>2075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9" t="s">
        <v>2076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9" t="s">
        <v>2077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9" t="s">
        <v>2078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9" t="s">
        <v>2079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9" t="s">
        <v>2080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9" t="s">
        <v>2081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9" t="s">
        <v>2082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9" t="s">
        <v>2083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9" t="s">
        <v>2066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66D53-90A0-4488-83B4-A85F089DBD0A}">
  <dimension ref="A1:H13"/>
  <sheetViews>
    <sheetView tabSelected="1" workbookViewId="0">
      <selection activeCell="I24" sqref="I24"/>
    </sheetView>
  </sheetViews>
  <sheetFormatPr baseColWidth="10" defaultColWidth="8.83203125" defaultRowHeight="16" x14ac:dyDescent="0.2"/>
  <cols>
    <col min="1" max="1" width="27.83203125" customWidth="1"/>
    <col min="2" max="2" width="16.6640625" customWidth="1"/>
    <col min="3" max="3" width="13.33203125" customWidth="1"/>
    <col min="4" max="4" width="15.83203125" customWidth="1"/>
    <col min="5" max="5" width="12.33203125" customWidth="1"/>
    <col min="6" max="6" width="19.1640625" bestFit="1" customWidth="1"/>
    <col min="7" max="7" width="15.6640625" bestFit="1" customWidth="1"/>
    <col min="8" max="8" width="18.33203125" bestFit="1" customWidth="1"/>
  </cols>
  <sheetData>
    <row r="1" spans="1:8" x14ac:dyDescent="0.2">
      <c r="A1" s="10" t="s">
        <v>2086</v>
      </c>
      <c r="B1" s="10" t="s">
        <v>2087</v>
      </c>
      <c r="C1" s="10" t="s">
        <v>2088</v>
      </c>
      <c r="D1" s="10" t="s">
        <v>2089</v>
      </c>
      <c r="E1" s="10" t="s">
        <v>2090</v>
      </c>
      <c r="F1" s="10" t="s">
        <v>2091</v>
      </c>
      <c r="G1" s="10" t="s">
        <v>2092</v>
      </c>
      <c r="H1" s="10" t="s">
        <v>2093</v>
      </c>
    </row>
    <row r="2" spans="1:8" x14ac:dyDescent="0.2">
      <c r="A2" t="s">
        <v>2094</v>
      </c>
      <c r="B2">
        <f>COUNTIFS(Crowdfunding!D:D,"&lt;1000",Crowdfunding!G:G,"successful")</f>
        <v>30</v>
      </c>
      <c r="C2">
        <f>COUNTIFS(Crowdfunding!D:D,"&lt;1000",Crowdfunding!G:G,"failed")</f>
        <v>20</v>
      </c>
      <c r="D2">
        <f>COUNTIFS(Crowdfunding!D:D,"&lt;1000",Crowdfunding!G:G,"canceled")</f>
        <v>1</v>
      </c>
      <c r="E2">
        <f>SUM(B2:D2)</f>
        <v>51</v>
      </c>
      <c r="F2" s="4">
        <f>SUM(B2/E2)</f>
        <v>0.58823529411764708</v>
      </c>
      <c r="G2" s="4">
        <f>SUM(C2/E2)</f>
        <v>0.39215686274509803</v>
      </c>
      <c r="H2" s="4">
        <f>SUM(D2/E2)</f>
        <v>1.9607843137254902E-2</v>
      </c>
    </row>
    <row r="3" spans="1:8" x14ac:dyDescent="0.2">
      <c r="A3" t="s">
        <v>2095</v>
      </c>
      <c r="B3">
        <f>COUNTIFS(Crowdfunding!D:D,"&gt;=1000",Crowdfunding!D:D,"&lt;=4999",Crowdfunding!G:G,"successful")</f>
        <v>191</v>
      </c>
      <c r="C3">
        <f>COUNTIFS(Crowdfunding!D:D,"&gt;=1000",Crowdfunding!D:D,"&lt;=4999",Crowdfunding!G:G,"failed")</f>
        <v>38</v>
      </c>
      <c r="D3">
        <f>COUNTIFS(Crowdfunding!D:D,"&gt;=1000",Crowdfunding!D:D,"&lt;=4999",Crowdfunding!G:G,"canceled")</f>
        <v>2</v>
      </c>
      <c r="E3">
        <f t="shared" ref="E3:E13" si="0">SUM(B3:D3)</f>
        <v>231</v>
      </c>
      <c r="F3" s="4">
        <f t="shared" ref="F3:F13" si="1">SUM(B3/E3)</f>
        <v>0.82683982683982682</v>
      </c>
      <c r="G3" s="4">
        <f t="shared" ref="G3:G13" si="2">SUM(C3/E3)</f>
        <v>0.16450216450216451</v>
      </c>
      <c r="H3" s="4">
        <f t="shared" ref="H3:H13" si="3">SUM(D3/E3)</f>
        <v>8.658008658008658E-3</v>
      </c>
    </row>
    <row r="4" spans="1:8" x14ac:dyDescent="0.2">
      <c r="A4" t="s">
        <v>2096</v>
      </c>
      <c r="B4">
        <f>COUNTIFS(Crowdfunding!D:D,"&gt;=5000",Crowdfunding!D:D,"&lt;=9999",Crowdfunding!G:G,"successful")</f>
        <v>164</v>
      </c>
      <c r="C4">
        <f>COUNTIFS(Crowdfunding!D:D,"&gt;=5000",Crowdfunding!D:D,"&lt;=9999",Crowdfunding!G:G,"failed")</f>
        <v>126</v>
      </c>
      <c r="D4">
        <f>COUNTIFS(Crowdfunding!D:D,"&gt;=5000",Crowdfunding!D:D,"&lt;=9999",Crowdfunding!G:G,"canceled")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">
      <c r="A5" t="s">
        <v>2097</v>
      </c>
      <c r="B5">
        <f>COUNTIFS(Crowdfunding!D:D,"&gt;=10000",Crowdfunding!D:D,"&lt;=14999",Crowdfunding!G:G,"successful")</f>
        <v>4</v>
      </c>
      <c r="C5">
        <f>COUNTIFS(Crowdfunding!D:D,"&gt;=10000",Crowdfunding!D:D,"&lt;=14999",Crowdfunding!G:G,"failed")</f>
        <v>5</v>
      </c>
      <c r="D5">
        <f>COUNTIFS(Crowdfunding!D:D,"&gt;=10000",Crowdfunding!D:D,"&lt;=14999",Crowdfunding!G:G,"canceled")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">
      <c r="A6" t="s">
        <v>2098</v>
      </c>
      <c r="B6">
        <f>COUNTIFS(Crowdfunding!D:D,"&gt;=15000",Crowdfunding!D:D,"&lt;=19999",Crowdfunding!G:G,"successful")</f>
        <v>10</v>
      </c>
      <c r="C6">
        <f>COUNTIFS(Crowdfunding!D:D,"&gt;=15000",Crowdfunding!D:D,"&lt;=19999",Crowdfunding!G:G,"failed")</f>
        <v>0</v>
      </c>
      <c r="D6">
        <f>COUNTIFS(Crowdfunding!D:D,"&gt;=15000",Crowdfunding!D:D,"&lt;=19999",Crowdfunding!G:G,"canceled")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">
      <c r="A7" t="s">
        <v>2099</v>
      </c>
      <c r="B7">
        <f>COUNTIFS(Crowdfunding!D:D,"&gt;=20000",Crowdfunding!D:D,"&lt;=24999",Crowdfunding!G:G,"successful")</f>
        <v>7</v>
      </c>
      <c r="C7">
        <f>COUNTIFS(Crowdfunding!D:D,"&gt;=20000",Crowdfunding!D:D,"&lt;=24999",Crowdfunding!G:G,"failed")</f>
        <v>0</v>
      </c>
      <c r="D7">
        <f>COUNTIFS(Crowdfunding!D:D,"&gt;=20000",Crowdfunding!D:D,"&lt;=24999",Crowdfunding!G:G,"canceled")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">
      <c r="A8" t="s">
        <v>2100</v>
      </c>
      <c r="B8">
        <f>COUNTIFS(Crowdfunding!D:D,"&gt;=25000",Crowdfunding!D:D,"&lt;=29999",Crowdfunding!G:G,"successful")</f>
        <v>11</v>
      </c>
      <c r="C8">
        <f>COUNTIFS(Crowdfunding!D:D,"&gt;=25000",Crowdfunding!D:D,"&lt;=29999",Crowdfunding!G:G,"failed")</f>
        <v>3</v>
      </c>
      <c r="D8">
        <f>COUNTIFS(Crowdfunding!D:D,"&gt;=25000",Crowdfunding!D:D,"&lt;=29999",Crowdfunding!G:G,"canceled")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">
      <c r="A9" t="s">
        <v>2101</v>
      </c>
      <c r="B9">
        <f>COUNTIFS(Crowdfunding!D:D,"&gt;=30000",Crowdfunding!D:D,"&lt;=34999",Crowdfunding!G:G,"successful")</f>
        <v>7</v>
      </c>
      <c r="C9">
        <f>COUNTIFS(Crowdfunding!D:D,"&gt;=30000",Crowdfunding!D:D,"&lt;=34999",Crowdfunding!G:G,"failed")</f>
        <v>0</v>
      </c>
      <c r="D9">
        <f>COUNTIFS(Crowdfunding!D:D,"&gt;=30000",Crowdfunding!D:D,"&lt;=34999",Crowdfunding!G:G,"canceled")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">
      <c r="A10" t="s">
        <v>2102</v>
      </c>
      <c r="B10">
        <f>COUNTIFS(Crowdfunding!D:D,"&gt;=35000",Crowdfunding!D:D,"&lt;=39999",Crowdfunding!G:G,"successful")</f>
        <v>8</v>
      </c>
      <c r="C10">
        <f>COUNTIFS(Crowdfunding!D:D,"&gt;=35000",Crowdfunding!D:D,"&lt;=39999",Crowdfunding!G:G,"failed")</f>
        <v>3</v>
      </c>
      <c r="D10">
        <f>COUNTIFS(Crowdfunding!D:D,"&gt;=35000",Crowdfunding!D:D,"&lt;=39999",Crowdfunding!G:G,"canceled")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">
      <c r="A11" t="s">
        <v>2103</v>
      </c>
      <c r="B11">
        <f>COUNTIFS(Crowdfunding!D:D,"&gt;=40000",Crowdfunding!D:D,"&lt;=44999",Crowdfunding!G:G,"successful")</f>
        <v>11</v>
      </c>
      <c r="C11">
        <f>COUNTIFS(Crowdfunding!D:D,"&gt;=40000",Crowdfunding!D:D,"&lt;=44999",Crowdfunding!G:G,"failed")</f>
        <v>3</v>
      </c>
      <c r="D11">
        <f>COUNTIFS(Crowdfunding!D:D,"&gt;=40000",Crowdfunding!D:D,"&lt;=44999",Crowdfunding!G:G,"canceled")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">
      <c r="A12" t="s">
        <v>2104</v>
      </c>
      <c r="B12">
        <f>COUNTIFS(Crowdfunding!D:D,"&gt;=45000",Crowdfunding!D:D,"&lt;=49999",Crowdfunding!G:G,"successful")</f>
        <v>8</v>
      </c>
      <c r="C12">
        <f>COUNTIFS(Crowdfunding!D:D,"&gt;=45000",Crowdfunding!D:D,"&lt;=49999",Crowdfunding!G:G,"failed")</f>
        <v>3</v>
      </c>
      <c r="D12">
        <f>COUNTIFS(Crowdfunding!D:D,"&gt;=45000",Crowdfunding!D:D,"&lt;=49999",Crowdfunding!G:G,"canceled")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">
      <c r="A13" t="s">
        <v>2105</v>
      </c>
      <c r="B13">
        <f>COUNTIFS(Crowdfunding!D:D,"&gt;=50000",Crowdfunding!G:G,"successful")</f>
        <v>114</v>
      </c>
      <c r="C13">
        <f>COUNTIFS(Crowdfunding!D:D,"&gt;=50000",Crowdfunding!G:G,"failed")</f>
        <v>163</v>
      </c>
      <c r="D13">
        <f>COUNTIFS(Crowdfunding!D:D,"&gt;=50000",Crowdfunding!G:G,"canceled")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by Category</vt:lpstr>
      <vt:lpstr>per Sub Category</vt:lpstr>
      <vt:lpstr>date analysis</vt:lpstr>
      <vt:lpstr>goal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Isabella Scheer</cp:lastModifiedBy>
  <dcterms:created xsi:type="dcterms:W3CDTF">2021-09-29T18:52:28Z</dcterms:created>
  <dcterms:modified xsi:type="dcterms:W3CDTF">2023-08-12T04:37:46Z</dcterms:modified>
</cp:coreProperties>
</file>