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Ark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A9" authorId="0">
      <text>
        <r>
          <rPr>
            <sz val="11"/>
            <color rgb="FF000000"/>
            <rFont val="Calibri"/>
            <family val="2"/>
            <charset val="1"/>
          </rPr>
          <t xml:space="preserve">Optimiized formula for more clear calculation</t>
        </r>
      </text>
    </comment>
    <comment ref="AA13" authorId="0">
      <text>
        <r>
          <rPr>
            <sz val="11"/>
            <color rgb="FF000000"/>
            <rFont val="Calibri"/>
            <family val="2"/>
            <charset val="1"/>
          </rPr>
          <t xml:space="preserve">Optimiized formula for more clear calculation</t>
        </r>
      </text>
    </comment>
    <comment ref="AA17" authorId="0">
      <text>
        <r>
          <rPr>
            <sz val="11"/>
            <color rgb="FF000000"/>
            <rFont val="Calibri"/>
            <family val="2"/>
            <charset val="1"/>
          </rPr>
          <t xml:space="preserve">Optimiized formula for more clear calculation</t>
        </r>
      </text>
    </comment>
    <comment ref="AA21" authorId="0">
      <text>
        <r>
          <rPr>
            <sz val="11"/>
            <color rgb="FF000000"/>
            <rFont val="Calibri"/>
            <family val="2"/>
            <charset val="1"/>
          </rPr>
          <t xml:space="preserve">Optimiized formula for more clear calculation</t>
        </r>
      </text>
    </comment>
    <comment ref="AA25" authorId="0">
      <text>
        <r>
          <rPr>
            <sz val="11"/>
            <color rgb="FF000000"/>
            <rFont val="Calibri"/>
            <family val="2"/>
            <charset val="1"/>
          </rPr>
          <t xml:space="preserve">Optimiized formula for more clear calculation</t>
        </r>
      </text>
    </comment>
    <comment ref="AA29" authorId="0">
      <text>
        <r>
          <rPr>
            <sz val="11"/>
            <color rgb="FF000000"/>
            <rFont val="Calibri"/>
            <family val="2"/>
            <charset val="1"/>
          </rPr>
          <t xml:space="preserve">Optimiized formula for more clear calculation</t>
        </r>
      </text>
    </comment>
    <comment ref="AA34" authorId="0">
      <text>
        <r>
          <rPr>
            <sz val="11"/>
            <color rgb="FF000000"/>
            <rFont val="Calibri"/>
            <family val="2"/>
            <charset val="1"/>
          </rPr>
          <t xml:space="preserve">Optimiized formula for more clear calculation</t>
        </r>
      </text>
    </comment>
    <comment ref="AA38" authorId="0">
      <text>
        <r>
          <rPr>
            <sz val="11"/>
            <color rgb="FF000000"/>
            <rFont val="Calibri"/>
            <family val="2"/>
            <charset val="1"/>
          </rPr>
          <t xml:space="preserve">Optimiized formula for more clear calculation</t>
        </r>
      </text>
    </comment>
    <comment ref="AA42" authorId="0">
      <text>
        <r>
          <rPr>
            <sz val="11"/>
            <color rgb="FF000000"/>
            <rFont val="Calibri"/>
            <family val="2"/>
            <charset val="1"/>
          </rPr>
          <t xml:space="preserve">Optimiized formula for more clear calculation</t>
        </r>
      </text>
    </comment>
    <comment ref="AA46" authorId="0">
      <text>
        <r>
          <rPr>
            <sz val="11"/>
            <color rgb="FF000000"/>
            <rFont val="Calibri"/>
            <family val="2"/>
            <charset val="1"/>
          </rPr>
          <t xml:space="preserve">Optimiized formula for more clear calculation</t>
        </r>
      </text>
    </comment>
    <comment ref="AA50" authorId="0">
      <text>
        <r>
          <rPr>
            <sz val="11"/>
            <color rgb="FF000000"/>
            <rFont val="Calibri"/>
            <family val="2"/>
            <charset val="1"/>
          </rPr>
          <t xml:space="preserve">Optimiized formula for more clear calculation</t>
        </r>
      </text>
    </comment>
  </commentList>
</comments>
</file>

<file path=xl/sharedStrings.xml><?xml version="1.0" encoding="utf-8"?>
<sst xmlns="http://schemas.openxmlformats.org/spreadsheetml/2006/main" count="313" uniqueCount="105">
  <si>
    <t xml:space="preserve">1: Nuværende varmekilde. Forbrug og omkostning</t>
  </si>
  <si>
    <t xml:space="preserve">3: Ny varmekilde, forbrug og driftsomkostning (Der skal vælges med % hvor stor en andel der skal være primær forsyning)</t>
  </si>
  <si>
    <t xml:space="preserve">Andel af Primær forbrug</t>
  </si>
  <si>
    <t xml:space="preserve">%</t>
  </si>
  <si>
    <t xml:space="preserve">Andel sekundært forbrug</t>
  </si>
  <si>
    <t xml:space="preserve">Før forbrug del 1(Primær varmeforsyning)</t>
  </si>
  <si>
    <t xml:space="preserve">Brutto</t>
  </si>
  <si>
    <t xml:space="preserve">Netto års forbrug</t>
  </si>
  <si>
    <t xml:space="preserve">Varmeomkostning</t>
  </si>
  <si>
    <t xml:space="preserve">Årlig omkostning for drift</t>
  </si>
  <si>
    <t xml:space="preserve">Samlet årlig omkostning</t>
  </si>
  <si>
    <t xml:space="preserve">Primær energi</t>
  </si>
  <si>
    <t xml:space="preserve">kWh netto (Bygnings forbrug)</t>
  </si>
  <si>
    <t xml:space="preserve">kWh Brutto (Total forbrug)</t>
  </si>
  <si>
    <t xml:space="preserve">Varmeomkost</t>
  </si>
  <si>
    <t xml:space="preserve">Olie</t>
  </si>
  <si>
    <t xml:space="preserve">Liter olie</t>
  </si>
  <si>
    <t xml:space="preserve">Kedelvirkningsgrad</t>
  </si>
  <si>
    <t xml:space="preserve">Faktor</t>
  </si>
  <si>
    <t xml:space="preserve">kWh</t>
  </si>
  <si>
    <t xml:space="preserve">I alt</t>
  </si>
  <si>
    <t xml:space="preserve">0kr</t>
  </si>
  <si>
    <t xml:space="preserve">Oliepris/L</t>
  </si>
  <si>
    <t xml:space="preserve">Naturgas</t>
  </si>
  <si>
    <t xml:space="preserve">m3 Gas</t>
  </si>
  <si>
    <t xml:space="preserve">Gaspris/m3</t>
  </si>
  <si>
    <t xml:space="preserve">Fjernvarme</t>
  </si>
  <si>
    <t xml:space="preserve">MWh Fjernvarme</t>
  </si>
  <si>
    <t xml:space="preserve">Virkningsgrad</t>
  </si>
  <si>
    <t xml:space="preserve">Fjernvarmes/MWh</t>
  </si>
  <si>
    <t xml:space="preserve">Træpiller</t>
  </si>
  <si>
    <t xml:space="preserve">Kg træpiller</t>
  </si>
  <si>
    <t xml:space="preserve">Pillepris/kg</t>
  </si>
  <si>
    <t xml:space="preserve">Elvarme</t>
  </si>
  <si>
    <t xml:space="preserve">kWh el</t>
  </si>
  <si>
    <t xml:space="preserve">kWh El</t>
  </si>
  <si>
    <t xml:space="preserve">Elpris/kWh</t>
  </si>
  <si>
    <t xml:space="preserve">Varmepumpe</t>
  </si>
  <si>
    <t xml:space="preserve">kWh el til VP</t>
  </si>
  <si>
    <t xml:space="preserve">SCOP faktor</t>
  </si>
  <si>
    <t xml:space="preserve">SCOP</t>
  </si>
  <si>
    <t xml:space="preserve">Før forbrug del 2 (Sekundær varmeforsyning)</t>
  </si>
  <si>
    <t xml:space="preserve">Netto</t>
  </si>
  <si>
    <t xml:space="preserve">Sekundært energi</t>
  </si>
  <si>
    <t xml:space="preserve">kWh Brutto</t>
  </si>
  <si>
    <r>
      <rPr>
        <b val="true"/>
        <sz val="11"/>
        <color rgb="FF000000"/>
        <rFont val="Calibri"/>
        <family val="2"/>
        <charset val="1"/>
      </rPr>
      <t xml:space="preserve">Forklaring felt 1: Indtast forbrug
</t>
    </r>
    <r>
      <rPr>
        <sz val="11"/>
        <color rgb="FF000000"/>
        <rFont val="Calibri"/>
        <family val="2"/>
        <charset val="1"/>
      </rPr>
      <t xml:space="preserve">1: Indtast graddagekorrigeret årsforbrug under primærvarmeforsyning, samt energipris.   (I Screeningsværktøj, er det en Dropdown menu)
2: Hvis der er 2 nuværende energiarter, eks: Træpillefyr, der er supplerer af oliefyr, indtastes energiforbruget for de 2 energiarter under primær og sekundær, samt energipriser (I screeningsværktøj, er sekundær varmekinde også en dropdown menu)
3: Til sidst skal indtastes virkningsgrader og/eller COP for de de valgte varmeanlæg på både primær og sekundær (En til hver). 
4: Beregnet kWh brutto er total forbrug inkl. kedel tab, m.m. kWh netto er bygnings varmeforbrug. (Uden tab på kedel m.m)
For varmepumpe er brutto kWh el til varmepumpen, og netto er kWh varme til bygning fra varmepumpe
5: Bemærk at regneregle for varmepumper, er lidt anderledes end de øvrige
6: Årlig omkostning for drift, er omkostning til service, reperation, straffeafgifter, eller andre årlige omkostninger for varmeanlæg
</t>
    </r>
  </si>
  <si>
    <r>
      <rPr>
        <b val="true"/>
        <sz val="11"/>
        <color rgb="FF000000"/>
        <rFont val="Calibri"/>
        <family val="2"/>
        <charset val="1"/>
      </rPr>
      <t xml:space="preserve">Forklaring felt 3: Indtast fordeling og ny energiarter
</t>
    </r>
    <r>
      <rPr>
        <sz val="11"/>
        <color rgb="FF000000"/>
        <rFont val="Calibri"/>
        <family val="2"/>
        <charset val="1"/>
      </rPr>
      <t xml:space="preserve">1: Her skal først vælges % fordeling mellem ny primær og ny sekundær energiart. Hvis der kun er en ny forsyningsart, vælges 100% i primær. 
Hvis der er 2 foryningsarter, skal der indtastet i %,  hvor meget den primære forsyning vil dække af års energiforbruget. Derfra regner den selv fordelingen
2: Derefter vælges ny energiart for både primær og sekundær varmeforsyning. (I dette regnark er alle felter udfyldt, men i screeningsværktøj, skal det vælges med dropdown meny, og så er det kun den valgte primære og sekundære energiart og beregning der tælles med. 
3: Til sidst skal vælges virkningsgrader og/eller COP for de nye varmeanlæg. 
4: Beregnet kWh brutto er total forbrug inkl. kedel tab, m.m. kWh netto er bygnings varmeforbrug. (Uden tab på kedel m.m)
For varmepumpe er brutto kWh el til varmepumpen, og netto er kWh varme til bygning fra varmepumpe
5: Bemærk at regneregle for varmepumper, er lidt anderledes end de øvrige
6: Årlig omkostning for drift, er omkostning til service, reperation, straffeafgifter, eller andre årlige omkostninger for drift af varmeanlæg</t>
    </r>
  </si>
  <si>
    <t xml:space="preserve">2: Sammentælling før forbrug</t>
  </si>
  <si>
    <t xml:space="preserve">kWh brutto</t>
  </si>
  <si>
    <t xml:space="preserve">kWh netto</t>
  </si>
  <si>
    <t xml:space="preserve">4: Sammentælling efter forbrug</t>
  </si>
  <si>
    <t xml:space="preserve">Før forbrug del 1 Primær</t>
  </si>
  <si>
    <t xml:space="preserve">Pris</t>
  </si>
  <si>
    <t xml:space="preserve">Efter forbrug del 1 Primær</t>
  </si>
  <si>
    <t xml:space="preserve">Før forbrug del 2 Sekundær</t>
  </si>
  <si>
    <t xml:space="preserve">Efter forbrug del 2 Sekundær</t>
  </si>
  <si>
    <t xml:space="preserve">Samlet før forbrug</t>
  </si>
  <si>
    <t xml:space="preserve">Pris i alt</t>
  </si>
  <si>
    <t xml:space="preserve">Samlet Efter forbrug</t>
  </si>
  <si>
    <r>
      <rPr>
        <b val="true"/>
        <sz val="11"/>
        <color rgb="FF000000"/>
        <rFont val="Calibri"/>
        <family val="2"/>
        <charset val="1"/>
      </rPr>
      <t xml:space="preserve">Forklaring felt 2: Dette felt er kun til oplysning om delresultat
</t>
    </r>
    <r>
      <rPr>
        <sz val="11"/>
        <color rgb="FF000000"/>
        <rFont val="Calibri"/>
        <family val="2"/>
        <charset val="1"/>
      </rPr>
      <t xml:space="preserve">Her sammentælles kWh netto energi og kr fra den nuværende primære og sekundære varmeforsyning
Derudover beregnes % fordeling mellem primær og sekundær. Hvis der kun er primær, er den 100% og sekundær 0%
Beregnet kWh brutto er total forbrug inkl. kedel tab, m.m. kWh netto er bygnings varmeforbrug. (Uden tab på kedel m.m)
For varmepumpe er brutto kWh el til varmepumpen, og netto er kWh varme til bygning fra varmepumpe
</t>
    </r>
  </si>
  <si>
    <r>
      <rPr>
        <b val="true"/>
        <sz val="11"/>
        <color rgb="FF000000"/>
        <rFont val="Calibri"/>
        <family val="2"/>
        <charset val="1"/>
      </rPr>
      <t xml:space="preserve">Forklaring felt 4: Dette felt er kun til oplysning om delresultat
</t>
    </r>
    <r>
      <rPr>
        <sz val="11"/>
        <color rgb="FF000000"/>
        <rFont val="Calibri"/>
        <family val="2"/>
        <charset val="1"/>
      </rPr>
      <t xml:space="preserve">Her sammentælles kWh brutto energi og kr fra den nye primære og sekundære varmeforsyning
Disse tal fratrukket sammentælling fra punkt 2: giver besparelsen i kWh og kr. 
Beregnet kWh brutto er total forbrug inkl. kedel tab, m.m. kWh netto er bygnings varmeforbrug. (Uden tab på kedel m.m)
For varmepumpe er brutto kWh el til varmepumpen, og netto er kWh varme til bygning fra varmepumpe</t>
    </r>
  </si>
  <si>
    <t xml:space="preserve">5: Beregning af besparelse</t>
  </si>
  <si>
    <t xml:space="preserve">Før forbrug</t>
  </si>
  <si>
    <t xml:space="preserve">Efter forbrug</t>
  </si>
  <si>
    <t xml:space="preserve">Besparelse</t>
  </si>
  <si>
    <t xml:space="preserve">Samlede kWh</t>
  </si>
  <si>
    <r>
      <rPr>
        <b val="true"/>
        <sz val="11"/>
        <color rgb="FF000000"/>
        <rFont val="Calibri"/>
        <family val="2"/>
        <charset val="1"/>
      </rPr>
      <t xml:space="preserve">Forklaring felt 5: Dette felt er kun til oplysning om delresultat
</t>
    </r>
    <r>
      <rPr>
        <sz val="11"/>
        <color rgb="FF000000"/>
        <rFont val="Calibri"/>
        <family val="2"/>
        <charset val="1"/>
      </rPr>
      <t xml:space="preserve">Her beregnes besparelsen i kWh og kr. Årsagen til at besparelsen nu vises som negativ, er at alle primære og sekundære energiformer er valgt for den nye løsning. I screeningsværktøjet, skal der kun vælges den ene det skal være, og så er det den der tæller. 
Det er kun disse tal der er nødvendige for at beregne besparlse til screeningsværktøj. Øvrige beregninger efter denne er for beregning af størrelse og pris på nyt varmeanlæg
</t>
    </r>
  </si>
  <si>
    <t xml:space="preserve">6: Beregning af varmekilde størrelse</t>
  </si>
  <si>
    <t xml:space="preserve">Boligopvarmning</t>
  </si>
  <si>
    <t xml:space="preserve">Erhverv og skoler. </t>
  </si>
  <si>
    <t xml:space="preserve">Primær</t>
  </si>
  <si>
    <t xml:space="preserve">Brutto varmeforbrug</t>
  </si>
  <si>
    <t xml:space="preserve">kW</t>
  </si>
  <si>
    <t xml:space="preserve">Sekundær</t>
  </si>
  <si>
    <t xml:space="preserve">Samlet effektbehov ved - 12</t>
  </si>
  <si>
    <r>
      <rPr>
        <b val="true"/>
        <sz val="11"/>
        <color rgb="FF000000"/>
        <rFont val="Calibri"/>
        <family val="2"/>
        <charset val="1"/>
      </rPr>
      <t xml:space="preserve">Forklaring felt 6: Beregning af kedel eller varmepumpens størrelse
</t>
    </r>
    <r>
      <rPr>
        <sz val="11"/>
        <color rgb="FF000000"/>
        <rFont val="Calibri"/>
        <family val="2"/>
        <charset val="1"/>
      </rPr>
      <t xml:space="preserve">VIGTIG: Hvis der vælges varmepumper i skema 3: Ny varmekilde, skal tal i felt D87 komme fra S29 og D88 komme fra S54 (Netto forbrug bygninger), ved øvrige,  skal den beregne som den gør nu fra U63 og U64. 
</t>
    </r>
    <r>
      <rPr>
        <b val="true"/>
        <sz val="11"/>
        <color rgb="FF000000"/>
        <rFont val="Calibri"/>
        <family val="2"/>
        <charset val="1"/>
      </rPr>
      <t xml:space="preserve">Note til værktøj: 
</t>
    </r>
    <r>
      <rPr>
        <sz val="11"/>
        <color rgb="FF000000"/>
        <rFont val="Calibri"/>
        <family val="2"/>
        <charset val="1"/>
      </rPr>
      <t xml:space="preserve">Beregning er kun hjælp til beregning, er ikke synlig for kunde.
Beregning viser 2 resultater, alt efter om det er boligopvarmning, eller skole og Erhverv. 
kW er varmekildens minimums effektbehov ved -12 ud fra nuværende og fremtidigt varmeforbrug. Husk tillæg på kedel og varmepumpe som sikkerhed margien.  Eksempel: Bygningens varmebehov ved -12 er 10kw. Men en 10 kW luft-vand varmepumpe yder ikke 10kW ved - 12. Så varmepumpen skal derfor være større for at leverer 10kW ved - 12.
Hvis brugsvands produktion, udgøre mere end 30 % af det samlede årsforbrug, skal varmekildens størrelse kompenseres i forhold til dette.  
Faktortal på 2334,75 fremkommer af den omvente beregning hvor Watt, omregnes til kWh årsforbrug:  
Watt * 1,1 * 2830 * 24/32/1000
</t>
    </r>
  </si>
  <si>
    <t xml:space="preserve">7: Kontrolberegning af kW effekt ud fra fuldlasttimer metode 1</t>
  </si>
  <si>
    <t xml:space="preserve">Fuldlasttimer</t>
  </si>
  <si>
    <t xml:space="preserve">Timer</t>
  </si>
  <si>
    <r>
      <rPr>
        <b val="true"/>
        <sz val="11"/>
        <color rgb="FF000000"/>
        <rFont val="Calibri"/>
        <family val="2"/>
        <charset val="1"/>
      </rPr>
      <t xml:space="preserve">Forklaring felt 7: Beregning af kedel eller varmepumpens størrelse
</t>
    </r>
    <r>
      <rPr>
        <sz val="11"/>
        <color rgb="FF000000"/>
        <rFont val="Calibri"/>
        <family val="2"/>
        <charset val="1"/>
      </rPr>
      <t xml:space="preserve">VIGTIG: Hvis der vælges varmepumper i skema 3: Ny varmekilde, skal tal i felt D100 komme fra S29 og D101 komme fra S54 (Netto forbrug bygninger), ved øvrige nye varmekilder, skal den beregne som den gør nu fra U63 og U64. 
</t>
    </r>
    <r>
      <rPr>
        <b val="true"/>
        <sz val="11"/>
        <color rgb="FF000000"/>
        <rFont val="Calibri"/>
        <family val="2"/>
        <charset val="1"/>
      </rPr>
      <t xml:space="preserve">NOTE til screningsværktøj: 
</t>
    </r>
    <r>
      <rPr>
        <sz val="11"/>
        <color rgb="FF000000"/>
        <rFont val="Calibri"/>
        <family val="2"/>
        <charset val="1"/>
      </rPr>
      <t xml:space="preserve">Beregning er kun hjælp til beregning, er ikke synlig for kunde.
Denne kontrolberegning udføres som en alternativ metode for beregning af varmekildens effektbehov ved -12.
Beregning bruges som en kontrol af beregninsmetode under punkt 6, og summen af disse 2 beregninger bruges til at fastsætte varmekildens størrelse.
Fuldlasttimer justeres i horhold til bygningsanvendelse. Privatboligopvarmning er typisk omkring 2200 fuldlasttimer. og Erhverv/skoler er omkring 1800 fuldlasttimer. 
</t>
    </r>
  </si>
  <si>
    <t xml:space="preserve">8: Kontrolberegning af kW effekt og årsforbrug metode 2</t>
  </si>
  <si>
    <t xml:space="preserve">Vurderinge af Watt/m2 ud fra alder, isolering og loftshøjde</t>
  </si>
  <si>
    <t xml:space="preserve">Bygningens opvarmede areal brutto:</t>
  </si>
  <si>
    <t xml:space="preserve">m2</t>
  </si>
  <si>
    <t xml:space="preserve">Skema herunder er til boligopvarmning</t>
  </si>
  <si>
    <t xml:space="preserve">Bygningns opvarmende netto areal (-15%)</t>
  </si>
  <si>
    <t xml:space="preserve">Nye huse</t>
  </si>
  <si>
    <t xml:space="preserve">20-30 Watt/m2 netto areal</t>
  </si>
  <si>
    <t xml:space="preserve">Varmetab i Watt/m2</t>
  </si>
  <si>
    <t xml:space="preserve">Watt/m2</t>
  </si>
  <si>
    <t xml:space="preserve">0-10 år.</t>
  </si>
  <si>
    <t xml:space="preserve">35-45 Watt/m2 netto areal</t>
  </si>
  <si>
    <t xml:space="preserve">Brugsvandsandel</t>
  </si>
  <si>
    <t xml:space="preserve">10-20 år</t>
  </si>
  <si>
    <t xml:space="preserve">45-55 Watt/m2 netto areal</t>
  </si>
  <si>
    <t xml:space="preserve">Bygningnns effektbehov ved -12, uden brugsvand</t>
  </si>
  <si>
    <t xml:space="preserve">20 år-30 år</t>
  </si>
  <si>
    <t xml:space="preserve">&gt;55 Watt/m2 nettoareal</t>
  </si>
  <si>
    <t xml:space="preserve">Bygningens effektbehov ved - 12, med brugsvand</t>
  </si>
  <si>
    <t xml:space="preserve">30 år og ældre</t>
  </si>
  <si>
    <t xml:space="preserve">&gt;65 Watt/m2 nettoareal</t>
  </si>
  <si>
    <t xml:space="preserve">Beregning af årsforbrug ud fra bygningens kW effekt.</t>
  </si>
  <si>
    <t xml:space="preserve">Netto årsforbrug uden brugsvand</t>
  </si>
  <si>
    <t xml:space="preserve">Netto årsforbrug inkl. brugsvand</t>
  </si>
  <si>
    <r>
      <rPr>
        <b val="true"/>
        <sz val="11"/>
        <color rgb="FF000000"/>
        <rFont val="Calibri"/>
        <family val="2"/>
        <charset val="1"/>
      </rPr>
      <t xml:space="preserve">Forklaring felt 8: Kontrolberegning af kW effekt og årsforbrug
Note til screeningsværktøj:
</t>
    </r>
    <r>
      <rPr>
        <sz val="11"/>
        <color rgb="FF000000"/>
        <rFont val="Calibri"/>
        <family val="2"/>
        <charset val="1"/>
      </rPr>
      <t xml:space="preserve">Beregning er kun hjælp til beregning, er ikke synlig for kunde.
Denne kontrolberegning udføres som en alternativ metode for beregning af varmekildens effektbehov ved -12, samt årsforbruget. 
Beregning bruges som en kontrol af beregninsmetode under punkt 6, og summen af disse 2 beregninger bruges til at fastsætte varmekildens størrelse, og kontrol af årsforbrug.  
Watt/m2, vurderes i forhold til bygningens isoleringsgrad, rumhøjde og alder
Brugsvandsandel indtastes som % i forhold til varmeforbruget. typisk et sted mellem 10-30%
Beregning af kWh, er netto kWh, det vil sige at tab af kedelvirkningsgrad ikke er medregnet
</t>
    </r>
  </si>
</sst>
</file>

<file path=xl/styles.xml><?xml version="1.0" encoding="utf-8"?>
<styleSheet xmlns="http://schemas.openxmlformats.org/spreadsheetml/2006/main">
  <numFmts count="5">
    <numFmt numFmtId="164" formatCode="General"/>
    <numFmt numFmtId="165" formatCode="&quot;kr &quot;#,##0"/>
    <numFmt numFmtId="166" formatCode="0"/>
    <numFmt numFmtId="167" formatCode="0.0"/>
    <numFmt numFmtId="168" formatCode="_-* #,##0.00_-;\-* #,##0.00_-;_-* \-??_-;_-@_-"/>
  </numFmts>
  <fonts count="11">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2"/>
      <name val="Arial"/>
      <family val="2"/>
      <charset val="1"/>
    </font>
    <font>
      <b val="true"/>
      <sz val="10"/>
      <name val="Arial"/>
      <family val="2"/>
      <charset val="1"/>
    </font>
    <font>
      <b val="true"/>
      <sz val="14"/>
      <name val="Arial"/>
      <family val="2"/>
      <charset val="1"/>
    </font>
    <font>
      <b val="true"/>
      <sz val="11"/>
      <color rgb="FF000000"/>
      <name val="Calibri"/>
      <family val="2"/>
      <charset val="1"/>
    </font>
    <font>
      <b val="true"/>
      <sz val="12"/>
      <color rgb="FF000000"/>
      <name val="Calibri"/>
      <family val="2"/>
      <charset val="1"/>
    </font>
    <font>
      <sz val="1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FFFF"/>
        <bgColor rgb="FFFFFFCC"/>
      </patternFill>
    </fill>
  </fills>
  <borders count="24">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top/>
      <bottom style="thin"/>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 borderId="6" xfId="0" applyFont="false" applyBorder="true" applyAlignment="false" applyProtection="false">
      <alignment horizontal="general" vertical="bottom" textRotation="0" wrapText="false" indent="0" shrinkToFit="false"/>
      <protection locked="true" hidden="false"/>
    </xf>
    <xf numFmtId="165" fontId="6" fillId="0" borderId="7" xfId="0" applyFont="true" applyBorder="true" applyAlignment="false" applyProtection="false">
      <alignment horizontal="general" vertical="bottom" textRotation="0" wrapText="false" indent="0" shrinkToFit="false"/>
      <protection locked="true" hidden="false"/>
    </xf>
    <xf numFmtId="165" fontId="6" fillId="2" borderId="7" xfId="0" applyFont="true" applyBorder="true" applyAlignment="false" applyProtection="false">
      <alignment horizontal="general" vertical="bottom" textRotation="0" wrapText="false" indent="0" shrinkToFit="false"/>
      <protection locked="true" hidden="false"/>
    </xf>
    <xf numFmtId="165" fontId="6" fillId="0" borderId="8"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6" fontId="0" fillId="3"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6" fontId="0" fillId="2" borderId="6" xfId="0" applyFont="false" applyBorder="true" applyAlignment="false" applyProtection="false">
      <alignment horizontal="general" vertical="bottom" textRotation="0" wrapText="false" indent="0" shrinkToFit="false"/>
      <protection locked="true" hidden="false"/>
    </xf>
    <xf numFmtId="164" fontId="0" fillId="4" borderId="6" xfId="0" applyFont="false" applyBorder="true" applyAlignment="false" applyProtection="false">
      <alignment horizontal="general" vertical="bottom" textRotation="0" wrapText="false" indent="0" shrinkToFit="false"/>
      <protection locked="true" hidden="false"/>
    </xf>
    <xf numFmtId="165" fontId="6" fillId="4" borderId="7" xfId="0" applyFont="true" applyBorder="true" applyAlignment="false" applyProtection="false">
      <alignment horizontal="general" vertical="bottom" textRotation="0" wrapText="false" indent="0" shrinkToFit="false"/>
      <protection locked="true" hidden="false"/>
    </xf>
    <xf numFmtId="164" fontId="6" fillId="4" borderId="7"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6" fillId="4" borderId="12"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5" fontId="10" fillId="0" borderId="0" xfId="0" applyFont="true" applyBorder="true" applyAlignment="false" applyProtection="false">
      <alignment horizontal="general" vertical="bottom" textRotation="0" wrapText="false" indent="0" shrinkToFit="false"/>
      <protection locked="true" hidden="false"/>
    </xf>
    <xf numFmtId="165" fontId="10" fillId="0" borderId="5"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6" fontId="0" fillId="0" borderId="15" xfId="0" applyFont="false" applyBorder="true" applyAlignment="false" applyProtection="false">
      <alignment horizontal="general" vertical="bottom" textRotation="0" wrapText="false" indent="0" shrinkToFit="false"/>
      <protection locked="true" hidden="false"/>
    </xf>
    <xf numFmtId="166" fontId="0" fillId="0" borderId="10" xfId="0" applyFont="false" applyBorder="true" applyAlignment="false" applyProtection="false">
      <alignment horizontal="general" vertical="bottom" textRotation="0" wrapText="false" indent="0" shrinkToFit="false"/>
      <protection locked="true" hidden="false"/>
    </xf>
    <xf numFmtId="165" fontId="10" fillId="0" borderId="10" xfId="0" applyFont="true" applyBorder="true" applyAlignment="false" applyProtection="false">
      <alignment horizontal="general" vertical="bottom" textRotation="0" wrapText="false" indent="0" shrinkToFit="false"/>
      <protection locked="true" hidden="false"/>
    </xf>
    <xf numFmtId="165" fontId="10" fillId="0" borderId="16"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left" vertical="center" textRotation="0" wrapText="true" indent="0" shrinkToFit="false"/>
      <protection locked="true" hidden="false"/>
    </xf>
    <xf numFmtId="165" fontId="6" fillId="0" borderId="0" xfId="0" applyFont="true" applyBorder="true" applyAlignment="false" applyProtection="false">
      <alignment horizontal="general" vertical="bottom" textRotation="0" wrapText="fals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15" xfId="0" applyFont="false" applyBorder="true" applyAlignment="false" applyProtection="false">
      <alignment horizontal="general" vertical="bottom" textRotation="0" wrapText="false" indent="0" shrinkToFit="false"/>
      <protection locked="true" hidden="false"/>
    </xf>
    <xf numFmtId="165" fontId="0" fillId="0" borderId="9" xfId="0" applyFont="true" applyBorder="true" applyAlignment="false" applyProtection="false">
      <alignment horizontal="general" vertical="bottom" textRotation="0" wrapText="false" indent="0" shrinkToFit="false"/>
      <protection locked="true" hidden="false"/>
    </xf>
    <xf numFmtId="165" fontId="0" fillId="0" borderId="10"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0" fillId="0" borderId="15" xfId="0" applyFont="false" applyBorder="true" applyAlignment="false" applyProtection="false">
      <alignment horizontal="general" vertical="bottom" textRotation="0" wrapText="false" indent="0" shrinkToFit="false"/>
      <protection locked="true" hidden="false"/>
    </xf>
    <xf numFmtId="164" fontId="0" fillId="2" borderId="0" xfId="15"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2" borderId="15" xfId="0" applyFont="fals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238320</xdr:colOff>
      <xdr:row>50</xdr:row>
      <xdr:rowOff>121680</xdr:rowOff>
    </xdr:from>
    <xdr:to>
      <xdr:col>15</xdr:col>
      <xdr:colOff>322920</xdr:colOff>
      <xdr:row>62</xdr:row>
      <xdr:rowOff>109800</xdr:rowOff>
    </xdr:to>
    <xdr:sp>
      <xdr:nvSpPr>
        <xdr:cNvPr id="0" name="CustomShape 1"/>
        <xdr:cNvSpPr/>
      </xdr:nvSpPr>
      <xdr:spPr>
        <a:xfrm>
          <a:off x="13878000" y="9203760"/>
          <a:ext cx="846720" cy="3737160"/>
        </a:xfrm>
        <a:prstGeom prst="rightArrow">
          <a:avLst>
            <a:gd name="adj1" fmla="val 50000"/>
            <a:gd name="adj2" fmla="val 5000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12</xdr:col>
      <xdr:colOff>671040</xdr:colOff>
      <xdr:row>70</xdr:row>
      <xdr:rowOff>92520</xdr:rowOff>
    </xdr:from>
    <xdr:to>
      <xdr:col>20</xdr:col>
      <xdr:colOff>556560</xdr:colOff>
      <xdr:row>78</xdr:row>
      <xdr:rowOff>419400</xdr:rowOff>
    </xdr:to>
    <xdr:sp>
      <xdr:nvSpPr>
        <xdr:cNvPr id="1" name="CustomShape 1"/>
        <xdr:cNvSpPr/>
      </xdr:nvSpPr>
      <xdr:spPr>
        <a:xfrm>
          <a:off x="11719800" y="15194520"/>
          <a:ext cx="7867440" cy="2254680"/>
        </a:xfrm>
        <a:prstGeom prst="bentArrow">
          <a:avLst>
            <a:gd name="adj1" fmla="val 25000"/>
            <a:gd name="adj2" fmla="val 25000"/>
            <a:gd name="adj3" fmla="val 25000"/>
            <a:gd name="adj4" fmla="val 4375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22</xdr:col>
      <xdr:colOff>76320</xdr:colOff>
      <xdr:row>59</xdr:row>
      <xdr:rowOff>34920</xdr:rowOff>
    </xdr:from>
    <xdr:to>
      <xdr:col>23</xdr:col>
      <xdr:colOff>190800</xdr:colOff>
      <xdr:row>62</xdr:row>
      <xdr:rowOff>53640</xdr:rowOff>
    </xdr:to>
    <xdr:sp>
      <xdr:nvSpPr>
        <xdr:cNvPr id="2" name="CustomShape 1"/>
        <xdr:cNvSpPr/>
      </xdr:nvSpPr>
      <xdr:spPr>
        <a:xfrm>
          <a:off x="20631240" y="12264120"/>
          <a:ext cx="876240" cy="620640"/>
        </a:xfrm>
        <a:prstGeom prst="rightArrow">
          <a:avLst>
            <a:gd name="adj1" fmla="val 50000"/>
            <a:gd name="adj2" fmla="val 5000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5</xdr:col>
      <xdr:colOff>213840</xdr:colOff>
      <xdr:row>58</xdr:row>
      <xdr:rowOff>172080</xdr:rowOff>
    </xdr:from>
    <xdr:to>
      <xdr:col>6</xdr:col>
      <xdr:colOff>327600</xdr:colOff>
      <xdr:row>62</xdr:row>
      <xdr:rowOff>7920</xdr:rowOff>
    </xdr:to>
    <xdr:sp>
      <xdr:nvSpPr>
        <xdr:cNvPr id="3" name="CustomShape 1"/>
        <xdr:cNvSpPr/>
      </xdr:nvSpPr>
      <xdr:spPr>
        <a:xfrm>
          <a:off x="4861800" y="12218400"/>
          <a:ext cx="999720" cy="620640"/>
        </a:xfrm>
        <a:prstGeom prst="rightArrow">
          <a:avLst>
            <a:gd name="adj1" fmla="val 50000"/>
            <a:gd name="adj2" fmla="val 5000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5</xdr:col>
      <xdr:colOff>373680</xdr:colOff>
      <xdr:row>81</xdr:row>
      <xdr:rowOff>164520</xdr:rowOff>
    </xdr:from>
    <xdr:to>
      <xdr:col>6</xdr:col>
      <xdr:colOff>487440</xdr:colOff>
      <xdr:row>84</xdr:row>
      <xdr:rowOff>137520</xdr:rowOff>
    </xdr:to>
    <xdr:sp>
      <xdr:nvSpPr>
        <xdr:cNvPr id="4" name="CustomShape 1"/>
        <xdr:cNvSpPr/>
      </xdr:nvSpPr>
      <xdr:spPr>
        <a:xfrm>
          <a:off x="5021640" y="18154440"/>
          <a:ext cx="999720" cy="529200"/>
        </a:xfrm>
        <a:prstGeom prst="rightArrow">
          <a:avLst>
            <a:gd name="adj1" fmla="val 50000"/>
            <a:gd name="adj2" fmla="val 5000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5</xdr:col>
      <xdr:colOff>358560</xdr:colOff>
      <xdr:row>94</xdr:row>
      <xdr:rowOff>126360</xdr:rowOff>
    </xdr:from>
    <xdr:to>
      <xdr:col>6</xdr:col>
      <xdr:colOff>472320</xdr:colOff>
      <xdr:row>97</xdr:row>
      <xdr:rowOff>137520</xdr:rowOff>
    </xdr:to>
    <xdr:sp>
      <xdr:nvSpPr>
        <xdr:cNvPr id="5" name="CustomShape 1"/>
        <xdr:cNvSpPr/>
      </xdr:nvSpPr>
      <xdr:spPr>
        <a:xfrm>
          <a:off x="5006520" y="22459680"/>
          <a:ext cx="999720" cy="567360"/>
        </a:xfrm>
        <a:prstGeom prst="rightArrow">
          <a:avLst>
            <a:gd name="adj1" fmla="val 50000"/>
            <a:gd name="adj2" fmla="val 5000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6</xdr:col>
      <xdr:colOff>38160</xdr:colOff>
      <xdr:row>113</xdr:row>
      <xdr:rowOff>53280</xdr:rowOff>
    </xdr:from>
    <xdr:to>
      <xdr:col>6</xdr:col>
      <xdr:colOff>447120</xdr:colOff>
      <xdr:row>113</xdr:row>
      <xdr:rowOff>91080</xdr:rowOff>
    </xdr:to>
    <xdr:sp>
      <xdr:nvSpPr>
        <xdr:cNvPr id="6" name="CustomShape 1"/>
        <xdr:cNvSpPr/>
      </xdr:nvSpPr>
      <xdr:spPr>
        <a:xfrm flipV="1">
          <a:off x="5572080" y="27339840"/>
          <a:ext cx="408960" cy="37800"/>
        </a:xfrm>
        <a:custGeom>
          <a:avLst/>
          <a:gdLst/>
          <a:ahLst/>
          <a:rect l="l" t="t" r="r" b="b"/>
          <a:pathLst>
            <a:path w="21600" h="21600">
              <a:moveTo>
                <a:pt x="0" y="0"/>
              </a:moveTo>
              <a:lnTo>
                <a:pt x="21600" y="21600"/>
              </a:lnTo>
            </a:path>
          </a:pathLst>
        </a:custGeom>
        <a:noFill/>
        <a:ln>
          <a:tailEnd len="med" type="triangle" w="med"/>
        </a:ln>
      </xdr:spPr>
      <xdr:style>
        <a:lnRef idx="1">
          <a:schemeClr val="accent1"/>
        </a:lnRef>
        <a:fillRef idx="0">
          <a:schemeClr val="accent1"/>
        </a:fillRef>
        <a:effectRef idx="0">
          <a:schemeClr val="accent1"/>
        </a:effectRef>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AD123"/>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A54" activeCellId="0" sqref="AA54"/>
    </sheetView>
  </sheetViews>
  <sheetFormatPr defaultRowHeight="14.4"/>
  <cols>
    <col collapsed="false" hidden="false" max="1" min="1" style="0" width="8.57085020242915"/>
    <col collapsed="false" hidden="false" max="2" min="2" style="0" width="13.2834008097166"/>
    <col collapsed="false" hidden="false" max="3" min="3" style="0" width="11.4615384615385"/>
    <col collapsed="false" hidden="false" max="4" min="4" style="0" width="8.57085020242915"/>
    <col collapsed="false" hidden="false" max="5" min="5" style="0" width="10.3886639676113"/>
    <col collapsed="false" hidden="false" max="6" min="6" style="0" width="9.96356275303644"/>
    <col collapsed="false" hidden="false" max="7" min="7" style="0" width="8.89068825910931"/>
    <col collapsed="false" hidden="false" max="8" min="8" style="0" width="10.0688259109312"/>
    <col collapsed="false" hidden="false" max="9" min="9" style="0" width="16.2834008097166"/>
    <col collapsed="false" hidden="false" max="11" min="10" style="0" width="8.57085020242915"/>
    <col collapsed="false" hidden="false" max="12" min="12" style="0" width="9.63967611336032"/>
    <col collapsed="false" hidden="false" max="13" min="13" style="0" width="16.1740890688259"/>
    <col collapsed="false" hidden="false" max="14" min="14" style="0" width="12.9595141700405"/>
    <col collapsed="false" hidden="false" max="17" min="15" style="0" width="8.57085020242915"/>
    <col collapsed="false" hidden="false" max="18" min="18" style="0" width="17.7813765182186"/>
    <col collapsed="false" hidden="false" max="23" min="19" style="0" width="8.57085020242915"/>
    <col collapsed="false" hidden="false" max="24" min="24" style="0" width="9.85425101214575"/>
    <col collapsed="false" hidden="false" max="25" min="25" style="0" width="16.2834008097166"/>
    <col collapsed="false" hidden="false" max="26" min="26" style="0" width="8.57085020242915"/>
    <col collapsed="false" hidden="false" max="27" min="27" style="0" width="21.5303643724696"/>
    <col collapsed="false" hidden="false" max="28" min="28" style="0" width="9.96356275303644"/>
    <col collapsed="false" hidden="false" max="29" min="29" style="0" width="8.57085020242915"/>
    <col collapsed="false" hidden="false" max="30" min="30" style="0" width="12.9595141700405"/>
    <col collapsed="false" hidden="false" max="1025" min="31" style="0" width="8.57085020242915"/>
  </cols>
  <sheetData>
    <row r="3" customFormat="false" ht="15" hidden="false" customHeight="false" outlineLevel="0" collapsed="false"/>
    <row r="4" customFormat="false" ht="18" hidden="false" customHeight="false" outlineLevel="0" collapsed="false">
      <c r="A4" s="1" t="s">
        <v>0</v>
      </c>
      <c r="B4" s="2"/>
      <c r="C4" s="2"/>
      <c r="D4" s="2"/>
      <c r="E4" s="2"/>
      <c r="F4" s="2"/>
      <c r="G4" s="2"/>
      <c r="H4" s="2"/>
      <c r="I4" s="2"/>
      <c r="J4" s="2"/>
      <c r="K4" s="2"/>
      <c r="L4" s="2"/>
      <c r="M4" s="2"/>
      <c r="N4" s="3"/>
      <c r="Q4" s="1" t="s">
        <v>1</v>
      </c>
      <c r="R4" s="2"/>
      <c r="S4" s="2"/>
      <c r="T4" s="2"/>
      <c r="U4" s="2"/>
      <c r="V4" s="2"/>
      <c r="W4" s="2"/>
      <c r="X4" s="2"/>
      <c r="Y4" s="2"/>
      <c r="Z4" s="2"/>
      <c r="AA4" s="2"/>
      <c r="AB4" s="2"/>
      <c r="AC4" s="2"/>
      <c r="AD4" s="3"/>
    </row>
    <row r="5" customFormat="false" ht="17.35" hidden="false" customHeight="false" outlineLevel="0" collapsed="false">
      <c r="A5" s="4"/>
      <c r="B5" s="5"/>
      <c r="C5" s="6"/>
      <c r="D5" s="7"/>
      <c r="E5" s="7"/>
      <c r="F5" s="7"/>
      <c r="G5" s="7"/>
      <c r="H5" s="7"/>
      <c r="I5" s="7"/>
      <c r="J5" s="7"/>
      <c r="K5" s="7"/>
      <c r="L5" s="7"/>
      <c r="M5" s="7"/>
      <c r="N5" s="8"/>
      <c r="Q5" s="9" t="s">
        <v>2</v>
      </c>
      <c r="R5" s="10"/>
      <c r="S5" s="10"/>
      <c r="T5" s="11" t="n">
        <v>100</v>
      </c>
      <c r="U5" s="12" t="s">
        <v>3</v>
      </c>
      <c r="V5" s="12" t="s">
        <v>4</v>
      </c>
      <c r="W5" s="12"/>
      <c r="X5" s="12"/>
      <c r="Y5" s="12" t="n">
        <f aca="false">100-(T5)</f>
        <v>0</v>
      </c>
      <c r="Z5" s="13" t="s">
        <v>3</v>
      </c>
      <c r="AA5" s="7"/>
      <c r="AB5" s="7"/>
      <c r="AC5" s="7"/>
      <c r="AD5" s="8"/>
    </row>
    <row r="6" customFormat="false" ht="18" hidden="false" customHeight="false" outlineLevel="0" collapsed="false">
      <c r="A6" s="4"/>
      <c r="B6" s="5" t="s">
        <v>5</v>
      </c>
      <c r="C6" s="6"/>
      <c r="D6" s="7"/>
      <c r="E6" s="7"/>
      <c r="F6" s="7"/>
      <c r="G6" s="7"/>
      <c r="H6" s="7"/>
      <c r="I6" s="7"/>
      <c r="J6" s="7"/>
      <c r="K6" s="7"/>
      <c r="L6" s="7"/>
      <c r="M6" s="7"/>
      <c r="N6" s="8"/>
      <c r="Q6" s="9"/>
      <c r="R6" s="10"/>
      <c r="S6" s="10"/>
      <c r="T6" s="14"/>
      <c r="U6" s="12"/>
      <c r="V6" s="12"/>
      <c r="W6" s="12"/>
      <c r="X6" s="12"/>
      <c r="Y6" s="12"/>
      <c r="Z6" s="13"/>
      <c r="AA6" s="7"/>
      <c r="AB6" s="7"/>
      <c r="AC6" s="7"/>
      <c r="AD6" s="8"/>
    </row>
    <row r="7" customFormat="false" ht="18" hidden="false" customHeight="false" outlineLevel="0" collapsed="false">
      <c r="A7" s="4"/>
      <c r="B7" s="5"/>
      <c r="C7" s="6"/>
      <c r="D7" s="7"/>
      <c r="E7" s="7"/>
      <c r="F7" s="7"/>
      <c r="G7" s="13" t="s">
        <v>6</v>
      </c>
      <c r="H7" s="13" t="s">
        <v>7</v>
      </c>
      <c r="I7" s="7"/>
      <c r="J7" s="7"/>
      <c r="K7" s="7"/>
      <c r="L7" s="7" t="s">
        <v>8</v>
      </c>
      <c r="M7" s="7" t="s">
        <v>9</v>
      </c>
      <c r="N7" s="8" t="s">
        <v>10</v>
      </c>
      <c r="Q7" s="9" t="s">
        <v>11</v>
      </c>
      <c r="R7" s="10"/>
      <c r="S7" s="6" t="s">
        <v>12</v>
      </c>
      <c r="T7" s="14"/>
      <c r="U7" s="12"/>
      <c r="V7" s="12"/>
      <c r="W7" s="12"/>
      <c r="X7" s="12"/>
      <c r="Y7" s="12"/>
      <c r="Z7" s="13"/>
      <c r="AA7" s="13" t="s">
        <v>13</v>
      </c>
      <c r="AB7" s="7" t="s">
        <v>14</v>
      </c>
      <c r="AC7" s="7" t="s">
        <v>9</v>
      </c>
      <c r="AD7" s="8" t="s">
        <v>10</v>
      </c>
    </row>
    <row r="8" customFormat="false" ht="14.4" hidden="false" customHeight="false" outlineLevel="0" collapsed="false">
      <c r="A8" s="4"/>
      <c r="B8" s="7" t="s">
        <v>15</v>
      </c>
      <c r="C8" s="15" t="s">
        <v>16</v>
      </c>
      <c r="D8" s="15" t="s">
        <v>17</v>
      </c>
      <c r="E8" s="15"/>
      <c r="F8" s="15" t="s">
        <v>18</v>
      </c>
      <c r="G8" s="15" t="s">
        <v>19</v>
      </c>
      <c r="H8" s="15" t="s">
        <v>19</v>
      </c>
      <c r="I8" s="15"/>
      <c r="J8" s="15"/>
      <c r="K8" s="15"/>
      <c r="L8" s="16" t="s">
        <v>20</v>
      </c>
      <c r="M8" s="17"/>
      <c r="N8" s="18"/>
      <c r="Q8" s="4"/>
      <c r="R8" s="7" t="s">
        <v>15</v>
      </c>
      <c r="S8" s="15" t="s">
        <v>19</v>
      </c>
      <c r="T8" s="15" t="s">
        <v>17</v>
      </c>
      <c r="U8" s="15"/>
      <c r="V8" s="15" t="s">
        <v>18</v>
      </c>
      <c r="W8" s="15"/>
      <c r="X8" s="15" t="s">
        <v>16</v>
      </c>
      <c r="Y8" s="15"/>
      <c r="Z8" s="15"/>
      <c r="AA8" s="15" t="s">
        <v>19</v>
      </c>
      <c r="AB8" s="16" t="s">
        <v>20</v>
      </c>
      <c r="AC8" s="17"/>
      <c r="AD8" s="18"/>
    </row>
    <row r="9" customFormat="false" ht="13.8" hidden="false" customHeight="false" outlineLevel="0" collapsed="false">
      <c r="A9" s="4"/>
      <c r="B9" s="7"/>
      <c r="C9" s="19" t="n">
        <v>0</v>
      </c>
      <c r="D9" s="19" t="n">
        <v>95</v>
      </c>
      <c r="E9" s="17"/>
      <c r="F9" s="17" t="n">
        <v>10</v>
      </c>
      <c r="G9" s="17" t="n">
        <f aca="false">C9*F9</f>
        <v>0</v>
      </c>
      <c r="H9" s="17" t="n">
        <f aca="false">(F9/100)*D9*C9</f>
        <v>0</v>
      </c>
      <c r="I9" s="17"/>
      <c r="J9" s="17"/>
      <c r="K9" s="17" t="s">
        <v>21</v>
      </c>
      <c r="L9" s="20" t="n">
        <f aca="false">C9*J10</f>
        <v>0</v>
      </c>
      <c r="M9" s="21" t="n">
        <v>0</v>
      </c>
      <c r="N9" s="22" t="n">
        <f aca="false">L9+M9</f>
        <v>0</v>
      </c>
      <c r="O9" s="23"/>
      <c r="Q9" s="4"/>
      <c r="R9" s="7"/>
      <c r="S9" s="17" t="n">
        <f aca="false">($F$65/100)*$T$5</f>
        <v>0</v>
      </c>
      <c r="T9" s="19" t="n">
        <v>95</v>
      </c>
      <c r="U9" s="17"/>
      <c r="V9" s="17" t="n">
        <v>10</v>
      </c>
      <c r="W9" s="17"/>
      <c r="X9" s="24" t="n">
        <f aca="false">(S9*100)/T9/V9</f>
        <v>0</v>
      </c>
      <c r="Y9" s="17"/>
      <c r="Z9" s="17"/>
      <c r="AA9" s="25" t="n">
        <f aca="false">S9/T9*100</f>
        <v>0</v>
      </c>
      <c r="AB9" s="20" t="n">
        <f aca="false">X9*Z10</f>
        <v>0</v>
      </c>
      <c r="AC9" s="21" t="n">
        <v>0</v>
      </c>
      <c r="AD9" s="22" t="n">
        <f aca="false">AB9+AC9</f>
        <v>0</v>
      </c>
    </row>
    <row r="10" customFormat="false" ht="13.8" hidden="false" customHeight="false" outlineLevel="0" collapsed="false">
      <c r="A10" s="4"/>
      <c r="B10" s="7"/>
      <c r="C10" s="17"/>
      <c r="D10" s="17"/>
      <c r="E10" s="17"/>
      <c r="F10" s="17"/>
      <c r="G10" s="17"/>
      <c r="H10" s="17"/>
      <c r="I10" s="17" t="s">
        <v>22</v>
      </c>
      <c r="J10" s="19" t="n">
        <v>7</v>
      </c>
      <c r="K10" s="17"/>
      <c r="L10" s="26"/>
      <c r="M10" s="17"/>
      <c r="N10" s="18"/>
      <c r="Q10" s="4"/>
      <c r="R10" s="7"/>
      <c r="S10" s="17"/>
      <c r="T10" s="17"/>
      <c r="U10" s="17"/>
      <c r="V10" s="17"/>
      <c r="W10" s="17"/>
      <c r="X10" s="17"/>
      <c r="Y10" s="17" t="s">
        <v>22</v>
      </c>
      <c r="Z10" s="27" t="n">
        <f aca="false">J10</f>
        <v>7</v>
      </c>
      <c r="AA10" s="17"/>
      <c r="AB10" s="26"/>
      <c r="AC10" s="17"/>
      <c r="AD10" s="18"/>
    </row>
    <row r="11" customFormat="false" ht="13.8" hidden="false" customHeight="false" outlineLevel="0" collapsed="false">
      <c r="A11" s="4"/>
      <c r="B11" s="7"/>
      <c r="C11" s="7"/>
      <c r="D11" s="7"/>
      <c r="E11" s="7"/>
      <c r="F11" s="7"/>
      <c r="G11" s="7"/>
      <c r="H11" s="7"/>
      <c r="I11" s="7"/>
      <c r="J11" s="7"/>
      <c r="K11" s="7"/>
      <c r="L11" s="7"/>
      <c r="M11" s="7"/>
      <c r="N11" s="8"/>
      <c r="Q11" s="4"/>
      <c r="R11" s="7"/>
      <c r="S11" s="7"/>
      <c r="T11" s="7"/>
      <c r="U11" s="7"/>
      <c r="V11" s="7"/>
      <c r="W11" s="7"/>
      <c r="X11" s="7"/>
      <c r="Y11" s="7"/>
      <c r="Z11" s="28"/>
      <c r="AA11" s="7"/>
      <c r="AB11" s="7"/>
      <c r="AC11" s="7"/>
      <c r="AD11" s="8"/>
    </row>
    <row r="12" customFormat="false" ht="13.8" hidden="false" customHeight="false" outlineLevel="0" collapsed="false">
      <c r="A12" s="4"/>
      <c r="B12" s="7" t="s">
        <v>23</v>
      </c>
      <c r="C12" s="15" t="s">
        <v>24</v>
      </c>
      <c r="D12" s="15" t="s">
        <v>17</v>
      </c>
      <c r="E12" s="15"/>
      <c r="F12" s="15" t="s">
        <v>18</v>
      </c>
      <c r="G12" s="15" t="s">
        <v>19</v>
      </c>
      <c r="H12" s="15" t="s">
        <v>19</v>
      </c>
      <c r="I12" s="15"/>
      <c r="J12" s="15"/>
      <c r="K12" s="15"/>
      <c r="L12" s="16"/>
      <c r="M12" s="17"/>
      <c r="N12" s="18"/>
      <c r="Q12" s="4"/>
      <c r="R12" s="7" t="s">
        <v>23</v>
      </c>
      <c r="S12" s="15" t="s">
        <v>19</v>
      </c>
      <c r="T12" s="15" t="s">
        <v>17</v>
      </c>
      <c r="U12" s="15"/>
      <c r="V12" s="15" t="s">
        <v>18</v>
      </c>
      <c r="W12" s="15"/>
      <c r="X12" s="15" t="s">
        <v>24</v>
      </c>
      <c r="Y12" s="15"/>
      <c r="Z12" s="29"/>
      <c r="AA12" s="15" t="s">
        <v>19</v>
      </c>
      <c r="AB12" s="16" t="s">
        <v>20</v>
      </c>
      <c r="AC12" s="17"/>
      <c r="AD12" s="18"/>
    </row>
    <row r="13" customFormat="false" ht="13.8" hidden="false" customHeight="false" outlineLevel="0" collapsed="false">
      <c r="A13" s="4"/>
      <c r="B13" s="7"/>
      <c r="C13" s="30" t="n">
        <v>0</v>
      </c>
      <c r="D13" s="19" t="n">
        <v>95</v>
      </c>
      <c r="E13" s="31"/>
      <c r="F13" s="31" t="n">
        <v>11</v>
      </c>
      <c r="G13" s="17" t="n">
        <f aca="false">C13*F13</f>
        <v>0</v>
      </c>
      <c r="H13" s="17" t="n">
        <f aca="false">(F13/100)*D13*C13</f>
        <v>0</v>
      </c>
      <c r="I13" s="31"/>
      <c r="J13" s="31"/>
      <c r="K13" s="31" t="s">
        <v>21</v>
      </c>
      <c r="L13" s="32" t="n">
        <f aca="false">C13*J14</f>
        <v>0</v>
      </c>
      <c r="M13" s="21" t="n">
        <v>0</v>
      </c>
      <c r="N13" s="22" t="n">
        <f aca="false">L13+M13</f>
        <v>0</v>
      </c>
      <c r="Q13" s="4"/>
      <c r="R13" s="7"/>
      <c r="S13" s="17" t="n">
        <f aca="false">($F$65/100)*$T$5</f>
        <v>0</v>
      </c>
      <c r="T13" s="19" t="n">
        <v>95</v>
      </c>
      <c r="U13" s="17"/>
      <c r="V13" s="17" t="n">
        <v>11</v>
      </c>
      <c r="W13" s="17"/>
      <c r="X13" s="24" t="n">
        <f aca="false">(S13*100)/T13/V13</f>
        <v>0</v>
      </c>
      <c r="Y13" s="31"/>
      <c r="Z13" s="27"/>
      <c r="AA13" s="25" t="n">
        <f aca="false">S13/T13*100</f>
        <v>0</v>
      </c>
      <c r="AB13" s="20" t="n">
        <f aca="false">X13*Z14</f>
        <v>0</v>
      </c>
      <c r="AC13" s="21" t="n">
        <v>0</v>
      </c>
      <c r="AD13" s="22" t="n">
        <f aca="false">AB13+AC13</f>
        <v>0</v>
      </c>
    </row>
    <row r="14" customFormat="false" ht="13.8" hidden="false" customHeight="false" outlineLevel="0" collapsed="false">
      <c r="A14" s="4"/>
      <c r="B14" s="7"/>
      <c r="C14" s="31"/>
      <c r="D14" s="31"/>
      <c r="E14" s="31"/>
      <c r="F14" s="31"/>
      <c r="G14" s="31"/>
      <c r="H14" s="31"/>
      <c r="I14" s="31" t="s">
        <v>25</v>
      </c>
      <c r="J14" s="19" t="n">
        <v>5</v>
      </c>
      <c r="K14" s="31"/>
      <c r="L14" s="33"/>
      <c r="M14" s="17"/>
      <c r="N14" s="18"/>
      <c r="Q14" s="4"/>
      <c r="R14" s="7"/>
      <c r="S14" s="17"/>
      <c r="T14" s="17"/>
      <c r="U14" s="17"/>
      <c r="V14" s="17"/>
      <c r="W14" s="17"/>
      <c r="X14" s="17"/>
      <c r="Y14" s="31" t="s">
        <v>25</v>
      </c>
      <c r="Z14" s="27" t="n">
        <f aca="false">J14</f>
        <v>5</v>
      </c>
      <c r="AA14" s="17"/>
      <c r="AB14" s="26"/>
      <c r="AC14" s="17"/>
      <c r="AD14" s="18"/>
    </row>
    <row r="15" customFormat="false" ht="13.8" hidden="false" customHeight="false" outlineLevel="0" collapsed="false">
      <c r="A15" s="4"/>
      <c r="B15" s="7"/>
      <c r="C15" s="7"/>
      <c r="D15" s="7"/>
      <c r="E15" s="7"/>
      <c r="F15" s="7"/>
      <c r="G15" s="7"/>
      <c r="H15" s="7"/>
      <c r="I15" s="7"/>
      <c r="J15" s="7"/>
      <c r="K15" s="7"/>
      <c r="L15" s="7"/>
      <c r="M15" s="7"/>
      <c r="N15" s="8"/>
      <c r="Q15" s="4"/>
      <c r="R15" s="7"/>
      <c r="S15" s="7"/>
      <c r="T15" s="7"/>
      <c r="U15" s="7"/>
      <c r="V15" s="7"/>
      <c r="W15" s="7"/>
      <c r="X15" s="7"/>
      <c r="Y15" s="7"/>
      <c r="Z15" s="28"/>
      <c r="AA15" s="7"/>
      <c r="AB15" s="7"/>
      <c r="AC15" s="7"/>
      <c r="AD15" s="8"/>
    </row>
    <row r="16" customFormat="false" ht="13.8" hidden="false" customHeight="false" outlineLevel="0" collapsed="false">
      <c r="A16" s="4"/>
      <c r="B16" s="7" t="s">
        <v>26</v>
      </c>
      <c r="C16" s="15" t="s">
        <v>27</v>
      </c>
      <c r="D16" s="15" t="s">
        <v>28</v>
      </c>
      <c r="E16" s="15"/>
      <c r="F16" s="15" t="s">
        <v>18</v>
      </c>
      <c r="G16" s="15" t="s">
        <v>19</v>
      </c>
      <c r="H16" s="15" t="s">
        <v>19</v>
      </c>
      <c r="I16" s="15"/>
      <c r="J16" s="15"/>
      <c r="K16" s="15"/>
      <c r="L16" s="16"/>
      <c r="M16" s="17"/>
      <c r="N16" s="18"/>
      <c r="Q16" s="4"/>
      <c r="R16" s="7" t="s">
        <v>26</v>
      </c>
      <c r="S16" s="15" t="s">
        <v>19</v>
      </c>
      <c r="T16" s="15" t="s">
        <v>28</v>
      </c>
      <c r="U16" s="15"/>
      <c r="V16" s="15" t="s">
        <v>18</v>
      </c>
      <c r="W16" s="15"/>
      <c r="X16" s="15" t="s">
        <v>27</v>
      </c>
      <c r="Y16" s="15"/>
      <c r="Z16" s="29"/>
      <c r="AA16" s="15" t="s">
        <v>19</v>
      </c>
      <c r="AB16" s="16" t="s">
        <v>20</v>
      </c>
      <c r="AC16" s="17"/>
      <c r="AD16" s="18"/>
    </row>
    <row r="17" customFormat="false" ht="13.8" hidden="false" customHeight="false" outlineLevel="0" collapsed="false">
      <c r="A17" s="4"/>
      <c r="B17" s="7"/>
      <c r="C17" s="30" t="n">
        <v>0</v>
      </c>
      <c r="D17" s="17" t="n">
        <v>100</v>
      </c>
      <c r="E17" s="31"/>
      <c r="F17" s="31" t="n">
        <v>1000</v>
      </c>
      <c r="G17" s="17" t="n">
        <f aca="false">C17*F17</f>
        <v>0</v>
      </c>
      <c r="H17" s="17" t="n">
        <f aca="false">(F17/100)*D17*C17</f>
        <v>0</v>
      </c>
      <c r="I17" s="31"/>
      <c r="J17" s="31"/>
      <c r="K17" s="31"/>
      <c r="L17" s="32" t="n">
        <f aca="false">C17*J18</f>
        <v>0</v>
      </c>
      <c r="M17" s="21" t="n">
        <v>0</v>
      </c>
      <c r="N17" s="22" t="n">
        <f aca="false">L17+M17</f>
        <v>0</v>
      </c>
      <c r="Q17" s="4"/>
      <c r="R17" s="7"/>
      <c r="S17" s="17" t="n">
        <f aca="false">($F$65/100)*$T$5</f>
        <v>0</v>
      </c>
      <c r="T17" s="27" t="n">
        <v>100</v>
      </c>
      <c r="U17" s="17"/>
      <c r="V17" s="17" t="n">
        <v>1000</v>
      </c>
      <c r="W17" s="17"/>
      <c r="X17" s="24" t="n">
        <f aca="false">(S17*100)/T17/V17</f>
        <v>0</v>
      </c>
      <c r="Y17" s="31"/>
      <c r="Z17" s="27"/>
      <c r="AA17" s="25" t="n">
        <f aca="false">S17/T17*100</f>
        <v>0</v>
      </c>
      <c r="AB17" s="20" t="n">
        <f aca="false">X17*Z18</f>
        <v>0</v>
      </c>
      <c r="AC17" s="21" t="n">
        <v>0</v>
      </c>
      <c r="AD17" s="22" t="n">
        <f aca="false">AB17+AC17</f>
        <v>0</v>
      </c>
    </row>
    <row r="18" customFormat="false" ht="13.8" hidden="false" customHeight="false" outlineLevel="0" collapsed="false">
      <c r="A18" s="4"/>
      <c r="B18" s="7"/>
      <c r="C18" s="31"/>
      <c r="D18" s="31"/>
      <c r="E18" s="31"/>
      <c r="F18" s="31"/>
      <c r="G18" s="31"/>
      <c r="H18" s="31"/>
      <c r="I18" s="31" t="s">
        <v>29</v>
      </c>
      <c r="J18" s="19" t="n">
        <v>500</v>
      </c>
      <c r="K18" s="31"/>
      <c r="L18" s="33"/>
      <c r="M18" s="17"/>
      <c r="N18" s="18"/>
      <c r="Q18" s="4"/>
      <c r="R18" s="7"/>
      <c r="S18" s="17"/>
      <c r="T18" s="17"/>
      <c r="U18" s="17"/>
      <c r="V18" s="17"/>
      <c r="W18" s="17"/>
      <c r="X18" s="17"/>
      <c r="Y18" s="31" t="s">
        <v>29</v>
      </c>
      <c r="Z18" s="27" t="n">
        <f aca="false">J18</f>
        <v>500</v>
      </c>
      <c r="AA18" s="17"/>
      <c r="AB18" s="26"/>
      <c r="AC18" s="17"/>
      <c r="AD18" s="18"/>
    </row>
    <row r="19" customFormat="false" ht="13.8" hidden="false" customHeight="false" outlineLevel="0" collapsed="false">
      <c r="A19" s="4"/>
      <c r="B19" s="7"/>
      <c r="C19" s="7"/>
      <c r="D19" s="7"/>
      <c r="E19" s="7"/>
      <c r="F19" s="7"/>
      <c r="G19" s="7"/>
      <c r="H19" s="7"/>
      <c r="I19" s="7"/>
      <c r="J19" s="7"/>
      <c r="K19" s="7"/>
      <c r="L19" s="7"/>
      <c r="M19" s="7"/>
      <c r="N19" s="8"/>
      <c r="Q19" s="4"/>
      <c r="R19" s="7"/>
      <c r="S19" s="7"/>
      <c r="T19" s="7"/>
      <c r="U19" s="7"/>
      <c r="V19" s="7"/>
      <c r="W19" s="7"/>
      <c r="X19" s="7"/>
      <c r="Y19" s="7"/>
      <c r="Z19" s="28"/>
      <c r="AA19" s="7"/>
      <c r="AB19" s="7"/>
      <c r="AC19" s="7"/>
      <c r="AD19" s="8"/>
    </row>
    <row r="20" customFormat="false" ht="13.8" hidden="false" customHeight="false" outlineLevel="0" collapsed="false">
      <c r="A20" s="4"/>
      <c r="B20" s="7" t="s">
        <v>30</v>
      </c>
      <c r="C20" s="15" t="s">
        <v>31</v>
      </c>
      <c r="D20" s="15" t="s">
        <v>17</v>
      </c>
      <c r="E20" s="15"/>
      <c r="F20" s="15" t="s">
        <v>18</v>
      </c>
      <c r="G20" s="15" t="s">
        <v>19</v>
      </c>
      <c r="H20" s="15" t="s">
        <v>19</v>
      </c>
      <c r="I20" s="15"/>
      <c r="J20" s="15"/>
      <c r="K20" s="15"/>
      <c r="L20" s="16"/>
      <c r="M20" s="17"/>
      <c r="N20" s="18"/>
      <c r="Q20" s="4"/>
      <c r="R20" s="7" t="s">
        <v>30</v>
      </c>
      <c r="S20" s="15" t="s">
        <v>19</v>
      </c>
      <c r="T20" s="15" t="s">
        <v>17</v>
      </c>
      <c r="U20" s="15"/>
      <c r="V20" s="15" t="s">
        <v>18</v>
      </c>
      <c r="W20" s="15"/>
      <c r="X20" s="15" t="s">
        <v>31</v>
      </c>
      <c r="Y20" s="15"/>
      <c r="Z20" s="29"/>
      <c r="AA20" s="15" t="s">
        <v>19</v>
      </c>
      <c r="AB20" s="16" t="s">
        <v>20</v>
      </c>
      <c r="AC20" s="17"/>
      <c r="AD20" s="18"/>
    </row>
    <row r="21" customFormat="false" ht="13.8" hidden="false" customHeight="false" outlineLevel="0" collapsed="false">
      <c r="A21" s="4"/>
      <c r="B21" s="6"/>
      <c r="C21" s="30" t="n">
        <v>0</v>
      </c>
      <c r="D21" s="19" t="n">
        <v>95</v>
      </c>
      <c r="E21" s="31"/>
      <c r="F21" s="31" t="n">
        <v>4.8</v>
      </c>
      <c r="G21" s="17" t="n">
        <f aca="false">C21*F21</f>
        <v>0</v>
      </c>
      <c r="H21" s="17" t="n">
        <f aca="false">(F21/100)*D21*C21</f>
        <v>0</v>
      </c>
      <c r="I21" s="31"/>
      <c r="J21" s="31"/>
      <c r="K21" s="31"/>
      <c r="L21" s="32" t="n">
        <f aca="false">C21*J22</f>
        <v>0</v>
      </c>
      <c r="M21" s="21" t="n">
        <v>0</v>
      </c>
      <c r="N21" s="22" t="n">
        <f aca="false">L21+M21</f>
        <v>0</v>
      </c>
      <c r="Q21" s="4"/>
      <c r="R21" s="6"/>
      <c r="S21" s="17" t="n">
        <f aca="false">($F$65/100)*$T$5</f>
        <v>0</v>
      </c>
      <c r="T21" s="19" t="n">
        <v>95</v>
      </c>
      <c r="U21" s="17"/>
      <c r="V21" s="17" t="n">
        <v>4.8</v>
      </c>
      <c r="W21" s="17"/>
      <c r="X21" s="24" t="n">
        <f aca="false">(S21*100)/T21/V21</f>
        <v>0</v>
      </c>
      <c r="Y21" s="31"/>
      <c r="Z21" s="27"/>
      <c r="AA21" s="25" t="n">
        <f aca="false">S21/T21*100</f>
        <v>0</v>
      </c>
      <c r="AB21" s="20" t="n">
        <f aca="false">X21*Z22</f>
        <v>0</v>
      </c>
      <c r="AC21" s="21" t="n">
        <v>0</v>
      </c>
      <c r="AD21" s="22" t="n">
        <f aca="false">AB21+AC21</f>
        <v>0</v>
      </c>
    </row>
    <row r="22" customFormat="false" ht="13.8" hidden="false" customHeight="false" outlineLevel="0" collapsed="false">
      <c r="A22" s="4"/>
      <c r="B22" s="7"/>
      <c r="C22" s="31"/>
      <c r="D22" s="31"/>
      <c r="E22" s="31"/>
      <c r="F22" s="31"/>
      <c r="G22" s="31"/>
      <c r="H22" s="31"/>
      <c r="I22" s="31" t="s">
        <v>32</v>
      </c>
      <c r="J22" s="19" t="n">
        <v>2</v>
      </c>
      <c r="K22" s="31"/>
      <c r="L22" s="33"/>
      <c r="M22" s="17"/>
      <c r="N22" s="18"/>
      <c r="Q22" s="4"/>
      <c r="R22" s="7"/>
      <c r="S22" s="17"/>
      <c r="T22" s="17"/>
      <c r="U22" s="17"/>
      <c r="V22" s="17"/>
      <c r="W22" s="17"/>
      <c r="X22" s="17"/>
      <c r="Y22" s="31" t="s">
        <v>32</v>
      </c>
      <c r="Z22" s="27" t="n">
        <f aca="false">J22</f>
        <v>2</v>
      </c>
      <c r="AA22" s="17"/>
      <c r="AB22" s="26"/>
      <c r="AC22" s="17"/>
      <c r="AD22" s="18"/>
    </row>
    <row r="23" customFormat="false" ht="13.8" hidden="false" customHeight="false" outlineLevel="0" collapsed="false">
      <c r="A23" s="4"/>
      <c r="B23" s="7"/>
      <c r="C23" s="7"/>
      <c r="D23" s="7"/>
      <c r="E23" s="7"/>
      <c r="F23" s="7"/>
      <c r="G23" s="7"/>
      <c r="H23" s="7"/>
      <c r="I23" s="7"/>
      <c r="J23" s="7"/>
      <c r="K23" s="7"/>
      <c r="L23" s="7"/>
      <c r="M23" s="7"/>
      <c r="N23" s="8"/>
      <c r="Q23" s="4"/>
      <c r="R23" s="7"/>
      <c r="S23" s="7"/>
      <c r="T23" s="7"/>
      <c r="U23" s="7"/>
      <c r="V23" s="7"/>
      <c r="W23" s="7"/>
      <c r="X23" s="7"/>
      <c r="Y23" s="7"/>
      <c r="Z23" s="28"/>
      <c r="AA23" s="7"/>
      <c r="AB23" s="7"/>
      <c r="AC23" s="7"/>
      <c r="AD23" s="8"/>
    </row>
    <row r="24" customFormat="false" ht="13.8" hidden="false" customHeight="false" outlineLevel="0" collapsed="false">
      <c r="A24" s="4"/>
      <c r="B24" s="7" t="s">
        <v>33</v>
      </c>
      <c r="C24" s="15" t="s">
        <v>34</v>
      </c>
      <c r="D24" s="15" t="s">
        <v>28</v>
      </c>
      <c r="E24" s="15"/>
      <c r="F24" s="15" t="s">
        <v>18</v>
      </c>
      <c r="G24" s="15" t="s">
        <v>19</v>
      </c>
      <c r="H24" s="15" t="s">
        <v>19</v>
      </c>
      <c r="I24" s="15"/>
      <c r="J24" s="15"/>
      <c r="K24" s="15"/>
      <c r="L24" s="16"/>
      <c r="M24" s="17"/>
      <c r="N24" s="18"/>
      <c r="Q24" s="4"/>
      <c r="R24" s="7" t="s">
        <v>33</v>
      </c>
      <c r="S24" s="15" t="s">
        <v>19</v>
      </c>
      <c r="T24" s="15" t="s">
        <v>28</v>
      </c>
      <c r="U24" s="15"/>
      <c r="V24" s="15" t="s">
        <v>18</v>
      </c>
      <c r="W24" s="15"/>
      <c r="X24" s="15" t="s">
        <v>35</v>
      </c>
      <c r="Y24" s="15"/>
      <c r="Z24" s="29"/>
      <c r="AA24" s="15" t="s">
        <v>19</v>
      </c>
      <c r="AB24" s="16" t="s">
        <v>20</v>
      </c>
      <c r="AC24" s="17"/>
      <c r="AD24" s="18"/>
    </row>
    <row r="25" customFormat="false" ht="13.8" hidden="false" customHeight="false" outlineLevel="0" collapsed="false">
      <c r="A25" s="4"/>
      <c r="B25" s="7"/>
      <c r="C25" s="30" t="n">
        <v>0</v>
      </c>
      <c r="D25" s="17" t="n">
        <v>100</v>
      </c>
      <c r="E25" s="31"/>
      <c r="F25" s="31" t="n">
        <v>1</v>
      </c>
      <c r="G25" s="17" t="n">
        <f aca="false">C25*F25</f>
        <v>0</v>
      </c>
      <c r="H25" s="17" t="n">
        <f aca="false">(F25/100)*D25*C25</f>
        <v>0</v>
      </c>
      <c r="I25" s="31"/>
      <c r="J25" s="31"/>
      <c r="K25" s="31"/>
      <c r="L25" s="32" t="n">
        <f aca="false">C25*J26</f>
        <v>0</v>
      </c>
      <c r="M25" s="21" t="n">
        <v>0</v>
      </c>
      <c r="N25" s="22" t="n">
        <f aca="false">L25+M25</f>
        <v>0</v>
      </c>
      <c r="Q25" s="4"/>
      <c r="R25" s="7"/>
      <c r="S25" s="17" t="n">
        <f aca="false">($F$65/100)*$T$5</f>
        <v>0</v>
      </c>
      <c r="T25" s="27" t="n">
        <v>100</v>
      </c>
      <c r="U25" s="17"/>
      <c r="V25" s="17" t="n">
        <v>1</v>
      </c>
      <c r="W25" s="17"/>
      <c r="X25" s="24" t="n">
        <f aca="false">(S25*100)/T25/V25</f>
        <v>0</v>
      </c>
      <c r="Y25" s="31"/>
      <c r="Z25" s="27"/>
      <c r="AA25" s="25" t="n">
        <f aca="false">S25/T25*100</f>
        <v>0</v>
      </c>
      <c r="AB25" s="20" t="n">
        <f aca="false">X25*Z26</f>
        <v>0</v>
      </c>
      <c r="AC25" s="21" t="n">
        <v>0</v>
      </c>
      <c r="AD25" s="22" t="n">
        <f aca="false">AB25+AC25</f>
        <v>0</v>
      </c>
    </row>
    <row r="26" customFormat="false" ht="13.8" hidden="false" customHeight="false" outlineLevel="0" collapsed="false">
      <c r="A26" s="4"/>
      <c r="B26" s="7"/>
      <c r="C26" s="31"/>
      <c r="D26" s="31"/>
      <c r="E26" s="31"/>
      <c r="F26" s="31"/>
      <c r="G26" s="31"/>
      <c r="H26" s="31"/>
      <c r="I26" s="31" t="s">
        <v>36</v>
      </c>
      <c r="J26" s="19" t="n">
        <v>1.6</v>
      </c>
      <c r="K26" s="31"/>
      <c r="L26" s="33"/>
      <c r="M26" s="17"/>
      <c r="N26" s="18"/>
      <c r="Q26" s="4"/>
      <c r="R26" s="7"/>
      <c r="S26" s="17"/>
      <c r="T26" s="17"/>
      <c r="U26" s="17"/>
      <c r="V26" s="17"/>
      <c r="W26" s="17"/>
      <c r="X26" s="17"/>
      <c r="Y26" s="31" t="s">
        <v>36</v>
      </c>
      <c r="Z26" s="27" t="n">
        <f aca="false">J26</f>
        <v>1.6</v>
      </c>
      <c r="AA26" s="17"/>
      <c r="AB26" s="26"/>
      <c r="AC26" s="17"/>
      <c r="AD26" s="18"/>
    </row>
    <row r="27" customFormat="false" ht="13.8" hidden="false" customHeight="false" outlineLevel="0" collapsed="false">
      <c r="A27" s="4"/>
      <c r="B27" s="7"/>
      <c r="C27" s="7"/>
      <c r="D27" s="7"/>
      <c r="E27" s="7"/>
      <c r="F27" s="7"/>
      <c r="G27" s="7"/>
      <c r="H27" s="7"/>
      <c r="I27" s="7"/>
      <c r="J27" s="7"/>
      <c r="K27" s="7"/>
      <c r="L27" s="7"/>
      <c r="M27" s="7"/>
      <c r="N27" s="8"/>
      <c r="Q27" s="4"/>
      <c r="R27" s="7"/>
      <c r="S27" s="7"/>
      <c r="T27" s="7"/>
      <c r="U27" s="7"/>
      <c r="V27" s="7"/>
      <c r="W27" s="7"/>
      <c r="X27" s="7"/>
      <c r="Y27" s="7"/>
      <c r="Z27" s="28"/>
      <c r="AA27" s="7"/>
      <c r="AB27" s="7"/>
      <c r="AC27" s="7"/>
      <c r="AD27" s="8"/>
    </row>
    <row r="28" customFormat="false" ht="13.8" hidden="false" customHeight="false" outlineLevel="0" collapsed="false">
      <c r="A28" s="4"/>
      <c r="B28" s="7" t="s">
        <v>37</v>
      </c>
      <c r="C28" s="15" t="s">
        <v>38</v>
      </c>
      <c r="D28" s="15" t="s">
        <v>39</v>
      </c>
      <c r="E28" s="15"/>
      <c r="F28" s="15" t="s">
        <v>18</v>
      </c>
      <c r="G28" s="15" t="s">
        <v>19</v>
      </c>
      <c r="H28" s="15" t="s">
        <v>19</v>
      </c>
      <c r="I28" s="15"/>
      <c r="J28" s="15"/>
      <c r="K28" s="15"/>
      <c r="L28" s="16"/>
      <c r="M28" s="17"/>
      <c r="N28" s="18"/>
      <c r="Q28" s="4"/>
      <c r="R28" s="7" t="s">
        <v>37</v>
      </c>
      <c r="S28" s="15" t="s">
        <v>19</v>
      </c>
      <c r="T28" s="15" t="s">
        <v>40</v>
      </c>
      <c r="U28" s="15"/>
      <c r="V28" s="15" t="s">
        <v>18</v>
      </c>
      <c r="W28" s="15"/>
      <c r="X28" s="15" t="s">
        <v>34</v>
      </c>
      <c r="Y28" s="15"/>
      <c r="Z28" s="29"/>
      <c r="AA28" s="15" t="s">
        <v>19</v>
      </c>
      <c r="AB28" s="16" t="s">
        <v>20</v>
      </c>
      <c r="AC28" s="17"/>
      <c r="AD28" s="18"/>
    </row>
    <row r="29" customFormat="false" ht="13.8" hidden="false" customHeight="false" outlineLevel="0" collapsed="false">
      <c r="A29" s="4"/>
      <c r="B29" s="7"/>
      <c r="C29" s="30" t="n">
        <v>0</v>
      </c>
      <c r="D29" s="19" t="n">
        <v>4</v>
      </c>
      <c r="E29" s="31"/>
      <c r="F29" s="31" t="n">
        <v>1</v>
      </c>
      <c r="G29" s="17" t="n">
        <f aca="false">C29*F29</f>
        <v>0</v>
      </c>
      <c r="H29" s="17" t="n">
        <f aca="false">F29*D29*C29</f>
        <v>0</v>
      </c>
      <c r="I29" s="31"/>
      <c r="J29" s="31"/>
      <c r="K29" s="31"/>
      <c r="L29" s="32" t="n">
        <f aca="false">C29*J30</f>
        <v>0</v>
      </c>
      <c r="M29" s="21" t="n">
        <v>0</v>
      </c>
      <c r="N29" s="22" t="n">
        <f aca="false">L29+M29</f>
        <v>0</v>
      </c>
      <c r="Q29" s="4"/>
      <c r="R29" s="7"/>
      <c r="S29" s="17" t="n">
        <f aca="false">($F$65/100)*$T$5</f>
        <v>0</v>
      </c>
      <c r="T29" s="19" t="n">
        <v>4</v>
      </c>
      <c r="U29" s="17"/>
      <c r="V29" s="17" t="n">
        <v>1</v>
      </c>
      <c r="W29" s="17"/>
      <c r="X29" s="24" t="n">
        <f aca="false">S29/T29*V29</f>
        <v>0</v>
      </c>
      <c r="Y29" s="31"/>
      <c r="Z29" s="27"/>
      <c r="AA29" s="25" t="n">
        <f aca="false">S29/T29</f>
        <v>0</v>
      </c>
      <c r="AB29" s="20" t="n">
        <f aca="false">X29*Z30</f>
        <v>0</v>
      </c>
      <c r="AC29" s="21" t="n">
        <v>0</v>
      </c>
      <c r="AD29" s="22" t="n">
        <f aca="false">AB29+AC29</f>
        <v>0</v>
      </c>
    </row>
    <row r="30" customFormat="false" ht="14.4" hidden="false" customHeight="false" outlineLevel="0" collapsed="false">
      <c r="A30" s="4"/>
      <c r="B30" s="7"/>
      <c r="C30" s="31"/>
      <c r="D30" s="31"/>
      <c r="E30" s="31"/>
      <c r="F30" s="31"/>
      <c r="G30" s="31"/>
      <c r="H30" s="31"/>
      <c r="I30" s="31" t="s">
        <v>36</v>
      </c>
      <c r="J30" s="19" t="n">
        <v>1.6</v>
      </c>
      <c r="K30" s="31"/>
      <c r="L30" s="33"/>
      <c r="M30" s="17"/>
      <c r="N30" s="18"/>
      <c r="Q30" s="4"/>
      <c r="R30" s="7"/>
      <c r="S30" s="17"/>
      <c r="T30" s="17"/>
      <c r="U30" s="17"/>
      <c r="V30" s="17"/>
      <c r="W30" s="17"/>
      <c r="X30" s="17"/>
      <c r="Y30" s="31" t="s">
        <v>36</v>
      </c>
      <c r="Z30" s="27" t="n">
        <f aca="false">J30</f>
        <v>1.6</v>
      </c>
      <c r="AA30" s="17"/>
      <c r="AB30" s="26"/>
      <c r="AC30" s="17"/>
      <c r="AD30" s="18"/>
    </row>
    <row r="31" customFormat="false" ht="14.4" hidden="false" customHeight="false" outlineLevel="0" collapsed="false">
      <c r="A31" s="4"/>
      <c r="B31" s="7"/>
      <c r="C31" s="7"/>
      <c r="D31" s="7"/>
      <c r="E31" s="7"/>
      <c r="F31" s="7"/>
      <c r="G31" s="7"/>
      <c r="H31" s="7"/>
      <c r="I31" s="7"/>
      <c r="J31" s="7"/>
      <c r="K31" s="7"/>
      <c r="L31" s="7"/>
      <c r="M31" s="7"/>
      <c r="N31" s="8"/>
      <c r="Q31" s="4"/>
      <c r="R31" s="7"/>
      <c r="S31" s="7"/>
      <c r="T31" s="7"/>
      <c r="U31" s="7"/>
      <c r="V31" s="7"/>
      <c r="W31" s="7"/>
      <c r="X31" s="7"/>
      <c r="Y31" s="7"/>
      <c r="Z31" s="7"/>
      <c r="AA31" s="7"/>
      <c r="AB31" s="7"/>
      <c r="AC31" s="7"/>
      <c r="AD31" s="8"/>
    </row>
    <row r="32" customFormat="false" ht="18" hidden="false" customHeight="false" outlineLevel="0" collapsed="false">
      <c r="A32" s="4"/>
      <c r="B32" s="34" t="s">
        <v>41</v>
      </c>
      <c r="C32" s="7"/>
      <c r="D32" s="7"/>
      <c r="E32" s="7"/>
      <c r="F32" s="7"/>
      <c r="G32" s="13" t="s">
        <v>6</v>
      </c>
      <c r="H32" s="13" t="s">
        <v>42</v>
      </c>
      <c r="I32" s="7"/>
      <c r="J32" s="7"/>
      <c r="K32" s="7"/>
      <c r="L32" s="7"/>
      <c r="M32" s="7"/>
      <c r="N32" s="8"/>
      <c r="Q32" s="9" t="s">
        <v>43</v>
      </c>
      <c r="R32" s="34"/>
      <c r="S32" s="13"/>
      <c r="T32" s="7"/>
      <c r="U32" s="12" t="n">
        <f aca="false">Y5</f>
        <v>0</v>
      </c>
      <c r="V32" s="12" t="s">
        <v>3</v>
      </c>
      <c r="W32" s="7"/>
      <c r="X32" s="7"/>
      <c r="Y32" s="7"/>
      <c r="Z32" s="7"/>
      <c r="AA32" s="13" t="s">
        <v>44</v>
      </c>
      <c r="AB32" s="7"/>
      <c r="AC32" s="7"/>
      <c r="AD32" s="8"/>
    </row>
    <row r="33" customFormat="false" ht="14.4" hidden="false" customHeight="false" outlineLevel="0" collapsed="false">
      <c r="A33" s="4"/>
      <c r="B33" s="7" t="s">
        <v>15</v>
      </c>
      <c r="C33" s="15" t="s">
        <v>16</v>
      </c>
      <c r="D33" s="15" t="s">
        <v>17</v>
      </c>
      <c r="E33" s="15"/>
      <c r="F33" s="15" t="s">
        <v>18</v>
      </c>
      <c r="G33" s="15" t="s">
        <v>19</v>
      </c>
      <c r="H33" s="15" t="s">
        <v>19</v>
      </c>
      <c r="I33" s="15"/>
      <c r="J33" s="15"/>
      <c r="K33" s="15"/>
      <c r="L33" s="16" t="s">
        <v>20</v>
      </c>
      <c r="M33" s="17"/>
      <c r="N33" s="18"/>
      <c r="Q33" s="4"/>
      <c r="R33" s="7" t="s">
        <v>15</v>
      </c>
      <c r="S33" s="15" t="s">
        <v>19</v>
      </c>
      <c r="T33" s="15" t="s">
        <v>17</v>
      </c>
      <c r="U33" s="15"/>
      <c r="V33" s="15" t="s">
        <v>18</v>
      </c>
      <c r="W33" s="15"/>
      <c r="X33" s="15" t="s">
        <v>16</v>
      </c>
      <c r="Y33" s="15"/>
      <c r="Z33" s="15"/>
      <c r="AA33" s="15" t="s">
        <v>19</v>
      </c>
      <c r="AB33" s="16" t="s">
        <v>20</v>
      </c>
      <c r="AC33" s="17"/>
      <c r="AD33" s="18"/>
    </row>
    <row r="34" customFormat="false" ht="13.8" hidden="false" customHeight="false" outlineLevel="0" collapsed="false">
      <c r="A34" s="4"/>
      <c r="B34" s="7"/>
      <c r="C34" s="19" t="n">
        <v>0</v>
      </c>
      <c r="D34" s="19" t="n">
        <v>95</v>
      </c>
      <c r="E34" s="17"/>
      <c r="F34" s="17" t="n">
        <v>10</v>
      </c>
      <c r="G34" s="17" t="n">
        <f aca="false">C34*F34</f>
        <v>0</v>
      </c>
      <c r="H34" s="17" t="n">
        <f aca="false">(F34/100)*D34*C34</f>
        <v>0</v>
      </c>
      <c r="I34" s="17"/>
      <c r="J34" s="17"/>
      <c r="K34" s="17"/>
      <c r="L34" s="20" t="n">
        <f aca="false">C34*J35</f>
        <v>0</v>
      </c>
      <c r="M34" s="21" t="n">
        <v>0</v>
      </c>
      <c r="N34" s="22" t="n">
        <f aca="false">L34+M34</f>
        <v>0</v>
      </c>
      <c r="Q34" s="4"/>
      <c r="R34" s="7"/>
      <c r="S34" s="17" t="n">
        <f aca="false">($F$65/100)*$Y$5</f>
        <v>0</v>
      </c>
      <c r="T34" s="19" t="n">
        <v>95</v>
      </c>
      <c r="U34" s="17"/>
      <c r="V34" s="17" t="n">
        <v>10</v>
      </c>
      <c r="W34" s="17"/>
      <c r="X34" s="24" t="n">
        <f aca="false">(S34*100)/T34/V34</f>
        <v>0</v>
      </c>
      <c r="Y34" s="17"/>
      <c r="Z34" s="17"/>
      <c r="AA34" s="25" t="n">
        <f aca="false">S34/T34*100</f>
        <v>0</v>
      </c>
      <c r="AB34" s="20" t="n">
        <f aca="false">X34*Z35</f>
        <v>0</v>
      </c>
      <c r="AC34" s="21" t="n">
        <v>0</v>
      </c>
      <c r="AD34" s="22" t="n">
        <f aca="false">AB34+AC34</f>
        <v>0</v>
      </c>
    </row>
    <row r="35" customFormat="false" ht="13.8" hidden="false" customHeight="false" outlineLevel="0" collapsed="false">
      <c r="A35" s="4"/>
      <c r="B35" s="7"/>
      <c r="C35" s="17"/>
      <c r="D35" s="17"/>
      <c r="E35" s="17"/>
      <c r="F35" s="17"/>
      <c r="G35" s="17"/>
      <c r="H35" s="17"/>
      <c r="I35" s="17" t="s">
        <v>22</v>
      </c>
      <c r="J35" s="27" t="n">
        <f aca="false">J10</f>
        <v>7</v>
      </c>
      <c r="K35" s="17"/>
      <c r="L35" s="26"/>
      <c r="M35" s="17"/>
      <c r="N35" s="18"/>
      <c r="Q35" s="4"/>
      <c r="R35" s="7"/>
      <c r="S35" s="17"/>
      <c r="T35" s="17"/>
      <c r="U35" s="17"/>
      <c r="V35" s="17"/>
      <c r="W35" s="17"/>
      <c r="X35" s="17"/>
      <c r="Y35" s="17" t="s">
        <v>22</v>
      </c>
      <c r="Z35" s="27" t="n">
        <f aca="false">J35</f>
        <v>7</v>
      </c>
      <c r="AA35" s="17"/>
      <c r="AB35" s="26"/>
      <c r="AC35" s="17"/>
      <c r="AD35" s="18"/>
    </row>
    <row r="36" customFormat="false" ht="13.8" hidden="false" customHeight="false" outlineLevel="0" collapsed="false">
      <c r="A36" s="4"/>
      <c r="B36" s="7"/>
      <c r="C36" s="7"/>
      <c r="D36" s="7"/>
      <c r="E36" s="7"/>
      <c r="F36" s="7"/>
      <c r="G36" s="7"/>
      <c r="H36" s="7"/>
      <c r="I36" s="7"/>
      <c r="J36" s="28"/>
      <c r="K36" s="7"/>
      <c r="L36" s="7"/>
      <c r="M36" s="7"/>
      <c r="N36" s="8"/>
      <c r="Q36" s="4"/>
      <c r="R36" s="7"/>
      <c r="S36" s="7"/>
      <c r="T36" s="7"/>
      <c r="U36" s="7"/>
      <c r="V36" s="7"/>
      <c r="W36" s="7"/>
      <c r="X36" s="7"/>
      <c r="Y36" s="7"/>
      <c r="Z36" s="28"/>
      <c r="AA36" s="7"/>
      <c r="AB36" s="7"/>
      <c r="AC36" s="7"/>
      <c r="AD36" s="8"/>
    </row>
    <row r="37" customFormat="false" ht="13.8" hidden="false" customHeight="false" outlineLevel="0" collapsed="false">
      <c r="A37" s="4"/>
      <c r="B37" s="7" t="s">
        <v>23</v>
      </c>
      <c r="C37" s="15" t="s">
        <v>24</v>
      </c>
      <c r="D37" s="15" t="s">
        <v>17</v>
      </c>
      <c r="E37" s="15"/>
      <c r="F37" s="15" t="s">
        <v>18</v>
      </c>
      <c r="G37" s="15" t="s">
        <v>19</v>
      </c>
      <c r="H37" s="15" t="s">
        <v>19</v>
      </c>
      <c r="I37" s="15"/>
      <c r="J37" s="29"/>
      <c r="K37" s="15"/>
      <c r="L37" s="16"/>
      <c r="M37" s="17"/>
      <c r="N37" s="18"/>
      <c r="Q37" s="4"/>
      <c r="R37" s="7" t="s">
        <v>23</v>
      </c>
      <c r="S37" s="15" t="s">
        <v>19</v>
      </c>
      <c r="T37" s="15" t="s">
        <v>17</v>
      </c>
      <c r="U37" s="15"/>
      <c r="V37" s="15" t="s">
        <v>18</v>
      </c>
      <c r="W37" s="15"/>
      <c r="X37" s="15" t="s">
        <v>24</v>
      </c>
      <c r="Y37" s="15"/>
      <c r="Z37" s="29"/>
      <c r="AA37" s="15" t="s">
        <v>19</v>
      </c>
      <c r="AB37" s="16" t="s">
        <v>20</v>
      </c>
      <c r="AC37" s="17"/>
      <c r="AD37" s="18"/>
    </row>
    <row r="38" customFormat="false" ht="13.8" hidden="false" customHeight="false" outlineLevel="0" collapsed="false">
      <c r="A38" s="4"/>
      <c r="B38" s="7"/>
      <c r="C38" s="30" t="n">
        <v>0</v>
      </c>
      <c r="D38" s="19" t="n">
        <v>95</v>
      </c>
      <c r="E38" s="31"/>
      <c r="F38" s="31" t="n">
        <v>11</v>
      </c>
      <c r="G38" s="17" t="n">
        <f aca="false">C38*F38</f>
        <v>0</v>
      </c>
      <c r="H38" s="17" t="n">
        <f aca="false">(F38/100)*D38*C38</f>
        <v>0</v>
      </c>
      <c r="I38" s="31"/>
      <c r="J38" s="27"/>
      <c r="K38" s="31"/>
      <c r="L38" s="32" t="n">
        <f aca="false">C38*J39</f>
        <v>0</v>
      </c>
      <c r="M38" s="21" t="n">
        <v>0</v>
      </c>
      <c r="N38" s="22" t="n">
        <f aca="false">L38+M38</f>
        <v>0</v>
      </c>
      <c r="Q38" s="4"/>
      <c r="R38" s="7"/>
      <c r="S38" s="17" t="n">
        <f aca="false">($F$65/100)*$Y$5</f>
        <v>0</v>
      </c>
      <c r="T38" s="19" t="n">
        <v>95</v>
      </c>
      <c r="U38" s="17"/>
      <c r="V38" s="17" t="n">
        <v>11</v>
      </c>
      <c r="W38" s="17"/>
      <c r="X38" s="24" t="n">
        <f aca="false">(S38*100)/T38/V38</f>
        <v>0</v>
      </c>
      <c r="Y38" s="31"/>
      <c r="Z38" s="27"/>
      <c r="AA38" s="25" t="n">
        <f aca="false">S38/T38*100</f>
        <v>0</v>
      </c>
      <c r="AB38" s="20" t="n">
        <f aca="false">X38*Z39</f>
        <v>0</v>
      </c>
      <c r="AC38" s="21" t="n">
        <v>0</v>
      </c>
      <c r="AD38" s="22" t="n">
        <f aca="false">AB38+AC38</f>
        <v>0</v>
      </c>
    </row>
    <row r="39" customFormat="false" ht="13.8" hidden="false" customHeight="false" outlineLevel="0" collapsed="false">
      <c r="A39" s="4"/>
      <c r="B39" s="7"/>
      <c r="C39" s="31"/>
      <c r="D39" s="31"/>
      <c r="E39" s="31"/>
      <c r="F39" s="31"/>
      <c r="G39" s="31"/>
      <c r="H39" s="31"/>
      <c r="I39" s="31" t="s">
        <v>25</v>
      </c>
      <c r="J39" s="27" t="n">
        <f aca="false">J14</f>
        <v>5</v>
      </c>
      <c r="K39" s="31"/>
      <c r="L39" s="33"/>
      <c r="M39" s="17"/>
      <c r="N39" s="18"/>
      <c r="Q39" s="4"/>
      <c r="R39" s="7"/>
      <c r="S39" s="17"/>
      <c r="T39" s="17"/>
      <c r="U39" s="17"/>
      <c r="V39" s="17"/>
      <c r="W39" s="17"/>
      <c r="X39" s="17"/>
      <c r="Y39" s="31" t="s">
        <v>25</v>
      </c>
      <c r="Z39" s="27" t="n">
        <f aca="false">J39</f>
        <v>5</v>
      </c>
      <c r="AA39" s="17"/>
      <c r="AB39" s="26"/>
      <c r="AC39" s="17"/>
      <c r="AD39" s="18"/>
    </row>
    <row r="40" customFormat="false" ht="13.8" hidden="false" customHeight="false" outlineLevel="0" collapsed="false">
      <c r="A40" s="4"/>
      <c r="B40" s="7"/>
      <c r="C40" s="7"/>
      <c r="D40" s="7"/>
      <c r="E40" s="7"/>
      <c r="F40" s="7"/>
      <c r="G40" s="15"/>
      <c r="H40" s="7"/>
      <c r="I40" s="7"/>
      <c r="J40" s="28"/>
      <c r="K40" s="7"/>
      <c r="L40" s="7"/>
      <c r="M40" s="7"/>
      <c r="N40" s="8"/>
      <c r="Q40" s="4"/>
      <c r="R40" s="7"/>
      <c r="S40" s="7"/>
      <c r="T40" s="7"/>
      <c r="U40" s="7"/>
      <c r="V40" s="7"/>
      <c r="W40" s="7"/>
      <c r="X40" s="7"/>
      <c r="Y40" s="7"/>
      <c r="Z40" s="28"/>
      <c r="AA40" s="7"/>
      <c r="AB40" s="7"/>
      <c r="AC40" s="7"/>
      <c r="AD40" s="8"/>
    </row>
    <row r="41" customFormat="false" ht="13.8" hidden="false" customHeight="false" outlineLevel="0" collapsed="false">
      <c r="A41" s="4"/>
      <c r="B41" s="7" t="s">
        <v>26</v>
      </c>
      <c r="C41" s="15" t="s">
        <v>27</v>
      </c>
      <c r="D41" s="15" t="s">
        <v>28</v>
      </c>
      <c r="E41" s="15"/>
      <c r="F41" s="15" t="s">
        <v>18</v>
      </c>
      <c r="G41" s="15" t="s">
        <v>19</v>
      </c>
      <c r="H41" s="15" t="s">
        <v>19</v>
      </c>
      <c r="I41" s="15"/>
      <c r="J41" s="29"/>
      <c r="K41" s="15"/>
      <c r="L41" s="16"/>
      <c r="M41" s="17"/>
      <c r="N41" s="18"/>
      <c r="Q41" s="4"/>
      <c r="R41" s="7" t="s">
        <v>26</v>
      </c>
      <c r="S41" s="15" t="s">
        <v>19</v>
      </c>
      <c r="T41" s="15" t="s">
        <v>28</v>
      </c>
      <c r="U41" s="15"/>
      <c r="V41" s="15" t="s">
        <v>18</v>
      </c>
      <c r="W41" s="15"/>
      <c r="X41" s="15" t="s">
        <v>27</v>
      </c>
      <c r="Y41" s="15"/>
      <c r="Z41" s="29"/>
      <c r="AA41" s="15" t="s">
        <v>19</v>
      </c>
      <c r="AB41" s="16" t="s">
        <v>20</v>
      </c>
      <c r="AC41" s="17"/>
      <c r="AD41" s="18"/>
    </row>
    <row r="42" customFormat="false" ht="13.8" hidden="false" customHeight="false" outlineLevel="0" collapsed="false">
      <c r="A42" s="4"/>
      <c r="B42" s="7"/>
      <c r="C42" s="30" t="n">
        <v>0</v>
      </c>
      <c r="D42" s="17" t="n">
        <v>100</v>
      </c>
      <c r="E42" s="31"/>
      <c r="F42" s="31" t="n">
        <v>1000</v>
      </c>
      <c r="G42" s="17" t="n">
        <f aca="false">C42*F42</f>
        <v>0</v>
      </c>
      <c r="H42" s="17" t="n">
        <f aca="false">(F42/100)*D42*C42</f>
        <v>0</v>
      </c>
      <c r="I42" s="31"/>
      <c r="J42" s="27"/>
      <c r="K42" s="31"/>
      <c r="L42" s="32" t="n">
        <f aca="false">C42*J43</f>
        <v>0</v>
      </c>
      <c r="M42" s="21" t="n">
        <v>0</v>
      </c>
      <c r="N42" s="22" t="n">
        <f aca="false">L42+M42</f>
        <v>0</v>
      </c>
      <c r="Q42" s="4"/>
      <c r="R42" s="7"/>
      <c r="S42" s="17" t="n">
        <f aca="false">($F$65/100)*$Y$5</f>
        <v>0</v>
      </c>
      <c r="T42" s="27" t="n">
        <v>100</v>
      </c>
      <c r="U42" s="17"/>
      <c r="V42" s="17" t="n">
        <v>1000</v>
      </c>
      <c r="W42" s="17"/>
      <c r="X42" s="24" t="n">
        <f aca="false">(S42*100)/T42/V42</f>
        <v>0</v>
      </c>
      <c r="Y42" s="31"/>
      <c r="Z42" s="27"/>
      <c r="AA42" s="25" t="n">
        <f aca="false">S42/T42*100</f>
        <v>0</v>
      </c>
      <c r="AB42" s="20" t="n">
        <f aca="false">X42*Z43</f>
        <v>0</v>
      </c>
      <c r="AC42" s="21" t="n">
        <v>0</v>
      </c>
      <c r="AD42" s="22" t="n">
        <f aca="false">AB42+AC42</f>
        <v>0</v>
      </c>
    </row>
    <row r="43" customFormat="false" ht="13.8" hidden="false" customHeight="false" outlineLevel="0" collapsed="false">
      <c r="A43" s="4"/>
      <c r="B43" s="7"/>
      <c r="C43" s="31"/>
      <c r="D43" s="31"/>
      <c r="E43" s="31"/>
      <c r="F43" s="31"/>
      <c r="G43" s="31"/>
      <c r="H43" s="31"/>
      <c r="I43" s="31" t="s">
        <v>29</v>
      </c>
      <c r="J43" s="27" t="n">
        <f aca="false">J18</f>
        <v>500</v>
      </c>
      <c r="K43" s="31"/>
      <c r="L43" s="33"/>
      <c r="M43" s="17"/>
      <c r="N43" s="18"/>
      <c r="Q43" s="4"/>
      <c r="R43" s="7"/>
      <c r="S43" s="17"/>
      <c r="T43" s="17"/>
      <c r="U43" s="17"/>
      <c r="V43" s="17"/>
      <c r="W43" s="17"/>
      <c r="X43" s="17"/>
      <c r="Y43" s="31" t="s">
        <v>29</v>
      </c>
      <c r="Z43" s="27" t="n">
        <f aca="false">J43</f>
        <v>500</v>
      </c>
      <c r="AA43" s="17"/>
      <c r="AB43" s="26"/>
      <c r="AC43" s="17"/>
      <c r="AD43" s="18"/>
    </row>
    <row r="44" customFormat="false" ht="13.8" hidden="false" customHeight="false" outlineLevel="0" collapsed="false">
      <c r="A44" s="4"/>
      <c r="B44" s="7"/>
      <c r="C44" s="7"/>
      <c r="D44" s="7"/>
      <c r="E44" s="7"/>
      <c r="F44" s="7"/>
      <c r="G44" s="7"/>
      <c r="H44" s="7"/>
      <c r="I44" s="7"/>
      <c r="J44" s="28"/>
      <c r="K44" s="7"/>
      <c r="L44" s="7"/>
      <c r="M44" s="7"/>
      <c r="N44" s="8"/>
      <c r="Q44" s="4"/>
      <c r="R44" s="7"/>
      <c r="S44" s="7"/>
      <c r="T44" s="7"/>
      <c r="U44" s="7"/>
      <c r="V44" s="7"/>
      <c r="W44" s="7"/>
      <c r="X44" s="7"/>
      <c r="Y44" s="7"/>
      <c r="Z44" s="28"/>
      <c r="AA44" s="7"/>
      <c r="AB44" s="7"/>
      <c r="AC44" s="7"/>
      <c r="AD44" s="8"/>
    </row>
    <row r="45" customFormat="false" ht="13.8" hidden="false" customHeight="false" outlineLevel="0" collapsed="false">
      <c r="A45" s="4"/>
      <c r="B45" s="7" t="s">
        <v>30</v>
      </c>
      <c r="C45" s="15" t="s">
        <v>31</v>
      </c>
      <c r="D45" s="15" t="s">
        <v>17</v>
      </c>
      <c r="E45" s="15"/>
      <c r="F45" s="15" t="s">
        <v>18</v>
      </c>
      <c r="G45" s="15" t="s">
        <v>19</v>
      </c>
      <c r="H45" s="15" t="s">
        <v>19</v>
      </c>
      <c r="I45" s="15"/>
      <c r="J45" s="29"/>
      <c r="K45" s="15"/>
      <c r="L45" s="16"/>
      <c r="M45" s="17"/>
      <c r="N45" s="18"/>
      <c r="Q45" s="4"/>
      <c r="R45" s="7" t="s">
        <v>30</v>
      </c>
      <c r="S45" s="15" t="s">
        <v>19</v>
      </c>
      <c r="T45" s="15" t="s">
        <v>17</v>
      </c>
      <c r="U45" s="15"/>
      <c r="V45" s="15" t="s">
        <v>18</v>
      </c>
      <c r="W45" s="15"/>
      <c r="X45" s="15" t="s">
        <v>31</v>
      </c>
      <c r="Y45" s="15"/>
      <c r="Z45" s="29"/>
      <c r="AA45" s="15" t="s">
        <v>19</v>
      </c>
      <c r="AB45" s="16" t="s">
        <v>20</v>
      </c>
      <c r="AC45" s="17"/>
      <c r="AD45" s="18"/>
    </row>
    <row r="46" customFormat="false" ht="13.8" hidden="false" customHeight="false" outlineLevel="0" collapsed="false">
      <c r="A46" s="4"/>
      <c r="B46" s="6"/>
      <c r="C46" s="30" t="n">
        <v>0</v>
      </c>
      <c r="D46" s="19" t="n">
        <v>95</v>
      </c>
      <c r="E46" s="31"/>
      <c r="F46" s="31" t="n">
        <v>4.8</v>
      </c>
      <c r="G46" s="17" t="n">
        <f aca="false">C46*F46</f>
        <v>0</v>
      </c>
      <c r="H46" s="17" t="n">
        <f aca="false">(F46/100)*D46*C46</f>
        <v>0</v>
      </c>
      <c r="I46" s="31"/>
      <c r="J46" s="27"/>
      <c r="K46" s="31"/>
      <c r="L46" s="32" t="n">
        <f aca="false">C46*J47</f>
        <v>0</v>
      </c>
      <c r="M46" s="21" t="n">
        <v>0</v>
      </c>
      <c r="N46" s="22" t="n">
        <f aca="false">L46+M46</f>
        <v>0</v>
      </c>
      <c r="Q46" s="4"/>
      <c r="R46" s="6"/>
      <c r="S46" s="17" t="n">
        <f aca="false">($F$65/100)*$Y$5</f>
        <v>0</v>
      </c>
      <c r="T46" s="19" t="n">
        <v>95</v>
      </c>
      <c r="U46" s="17"/>
      <c r="V46" s="17" t="n">
        <v>4.8</v>
      </c>
      <c r="W46" s="17"/>
      <c r="X46" s="24" t="n">
        <f aca="false">(S46*100)/T46/V46</f>
        <v>0</v>
      </c>
      <c r="Y46" s="31"/>
      <c r="Z46" s="27"/>
      <c r="AA46" s="25" t="n">
        <f aca="false">S46/T46*100</f>
        <v>0</v>
      </c>
      <c r="AB46" s="20" t="n">
        <f aca="false">X46*Z47</f>
        <v>0</v>
      </c>
      <c r="AC46" s="21" t="n">
        <v>0</v>
      </c>
      <c r="AD46" s="22" t="n">
        <f aca="false">AB46+AC46</f>
        <v>0</v>
      </c>
    </row>
    <row r="47" customFormat="false" ht="13.8" hidden="false" customHeight="false" outlineLevel="0" collapsed="false">
      <c r="A47" s="4"/>
      <c r="B47" s="7"/>
      <c r="C47" s="31"/>
      <c r="D47" s="31"/>
      <c r="E47" s="31"/>
      <c r="F47" s="31"/>
      <c r="G47" s="31"/>
      <c r="H47" s="31"/>
      <c r="I47" s="31" t="s">
        <v>32</v>
      </c>
      <c r="J47" s="27" t="n">
        <f aca="false">J22</f>
        <v>2</v>
      </c>
      <c r="K47" s="31"/>
      <c r="L47" s="33"/>
      <c r="M47" s="17"/>
      <c r="N47" s="18"/>
      <c r="Q47" s="4"/>
      <c r="R47" s="7"/>
      <c r="S47" s="17"/>
      <c r="T47" s="17"/>
      <c r="U47" s="17"/>
      <c r="V47" s="17"/>
      <c r="W47" s="17"/>
      <c r="X47" s="17"/>
      <c r="Y47" s="31" t="s">
        <v>32</v>
      </c>
      <c r="Z47" s="27" t="n">
        <f aca="false">J47</f>
        <v>2</v>
      </c>
      <c r="AA47" s="17"/>
      <c r="AB47" s="26"/>
      <c r="AC47" s="17"/>
      <c r="AD47" s="18"/>
    </row>
    <row r="48" customFormat="false" ht="13.8" hidden="false" customHeight="false" outlineLevel="0" collapsed="false">
      <c r="A48" s="4"/>
      <c r="B48" s="7"/>
      <c r="C48" s="7"/>
      <c r="D48" s="7"/>
      <c r="E48" s="7"/>
      <c r="F48" s="7"/>
      <c r="G48" s="7"/>
      <c r="H48" s="7"/>
      <c r="I48" s="7"/>
      <c r="J48" s="28"/>
      <c r="K48" s="7"/>
      <c r="L48" s="7"/>
      <c r="M48" s="7"/>
      <c r="N48" s="8"/>
      <c r="Q48" s="4"/>
      <c r="R48" s="7"/>
      <c r="S48" s="7"/>
      <c r="T48" s="7"/>
      <c r="U48" s="7"/>
      <c r="V48" s="7"/>
      <c r="W48" s="7"/>
      <c r="X48" s="7"/>
      <c r="Y48" s="7"/>
      <c r="Z48" s="28"/>
      <c r="AA48" s="7"/>
      <c r="AB48" s="7"/>
      <c r="AC48" s="7"/>
      <c r="AD48" s="8"/>
    </row>
    <row r="49" customFormat="false" ht="13.8" hidden="false" customHeight="false" outlineLevel="0" collapsed="false">
      <c r="A49" s="4"/>
      <c r="B49" s="7" t="s">
        <v>33</v>
      </c>
      <c r="C49" s="15" t="s">
        <v>34</v>
      </c>
      <c r="D49" s="15" t="s">
        <v>28</v>
      </c>
      <c r="E49" s="15"/>
      <c r="F49" s="15" t="s">
        <v>18</v>
      </c>
      <c r="G49" s="15" t="s">
        <v>19</v>
      </c>
      <c r="H49" s="15" t="s">
        <v>19</v>
      </c>
      <c r="I49" s="15"/>
      <c r="J49" s="29"/>
      <c r="K49" s="15"/>
      <c r="L49" s="16"/>
      <c r="M49" s="17"/>
      <c r="N49" s="18"/>
      <c r="Q49" s="4"/>
      <c r="R49" s="7" t="s">
        <v>33</v>
      </c>
      <c r="S49" s="15" t="s">
        <v>19</v>
      </c>
      <c r="T49" s="15" t="s">
        <v>28</v>
      </c>
      <c r="U49" s="15"/>
      <c r="V49" s="15" t="s">
        <v>18</v>
      </c>
      <c r="W49" s="15"/>
      <c r="X49" s="15" t="s">
        <v>35</v>
      </c>
      <c r="Y49" s="15"/>
      <c r="Z49" s="29"/>
      <c r="AA49" s="15" t="s">
        <v>19</v>
      </c>
      <c r="AB49" s="16" t="s">
        <v>20</v>
      </c>
      <c r="AC49" s="17"/>
      <c r="AD49" s="18"/>
    </row>
    <row r="50" customFormat="false" ht="13.8" hidden="false" customHeight="false" outlineLevel="0" collapsed="false">
      <c r="A50" s="4"/>
      <c r="B50" s="7"/>
      <c r="C50" s="30" t="n">
        <v>0</v>
      </c>
      <c r="D50" s="17" t="n">
        <v>100</v>
      </c>
      <c r="E50" s="31"/>
      <c r="F50" s="31" t="n">
        <v>1</v>
      </c>
      <c r="G50" s="17" t="n">
        <f aca="false">C50*F50</f>
        <v>0</v>
      </c>
      <c r="H50" s="17" t="n">
        <f aca="false">(F50/100)*D50*C50</f>
        <v>0</v>
      </c>
      <c r="I50" s="31"/>
      <c r="J50" s="27"/>
      <c r="K50" s="31"/>
      <c r="L50" s="32" t="n">
        <f aca="false">C50*J51</f>
        <v>0</v>
      </c>
      <c r="M50" s="21" t="n">
        <v>0</v>
      </c>
      <c r="N50" s="22" t="n">
        <f aca="false">L50+M50</f>
        <v>0</v>
      </c>
      <c r="Q50" s="4"/>
      <c r="R50" s="7"/>
      <c r="S50" s="17" t="n">
        <f aca="false">($F$65/100)*$Y$5</f>
        <v>0</v>
      </c>
      <c r="T50" s="27" t="n">
        <v>100</v>
      </c>
      <c r="U50" s="17"/>
      <c r="V50" s="17" t="n">
        <v>1</v>
      </c>
      <c r="W50" s="17"/>
      <c r="X50" s="24" t="n">
        <f aca="false">(S50*100)/T50/V50</f>
        <v>0</v>
      </c>
      <c r="Y50" s="31"/>
      <c r="Z50" s="27"/>
      <c r="AA50" s="25" t="n">
        <f aca="false">S50/T50*100</f>
        <v>0</v>
      </c>
      <c r="AB50" s="20" t="n">
        <f aca="false">X50*Z51</f>
        <v>0</v>
      </c>
      <c r="AC50" s="21" t="n">
        <v>0</v>
      </c>
      <c r="AD50" s="22" t="n">
        <f aca="false">AB50+AC50</f>
        <v>0</v>
      </c>
    </row>
    <row r="51" customFormat="false" ht="13.8" hidden="false" customHeight="false" outlineLevel="0" collapsed="false">
      <c r="A51" s="4"/>
      <c r="B51" s="7"/>
      <c r="C51" s="31"/>
      <c r="D51" s="31"/>
      <c r="E51" s="31"/>
      <c r="F51" s="31"/>
      <c r="G51" s="31"/>
      <c r="H51" s="31"/>
      <c r="I51" s="31" t="s">
        <v>36</v>
      </c>
      <c r="J51" s="27" t="n">
        <f aca="false">J26</f>
        <v>1.6</v>
      </c>
      <c r="K51" s="31"/>
      <c r="L51" s="33"/>
      <c r="M51" s="17"/>
      <c r="N51" s="18"/>
      <c r="Q51" s="4"/>
      <c r="R51" s="7"/>
      <c r="S51" s="17"/>
      <c r="T51" s="17"/>
      <c r="U51" s="17"/>
      <c r="V51" s="17"/>
      <c r="W51" s="17"/>
      <c r="X51" s="17"/>
      <c r="Y51" s="31" t="s">
        <v>36</v>
      </c>
      <c r="Z51" s="27" t="n">
        <f aca="false">J51</f>
        <v>1.6</v>
      </c>
      <c r="AA51" s="17"/>
      <c r="AB51" s="26"/>
      <c r="AC51" s="17"/>
      <c r="AD51" s="18"/>
    </row>
    <row r="52" customFormat="false" ht="13.8" hidden="false" customHeight="false" outlineLevel="0" collapsed="false">
      <c r="A52" s="4"/>
      <c r="B52" s="7"/>
      <c r="C52" s="7"/>
      <c r="D52" s="7"/>
      <c r="E52" s="7"/>
      <c r="F52" s="7"/>
      <c r="G52" s="7"/>
      <c r="H52" s="7"/>
      <c r="I52" s="7"/>
      <c r="J52" s="28"/>
      <c r="K52" s="7"/>
      <c r="L52" s="7"/>
      <c r="M52" s="7"/>
      <c r="N52" s="8"/>
      <c r="Q52" s="4"/>
      <c r="R52" s="7"/>
      <c r="S52" s="7"/>
      <c r="T52" s="7"/>
      <c r="U52" s="7"/>
      <c r="V52" s="7"/>
      <c r="W52" s="7"/>
      <c r="X52" s="7"/>
      <c r="Y52" s="7"/>
      <c r="Z52" s="28"/>
      <c r="AA52" s="7"/>
      <c r="AB52" s="7"/>
      <c r="AC52" s="7"/>
      <c r="AD52" s="8"/>
    </row>
    <row r="53" customFormat="false" ht="13.8" hidden="false" customHeight="false" outlineLevel="0" collapsed="false">
      <c r="A53" s="4"/>
      <c r="B53" s="7" t="s">
        <v>37</v>
      </c>
      <c r="C53" s="15" t="s">
        <v>38</v>
      </c>
      <c r="D53" s="15" t="s">
        <v>39</v>
      </c>
      <c r="E53" s="15"/>
      <c r="F53" s="15" t="s">
        <v>18</v>
      </c>
      <c r="G53" s="15" t="s">
        <v>19</v>
      </c>
      <c r="H53" s="15" t="s">
        <v>19</v>
      </c>
      <c r="I53" s="15"/>
      <c r="J53" s="29"/>
      <c r="K53" s="15"/>
      <c r="L53" s="16"/>
      <c r="M53" s="17"/>
      <c r="N53" s="18"/>
      <c r="Q53" s="4"/>
      <c r="R53" s="7" t="s">
        <v>37</v>
      </c>
      <c r="S53" s="15" t="s">
        <v>19</v>
      </c>
      <c r="T53" s="15" t="s">
        <v>40</v>
      </c>
      <c r="U53" s="15"/>
      <c r="V53" s="15" t="s">
        <v>18</v>
      </c>
      <c r="W53" s="15"/>
      <c r="X53" s="15" t="s">
        <v>34</v>
      </c>
      <c r="Y53" s="15"/>
      <c r="Z53" s="29"/>
      <c r="AA53" s="15" t="s">
        <v>19</v>
      </c>
      <c r="AB53" s="16" t="s">
        <v>20</v>
      </c>
      <c r="AC53" s="17"/>
      <c r="AD53" s="18"/>
    </row>
    <row r="54" customFormat="false" ht="13.8" hidden="false" customHeight="false" outlineLevel="0" collapsed="false">
      <c r="A54" s="4"/>
      <c r="B54" s="7"/>
      <c r="C54" s="30" t="n">
        <v>0</v>
      </c>
      <c r="D54" s="19" t="n">
        <v>4</v>
      </c>
      <c r="E54" s="31"/>
      <c r="F54" s="31" t="n">
        <v>1</v>
      </c>
      <c r="G54" s="17" t="n">
        <f aca="false">C54*F54</f>
        <v>0</v>
      </c>
      <c r="H54" s="17" t="n">
        <f aca="false">F54*D54*C54</f>
        <v>0</v>
      </c>
      <c r="I54" s="31"/>
      <c r="J54" s="27"/>
      <c r="K54" s="31"/>
      <c r="L54" s="32" t="n">
        <f aca="false">C54*J55</f>
        <v>0</v>
      </c>
      <c r="M54" s="21" t="n">
        <v>0</v>
      </c>
      <c r="N54" s="22" t="n">
        <f aca="false">L54+M54</f>
        <v>0</v>
      </c>
      <c r="Q54" s="4"/>
      <c r="R54" s="7"/>
      <c r="S54" s="17" t="n">
        <f aca="false">($F$65/100)*$Y$5</f>
        <v>0</v>
      </c>
      <c r="T54" s="19" t="n">
        <v>4</v>
      </c>
      <c r="U54" s="17"/>
      <c r="V54" s="17" t="n">
        <v>1</v>
      </c>
      <c r="W54" s="17"/>
      <c r="X54" s="24" t="n">
        <f aca="false">S54/T54*V54</f>
        <v>0</v>
      </c>
      <c r="Y54" s="31"/>
      <c r="Z54" s="27"/>
      <c r="AA54" s="25" t="n">
        <f aca="false">S54/T54</f>
        <v>0</v>
      </c>
      <c r="AB54" s="20" t="n">
        <f aca="false">X54*Z55</f>
        <v>0</v>
      </c>
      <c r="AC54" s="21" t="n">
        <v>0</v>
      </c>
      <c r="AD54" s="22" t="n">
        <f aca="false">AB54+AC54</f>
        <v>0</v>
      </c>
    </row>
    <row r="55" customFormat="false" ht="15" hidden="false" customHeight="false" outlineLevel="0" collapsed="false">
      <c r="A55" s="35"/>
      <c r="B55" s="36"/>
      <c r="C55" s="37"/>
      <c r="D55" s="37"/>
      <c r="E55" s="37"/>
      <c r="F55" s="37"/>
      <c r="G55" s="37"/>
      <c r="H55" s="37"/>
      <c r="I55" s="37" t="s">
        <v>36</v>
      </c>
      <c r="J55" s="38" t="n">
        <f aca="false">J30</f>
        <v>1.6</v>
      </c>
      <c r="K55" s="37"/>
      <c r="L55" s="39"/>
      <c r="M55" s="40"/>
      <c r="N55" s="41"/>
      <c r="Q55" s="35"/>
      <c r="R55" s="36"/>
      <c r="S55" s="40"/>
      <c r="T55" s="40"/>
      <c r="U55" s="40"/>
      <c r="V55" s="40"/>
      <c r="W55" s="40"/>
      <c r="X55" s="40"/>
      <c r="Y55" s="37" t="s">
        <v>36</v>
      </c>
      <c r="Z55" s="38" t="n">
        <f aca="false">J55</f>
        <v>1.6</v>
      </c>
      <c r="AA55" s="40"/>
      <c r="AB55" s="42"/>
      <c r="AC55" s="40"/>
      <c r="AD55" s="41"/>
    </row>
    <row r="56" customFormat="false" ht="74.4" hidden="false" customHeight="true" outlineLevel="0" collapsed="false">
      <c r="A56" s="43" t="s">
        <v>45</v>
      </c>
      <c r="B56" s="43"/>
      <c r="C56" s="43"/>
      <c r="D56" s="43"/>
      <c r="E56" s="43"/>
      <c r="F56" s="43"/>
      <c r="G56" s="43"/>
      <c r="H56" s="43"/>
      <c r="I56" s="43"/>
      <c r="J56" s="43"/>
      <c r="K56" s="43"/>
      <c r="L56" s="43"/>
      <c r="M56" s="43"/>
      <c r="N56" s="43"/>
      <c r="Q56" s="43" t="s">
        <v>46</v>
      </c>
      <c r="R56" s="43"/>
      <c r="S56" s="43"/>
      <c r="T56" s="43"/>
      <c r="U56" s="43"/>
      <c r="V56" s="43"/>
      <c r="W56" s="43"/>
      <c r="X56" s="43"/>
      <c r="Y56" s="43"/>
      <c r="Z56" s="43"/>
      <c r="AA56" s="43"/>
      <c r="AB56" s="43"/>
      <c r="AC56" s="43"/>
      <c r="AD56" s="43"/>
    </row>
    <row r="57" customFormat="false" ht="74.4" hidden="false" customHeight="true" outlineLevel="0" collapsed="false">
      <c r="A57" s="43"/>
      <c r="B57" s="43"/>
      <c r="C57" s="43"/>
      <c r="D57" s="43"/>
      <c r="E57" s="43"/>
      <c r="F57" s="43"/>
      <c r="G57" s="43"/>
      <c r="H57" s="43"/>
      <c r="I57" s="43"/>
      <c r="J57" s="43"/>
      <c r="K57" s="43"/>
      <c r="L57" s="43"/>
      <c r="M57" s="43"/>
      <c r="N57" s="43"/>
      <c r="Q57" s="43"/>
      <c r="R57" s="43"/>
      <c r="S57" s="43"/>
      <c r="T57" s="43"/>
      <c r="U57" s="43"/>
      <c r="V57" s="43"/>
      <c r="W57" s="43"/>
      <c r="X57" s="43"/>
      <c r="Y57" s="43"/>
      <c r="Z57" s="43"/>
      <c r="AA57" s="43"/>
      <c r="AB57" s="43"/>
      <c r="AC57" s="43"/>
      <c r="AD57" s="43"/>
    </row>
    <row r="61" customFormat="false" ht="15" hidden="false" customHeight="false" outlineLevel="0" collapsed="false"/>
    <row r="62" customFormat="false" ht="18" hidden="false" customHeight="false" outlineLevel="0" collapsed="false">
      <c r="A62" s="1" t="s">
        <v>47</v>
      </c>
      <c r="B62" s="2"/>
      <c r="C62" s="2"/>
      <c r="D62" s="2"/>
      <c r="E62" s="2" t="s">
        <v>48</v>
      </c>
      <c r="F62" s="2" t="s">
        <v>49</v>
      </c>
      <c r="G62" s="2"/>
      <c r="H62" s="2"/>
      <c r="I62" s="2"/>
      <c r="J62" s="2"/>
      <c r="K62" s="2"/>
      <c r="L62" s="2" t="s">
        <v>14</v>
      </c>
      <c r="M62" s="2" t="s">
        <v>9</v>
      </c>
      <c r="N62" s="3" t="s">
        <v>10</v>
      </c>
      <c r="Q62" s="1" t="s">
        <v>50</v>
      </c>
      <c r="R62" s="2"/>
      <c r="S62" s="2"/>
      <c r="T62" s="2"/>
      <c r="U62" s="2" t="s">
        <v>48</v>
      </c>
      <c r="V62" s="2"/>
      <c r="W62" s="2"/>
      <c r="X62" s="2"/>
      <c r="Y62" s="2"/>
      <c r="Z62" s="2"/>
      <c r="AA62" s="2"/>
      <c r="AB62" s="2" t="s">
        <v>14</v>
      </c>
      <c r="AC62" s="2" t="s">
        <v>9</v>
      </c>
      <c r="AD62" s="3" t="s">
        <v>10</v>
      </c>
    </row>
    <row r="63" customFormat="false" ht="14.4" hidden="false" customHeight="false" outlineLevel="0" collapsed="false">
      <c r="A63" s="4"/>
      <c r="B63" s="7" t="s">
        <v>51</v>
      </c>
      <c r="C63" s="7"/>
      <c r="D63" s="7"/>
      <c r="E63" s="7" t="n">
        <f aca="false">G9+G13+G17+G21+G25+G29</f>
        <v>0</v>
      </c>
      <c r="F63" s="44" t="n">
        <f aca="false">H9+H13+H17+H21+H25+H29</f>
        <v>0</v>
      </c>
      <c r="G63" s="44" t="e">
        <f aca="false">F63/F65*100</f>
        <v>#DIV/0!</v>
      </c>
      <c r="H63" s="7" t="s">
        <v>3</v>
      </c>
      <c r="I63" s="7" t="s">
        <v>52</v>
      </c>
      <c r="J63" s="7"/>
      <c r="K63" s="7"/>
      <c r="L63" s="45" t="n">
        <f aca="false">L9+L13+L17+L21+L25+L29</f>
        <v>0</v>
      </c>
      <c r="M63" s="45" t="n">
        <f aca="false">M9+M13+M17+M21+M25+M29</f>
        <v>0</v>
      </c>
      <c r="N63" s="46" t="n">
        <f aca="false">N9+N13+N17+N21+N25+N29</f>
        <v>0</v>
      </c>
      <c r="Q63" s="4"/>
      <c r="R63" s="7" t="s">
        <v>53</v>
      </c>
      <c r="S63" s="7"/>
      <c r="T63" s="7"/>
      <c r="U63" s="44" t="n">
        <f aca="false">AA9+AA13+AA17+AA21+AA25+AA29</f>
        <v>0</v>
      </c>
      <c r="V63" s="44" t="e">
        <f aca="false">U63/U65*100</f>
        <v>#DIV/0!</v>
      </c>
      <c r="W63" s="7"/>
      <c r="X63" s="7"/>
      <c r="Y63" s="7" t="s">
        <v>52</v>
      </c>
      <c r="Z63" s="7"/>
      <c r="AA63" s="7"/>
      <c r="AB63" s="45" t="n">
        <f aca="false">AB9+AB13+AB17+AB21+AB25+AB29</f>
        <v>0</v>
      </c>
      <c r="AC63" s="45" t="n">
        <f aca="false">AC9+AC13+AC17+AC21+AC25+AC29</f>
        <v>0</v>
      </c>
      <c r="AD63" s="46" t="n">
        <f aca="false">AD9+AD13+AD17+AD21+AD25+AD29</f>
        <v>0</v>
      </c>
    </row>
    <row r="64" customFormat="false" ht="14.4" hidden="false" customHeight="false" outlineLevel="0" collapsed="false">
      <c r="A64" s="4"/>
      <c r="B64" s="7" t="s">
        <v>54</v>
      </c>
      <c r="C64" s="7"/>
      <c r="D64" s="7"/>
      <c r="E64" s="47" t="n">
        <f aca="false">G34+G38+G42+G46+G50+G54</f>
        <v>0</v>
      </c>
      <c r="F64" s="48" t="n">
        <f aca="false">H54+H50+H46+H42+H38+H34</f>
        <v>0</v>
      </c>
      <c r="G64" s="44" t="e">
        <f aca="false">F64/F65*100</f>
        <v>#DIV/0!</v>
      </c>
      <c r="H64" s="7" t="s">
        <v>3</v>
      </c>
      <c r="I64" s="7" t="s">
        <v>52</v>
      </c>
      <c r="J64" s="7"/>
      <c r="K64" s="7"/>
      <c r="L64" s="45" t="n">
        <f aca="false">L34+L38+L42+L46+L50+L54</f>
        <v>0</v>
      </c>
      <c r="M64" s="45" t="n">
        <f aca="false">M34+M38+M42+M46+M50+M54</f>
        <v>0</v>
      </c>
      <c r="N64" s="46" t="n">
        <f aca="false">N34+N38+N42+N46+N50+N54</f>
        <v>0</v>
      </c>
      <c r="Q64" s="4"/>
      <c r="R64" s="7" t="s">
        <v>55</v>
      </c>
      <c r="S64" s="7"/>
      <c r="T64" s="7"/>
      <c r="U64" s="48" t="n">
        <f aca="false">AA34+AA38+AA42+AA46+AA50+AA54</f>
        <v>0</v>
      </c>
      <c r="V64" s="44" t="e">
        <f aca="false">U64/U65*100</f>
        <v>#DIV/0!</v>
      </c>
      <c r="W64" s="7" t="s">
        <v>3</v>
      </c>
      <c r="X64" s="7"/>
      <c r="Y64" s="7" t="s">
        <v>52</v>
      </c>
      <c r="Z64" s="7"/>
      <c r="AA64" s="7"/>
      <c r="AB64" s="45" t="n">
        <f aca="false">AB34+AB38+AB42+AB46+AB50+AB54</f>
        <v>0</v>
      </c>
      <c r="AC64" s="45" t="n">
        <f aca="false">AC34+AC38+AC42+AC46+AC50+AC54</f>
        <v>0</v>
      </c>
      <c r="AD64" s="46" t="n">
        <f aca="false">AD34+AD38+AD42+AD46+AD50+AD54</f>
        <v>0</v>
      </c>
    </row>
    <row r="65" customFormat="false" ht="15" hidden="false" customHeight="false" outlineLevel="0" collapsed="false">
      <c r="A65" s="35"/>
      <c r="B65" s="36" t="s">
        <v>56</v>
      </c>
      <c r="C65" s="36"/>
      <c r="D65" s="36"/>
      <c r="E65" s="36" t="n">
        <f aca="false">SUM(E63:E64)</f>
        <v>0</v>
      </c>
      <c r="F65" s="49" t="n">
        <f aca="false">SUM(F63:F64)</f>
        <v>0</v>
      </c>
      <c r="G65" s="36" t="s">
        <v>19</v>
      </c>
      <c r="H65" s="36"/>
      <c r="I65" s="36" t="s">
        <v>57</v>
      </c>
      <c r="J65" s="36"/>
      <c r="K65" s="36"/>
      <c r="L65" s="50" t="n">
        <f aca="false">SUM(L63:L64)</f>
        <v>0</v>
      </c>
      <c r="M65" s="50" t="n">
        <f aca="false">SUM(M63:M64)</f>
        <v>0</v>
      </c>
      <c r="N65" s="51" t="n">
        <f aca="false">SUM(N63:N64)</f>
        <v>0</v>
      </c>
      <c r="Q65" s="35"/>
      <c r="R65" s="36" t="s">
        <v>58</v>
      </c>
      <c r="S65" s="36"/>
      <c r="T65" s="36"/>
      <c r="U65" s="49" t="n">
        <f aca="false">SUM(U63:U64)</f>
        <v>0</v>
      </c>
      <c r="V65" s="36" t="s">
        <v>19</v>
      </c>
      <c r="W65" s="36"/>
      <c r="X65" s="36"/>
      <c r="Y65" s="36" t="s">
        <v>57</v>
      </c>
      <c r="Z65" s="36"/>
      <c r="AA65" s="36"/>
      <c r="AB65" s="50" t="n">
        <f aca="false">SUM(AB63:AB64)</f>
        <v>0</v>
      </c>
      <c r="AC65" s="50" t="n">
        <f aca="false">SUM(AC63:AC64)</f>
        <v>0</v>
      </c>
      <c r="AD65" s="51" t="n">
        <f aca="false">SUM(AD63:AD64)</f>
        <v>0</v>
      </c>
    </row>
    <row r="66" customFormat="false" ht="45.6" hidden="false" customHeight="true" outlineLevel="0" collapsed="false">
      <c r="A66" s="52" t="s">
        <v>59</v>
      </c>
      <c r="B66" s="52"/>
      <c r="C66" s="52"/>
      <c r="D66" s="52"/>
      <c r="E66" s="52"/>
      <c r="F66" s="52"/>
      <c r="G66" s="52"/>
      <c r="H66" s="52"/>
      <c r="I66" s="52"/>
      <c r="J66" s="52"/>
      <c r="K66" s="52"/>
      <c r="L66" s="52"/>
      <c r="M66" s="52"/>
      <c r="N66" s="52"/>
      <c r="O66" s="53"/>
      <c r="Q66" s="54" t="s">
        <v>60</v>
      </c>
      <c r="R66" s="54"/>
      <c r="S66" s="54"/>
      <c r="T66" s="54"/>
      <c r="U66" s="54"/>
      <c r="V66" s="54"/>
      <c r="W66" s="54"/>
      <c r="X66" s="54"/>
      <c r="Y66" s="54"/>
      <c r="Z66" s="54"/>
      <c r="AA66" s="54"/>
      <c r="AB66" s="54"/>
      <c r="AC66" s="54"/>
      <c r="AD66" s="54"/>
    </row>
    <row r="67" customFormat="false" ht="45.6" hidden="false" customHeight="true" outlineLevel="0" collapsed="false">
      <c r="A67" s="52"/>
      <c r="B67" s="52"/>
      <c r="C67" s="52"/>
      <c r="D67" s="52"/>
      <c r="E67" s="52"/>
      <c r="F67" s="52"/>
      <c r="G67" s="52"/>
      <c r="H67" s="52"/>
      <c r="I67" s="52"/>
      <c r="J67" s="52"/>
      <c r="K67" s="52"/>
      <c r="L67" s="52"/>
      <c r="M67" s="52"/>
      <c r="N67" s="52"/>
      <c r="Q67" s="54"/>
      <c r="R67" s="54"/>
      <c r="S67" s="54"/>
      <c r="T67" s="54"/>
      <c r="U67" s="54"/>
      <c r="V67" s="54"/>
      <c r="W67" s="54"/>
      <c r="X67" s="54"/>
      <c r="Y67" s="54"/>
      <c r="Z67" s="54"/>
      <c r="AA67" s="54"/>
      <c r="AB67" s="54"/>
      <c r="AC67" s="54"/>
      <c r="AD67" s="54"/>
    </row>
    <row r="70" customFormat="false" ht="15" hidden="false" customHeight="false" outlineLevel="0" collapsed="false"/>
    <row r="71" customFormat="false" ht="18" hidden="false" customHeight="false" outlineLevel="0" collapsed="false">
      <c r="A71" s="1" t="s">
        <v>61</v>
      </c>
      <c r="B71" s="55"/>
      <c r="C71" s="2"/>
      <c r="D71" s="2"/>
      <c r="E71" s="2"/>
      <c r="F71" s="2"/>
      <c r="G71" s="2"/>
      <c r="H71" s="2"/>
      <c r="I71" s="2"/>
      <c r="J71" s="2"/>
      <c r="K71" s="2"/>
      <c r="L71" s="3"/>
    </row>
    <row r="72" customFormat="false" ht="14.4" hidden="false" customHeight="false" outlineLevel="0" collapsed="false">
      <c r="A72" s="4"/>
      <c r="B72" s="7"/>
      <c r="C72" s="7"/>
      <c r="D72" s="7"/>
      <c r="E72" s="7"/>
      <c r="F72" s="7"/>
      <c r="G72" s="7"/>
      <c r="H72" s="7"/>
      <c r="I72" s="7"/>
      <c r="J72" s="7"/>
      <c r="K72" s="7"/>
      <c r="L72" s="8"/>
    </row>
    <row r="73" customFormat="false" ht="14.4" hidden="false" customHeight="false" outlineLevel="0" collapsed="false">
      <c r="B73" s="7"/>
      <c r="C73" s="7" t="s">
        <v>62</v>
      </c>
      <c r="D73" s="7"/>
      <c r="E73" s="7" t="s">
        <v>63</v>
      </c>
      <c r="F73" s="7"/>
      <c r="G73" s="7"/>
      <c r="H73" s="7" t="s">
        <v>64</v>
      </c>
      <c r="I73" s="7"/>
      <c r="J73" s="7"/>
      <c r="K73" s="7"/>
      <c r="L73" s="8"/>
    </row>
    <row r="74" customFormat="false" ht="14.4" hidden="false" customHeight="false" outlineLevel="0" collapsed="false">
      <c r="A74" s="0" t="s">
        <v>65</v>
      </c>
      <c r="B74" s="7"/>
      <c r="C74" s="7" t="n">
        <f aca="false">E65</f>
        <v>0</v>
      </c>
      <c r="D74" s="7" t="s">
        <v>19</v>
      </c>
      <c r="E74" s="44" t="n">
        <f aca="false">U65</f>
        <v>0</v>
      </c>
      <c r="F74" s="7" t="s">
        <v>19</v>
      </c>
      <c r="G74" s="7"/>
      <c r="H74" s="44" t="n">
        <f aca="false">C74-E74</f>
        <v>0</v>
      </c>
      <c r="I74" s="7" t="s">
        <v>19</v>
      </c>
      <c r="J74" s="7"/>
      <c r="K74" s="7"/>
      <c r="L74" s="8"/>
    </row>
    <row r="75" customFormat="false" ht="14.4" hidden="false" customHeight="false" outlineLevel="0" collapsed="false">
      <c r="A75" s="0" t="s">
        <v>8</v>
      </c>
      <c r="B75" s="7"/>
      <c r="C75" s="56" t="n">
        <f aca="false">L65</f>
        <v>0</v>
      </c>
      <c r="D75" s="7"/>
      <c r="E75" s="56" t="n">
        <f aca="false">AB65</f>
        <v>0</v>
      </c>
      <c r="F75" s="7"/>
      <c r="G75" s="7"/>
      <c r="H75" s="56" t="n">
        <f aca="false">C75-E75</f>
        <v>0</v>
      </c>
      <c r="I75" s="7"/>
      <c r="J75" s="7"/>
      <c r="K75" s="7"/>
      <c r="L75" s="8"/>
    </row>
    <row r="76" customFormat="false" ht="14.4" hidden="false" customHeight="false" outlineLevel="0" collapsed="false">
      <c r="A76" s="47" t="s">
        <v>9</v>
      </c>
      <c r="B76" s="47"/>
      <c r="C76" s="57" t="n">
        <f aca="false">M65</f>
        <v>0</v>
      </c>
      <c r="D76" s="47"/>
      <c r="E76" s="57" t="n">
        <f aca="false">AC65</f>
        <v>0</v>
      </c>
      <c r="F76" s="48"/>
      <c r="G76" s="47"/>
      <c r="H76" s="57" t="n">
        <f aca="false">C76-E76</f>
        <v>0</v>
      </c>
      <c r="I76" s="7"/>
      <c r="J76" s="7"/>
      <c r="K76" s="7"/>
      <c r="L76" s="8"/>
    </row>
    <row r="77" customFormat="false" ht="15" hidden="false" customHeight="false" outlineLevel="0" collapsed="false">
      <c r="A77" s="58" t="s">
        <v>10</v>
      </c>
      <c r="B77" s="36"/>
      <c r="C77" s="59" t="n">
        <f aca="false">N65</f>
        <v>0</v>
      </c>
      <c r="D77" s="36"/>
      <c r="E77" s="59" t="n">
        <f aca="false">AD65</f>
        <v>0</v>
      </c>
      <c r="F77" s="59"/>
      <c r="G77" s="36"/>
      <c r="H77" s="56" t="n">
        <f aca="false">C77-E77</f>
        <v>0</v>
      </c>
      <c r="I77" s="36"/>
      <c r="J77" s="36"/>
      <c r="K77" s="36"/>
      <c r="L77" s="60"/>
    </row>
    <row r="78" customFormat="false" ht="46.8" hidden="false" customHeight="true" outlineLevel="0" collapsed="false">
      <c r="A78" s="43" t="s">
        <v>66</v>
      </c>
      <c r="B78" s="43"/>
      <c r="C78" s="43"/>
      <c r="D78" s="43"/>
      <c r="E78" s="43"/>
      <c r="F78" s="43"/>
      <c r="G78" s="43"/>
      <c r="H78" s="43"/>
      <c r="I78" s="43"/>
      <c r="J78" s="43"/>
      <c r="K78" s="43"/>
      <c r="L78" s="43"/>
    </row>
    <row r="79" customFormat="false" ht="46.8" hidden="false" customHeight="true" outlineLevel="0" collapsed="false">
      <c r="A79" s="43"/>
      <c r="B79" s="43"/>
      <c r="C79" s="43"/>
      <c r="D79" s="43"/>
      <c r="E79" s="43"/>
      <c r="F79" s="43"/>
      <c r="G79" s="43"/>
      <c r="H79" s="43"/>
      <c r="I79" s="43"/>
      <c r="J79" s="43"/>
      <c r="K79" s="43"/>
      <c r="L79" s="43"/>
    </row>
    <row r="84" customFormat="false" ht="15" hidden="false" customHeight="false" outlineLevel="0" collapsed="false">
      <c r="F84" s="7"/>
    </row>
    <row r="85" customFormat="false" ht="18" hidden="false" customHeight="false" outlineLevel="0" collapsed="false">
      <c r="A85" s="1" t="s">
        <v>67</v>
      </c>
      <c r="B85" s="2"/>
      <c r="C85" s="2"/>
      <c r="D85" s="2"/>
      <c r="E85" s="2"/>
      <c r="F85" s="2"/>
      <c r="G85" s="2"/>
      <c r="H85" s="2"/>
      <c r="I85" s="2"/>
      <c r="J85" s="2"/>
      <c r="K85" s="2"/>
      <c r="L85" s="3"/>
      <c r="M85" s="7"/>
      <c r="N85" s="7"/>
      <c r="O85" s="7"/>
      <c r="P85" s="7"/>
      <c r="Q85" s="7"/>
      <c r="R85" s="7"/>
      <c r="S85" s="7"/>
    </row>
    <row r="86" customFormat="false" ht="14.4" hidden="false" customHeight="false" outlineLevel="0" collapsed="false">
      <c r="A86" s="4"/>
      <c r="B86" s="7"/>
      <c r="C86" s="7"/>
      <c r="D86" s="7"/>
      <c r="E86" s="7"/>
      <c r="F86" s="7" t="s">
        <v>68</v>
      </c>
      <c r="G86" s="7"/>
      <c r="H86" s="7"/>
      <c r="I86" s="7" t="s">
        <v>69</v>
      </c>
      <c r="J86" s="7"/>
      <c r="K86" s="7"/>
      <c r="L86" s="8"/>
      <c r="N86" s="7"/>
      <c r="O86" s="7"/>
      <c r="P86" s="7"/>
      <c r="Q86" s="7"/>
      <c r="R86" s="7"/>
      <c r="S86" s="7"/>
    </row>
    <row r="87" customFormat="false" ht="14.4" hidden="false" customHeight="false" outlineLevel="0" collapsed="false">
      <c r="A87" s="4" t="s">
        <v>70</v>
      </c>
      <c r="B87" s="7" t="s">
        <v>71</v>
      </c>
      <c r="C87" s="7"/>
      <c r="D87" s="44" t="n">
        <f aca="false">U63</f>
        <v>0</v>
      </c>
      <c r="E87" s="7" t="s">
        <v>19</v>
      </c>
      <c r="F87" s="61" t="n">
        <f aca="false">D87/2334.75</f>
        <v>0</v>
      </c>
      <c r="G87" s="7" t="s">
        <v>72</v>
      </c>
      <c r="H87" s="7"/>
      <c r="I87" s="61" t="n">
        <f aca="false">F87*1.2222</f>
        <v>0</v>
      </c>
      <c r="J87" s="7" t="s">
        <v>72</v>
      </c>
      <c r="K87" s="7"/>
      <c r="L87" s="8"/>
      <c r="M87" s="7"/>
      <c r="N87" s="7"/>
      <c r="O87" s="7"/>
      <c r="P87" s="7"/>
      <c r="Q87" s="7"/>
      <c r="R87" s="7"/>
      <c r="S87" s="7"/>
    </row>
    <row r="88" customFormat="false" ht="14.4" hidden="false" customHeight="false" outlineLevel="0" collapsed="false">
      <c r="A88" s="4" t="s">
        <v>73</v>
      </c>
      <c r="B88" s="7" t="s">
        <v>71</v>
      </c>
      <c r="C88" s="7"/>
      <c r="D88" s="44" t="n">
        <f aca="false">U64</f>
        <v>0</v>
      </c>
      <c r="E88" s="7" t="s">
        <v>19</v>
      </c>
      <c r="F88" s="62" t="n">
        <f aca="false">D88/2334.75</f>
        <v>0</v>
      </c>
      <c r="G88" s="47" t="s">
        <v>72</v>
      </c>
      <c r="H88" s="7"/>
      <c r="I88" s="62" t="n">
        <f aca="false">F88*1.2222</f>
        <v>0</v>
      </c>
      <c r="J88" s="7" t="s">
        <v>72</v>
      </c>
      <c r="K88" s="7"/>
      <c r="L88" s="8"/>
      <c r="M88" s="7"/>
      <c r="N88" s="7"/>
      <c r="O88" s="7"/>
      <c r="P88" s="7"/>
      <c r="Q88" s="7"/>
      <c r="R88" s="7"/>
      <c r="S88" s="7"/>
    </row>
    <row r="89" customFormat="false" ht="14.4" hidden="false" customHeight="false" outlineLevel="0" collapsed="false">
      <c r="A89" s="4"/>
      <c r="B89" s="7" t="s">
        <v>74</v>
      </c>
      <c r="C89" s="7"/>
      <c r="D89" s="44"/>
      <c r="E89" s="7"/>
      <c r="F89" s="61" t="n">
        <f aca="false">SUM(F87:F88)</f>
        <v>0</v>
      </c>
      <c r="G89" s="7" t="s">
        <v>72</v>
      </c>
      <c r="H89" s="7"/>
      <c r="I89" s="61" t="n">
        <f aca="false">SUM(I87:I88)</f>
        <v>0</v>
      </c>
      <c r="J89" s="7" t="s">
        <v>72</v>
      </c>
      <c r="K89" s="7"/>
      <c r="L89" s="8"/>
      <c r="M89" s="7"/>
      <c r="N89" s="7"/>
      <c r="O89" s="7"/>
      <c r="P89" s="7"/>
      <c r="Q89" s="7"/>
      <c r="R89" s="7"/>
      <c r="S89" s="7"/>
    </row>
    <row r="90" customFormat="false" ht="15" hidden="false" customHeight="false" outlineLevel="0" collapsed="false">
      <c r="A90" s="35"/>
      <c r="B90" s="36"/>
      <c r="C90" s="36"/>
      <c r="D90" s="36"/>
      <c r="E90" s="36"/>
      <c r="F90" s="36"/>
      <c r="G90" s="36"/>
      <c r="H90" s="36"/>
      <c r="I90" s="36"/>
      <c r="J90" s="36"/>
      <c r="K90" s="36"/>
      <c r="L90" s="60"/>
      <c r="M90" s="7"/>
      <c r="N90" s="7"/>
      <c r="O90" s="28"/>
      <c r="P90" s="7"/>
      <c r="Q90" s="7"/>
      <c r="R90" s="7"/>
      <c r="S90" s="7"/>
    </row>
    <row r="91" customFormat="false" ht="89.4" hidden="false" customHeight="true" outlineLevel="0" collapsed="false">
      <c r="A91" s="43" t="s">
        <v>75</v>
      </c>
      <c r="B91" s="43"/>
      <c r="C91" s="43"/>
      <c r="D91" s="43"/>
      <c r="E91" s="43"/>
      <c r="F91" s="43"/>
      <c r="G91" s="43"/>
      <c r="H91" s="43"/>
      <c r="I91" s="43"/>
      <c r="J91" s="43"/>
      <c r="K91" s="43"/>
      <c r="L91" s="43"/>
      <c r="M91" s="7"/>
      <c r="N91" s="7"/>
      <c r="O91" s="7"/>
      <c r="P91" s="7"/>
      <c r="Q91" s="7"/>
      <c r="R91" s="7"/>
      <c r="S91" s="7"/>
    </row>
    <row r="92" customFormat="false" ht="89.4" hidden="false" customHeight="true" outlineLevel="0" collapsed="false">
      <c r="A92" s="43"/>
      <c r="B92" s="43"/>
      <c r="C92" s="43"/>
      <c r="D92" s="43"/>
      <c r="E92" s="43"/>
      <c r="F92" s="43"/>
      <c r="G92" s="43"/>
      <c r="H92" s="43"/>
      <c r="I92" s="43"/>
      <c r="J92" s="43"/>
      <c r="K92" s="43"/>
      <c r="L92" s="43"/>
      <c r="M92" s="7"/>
      <c r="N92" s="7"/>
      <c r="O92" s="7"/>
      <c r="P92" s="7"/>
      <c r="Q92" s="7"/>
      <c r="R92" s="7"/>
      <c r="S92" s="7"/>
    </row>
    <row r="93" customFormat="false" ht="14.4" hidden="false" customHeight="false" outlineLevel="0" collapsed="false">
      <c r="A93" s="7"/>
      <c r="B93" s="7"/>
      <c r="C93" s="7"/>
      <c r="D93" s="7"/>
      <c r="E93" s="7"/>
      <c r="F93" s="7"/>
      <c r="G93" s="7"/>
      <c r="H93" s="7"/>
      <c r="I93" s="7"/>
      <c r="J93" s="7"/>
      <c r="K93" s="7"/>
      <c r="L93" s="7"/>
      <c r="M93" s="7"/>
      <c r="N93" s="7"/>
      <c r="O93" s="7"/>
      <c r="P93" s="7"/>
      <c r="Q93" s="7"/>
      <c r="R93" s="7"/>
      <c r="S93" s="7"/>
    </row>
    <row r="94" customFormat="false" ht="14.4" hidden="false" customHeight="false" outlineLevel="0" collapsed="false">
      <c r="A94" s="7"/>
      <c r="B94" s="7"/>
      <c r="C94" s="7"/>
      <c r="D94" s="7"/>
      <c r="E94" s="7"/>
      <c r="F94" s="7"/>
      <c r="G94" s="7"/>
      <c r="H94" s="7"/>
      <c r="I94" s="7"/>
      <c r="J94" s="7"/>
      <c r="K94" s="7"/>
      <c r="L94" s="7"/>
      <c r="M94" s="7"/>
      <c r="N94" s="7"/>
      <c r="O94" s="7"/>
      <c r="P94" s="7"/>
      <c r="Q94" s="7"/>
      <c r="R94" s="7"/>
      <c r="S94" s="7"/>
    </row>
    <row r="95" customFormat="false" ht="14.4" hidden="false" customHeight="false" outlineLevel="0" collapsed="false">
      <c r="A95" s="7"/>
      <c r="B95" s="7"/>
      <c r="C95" s="7"/>
      <c r="D95" s="7"/>
      <c r="E95" s="7"/>
      <c r="F95" s="7"/>
      <c r="G95" s="7"/>
      <c r="H95" s="7"/>
      <c r="I95" s="7"/>
      <c r="J95" s="7"/>
      <c r="K95" s="7"/>
      <c r="L95" s="7"/>
      <c r="M95" s="7"/>
      <c r="N95" s="7"/>
      <c r="O95" s="7"/>
      <c r="P95" s="7"/>
      <c r="Q95" s="7"/>
      <c r="R95" s="7"/>
      <c r="S95" s="7"/>
    </row>
    <row r="96" customFormat="false" ht="14.4" hidden="false" customHeight="false" outlineLevel="0" collapsed="false">
      <c r="A96" s="7"/>
      <c r="B96" s="7"/>
      <c r="C96" s="7"/>
      <c r="D96" s="7"/>
      <c r="E96" s="7"/>
      <c r="F96" s="7"/>
      <c r="G96" s="7"/>
      <c r="H96" s="7"/>
      <c r="I96" s="7"/>
      <c r="J96" s="7"/>
      <c r="K96" s="7"/>
      <c r="L96" s="7"/>
      <c r="M96" s="7"/>
      <c r="N96" s="7"/>
      <c r="O96" s="7"/>
      <c r="P96" s="7"/>
      <c r="Q96" s="7"/>
      <c r="R96" s="7"/>
      <c r="S96" s="7"/>
    </row>
    <row r="97" customFormat="false" ht="15" hidden="false" customHeight="false" outlineLevel="0" collapsed="false">
      <c r="A97" s="7"/>
      <c r="B97" s="7"/>
      <c r="C97" s="7"/>
      <c r="D97" s="7"/>
      <c r="E97" s="7"/>
      <c r="F97" s="7"/>
      <c r="G97" s="7"/>
      <c r="H97" s="7"/>
      <c r="I97" s="7"/>
      <c r="J97" s="7"/>
      <c r="K97" s="7"/>
      <c r="L97" s="7"/>
      <c r="M97" s="7"/>
      <c r="N97" s="7"/>
      <c r="O97" s="7"/>
      <c r="P97" s="7"/>
      <c r="Q97" s="7"/>
      <c r="R97" s="7"/>
      <c r="S97" s="7"/>
    </row>
    <row r="98" customFormat="false" ht="18" hidden="false" customHeight="false" outlineLevel="0" collapsed="false">
      <c r="A98" s="1" t="s">
        <v>76</v>
      </c>
      <c r="B98" s="2"/>
      <c r="C98" s="2"/>
      <c r="D98" s="2"/>
      <c r="E98" s="2"/>
      <c r="F98" s="2"/>
      <c r="G98" s="2"/>
      <c r="H98" s="2"/>
      <c r="I98" s="2"/>
      <c r="J98" s="2"/>
      <c r="K98" s="2"/>
      <c r="L98" s="3"/>
      <c r="M98" s="7"/>
      <c r="N98" s="7"/>
      <c r="O98" s="7"/>
      <c r="P98" s="7"/>
      <c r="Q98" s="7"/>
      <c r="R98" s="7"/>
      <c r="S98" s="7"/>
    </row>
    <row r="99" customFormat="false" ht="14.4" hidden="false" customHeight="false" outlineLevel="0" collapsed="false">
      <c r="A99" s="4"/>
      <c r="B99" s="7"/>
      <c r="C99" s="7"/>
      <c r="D99" s="7"/>
      <c r="E99" s="7"/>
      <c r="F99" s="7" t="s">
        <v>77</v>
      </c>
      <c r="G99" s="7"/>
      <c r="H99" s="7"/>
      <c r="I99" s="7"/>
      <c r="J99" s="7"/>
      <c r="K99" s="7"/>
      <c r="L99" s="8"/>
      <c r="M99" s="7"/>
      <c r="N99" s="7"/>
      <c r="O99" s="7"/>
      <c r="P99" s="7"/>
      <c r="Q99" s="7"/>
      <c r="R99" s="7"/>
      <c r="S99" s="7"/>
    </row>
    <row r="100" customFormat="false" ht="14.4" hidden="false" customHeight="false" outlineLevel="0" collapsed="false">
      <c r="A100" s="4" t="s">
        <v>70</v>
      </c>
      <c r="B100" s="7" t="s">
        <v>71</v>
      </c>
      <c r="C100" s="7"/>
      <c r="D100" s="44" t="n">
        <f aca="false">U63</f>
        <v>0</v>
      </c>
      <c r="E100" s="7" t="s">
        <v>19</v>
      </c>
      <c r="F100" s="63" t="n">
        <v>2200</v>
      </c>
      <c r="G100" s="7" t="s">
        <v>78</v>
      </c>
      <c r="H100" s="7"/>
      <c r="I100" s="64" t="n">
        <f aca="false">D100/F100</f>
        <v>0</v>
      </c>
      <c r="J100" s="7"/>
      <c r="K100" s="7"/>
      <c r="L100" s="8"/>
      <c r="M100" s="7"/>
      <c r="N100" s="7"/>
      <c r="O100" s="7"/>
      <c r="P100" s="7"/>
      <c r="Q100" s="7"/>
      <c r="R100" s="7"/>
      <c r="S100" s="7"/>
    </row>
    <row r="101" customFormat="false" ht="14.4" hidden="false" customHeight="false" outlineLevel="0" collapsed="false">
      <c r="A101" s="4" t="s">
        <v>73</v>
      </c>
      <c r="B101" s="7" t="s">
        <v>71</v>
      </c>
      <c r="C101" s="7"/>
      <c r="D101" s="44" t="n">
        <f aca="false">U64</f>
        <v>0</v>
      </c>
      <c r="E101" s="7" t="s">
        <v>19</v>
      </c>
      <c r="F101" s="63" t="n">
        <v>2200</v>
      </c>
      <c r="G101" s="7" t="s">
        <v>78</v>
      </c>
      <c r="H101" s="7"/>
      <c r="I101" s="62" t="n">
        <f aca="false">D101/F101</f>
        <v>0</v>
      </c>
      <c r="J101" s="7"/>
      <c r="K101" s="7"/>
      <c r="L101" s="8"/>
      <c r="M101" s="7"/>
      <c r="N101" s="7"/>
      <c r="O101" s="7"/>
      <c r="P101" s="7"/>
      <c r="Q101" s="7"/>
      <c r="R101" s="7"/>
      <c r="S101" s="7"/>
    </row>
    <row r="102" customFormat="false" ht="14.4" hidden="false" customHeight="false" outlineLevel="0" collapsed="false">
      <c r="A102" s="4"/>
      <c r="B102" s="7" t="s">
        <v>74</v>
      </c>
      <c r="C102" s="7"/>
      <c r="D102" s="44"/>
      <c r="E102" s="7"/>
      <c r="F102" s="61"/>
      <c r="G102" s="7"/>
      <c r="H102" s="7"/>
      <c r="I102" s="61" t="n">
        <f aca="false">SUM(I100:I101)</f>
        <v>0</v>
      </c>
      <c r="J102" s="7" t="s">
        <v>72</v>
      </c>
      <c r="K102" s="7"/>
      <c r="L102" s="8"/>
      <c r="M102" s="7"/>
      <c r="N102" s="7"/>
      <c r="O102" s="7"/>
      <c r="P102" s="7"/>
      <c r="Q102" s="7"/>
      <c r="R102" s="7"/>
      <c r="S102" s="7"/>
    </row>
    <row r="103" customFormat="false" ht="15" hidden="false" customHeight="false" outlineLevel="0" collapsed="false">
      <c r="A103" s="35"/>
      <c r="B103" s="36"/>
      <c r="C103" s="36"/>
      <c r="D103" s="36"/>
      <c r="E103" s="36"/>
      <c r="F103" s="36"/>
      <c r="G103" s="36"/>
      <c r="H103" s="36"/>
      <c r="I103" s="36"/>
      <c r="J103" s="36"/>
      <c r="K103" s="36"/>
      <c r="L103" s="60"/>
      <c r="M103" s="7"/>
      <c r="N103" s="7"/>
      <c r="O103" s="7"/>
      <c r="P103" s="7"/>
      <c r="Q103" s="7"/>
      <c r="R103" s="7"/>
      <c r="S103" s="7"/>
    </row>
    <row r="104" customFormat="false" ht="69" hidden="false" customHeight="true" outlineLevel="0" collapsed="false">
      <c r="A104" s="43" t="s">
        <v>79</v>
      </c>
      <c r="B104" s="43"/>
      <c r="C104" s="43"/>
      <c r="D104" s="43"/>
      <c r="E104" s="43"/>
      <c r="F104" s="43"/>
      <c r="G104" s="43"/>
      <c r="H104" s="43"/>
      <c r="I104" s="43"/>
      <c r="J104" s="43"/>
      <c r="K104" s="43"/>
      <c r="L104" s="43"/>
      <c r="M104" s="7"/>
      <c r="N104" s="7"/>
      <c r="O104" s="7"/>
      <c r="P104" s="7"/>
      <c r="Q104" s="7"/>
      <c r="R104" s="7"/>
      <c r="S104" s="7"/>
    </row>
    <row r="105" customFormat="false" ht="69" hidden="false" customHeight="true" outlineLevel="0" collapsed="false">
      <c r="A105" s="43"/>
      <c r="B105" s="43"/>
      <c r="C105" s="43"/>
      <c r="D105" s="43"/>
      <c r="E105" s="43"/>
      <c r="F105" s="43"/>
      <c r="G105" s="43"/>
      <c r="H105" s="43"/>
      <c r="I105" s="43"/>
      <c r="J105" s="43"/>
      <c r="K105" s="43"/>
      <c r="L105" s="43"/>
      <c r="M105" s="7"/>
      <c r="N105" s="7"/>
      <c r="O105" s="7"/>
      <c r="P105" s="7"/>
      <c r="Q105" s="7"/>
      <c r="R105" s="7"/>
      <c r="S105" s="7"/>
    </row>
    <row r="106" customFormat="false" ht="14.4" hidden="false" customHeight="false" outlineLevel="0" collapsed="false">
      <c r="A106" s="65"/>
      <c r="B106" s="2"/>
      <c r="C106" s="2"/>
      <c r="D106" s="2"/>
      <c r="E106" s="2"/>
      <c r="F106" s="2"/>
      <c r="G106" s="2"/>
      <c r="H106" s="2"/>
      <c r="I106" s="2"/>
      <c r="J106" s="2"/>
      <c r="K106" s="2"/>
      <c r="L106" s="3"/>
      <c r="M106" s="7"/>
      <c r="N106" s="7"/>
      <c r="O106" s="7"/>
      <c r="P106" s="7"/>
      <c r="Q106" s="7"/>
      <c r="R106" s="7"/>
      <c r="S106" s="7"/>
    </row>
    <row r="107" customFormat="false" ht="15" hidden="false" customHeight="false" outlineLevel="0" collapsed="false">
      <c r="A107" s="4"/>
      <c r="B107" s="7"/>
      <c r="C107" s="7"/>
      <c r="D107" s="7"/>
      <c r="E107" s="7"/>
      <c r="F107" s="7"/>
      <c r="G107" s="7"/>
      <c r="H107" s="7"/>
      <c r="I107" s="7"/>
      <c r="J107" s="7"/>
      <c r="K107" s="7"/>
      <c r="L107" s="8"/>
      <c r="M107" s="7"/>
      <c r="N107" s="7"/>
      <c r="O107" s="7"/>
      <c r="P107" s="7"/>
      <c r="Q107" s="7"/>
      <c r="R107" s="7"/>
      <c r="S107" s="7"/>
    </row>
    <row r="108" customFormat="false" ht="18" hidden="false" customHeight="false" outlineLevel="0" collapsed="false">
      <c r="A108" s="1" t="s">
        <v>80</v>
      </c>
      <c r="B108" s="2"/>
      <c r="C108" s="2"/>
      <c r="D108" s="2"/>
      <c r="E108" s="2"/>
      <c r="F108" s="2"/>
      <c r="G108" s="2"/>
      <c r="H108" s="2"/>
      <c r="I108" s="2"/>
      <c r="J108" s="2"/>
      <c r="K108" s="2"/>
      <c r="L108" s="3"/>
      <c r="M108" s="7"/>
      <c r="N108" s="7"/>
      <c r="O108" s="7"/>
      <c r="P108" s="7"/>
      <c r="Q108" s="7"/>
      <c r="R108" s="7"/>
      <c r="S108" s="7"/>
    </row>
    <row r="109" s="71" customFormat="true" ht="14.4" hidden="false" customHeight="false" outlineLevel="0" collapsed="false">
      <c r="A109" s="66"/>
      <c r="B109" s="67"/>
      <c r="C109" s="67"/>
      <c r="D109" s="67"/>
      <c r="E109" s="67"/>
      <c r="F109" s="67"/>
      <c r="G109" s="67"/>
      <c r="H109" s="68" t="s">
        <v>81</v>
      </c>
      <c r="I109" s="69"/>
      <c r="J109" s="69"/>
      <c r="K109" s="69"/>
      <c r="L109" s="70"/>
      <c r="M109" s="67"/>
      <c r="N109" s="67"/>
      <c r="O109" s="67"/>
      <c r="P109" s="67"/>
      <c r="Q109" s="67"/>
      <c r="R109" s="67"/>
      <c r="S109" s="67"/>
    </row>
    <row r="110" customFormat="false" ht="13.8" hidden="false" customHeight="false" outlineLevel="0" collapsed="false">
      <c r="A110" s="72" t="s">
        <v>82</v>
      </c>
      <c r="B110" s="67"/>
      <c r="C110" s="67"/>
      <c r="D110" s="67"/>
      <c r="E110" s="73" t="n">
        <v>0</v>
      </c>
      <c r="F110" s="67" t="s">
        <v>83</v>
      </c>
      <c r="G110" s="67"/>
      <c r="H110" s="74" t="s">
        <v>84</v>
      </c>
      <c r="I110" s="67"/>
      <c r="J110" s="67"/>
      <c r="K110" s="67"/>
      <c r="L110" s="75"/>
      <c r="M110" s="67"/>
      <c r="N110" s="67"/>
      <c r="O110" s="67"/>
      <c r="P110" s="67"/>
      <c r="Q110" s="67"/>
      <c r="R110" s="67"/>
      <c r="S110" s="67"/>
    </row>
    <row r="111" customFormat="false" ht="14.4" hidden="false" customHeight="false" outlineLevel="0" collapsed="false">
      <c r="A111" s="72" t="s">
        <v>85</v>
      </c>
      <c r="B111" s="67"/>
      <c r="C111" s="67"/>
      <c r="D111" s="67"/>
      <c r="E111" s="76" t="n">
        <f aca="false">E110*0.85</f>
        <v>0</v>
      </c>
      <c r="F111" s="67" t="s">
        <v>83</v>
      </c>
      <c r="G111" s="67"/>
      <c r="H111" s="74" t="s">
        <v>86</v>
      </c>
      <c r="I111" s="7"/>
      <c r="J111" s="77" t="s">
        <v>87</v>
      </c>
      <c r="K111" s="7"/>
      <c r="L111" s="8"/>
      <c r="M111" s="67"/>
      <c r="N111" s="67"/>
      <c r="O111" s="67"/>
      <c r="P111" s="67"/>
      <c r="Q111" s="67"/>
      <c r="R111" s="67"/>
      <c r="S111" s="67"/>
    </row>
    <row r="112" customFormat="false" ht="13.8" hidden="false" customHeight="false" outlineLevel="0" collapsed="false">
      <c r="A112" s="72" t="s">
        <v>88</v>
      </c>
      <c r="B112" s="67"/>
      <c r="C112" s="67"/>
      <c r="D112" s="67"/>
      <c r="E112" s="73" t="n">
        <v>0</v>
      </c>
      <c r="F112" s="67" t="s">
        <v>89</v>
      </c>
      <c r="G112" s="67"/>
      <c r="H112" s="74" t="s">
        <v>90</v>
      </c>
      <c r="I112" s="7"/>
      <c r="J112" s="77" t="s">
        <v>91</v>
      </c>
      <c r="K112" s="7"/>
      <c r="L112" s="8"/>
      <c r="M112" s="67"/>
      <c r="N112" s="67"/>
      <c r="O112" s="67"/>
      <c r="P112" s="67"/>
      <c r="Q112" s="67"/>
      <c r="R112" s="67"/>
      <c r="S112" s="67"/>
    </row>
    <row r="113" customFormat="false" ht="13.8" hidden="false" customHeight="false" outlineLevel="0" collapsed="false">
      <c r="A113" s="4" t="s">
        <v>92</v>
      </c>
      <c r="B113" s="7"/>
      <c r="C113" s="7"/>
      <c r="D113" s="44"/>
      <c r="E113" s="78" t="n">
        <v>0</v>
      </c>
      <c r="F113" s="48" t="s">
        <v>3</v>
      </c>
      <c r="G113" s="7"/>
      <c r="H113" s="74" t="s">
        <v>93</v>
      </c>
      <c r="I113" s="7"/>
      <c r="J113" s="77" t="s">
        <v>94</v>
      </c>
      <c r="K113" s="7"/>
      <c r="L113" s="8"/>
    </row>
    <row r="114" customFormat="false" ht="14.4" hidden="false" customHeight="false" outlineLevel="0" collapsed="false">
      <c r="A114" s="4" t="s">
        <v>95</v>
      </c>
      <c r="B114" s="7"/>
      <c r="C114" s="7"/>
      <c r="D114" s="7"/>
      <c r="E114" s="61" t="n">
        <f aca="false">E111*(E112/1000)</f>
        <v>0</v>
      </c>
      <c r="F114" s="7" t="s">
        <v>72</v>
      </c>
      <c r="G114" s="7"/>
      <c r="H114" s="74" t="s">
        <v>96</v>
      </c>
      <c r="I114" s="7"/>
      <c r="J114" s="7" t="s">
        <v>97</v>
      </c>
      <c r="K114" s="7"/>
      <c r="L114" s="8"/>
    </row>
    <row r="115" customFormat="false" ht="14.4" hidden="false" customHeight="false" outlineLevel="0" collapsed="false">
      <c r="A115" s="4" t="s">
        <v>98</v>
      </c>
      <c r="B115" s="7"/>
      <c r="C115" s="7"/>
      <c r="D115" s="44"/>
      <c r="E115" s="44" t="n">
        <f aca="false">(E114/100*$E$113)+E114</f>
        <v>0</v>
      </c>
      <c r="F115" s="44" t="s">
        <v>72</v>
      </c>
      <c r="G115" s="7"/>
      <c r="H115" s="79" t="s">
        <v>99</v>
      </c>
      <c r="I115" s="47"/>
      <c r="J115" s="47" t="s">
        <v>100</v>
      </c>
      <c r="K115" s="47"/>
      <c r="L115" s="80"/>
    </row>
    <row r="116" customFormat="false" ht="14.4" hidden="false" customHeight="false" outlineLevel="0" collapsed="false">
      <c r="A116" s="4"/>
      <c r="B116" s="7"/>
      <c r="C116" s="7"/>
      <c r="D116" s="44"/>
      <c r="E116" s="7"/>
      <c r="F116" s="44"/>
      <c r="G116" s="7"/>
      <c r="H116" s="7"/>
      <c r="I116" s="7"/>
      <c r="J116" s="7"/>
      <c r="K116" s="7"/>
      <c r="L116" s="8"/>
    </row>
    <row r="117" customFormat="false" ht="14.4" hidden="false" customHeight="false" outlineLevel="0" collapsed="false">
      <c r="A117" s="4" t="s">
        <v>101</v>
      </c>
      <c r="B117" s="7"/>
      <c r="C117" s="7"/>
      <c r="D117" s="44"/>
      <c r="E117" s="7"/>
      <c r="F117" s="44"/>
      <c r="G117" s="7"/>
      <c r="H117" s="7"/>
      <c r="I117" s="7"/>
      <c r="J117" s="7"/>
      <c r="K117" s="7"/>
      <c r="L117" s="8"/>
    </row>
    <row r="118" customFormat="false" ht="14.4" hidden="false" customHeight="false" outlineLevel="0" collapsed="false">
      <c r="A118" s="4" t="s">
        <v>102</v>
      </c>
      <c r="B118" s="7"/>
      <c r="C118" s="7"/>
      <c r="D118" s="44"/>
      <c r="E118" s="44" t="n">
        <f aca="false">(E114*1000)*1.1*2830*24/32/1000</f>
        <v>0</v>
      </c>
      <c r="F118" s="7" t="s">
        <v>19</v>
      </c>
      <c r="G118" s="7"/>
      <c r="H118" s="7"/>
      <c r="I118" s="7"/>
      <c r="J118" s="7"/>
      <c r="K118" s="7"/>
      <c r="L118" s="8"/>
    </row>
    <row r="119" customFormat="false" ht="14.4" hidden="false" customHeight="false" outlineLevel="0" collapsed="false">
      <c r="A119" s="4" t="s">
        <v>103</v>
      </c>
      <c r="B119" s="7"/>
      <c r="C119" s="7"/>
      <c r="D119" s="44"/>
      <c r="E119" s="44" t="n">
        <f aca="false">(E115*1000)*1.1*2830*24/32/1000</f>
        <v>0</v>
      </c>
      <c r="F119" s="44" t="s">
        <v>19</v>
      </c>
      <c r="G119" s="44"/>
      <c r="H119" s="7"/>
      <c r="I119" s="7"/>
      <c r="J119" s="7"/>
      <c r="K119" s="7"/>
      <c r="L119" s="8"/>
    </row>
    <row r="120" customFormat="false" ht="14.4" hidden="false" customHeight="false" outlineLevel="0" collapsed="false">
      <c r="A120" s="4"/>
      <c r="B120" s="7"/>
      <c r="C120" s="7"/>
      <c r="D120" s="44"/>
      <c r="E120" s="7"/>
      <c r="F120" s="44"/>
      <c r="G120" s="7"/>
      <c r="H120" s="7"/>
      <c r="I120" s="7"/>
      <c r="J120" s="7"/>
      <c r="K120" s="7"/>
      <c r="L120" s="8"/>
      <c r="M120" s="7"/>
      <c r="N120" s="7"/>
      <c r="O120" s="7"/>
      <c r="P120" s="7"/>
      <c r="Q120" s="7"/>
      <c r="R120" s="7"/>
      <c r="S120" s="7"/>
    </row>
    <row r="121" customFormat="false" ht="15" hidden="false" customHeight="false" outlineLevel="0" collapsed="false">
      <c r="A121" s="35"/>
      <c r="B121" s="36"/>
      <c r="C121" s="36"/>
      <c r="D121" s="36"/>
      <c r="E121" s="36"/>
      <c r="F121" s="36"/>
      <c r="G121" s="36"/>
      <c r="H121" s="36"/>
      <c r="I121" s="36"/>
      <c r="J121" s="36"/>
      <c r="K121" s="36"/>
      <c r="L121" s="60"/>
      <c r="M121" s="7"/>
      <c r="N121" s="7"/>
      <c r="O121" s="7"/>
      <c r="P121" s="7"/>
      <c r="Q121" s="7"/>
      <c r="R121" s="7"/>
      <c r="S121" s="7"/>
    </row>
    <row r="122" customFormat="false" ht="66.6" hidden="false" customHeight="true" outlineLevel="0" collapsed="false">
      <c r="A122" s="43" t="s">
        <v>104</v>
      </c>
      <c r="B122" s="43"/>
      <c r="C122" s="43"/>
      <c r="D122" s="43"/>
      <c r="E122" s="43"/>
      <c r="F122" s="43"/>
      <c r="G122" s="43"/>
      <c r="H122" s="43"/>
      <c r="I122" s="43"/>
      <c r="J122" s="43"/>
      <c r="K122" s="43"/>
      <c r="L122" s="43"/>
      <c r="M122" s="7"/>
      <c r="N122" s="7"/>
      <c r="O122" s="7"/>
      <c r="P122" s="7"/>
      <c r="Q122" s="7"/>
      <c r="R122" s="7"/>
      <c r="S122" s="7"/>
    </row>
    <row r="123" customFormat="false" ht="66.6" hidden="false" customHeight="true" outlineLevel="0" collapsed="false">
      <c r="A123" s="43"/>
      <c r="B123" s="43"/>
      <c r="C123" s="43"/>
      <c r="D123" s="43"/>
      <c r="E123" s="43"/>
      <c r="F123" s="43"/>
      <c r="G123" s="43"/>
      <c r="H123" s="43"/>
      <c r="I123" s="43"/>
      <c r="J123" s="43"/>
      <c r="K123" s="43"/>
      <c r="L123" s="43"/>
      <c r="M123" s="7"/>
      <c r="N123" s="7"/>
      <c r="O123" s="7"/>
      <c r="P123" s="7"/>
      <c r="Q123" s="7"/>
      <c r="R123" s="7"/>
      <c r="S123" s="7"/>
    </row>
  </sheetData>
  <mergeCells count="8">
    <mergeCell ref="A56:N57"/>
    <mergeCell ref="Q56:AD57"/>
    <mergeCell ref="A66:N67"/>
    <mergeCell ref="Q66:AD67"/>
    <mergeCell ref="A78:L79"/>
    <mergeCell ref="A91:L92"/>
    <mergeCell ref="A104:L105"/>
    <mergeCell ref="A122:L12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2020-02-20T14:14:34Z</dcterms:created>
  <dc:creator>Kristian Leinum</dc:creator>
  <dc:description/>
  <dc:language>en-US</dc:language>
  <cp:lastModifiedBy/>
  <dcterms:modified xsi:type="dcterms:W3CDTF">2020-04-28T11:31:19Z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