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80" yWindow="400" windowWidth="24640" windowHeight="161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6" i="2" l="1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L94" i="2"/>
  <c r="O94" i="2"/>
  <c r="I94" i="2"/>
  <c r="G94" i="2"/>
  <c r="N94" i="2"/>
  <c r="J94" i="2"/>
  <c r="M94" i="2"/>
  <c r="K94" i="2"/>
  <c r="H94" i="2"/>
  <c r="F93" i="2"/>
  <c r="L93" i="2"/>
  <c r="O93" i="2"/>
  <c r="I93" i="2"/>
  <c r="G93" i="2"/>
  <c r="N93" i="2"/>
  <c r="J93" i="2"/>
  <c r="M93" i="2"/>
  <c r="K93" i="2"/>
  <c r="H93" i="2"/>
  <c r="F92" i="2"/>
  <c r="L92" i="2"/>
  <c r="O92" i="2"/>
  <c r="I92" i="2"/>
  <c r="G92" i="2"/>
  <c r="N92" i="2"/>
  <c r="J92" i="2"/>
  <c r="M92" i="2"/>
  <c r="K92" i="2"/>
  <c r="H92" i="2"/>
  <c r="F91" i="2"/>
  <c r="L91" i="2"/>
  <c r="O91" i="2"/>
  <c r="I91" i="2"/>
  <c r="G91" i="2"/>
  <c r="N91" i="2"/>
  <c r="J91" i="2"/>
  <c r="M91" i="2"/>
  <c r="K91" i="2"/>
  <c r="H91" i="2"/>
  <c r="F90" i="2"/>
  <c r="L90" i="2"/>
  <c r="O90" i="2"/>
  <c r="I90" i="2"/>
  <c r="G90" i="2"/>
  <c r="N90" i="2"/>
  <c r="J90" i="2"/>
  <c r="M90" i="2"/>
  <c r="K90" i="2"/>
  <c r="H90" i="2"/>
  <c r="F89" i="2"/>
  <c r="L89" i="2"/>
  <c r="O89" i="2"/>
  <c r="I89" i="2"/>
  <c r="G89" i="2"/>
  <c r="N89" i="2"/>
  <c r="J89" i="2"/>
  <c r="M89" i="2"/>
  <c r="K89" i="2"/>
  <c r="H89" i="2"/>
  <c r="F88" i="2"/>
  <c r="L88" i="2"/>
  <c r="O88" i="2"/>
  <c r="I88" i="2"/>
  <c r="G88" i="2"/>
  <c r="N88" i="2"/>
  <c r="J88" i="2"/>
  <c r="M88" i="2"/>
  <c r="K88" i="2"/>
  <c r="H88" i="2"/>
  <c r="F87" i="2"/>
  <c r="L87" i="2"/>
  <c r="O87" i="2"/>
  <c r="I87" i="2"/>
  <c r="G87" i="2"/>
  <c r="N87" i="2"/>
  <c r="J87" i="2"/>
  <c r="M87" i="2"/>
  <c r="K87" i="2"/>
  <c r="H87" i="2"/>
  <c r="M75" i="2"/>
  <c r="M76" i="2"/>
  <c r="M77" i="2"/>
  <c r="M78" i="2"/>
  <c r="M79" i="2"/>
  <c r="M80" i="2"/>
  <c r="M81" i="2"/>
  <c r="M74" i="2"/>
  <c r="O75" i="2"/>
  <c r="O76" i="2"/>
  <c r="O77" i="2"/>
  <c r="O78" i="2"/>
  <c r="O79" i="2"/>
  <c r="O80" i="2"/>
  <c r="O81" i="2"/>
  <c r="N75" i="2"/>
  <c r="N76" i="2"/>
  <c r="N77" i="2"/>
  <c r="N78" i="2"/>
  <c r="N79" i="2"/>
  <c r="N80" i="2"/>
  <c r="N81" i="2"/>
  <c r="L75" i="2"/>
  <c r="L76" i="2"/>
  <c r="L77" i="2"/>
  <c r="L78" i="2"/>
  <c r="L79" i="2"/>
  <c r="L80" i="2"/>
  <c r="L81" i="2"/>
  <c r="K75" i="2"/>
  <c r="K76" i="2"/>
  <c r="K77" i="2"/>
  <c r="K78" i="2"/>
  <c r="K79" i="2"/>
  <c r="K80" i="2"/>
  <c r="K81" i="2"/>
  <c r="J75" i="2"/>
  <c r="J76" i="2"/>
  <c r="J77" i="2"/>
  <c r="J78" i="2"/>
  <c r="J79" i="2"/>
  <c r="J80" i="2"/>
  <c r="J81" i="2"/>
  <c r="I75" i="2"/>
  <c r="I76" i="2"/>
  <c r="I77" i="2"/>
  <c r="I78" i="2"/>
  <c r="I79" i="2"/>
  <c r="I80" i="2"/>
  <c r="I81" i="2"/>
  <c r="O74" i="2"/>
  <c r="N74" i="2"/>
  <c r="L74" i="2"/>
  <c r="I74" i="2"/>
  <c r="K74" i="2"/>
  <c r="J74" i="2"/>
  <c r="F75" i="2"/>
  <c r="F76" i="2"/>
  <c r="F77" i="2"/>
  <c r="F78" i="2"/>
  <c r="F79" i="2"/>
  <c r="F80" i="2"/>
  <c r="F81" i="2"/>
  <c r="G75" i="2"/>
  <c r="G76" i="2"/>
  <c r="G77" i="2"/>
  <c r="G78" i="2"/>
  <c r="G79" i="2"/>
  <c r="G80" i="2"/>
  <c r="G81" i="2"/>
  <c r="H75" i="2"/>
  <c r="H76" i="2"/>
  <c r="H77" i="2"/>
  <c r="H78" i="2"/>
  <c r="H79" i="2"/>
  <c r="H80" i="2"/>
  <c r="H81" i="2"/>
  <c r="H74" i="2"/>
  <c r="G74" i="2"/>
  <c r="F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B52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B17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<sst xmlns="http://schemas.openxmlformats.org/spreadsheetml/2006/main" count="158" uniqueCount="76">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</sst>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48680"/>
        <c:axId val="2091755560"/>
      </c:barChart>
      <c:catAx>
        <c:axId val="209174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1755560"/>
        <c:crosses val="autoZero"/>
        <c:auto val="1"/>
        <c:lblAlgn val="ctr"/>
        <c:lblOffset val="100"/>
        <c:noMultiLvlLbl val="0"/>
      </c:catAx>
      <c:valAx>
        <c:axId val="209175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748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rgbClr val="7F7F7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19352"/>
        <c:axId val="2090013832"/>
      </c:barChart>
      <c:catAx>
        <c:axId val="20900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0013832"/>
        <c:crosses val="autoZero"/>
        <c:auto val="1"/>
        <c:lblAlgn val="ctr"/>
        <c:lblOffset val="100"/>
        <c:noMultiLvlLbl val="0"/>
      </c:catAx>
      <c:valAx>
        <c:axId val="209001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019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24920"/>
        <c:axId val="2092330456"/>
      </c:barChart>
      <c:catAx>
        <c:axId val="209232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330456"/>
        <c:crosses val="autoZero"/>
        <c:auto val="1"/>
        <c:lblAlgn val="ctr"/>
        <c:lblOffset val="100"/>
        <c:noMultiLvlLbl val="0"/>
      </c:catAx>
      <c:valAx>
        <c:axId val="209233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324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44600"/>
        <c:axId val="2091871960"/>
      </c:lineChart>
      <c:catAx>
        <c:axId val="205434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871960"/>
        <c:crosses val="autoZero"/>
        <c:auto val="1"/>
        <c:lblAlgn val="ctr"/>
        <c:lblOffset val="100"/>
        <c:noMultiLvlLbl val="0"/>
      </c:catAx>
      <c:valAx>
        <c:axId val="2091871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44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rgbClr val="984807"/>
                </a:solidFill>
              </a:ln>
            </c:spPr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4"/>
          <c:order val="4"/>
          <c:spPr>
            <a:solidFill>
              <a:srgbClr val="F79646"/>
            </a:solidFill>
            <a:ln>
              <a:solidFill>
                <a:srgbClr val="984807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5"/>
          <c:order val="5"/>
          <c:tx>
            <c:v>Write</c:v>
          </c:tx>
          <c:spPr>
            <a:solidFill>
              <a:schemeClr val="accent6"/>
            </a:solidFill>
            <a:ln>
              <a:solidFill>
                <a:srgbClr val="984807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rgbClr val="984807"/>
                </a:solidFill>
              </a:ln>
            </c:spPr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  <c:spPr>
              <a:ln>
                <a:solidFill>
                  <a:srgbClr val="215968"/>
                </a:solidFill>
              </a:ln>
            </c:spPr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rgbClr val="4BACC6"/>
            </a:solidFill>
            <a:ln>
              <a:solidFill>
                <a:srgbClr val="215968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rgbClr val="215968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401240"/>
        <c:axId val="2092406696"/>
      </c:barChart>
      <c:catAx>
        <c:axId val="20924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406696"/>
        <c:crosses val="autoZero"/>
        <c:auto val="1"/>
        <c:lblAlgn val="ctr"/>
        <c:lblOffset val="100"/>
        <c:noMultiLvlLbl val="0"/>
      </c:catAx>
      <c:valAx>
        <c:axId val="209240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01240"/>
        <c:crosses val="autoZero"/>
        <c:crossBetween val="between"/>
      </c:valAx>
    </c:plotArea>
    <c:legend>
      <c:legendPos val="l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6666666666667"/>
          <c:y val="0.0708360673665792"/>
          <c:w val="0.183812700495771"/>
          <c:h val="0.207405584718577"/>
        </c:manualLayout>
      </c:layout>
      <c:overlay val="1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  <c:spPr>
              <a:ln>
                <a:solidFill>
                  <a:srgbClr val="984807"/>
                </a:solidFill>
              </a:ln>
            </c:spPr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4"/>
          <c:order val="4"/>
          <c:spPr>
            <a:solidFill>
              <a:srgbClr val="F79646"/>
            </a:solidFill>
            <a:ln>
              <a:solidFill>
                <a:srgbClr val="984807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rgbClr val="984807"/>
                </a:solidFill>
              </a:ln>
            </c:spPr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  <c:spPr>
              <a:ln>
                <a:solidFill>
                  <a:srgbClr val="215968"/>
                </a:solidFill>
              </a:ln>
            </c:spPr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rgbClr val="4BACC6"/>
            </a:solidFill>
            <a:ln>
              <a:solidFill>
                <a:srgbClr val="215968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rgbClr val="215968"/>
                </a:solidFill>
              </a:ln>
            </c:spPr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21320"/>
        <c:axId val="2054315784"/>
      </c:barChart>
      <c:catAx>
        <c:axId val="205432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315784"/>
        <c:crosses val="autoZero"/>
        <c:auto val="1"/>
        <c:lblAlgn val="ctr"/>
        <c:lblOffset val="100"/>
        <c:noMultiLvlLbl val="0"/>
      </c:catAx>
      <c:valAx>
        <c:axId val="205431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21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1015333609614"/>
          <c:y val="0.0336170212765957"/>
          <c:w val="0.886892926472834"/>
          <c:h val="0.81824828279443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24616"/>
        <c:axId val="2092446568"/>
      </c:lineChart>
      <c:catAx>
        <c:axId val="209242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46568"/>
        <c:crosses val="autoZero"/>
        <c:auto val="1"/>
        <c:lblAlgn val="ctr"/>
        <c:lblOffset val="100"/>
        <c:noMultiLvlLbl val="0"/>
      </c:catAx>
      <c:valAx>
        <c:axId val="209244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24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50536"/>
        <c:axId val="2088845032"/>
      </c:barChart>
      <c:catAx>
        <c:axId val="208885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8845032"/>
        <c:crosses val="autoZero"/>
        <c:auto val="1"/>
        <c:lblAlgn val="ctr"/>
        <c:lblOffset val="100"/>
        <c:noMultiLvlLbl val="0"/>
      </c:catAx>
      <c:valAx>
        <c:axId val="208884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50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19224"/>
        <c:axId val="2091824712"/>
      </c:barChart>
      <c:catAx>
        <c:axId val="209181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1824712"/>
        <c:crosses val="autoZero"/>
        <c:auto val="1"/>
        <c:lblAlgn val="ctr"/>
        <c:lblOffset val="100"/>
        <c:noMultiLvlLbl val="0"/>
      </c:catAx>
      <c:valAx>
        <c:axId val="209182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819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53064"/>
        <c:axId val="2091858568"/>
      </c:barChart>
      <c:catAx>
        <c:axId val="20918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1858568"/>
        <c:crosses val="autoZero"/>
        <c:auto val="1"/>
        <c:lblAlgn val="ctr"/>
        <c:lblOffset val="100"/>
        <c:noMultiLvlLbl val="0"/>
      </c:catAx>
      <c:valAx>
        <c:axId val="209185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853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404824"/>
        <c:axId val="2054399256"/>
      </c:lineChart>
      <c:catAx>
        <c:axId val="205440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399256"/>
        <c:crosses val="autoZero"/>
        <c:auto val="1"/>
        <c:lblAlgn val="ctr"/>
        <c:lblOffset val="100"/>
        <c:noMultiLvlLbl val="0"/>
      </c:catAx>
      <c:valAx>
        <c:axId val="205439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404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Sheet2!$A$18</c:f>
              <c:strCache>
                <c:ptCount val="1"/>
                <c:pt idx="0">
                  <c:v>burst buffer write same file</c:v>
                </c:pt>
              </c:strCache>
            </c:strRef>
          </c:tx>
          <c:spPr>
            <a:solidFill>
              <a:schemeClr val="accent1"/>
            </a:solidFill>
            <a:ln>
              <a:prstDash val="dash"/>
            </a:ln>
          </c:spPr>
          <c:invertIfNegative val="0"/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Sheet2!$B$18:$I$18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burst buffer read same file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Sheet2!$B$19:$I$19</c:f>
              <c:numCache>
                <c:formatCode>General</c:formatCode>
                <c:ptCount val="8"/>
                <c:pt idx="0">
                  <c:v>51.27</c:v>
                </c:pt>
                <c:pt idx="1">
                  <c:v>45.14204</c:v>
                </c:pt>
                <c:pt idx="2">
                  <c:v>81.2311</c:v>
                </c:pt>
                <c:pt idx="3">
                  <c:v>30.4456</c:v>
                </c:pt>
                <c:pt idx="4">
                  <c:v>87.062</c:v>
                </c:pt>
                <c:pt idx="5">
                  <c:v>34.9696</c:v>
                </c:pt>
                <c:pt idx="6">
                  <c:v>45.1264</c:v>
                </c:pt>
                <c:pt idx="7">
                  <c:v>26.28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25880"/>
        <c:axId val="2091220344"/>
      </c:barChart>
      <c:lineChart>
        <c:grouping val="standar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burst buffer write different file</c:v>
                </c:pt>
              </c:strCache>
            </c:strRef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burst buffer read different file</c:v>
                </c:pt>
              </c:strCache>
            </c:strRef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25880"/>
        <c:axId val="2091220344"/>
      </c:lineChart>
      <c:catAx>
        <c:axId val="209122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20344"/>
        <c:crosses val="autoZero"/>
        <c:auto val="1"/>
        <c:lblAlgn val="ctr"/>
        <c:lblOffset val="100"/>
        <c:noMultiLvlLbl val="0"/>
      </c:catAx>
      <c:valAx>
        <c:axId val="209122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2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Sheet2!$A$33</c:f>
              <c:strCache>
                <c:ptCount val="1"/>
                <c:pt idx="0">
                  <c:v>s3 write(same file)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Sheet2!$B$33:$I$33</c:f>
              <c:numCache>
                <c:formatCode>General</c:formatCode>
                <c:ptCount val="8"/>
                <c:pt idx="0">
                  <c:v>36.7444</c:v>
                </c:pt>
                <c:pt idx="1">
                  <c:v>23.13026</c:v>
                </c:pt>
                <c:pt idx="2">
                  <c:v>15.01604</c:v>
                </c:pt>
                <c:pt idx="3">
                  <c:v>17.28184</c:v>
                </c:pt>
                <c:pt idx="4">
                  <c:v>7.01855</c:v>
                </c:pt>
                <c:pt idx="5">
                  <c:v>11.10038</c:v>
                </c:pt>
                <c:pt idx="6">
                  <c:v>11.5183</c:v>
                </c:pt>
                <c:pt idx="7">
                  <c:v>13.01629</c:v>
                </c:pt>
              </c:numCache>
            </c:numRef>
          </c:val>
        </c:ser>
        <c:ser>
          <c:idx val="3"/>
          <c:order val="3"/>
          <c:tx>
            <c:strRef>
              <c:f>Sheet2!$A$34</c:f>
              <c:strCache>
                <c:ptCount val="1"/>
                <c:pt idx="0">
                  <c:v>s3 read(same file)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Sheet2!$B$34:$I$34</c:f>
              <c:numCache>
                <c:formatCode>General</c:formatCode>
                <c:ptCount val="8"/>
                <c:pt idx="0">
                  <c:v>40.9329</c:v>
                </c:pt>
                <c:pt idx="1">
                  <c:v>41.8091</c:v>
                </c:pt>
                <c:pt idx="2">
                  <c:v>16.6438</c:v>
                </c:pt>
                <c:pt idx="3">
                  <c:v>37.94136</c:v>
                </c:pt>
                <c:pt idx="4">
                  <c:v>38.6838</c:v>
                </c:pt>
                <c:pt idx="5">
                  <c:v>28.2078</c:v>
                </c:pt>
                <c:pt idx="6">
                  <c:v>22.9273</c:v>
                </c:pt>
                <c:pt idx="7">
                  <c:v>25.1037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774584"/>
        <c:axId val="2088768920"/>
      </c:barChar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4584"/>
        <c:axId val="2088768920"/>
      </c:lineChart>
      <c:catAx>
        <c:axId val="208877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68920"/>
        <c:crosses val="autoZero"/>
        <c:auto val="1"/>
        <c:lblAlgn val="ctr"/>
        <c:lblOffset val="100"/>
        <c:noMultiLvlLbl val="0"/>
      </c:catAx>
      <c:valAx>
        <c:axId val="208876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74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78216"/>
        <c:axId val="2054372616"/>
      </c:barChart>
      <c:catAx>
        <c:axId val="20543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372616"/>
        <c:crosses val="autoZero"/>
        <c:auto val="1"/>
        <c:lblAlgn val="ctr"/>
        <c:lblOffset val="100"/>
        <c:noMultiLvlLbl val="0"/>
      </c:catAx>
      <c:valAx>
        <c:axId val="205437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4378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288024"/>
        <c:axId val="2092293560"/>
      </c:barChart>
      <c:catAx>
        <c:axId val="209228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293560"/>
        <c:crosses val="autoZero"/>
        <c:auto val="1"/>
        <c:lblAlgn val="ctr"/>
        <c:lblOffset val="100"/>
        <c:noMultiLvlLbl val="0"/>
      </c:catAx>
      <c:valAx>
        <c:axId val="209229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288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62</xdr:row>
      <xdr:rowOff>12700</xdr:rowOff>
    </xdr:from>
    <xdr:to>
      <xdr:col>23</xdr:col>
      <xdr:colOff>520700</xdr:colOff>
      <xdr:row>98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0</xdr:rowOff>
    </xdr:from>
    <xdr:to>
      <xdr:col>21</xdr:col>
      <xdr:colOff>63500</xdr:colOff>
      <xdr:row>31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800100</xdr:colOff>
      <xdr:row>0</xdr:row>
      <xdr:rowOff>0</xdr:rowOff>
    </xdr:from>
    <xdr:to>
      <xdr:col>23</xdr:col>
      <xdr:colOff>152400</xdr:colOff>
      <xdr:row>32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31</xdr:row>
      <xdr:rowOff>0</xdr:rowOff>
    </xdr:from>
    <xdr:to>
      <xdr:col>18</xdr:col>
      <xdr:colOff>546100</xdr:colOff>
      <xdr:row>63</xdr:row>
      <xdr:rowOff>69850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635000</xdr:colOff>
      <xdr:row>59</xdr:row>
      <xdr:rowOff>12700</xdr:rowOff>
    </xdr:from>
    <xdr:to>
      <xdr:col>30</xdr:col>
      <xdr:colOff>228600</xdr:colOff>
      <xdr:row>96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18</xdr:row>
      <xdr:rowOff>101600</xdr:rowOff>
    </xdr:from>
    <xdr:to>
      <xdr:col>29</xdr:col>
      <xdr:colOff>203200</xdr:colOff>
      <xdr:row>56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241300</xdr:colOff>
      <xdr:row>8</xdr:row>
      <xdr:rowOff>63500</xdr:rowOff>
    </xdr:from>
    <xdr:to>
      <xdr:col>36</xdr:col>
      <xdr:colOff>685800</xdr:colOff>
      <xdr:row>42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3</xdr:row>
      <xdr:rowOff>63500</xdr:rowOff>
    </xdr:from>
    <xdr:to>
      <xdr:col>20</xdr:col>
      <xdr:colOff>304800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368300</xdr:colOff>
      <xdr:row>44</xdr:row>
      <xdr:rowOff>127000</xdr:rowOff>
    </xdr:from>
    <xdr:to>
      <xdr:col>20</xdr:col>
      <xdr:colOff>190500</xdr:colOff>
      <xdr:row>82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330200</xdr:colOff>
      <xdr:row>122</xdr:row>
      <xdr:rowOff>25400</xdr:rowOff>
    </xdr:from>
    <xdr:to>
      <xdr:col>21</xdr:col>
      <xdr:colOff>355600</xdr:colOff>
      <xdr:row>168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254000</xdr:colOff>
      <xdr:row>85</xdr:row>
      <xdr:rowOff>25400</xdr:rowOff>
    </xdr:from>
    <xdr:to>
      <xdr:col>23</xdr:col>
      <xdr:colOff>76200</xdr:colOff>
      <xdr:row>120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304800</xdr:colOff>
      <xdr:row>2</xdr:row>
      <xdr:rowOff>101600</xdr:rowOff>
    </xdr:from>
    <xdr:to>
      <xdr:col>28</xdr:col>
      <xdr:colOff>177800</xdr:colOff>
      <xdr:row>32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406400</xdr:colOff>
      <xdr:row>24</xdr:row>
      <xdr:rowOff>25400</xdr:rowOff>
    </xdr:from>
    <xdr:to>
      <xdr:col>10</xdr:col>
      <xdr:colOff>254000</xdr:colOff>
      <xdr:row>60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406400</xdr:colOff>
      <xdr:row>63</xdr:row>
      <xdr:rowOff>0</xdr:rowOff>
    </xdr:from>
    <xdr:to>
      <xdr:col>10</xdr:col>
      <xdr:colOff>254000</xdr:colOff>
      <xdr:row>96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25400</xdr:rowOff>
    </xdr:from>
    <xdr:to>
      <xdr:col>17</xdr:col>
      <xdr:colOff>685800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54"/>
  <sheetViews>
    <sheetView topLeftCell="C31" workbookViewId="0">
      <selection activeCell="C39" sqref="C39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 t="shared" ref="D2:I2" si="0">135*1/D1</f>
        <v>45</v>
      </c>
      <c r="E2" s="2">
        <f t="shared" si="0"/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I14/8</f>
        <v>13.7425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30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>D29-F29</f>
        <v>2926001</v>
      </c>
      <c r="H29" s="2">
        <f>C29-G29</f>
        <v>745990377</v>
      </c>
      <c r="I29" s="2">
        <f t="shared" si="8"/>
        <v>681.08122800000001</v>
      </c>
      <c r="J29" s="2">
        <f t="shared" si="8"/>
        <v>67.835149999999999</v>
      </c>
      <c r="K29" s="2">
        <f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>D30-F30</f>
        <v>853835087</v>
      </c>
      <c r="H30" s="2">
        <f>C30-G30</f>
        <v>4349379795</v>
      </c>
      <c r="I30" s="2">
        <f t="shared" si="8"/>
        <v>3283.7235959999998</v>
      </c>
      <c r="J30" s="2">
        <f t="shared" si="8"/>
        <v>1919.4912859999999</v>
      </c>
      <c r="K30" s="2">
        <f>G30/H25</f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>G29/H24</f>
        <v>2.9260009999999999</v>
      </c>
      <c r="H36" s="2">
        <f>H29/H24</f>
        <v>745.99037699999997</v>
      </c>
    </row>
    <row r="37" spans="3:20">
      <c r="G37" s="2">
        <f>G30/H25</f>
        <v>853.83508700000004</v>
      </c>
      <c r="H37" s="2">
        <f>H30/H25</f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9">M34/C12+M33/C9+N8</f>
        <v>581.59705616291535</v>
      </c>
      <c r="E40" s="2">
        <f t="shared" si="9"/>
        <v>390.15074024276629</v>
      </c>
      <c r="F40" s="2">
        <f t="shared" si="9"/>
        <v>294.63453055947377</v>
      </c>
      <c r="G40" s="2">
        <f t="shared" si="9"/>
        <v>237.49925094702942</v>
      </c>
      <c r="H40" s="2">
        <f t="shared" si="9"/>
        <v>199.56166891730817</v>
      </c>
      <c r="I40" s="2">
        <f t="shared" si="9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0">M31/C12+M30/C9+N9</f>
        <v>772.49009085074829</v>
      </c>
      <c r="E41" s="2">
        <f t="shared" si="10"/>
        <v>549.39568525609559</v>
      </c>
      <c r="F41" s="2">
        <f t="shared" si="10"/>
        <v>439.05506190187901</v>
      </c>
      <c r="G41" s="2">
        <f t="shared" si="10"/>
        <v>373.86776906123725</v>
      </c>
      <c r="H41" s="2">
        <f t="shared" si="10"/>
        <v>331.29930970911704</v>
      </c>
      <c r="I41" s="2">
        <f t="shared" si="10"/>
        <v>301.69098522843899</v>
      </c>
      <c r="J41" s="2">
        <f t="shared" si="10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>C29/H24</f>
        <v>748.91637800000001</v>
      </c>
      <c r="D47" s="2">
        <f>D29/H24</f>
        <v>681.08122800000001</v>
      </c>
      <c r="E47" s="2">
        <f>E29/H24</f>
        <v>67.835149999999999</v>
      </c>
      <c r="F47" s="2">
        <f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>C30/H25</f>
        <v>5203.2148820000002</v>
      </c>
      <c r="D48" s="2">
        <f>D30/H25</f>
        <v>3283.7235959999998</v>
      </c>
      <c r="E48" s="2">
        <f>E30/H25</f>
        <v>1919.4912859999999</v>
      </c>
      <c r="F48" s="2">
        <f>F30/H25</f>
        <v>2429.8885089999999</v>
      </c>
      <c r="H48" s="2">
        <f>22*60+28.954+5.123</f>
        <v>1354.077</v>
      </c>
    </row>
    <row r="49" spans="2:20">
      <c r="C49" s="2" t="e">
        <f>C31/H26</f>
        <v>#DIV/0!</v>
      </c>
    </row>
    <row r="50" spans="2:20">
      <c r="C50" s="2" t="e">
        <f>C32/H27</f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>17.096+1.428</f>
        <v>18.524000000000001</v>
      </c>
    </row>
    <row r="52" spans="2:20">
      <c r="B52">
        <f>L45/B20+L37/B21+L51</f>
        <v>117.13136410045892</v>
      </c>
      <c r="C52" s="2">
        <f t="shared" ref="C52:H52" si="11">M45/C20+M37/C21+M51</f>
        <v>85.179606778622329</v>
      </c>
      <c r="D52" s="2">
        <f t="shared" si="11"/>
        <v>137.17536670151807</v>
      </c>
      <c r="E52" s="2">
        <f t="shared" si="11"/>
        <v>124.69505772376255</v>
      </c>
      <c r="F52" s="2">
        <f t="shared" si="11"/>
        <v>125.99705812839507</v>
      </c>
      <c r="G52" s="2">
        <f>Q45/G20+Q37/G21+Q51</f>
        <v>145.44055505194063</v>
      </c>
      <c r="H52" s="2">
        <f t="shared" si="11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>18*60+50.874+1.914</f>
        <v>1132.788</v>
      </c>
    </row>
    <row r="53" spans="2:20">
      <c r="B53" s="2">
        <f>L46/B20+L38/B21+L52</f>
        <v>1191.6075459020021</v>
      </c>
      <c r="C53" s="2">
        <f t="shared" ref="C53:H53" si="12">M46/C20+M38/C21+M52</f>
        <v>599.00012056244304</v>
      </c>
      <c r="D53" s="2">
        <f t="shared" si="12"/>
        <v>430.03118210420075</v>
      </c>
      <c r="E53" s="2">
        <f t="shared" si="12"/>
        <v>330.45053516722584</v>
      </c>
      <c r="F53" s="2">
        <f t="shared" si="12"/>
        <v>273.73092285250095</v>
      </c>
      <c r="G53" s="2">
        <f t="shared" si="12"/>
        <v>240.20587227518541</v>
      </c>
      <c r="H53" s="2">
        <f t="shared" si="12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>22*60+28.954+5.123</f>
        <v>1354.077</v>
      </c>
    </row>
    <row r="54" spans="2:20">
      <c r="B54" s="2">
        <f>L47/B20+L39/B21+L53</f>
        <v>1568.7930172809774</v>
      </c>
      <c r="C54" s="2">
        <f t="shared" ref="C54:I54" si="13">M47/C20+M39/C21+M53</f>
        <v>873.13472460946798</v>
      </c>
      <c r="D54" s="2">
        <f t="shared" si="13"/>
        <v>768.70310926336492</v>
      </c>
      <c r="E54" s="2">
        <f t="shared" si="13"/>
        <v>628.72301327956848</v>
      </c>
      <c r="F54" s="2">
        <f t="shared" si="13"/>
        <v>566.40909202223941</v>
      </c>
      <c r="G54" s="2">
        <f t="shared" si="13"/>
        <v>578.842415903811</v>
      </c>
      <c r="H54" s="2">
        <f t="shared" si="13"/>
        <v>570.22463052093531</v>
      </c>
      <c r="I54" s="2">
        <f t="shared" si="13"/>
        <v>555.71184718239135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A22" zoomScale="50" zoomScaleNormal="50" zoomScalePageLayoutView="50" workbookViewId="0">
      <selection activeCell="I107" sqref="I107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15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15">
      <c r="A84" s="2" t="s">
        <v>27</v>
      </c>
    </row>
    <row r="85" spans="1:15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</row>
    <row r="86" spans="1:15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</row>
    <row r="87" spans="1:15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</row>
    <row r="88" spans="1:15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3">MAX(B88:E88)</f>
        <v>230.96640500000001</v>
      </c>
      <c r="G88" s="2">
        <f t="shared" ref="G88:G94" si="14">MIN(B88:E88)</f>
        <v>63.730490000000003</v>
      </c>
      <c r="H88" s="2">
        <f t="shared" ref="H88:H94" si="15">AVERAGE(B88:E88)</f>
        <v>148.76042749999999</v>
      </c>
      <c r="I88" s="2">
        <f t="shared" ref="I88:I94" si="16">QUARTILE(B88:E88,1)</f>
        <v>120.78684874999999</v>
      </c>
      <c r="J88" s="2">
        <f t="shared" ref="J88:J94" si="17">MEDIAN(B88:E88)</f>
        <v>150.17240749999999</v>
      </c>
      <c r="K88" s="2">
        <f t="shared" ref="K88:K94" si="18">J88-I88</f>
        <v>29.385558750000001</v>
      </c>
      <c r="L88" s="2">
        <f t="shared" ref="L88:L94" si="19">QUARTILE(B88:E88,3)</f>
        <v>178.14598624999999</v>
      </c>
      <c r="M88" s="2">
        <f t="shared" ref="M88:M94" si="20">L88-J88</f>
        <v>27.973578750000001</v>
      </c>
      <c r="N88" s="2">
        <f t="shared" si="11"/>
        <v>57.056358749999987</v>
      </c>
      <c r="O88" s="2">
        <f t="shared" si="12"/>
        <v>52.820418750000016</v>
      </c>
    </row>
    <row r="89" spans="1:15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3"/>
        <v>279.93399499999998</v>
      </c>
      <c r="G89" s="2">
        <f t="shared" si="14"/>
        <v>88.164479999999998</v>
      </c>
      <c r="H89" s="2">
        <f t="shared" si="15"/>
        <v>201.94986225</v>
      </c>
      <c r="I89" s="2">
        <f t="shared" si="16"/>
        <v>175.86103274999999</v>
      </c>
      <c r="J89" s="2">
        <f t="shared" si="17"/>
        <v>219.85048699999999</v>
      </c>
      <c r="K89" s="2">
        <f t="shared" si="18"/>
        <v>43.989454249999994</v>
      </c>
      <c r="L89" s="2">
        <f t="shared" si="19"/>
        <v>245.93931649999999</v>
      </c>
      <c r="M89" s="2">
        <f t="shared" si="20"/>
        <v>26.088829500000003</v>
      </c>
      <c r="N89" s="2">
        <f t="shared" si="11"/>
        <v>87.696552749999995</v>
      </c>
      <c r="O89" s="2">
        <f t="shared" si="12"/>
        <v>33.994678499999992</v>
      </c>
    </row>
    <row r="90" spans="1:15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3"/>
        <v>329.21117099999998</v>
      </c>
      <c r="G90" s="2">
        <f t="shared" si="14"/>
        <v>33.04909</v>
      </c>
      <c r="H90" s="2">
        <f t="shared" si="15"/>
        <v>165.90468475</v>
      </c>
      <c r="I90" s="2">
        <f t="shared" si="16"/>
        <v>111.48871825000001</v>
      </c>
      <c r="J90" s="2">
        <f t="shared" si="17"/>
        <v>150.679239</v>
      </c>
      <c r="K90" s="2">
        <f t="shared" si="18"/>
        <v>39.19052074999999</v>
      </c>
      <c r="L90" s="2">
        <f t="shared" si="19"/>
        <v>205.09520549999999</v>
      </c>
      <c r="M90" s="2">
        <f t="shared" si="20"/>
        <v>54.415966499999996</v>
      </c>
      <c r="N90" s="2">
        <f t="shared" si="11"/>
        <v>78.439628249999998</v>
      </c>
      <c r="O90" s="2">
        <f t="shared" si="12"/>
        <v>124.11596549999999</v>
      </c>
    </row>
    <row r="91" spans="1:15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3"/>
        <v>346.841949</v>
      </c>
      <c r="G91" s="2">
        <f t="shared" si="14"/>
        <v>65.910719999999998</v>
      </c>
      <c r="H91" s="2">
        <f t="shared" si="15"/>
        <v>191.49861774999999</v>
      </c>
      <c r="I91" s="2">
        <f t="shared" si="16"/>
        <v>83.747498999999991</v>
      </c>
      <c r="J91" s="2">
        <f t="shared" si="17"/>
        <v>176.620901</v>
      </c>
      <c r="K91" s="2">
        <f t="shared" si="18"/>
        <v>92.873402000000013</v>
      </c>
      <c r="L91" s="2">
        <f t="shared" si="19"/>
        <v>284.37201975000005</v>
      </c>
      <c r="M91" s="2">
        <f t="shared" si="20"/>
        <v>107.75111875000005</v>
      </c>
      <c r="N91" s="2">
        <f t="shared" si="11"/>
        <v>17.836778999999993</v>
      </c>
      <c r="O91" s="2">
        <f t="shared" si="12"/>
        <v>62.46992924999995</v>
      </c>
    </row>
    <row r="92" spans="1:15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3"/>
        <v>436.19068299999998</v>
      </c>
      <c r="G92" s="2">
        <f t="shared" si="14"/>
        <v>124.036964</v>
      </c>
      <c r="H92" s="2">
        <f t="shared" si="15"/>
        <v>273.02784424999999</v>
      </c>
      <c r="I92" s="2">
        <f t="shared" si="16"/>
        <v>208.22344099999998</v>
      </c>
      <c r="J92" s="2">
        <f t="shared" si="17"/>
        <v>265.94186500000001</v>
      </c>
      <c r="K92" s="2">
        <f t="shared" si="18"/>
        <v>57.718424000000027</v>
      </c>
      <c r="L92" s="2">
        <f t="shared" si="19"/>
        <v>330.74626825000001</v>
      </c>
      <c r="M92" s="2">
        <f t="shared" si="20"/>
        <v>64.804403250000007</v>
      </c>
      <c r="N92" s="2">
        <f t="shared" si="11"/>
        <v>84.186476999999982</v>
      </c>
      <c r="O92" s="2">
        <f t="shared" si="12"/>
        <v>105.44441474999996</v>
      </c>
    </row>
    <row r="93" spans="1:15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3"/>
        <v>486.640468</v>
      </c>
      <c r="G93" s="2">
        <f t="shared" si="14"/>
        <v>203.92740000000001</v>
      </c>
      <c r="H93" s="2">
        <f t="shared" si="15"/>
        <v>395.73289275000002</v>
      </c>
      <c r="I93" s="2">
        <f t="shared" si="16"/>
        <v>367.64460825000003</v>
      </c>
      <c r="J93" s="2">
        <f t="shared" si="17"/>
        <v>446.18185149999999</v>
      </c>
      <c r="K93" s="2">
        <f t="shared" si="18"/>
        <v>78.53724324999996</v>
      </c>
      <c r="L93" s="2">
        <f t="shared" si="19"/>
        <v>474.27013599999998</v>
      </c>
      <c r="M93" s="2">
        <f t="shared" si="20"/>
        <v>28.088284499999986</v>
      </c>
      <c r="N93" s="2">
        <f t="shared" si="11"/>
        <v>163.71720825000003</v>
      </c>
      <c r="O93" s="2">
        <f t="shared" si="12"/>
        <v>12.370332000000019</v>
      </c>
    </row>
    <row r="94" spans="1:15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3"/>
        <v>335.83623699999998</v>
      </c>
      <c r="G94" s="2">
        <f t="shared" si="14"/>
        <v>162.19226</v>
      </c>
      <c r="H94" s="2">
        <f t="shared" si="15"/>
        <v>237.8684015</v>
      </c>
      <c r="I94" s="2">
        <f t="shared" si="16"/>
        <v>167.21398549999998</v>
      </c>
      <c r="J94" s="2">
        <f t="shared" si="17"/>
        <v>226.7225545</v>
      </c>
      <c r="K94" s="2">
        <f t="shared" si="18"/>
        <v>59.508569000000023</v>
      </c>
      <c r="L94" s="2">
        <f t="shared" si="19"/>
        <v>297.37697049999997</v>
      </c>
      <c r="M94" s="2">
        <f t="shared" si="20"/>
        <v>70.654415999999969</v>
      </c>
      <c r="N94" s="2">
        <f t="shared" si="11"/>
        <v>5.0217254999999739</v>
      </c>
      <c r="O94" s="2">
        <f t="shared" si="12"/>
        <v>38.459266500000012</v>
      </c>
    </row>
    <row r="97" spans="1:15">
      <c r="A97" s="2" t="s">
        <v>13</v>
      </c>
    </row>
    <row r="99" spans="1:1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</row>
    <row r="100" spans="1:1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</row>
    <row r="101" spans="1:1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21">I101-G101</f>
        <v>3.3348810000000029</v>
      </c>
      <c r="O101" s="2">
        <f t="shared" ref="O101:O108" si="22">F101-L101</f>
        <v>14.141270249999998</v>
      </c>
    </row>
    <row r="102" spans="1:1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23">MAX(B102:E102)</f>
        <v>23.13026</v>
      </c>
      <c r="G102" s="2">
        <f t="shared" ref="G102:G108" si="24">MIN(B102:E102)</f>
        <v>15.074904</v>
      </c>
      <c r="H102" s="2">
        <f t="shared" ref="H102:H108" si="25">AVERAGE(B102:E102)</f>
        <v>18.981749000000001</v>
      </c>
      <c r="I102" s="2">
        <f t="shared" ref="I102:I108" si="26">QUARTILE(B102:E102,1)</f>
        <v>17.64503625</v>
      </c>
      <c r="J102" s="2">
        <f t="shared" ref="J102:J108" si="27">MEDIAN(B102:E102)</f>
        <v>18.860916000000003</v>
      </c>
      <c r="K102" s="2">
        <f t="shared" ref="K102:K108" si="28">J102-I102</f>
        <v>1.2158797500000027</v>
      </c>
      <c r="L102" s="2">
        <f t="shared" ref="L102:L108" si="29">QUARTILE(B102:E102,3)</f>
        <v>20.19762875</v>
      </c>
      <c r="M102" s="2">
        <f t="shared" ref="M102:M108" si="30">L102-J102</f>
        <v>1.3367127499999967</v>
      </c>
      <c r="N102" s="2">
        <f t="shared" si="21"/>
        <v>2.5701322500000003</v>
      </c>
      <c r="O102" s="2">
        <f t="shared" si="22"/>
        <v>2.93263125</v>
      </c>
    </row>
    <row r="103" spans="1:1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23"/>
        <v>36.376187999999999</v>
      </c>
      <c r="G103" s="2">
        <f t="shared" si="24"/>
        <v>8.9383909999999993</v>
      </c>
      <c r="H103" s="2">
        <f t="shared" si="25"/>
        <v>18.312632749999999</v>
      </c>
      <c r="I103" s="2">
        <f t="shared" si="26"/>
        <v>11.92453175</v>
      </c>
      <c r="J103" s="2">
        <f t="shared" si="27"/>
        <v>13.967976</v>
      </c>
      <c r="K103" s="2">
        <f t="shared" si="28"/>
        <v>2.0434442500000003</v>
      </c>
      <c r="L103" s="2">
        <f t="shared" si="29"/>
        <v>20.356076999999999</v>
      </c>
      <c r="M103" s="2">
        <f t="shared" si="30"/>
        <v>6.3881009999999989</v>
      </c>
      <c r="N103" s="2">
        <f t="shared" si="21"/>
        <v>2.9861407500000006</v>
      </c>
      <c r="O103" s="2">
        <f t="shared" si="22"/>
        <v>16.020111</v>
      </c>
    </row>
    <row r="104" spans="1:1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23"/>
        <v>17.281839999999999</v>
      </c>
      <c r="G104" s="2">
        <f t="shared" si="24"/>
        <v>9.7149190000000001</v>
      </c>
      <c r="H104" s="2">
        <f t="shared" si="25"/>
        <v>13.353328000000001</v>
      </c>
      <c r="I104" s="2">
        <f t="shared" si="26"/>
        <v>10.81128625</v>
      </c>
      <c r="J104" s="2">
        <f t="shared" si="27"/>
        <v>13.2082765</v>
      </c>
      <c r="K104" s="2">
        <f t="shared" si="28"/>
        <v>2.39699025</v>
      </c>
      <c r="L104" s="2">
        <f t="shared" si="29"/>
        <v>15.750318249999999</v>
      </c>
      <c r="M104" s="2">
        <f t="shared" si="30"/>
        <v>2.5420417499999992</v>
      </c>
      <c r="N104" s="2">
        <f t="shared" si="21"/>
        <v>1.0963672500000001</v>
      </c>
      <c r="O104" s="2">
        <f t="shared" si="22"/>
        <v>1.5315217499999996</v>
      </c>
    </row>
    <row r="105" spans="1:1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23"/>
        <v>22.762675000000002</v>
      </c>
      <c r="G105" s="2">
        <f t="shared" si="24"/>
        <v>7.0185500000000003</v>
      </c>
      <c r="H105" s="2">
        <f t="shared" si="25"/>
        <v>14.550341250000001</v>
      </c>
      <c r="I105" s="2">
        <f t="shared" si="26"/>
        <v>11.056861999999999</v>
      </c>
      <c r="J105" s="2">
        <f t="shared" si="27"/>
        <v>14.21007</v>
      </c>
      <c r="K105" s="2">
        <f t="shared" si="28"/>
        <v>3.1532080000000011</v>
      </c>
      <c r="L105" s="2">
        <f t="shared" si="29"/>
        <v>17.703549250000002</v>
      </c>
      <c r="M105" s="2">
        <f t="shared" si="30"/>
        <v>3.4934792500000018</v>
      </c>
      <c r="N105" s="2">
        <f t="shared" si="21"/>
        <v>4.0383119999999986</v>
      </c>
      <c r="O105" s="2">
        <f t="shared" si="22"/>
        <v>5.0591257499999998</v>
      </c>
    </row>
    <row r="106" spans="1:1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23"/>
        <v>21.067295999999999</v>
      </c>
      <c r="G106" s="2">
        <f t="shared" si="24"/>
        <v>11.100379999999999</v>
      </c>
      <c r="H106" s="2">
        <f t="shared" si="25"/>
        <v>15.9016135</v>
      </c>
      <c r="I106" s="2">
        <f t="shared" si="26"/>
        <v>12.8636</v>
      </c>
      <c r="J106" s="2">
        <f t="shared" si="27"/>
        <v>15.719389</v>
      </c>
      <c r="K106" s="2">
        <f t="shared" si="28"/>
        <v>2.8557889999999997</v>
      </c>
      <c r="L106" s="2">
        <f t="shared" si="29"/>
        <v>18.757402500000001</v>
      </c>
      <c r="M106" s="2">
        <f t="shared" si="30"/>
        <v>3.0380135000000017</v>
      </c>
      <c r="N106" s="2">
        <f t="shared" si="21"/>
        <v>1.7632200000000005</v>
      </c>
      <c r="O106" s="2">
        <f t="shared" si="22"/>
        <v>2.3098934999999976</v>
      </c>
    </row>
    <row r="107" spans="1:1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23"/>
        <v>24.114301999999999</v>
      </c>
      <c r="G107" s="2">
        <f t="shared" si="24"/>
        <v>9.8769240000000007</v>
      </c>
      <c r="H107" s="2">
        <f t="shared" si="25"/>
        <v>15.421283499999998</v>
      </c>
      <c r="I107" s="2">
        <f t="shared" si="26"/>
        <v>11.107956</v>
      </c>
      <c r="J107" s="2">
        <f t="shared" si="27"/>
        <v>13.846954</v>
      </c>
      <c r="K107" s="2">
        <f t="shared" si="28"/>
        <v>2.7389980000000005</v>
      </c>
      <c r="L107" s="2">
        <f t="shared" si="29"/>
        <v>18.1602815</v>
      </c>
      <c r="M107" s="2">
        <f t="shared" si="30"/>
        <v>4.3133274999999998</v>
      </c>
      <c r="N107" s="2">
        <f t="shared" si="21"/>
        <v>1.231031999999999</v>
      </c>
      <c r="O107" s="2">
        <f t="shared" si="22"/>
        <v>5.9540204999999986</v>
      </c>
    </row>
    <row r="108" spans="1:1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23"/>
        <v>13.450737</v>
      </c>
      <c r="G108" s="2">
        <f t="shared" si="24"/>
        <v>3.4553970000000001</v>
      </c>
      <c r="H108" s="2">
        <f t="shared" si="25"/>
        <v>9.6884042499999996</v>
      </c>
      <c r="I108" s="2">
        <f t="shared" si="26"/>
        <v>7.4872440000000005</v>
      </c>
      <c r="J108" s="2">
        <f t="shared" si="27"/>
        <v>10.9237415</v>
      </c>
      <c r="K108" s="2">
        <f t="shared" si="28"/>
        <v>3.4364974999999998</v>
      </c>
      <c r="L108" s="2">
        <f t="shared" si="29"/>
        <v>13.124901749999999</v>
      </c>
      <c r="M108" s="2">
        <f t="shared" si="30"/>
        <v>2.2011602499999992</v>
      </c>
      <c r="N108" s="2">
        <f t="shared" si="21"/>
        <v>4.0318470000000008</v>
      </c>
      <c r="O108" s="2">
        <f t="shared" si="22"/>
        <v>0.3258352500000008</v>
      </c>
    </row>
    <row r="112" spans="1:15">
      <c r="A112" s="2" t="s">
        <v>14</v>
      </c>
    </row>
    <row r="113" spans="1:15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5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5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31">I115-G115</f>
        <v>2.3334569999999957</v>
      </c>
      <c r="O115" s="2">
        <f t="shared" ref="O115:O122" si="32">F115-L115</f>
        <v>34.617653250000004</v>
      </c>
    </row>
    <row r="116" spans="1:15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33">MAX(B116:E116)</f>
        <v>61.360840000000003</v>
      </c>
      <c r="G116" s="2">
        <f t="shared" ref="G116:G122" si="34">MIN(B116:E116)</f>
        <v>20.642493000000002</v>
      </c>
      <c r="H116" s="2">
        <f t="shared" ref="H116:H122" si="35">AVERAGE(B116:E116)</f>
        <v>39.602196750000004</v>
      </c>
      <c r="I116" s="2">
        <f t="shared" ref="I116:I122" si="36">QUARTILE(B116:E116,1)</f>
        <v>31.107888750000001</v>
      </c>
      <c r="J116" s="2">
        <f t="shared" ref="J116:J122" si="37">MEDIAN(B116:E116)</f>
        <v>38.202726999999996</v>
      </c>
      <c r="K116" s="2">
        <f t="shared" ref="K116:K122" si="38">J116-I116</f>
        <v>7.0948382499999951</v>
      </c>
      <c r="L116" s="2">
        <f t="shared" ref="L116:L122" si="39">QUARTILE(B116:E116,3)</f>
        <v>46.697035</v>
      </c>
      <c r="M116" s="2">
        <f t="shared" ref="M116:M122" si="40">L116-J116</f>
        <v>8.4943080000000037</v>
      </c>
      <c r="N116" s="2">
        <f t="shared" si="31"/>
        <v>10.465395749999999</v>
      </c>
      <c r="O116" s="2">
        <f t="shared" si="32"/>
        <v>14.663805000000004</v>
      </c>
    </row>
    <row r="117" spans="1:15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33"/>
        <v>126.55283</v>
      </c>
      <c r="G117" s="2">
        <f t="shared" si="34"/>
        <v>16.643799999999999</v>
      </c>
      <c r="H117" s="2">
        <f t="shared" si="35"/>
        <v>60.653831750000002</v>
      </c>
      <c r="I117" s="2">
        <f t="shared" si="36"/>
        <v>38.039499249999999</v>
      </c>
      <c r="J117" s="2">
        <f t="shared" si="37"/>
        <v>49.709348500000004</v>
      </c>
      <c r="K117" s="2">
        <f t="shared" si="38"/>
        <v>11.669849250000006</v>
      </c>
      <c r="L117" s="2">
        <f t="shared" si="39"/>
        <v>72.323680999999993</v>
      </c>
      <c r="M117" s="2">
        <f t="shared" si="40"/>
        <v>22.614332499999989</v>
      </c>
      <c r="N117" s="2">
        <f t="shared" si="31"/>
        <v>21.39569925</v>
      </c>
      <c r="O117" s="2">
        <f t="shared" si="32"/>
        <v>54.229149000000007</v>
      </c>
    </row>
    <row r="118" spans="1:15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33"/>
        <v>105.596476</v>
      </c>
      <c r="G118" s="2">
        <f t="shared" si="34"/>
        <v>32.668019999999999</v>
      </c>
      <c r="H118" s="2">
        <f t="shared" si="35"/>
        <v>53.267168749999996</v>
      </c>
      <c r="I118" s="2">
        <f t="shared" si="36"/>
        <v>35.814119250000005</v>
      </c>
      <c r="J118" s="2">
        <f t="shared" si="37"/>
        <v>37.402089500000002</v>
      </c>
      <c r="K118" s="2">
        <f t="shared" si="38"/>
        <v>1.5879702499999979</v>
      </c>
      <c r="L118" s="2">
        <f t="shared" si="39"/>
        <v>54.855139000000001</v>
      </c>
      <c r="M118" s="2">
        <f t="shared" si="40"/>
        <v>17.453049499999999</v>
      </c>
      <c r="N118" s="2">
        <f t="shared" si="31"/>
        <v>3.146099250000006</v>
      </c>
      <c r="O118" s="2">
        <f t="shared" si="32"/>
        <v>50.741336999999994</v>
      </c>
    </row>
    <row r="119" spans="1:15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33"/>
        <v>52.583789000000003</v>
      </c>
      <c r="G119" s="2">
        <f t="shared" si="34"/>
        <v>34.832065</v>
      </c>
      <c r="H119" s="2">
        <f t="shared" si="35"/>
        <v>41.55167625</v>
      </c>
      <c r="I119" s="2">
        <f t="shared" si="36"/>
        <v>37.72086625</v>
      </c>
      <c r="J119" s="2">
        <f t="shared" si="37"/>
        <v>39.395425500000002</v>
      </c>
      <c r="K119" s="2">
        <f t="shared" si="38"/>
        <v>1.6745592500000015</v>
      </c>
      <c r="L119" s="2">
        <f t="shared" si="39"/>
        <v>43.226235500000001</v>
      </c>
      <c r="M119" s="2">
        <f t="shared" si="40"/>
        <v>3.8308099999999996</v>
      </c>
      <c r="N119" s="2">
        <f t="shared" si="31"/>
        <v>2.8888012500000002</v>
      </c>
      <c r="O119" s="2">
        <f t="shared" si="32"/>
        <v>9.3575535000000016</v>
      </c>
    </row>
    <row r="120" spans="1:15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33"/>
        <v>46.420926000000001</v>
      </c>
      <c r="G120" s="2">
        <f t="shared" si="34"/>
        <v>23.956063</v>
      </c>
      <c r="H120" s="2">
        <f t="shared" si="35"/>
        <v>34.169331749999998</v>
      </c>
      <c r="I120" s="2">
        <f t="shared" si="36"/>
        <v>27.144865750000001</v>
      </c>
      <c r="J120" s="2">
        <f t="shared" si="37"/>
        <v>33.150168999999998</v>
      </c>
      <c r="K120" s="2">
        <f t="shared" si="38"/>
        <v>6.0053032499999972</v>
      </c>
      <c r="L120" s="2">
        <f t="shared" si="39"/>
        <v>40.174634999999995</v>
      </c>
      <c r="M120" s="2">
        <f t="shared" si="40"/>
        <v>7.0244659999999968</v>
      </c>
      <c r="N120" s="2">
        <f t="shared" si="31"/>
        <v>3.1888027500000007</v>
      </c>
      <c r="O120" s="2">
        <f t="shared" si="32"/>
        <v>6.2462910000000065</v>
      </c>
    </row>
    <row r="121" spans="1:15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33"/>
        <v>36.715144000000002</v>
      </c>
      <c r="G121" s="2">
        <f t="shared" si="34"/>
        <v>22.927299999999999</v>
      </c>
      <c r="H121" s="2">
        <f t="shared" si="35"/>
        <v>28.496896499999998</v>
      </c>
      <c r="I121" s="2">
        <f t="shared" si="36"/>
        <v>25.508251000000001</v>
      </c>
      <c r="J121" s="2">
        <f t="shared" si="37"/>
        <v>27.172570999999998</v>
      </c>
      <c r="K121" s="2">
        <f t="shared" si="38"/>
        <v>1.6643199999999965</v>
      </c>
      <c r="L121" s="2">
        <f t="shared" si="39"/>
        <v>30.161216500000002</v>
      </c>
      <c r="M121" s="2">
        <f t="shared" si="40"/>
        <v>2.9886455000000041</v>
      </c>
      <c r="N121" s="2">
        <f t="shared" si="31"/>
        <v>2.5809510000000024</v>
      </c>
      <c r="O121" s="2">
        <f t="shared" si="32"/>
        <v>6.5539275000000004</v>
      </c>
    </row>
    <row r="122" spans="1:15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33"/>
        <v>33.064089000000003</v>
      </c>
      <c r="G122" s="2">
        <f t="shared" si="34"/>
        <v>22.991786000000001</v>
      </c>
      <c r="H122" s="2">
        <f t="shared" si="35"/>
        <v>27.307242250000002</v>
      </c>
      <c r="I122" s="2">
        <f t="shared" si="36"/>
        <v>24.5757215</v>
      </c>
      <c r="J122" s="2">
        <f t="shared" si="37"/>
        <v>26.586546999999999</v>
      </c>
      <c r="K122" s="2">
        <f t="shared" si="38"/>
        <v>2.0108254999999993</v>
      </c>
      <c r="L122" s="2">
        <f t="shared" si="39"/>
        <v>29.318067750000001</v>
      </c>
      <c r="M122" s="2">
        <f t="shared" si="40"/>
        <v>2.7315207500000014</v>
      </c>
      <c r="N122" s="2">
        <f t="shared" si="31"/>
        <v>1.5839354999999991</v>
      </c>
      <c r="O122" s="2">
        <f t="shared" si="32"/>
        <v>3.7460212500000019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9" sqref="E9"/>
    </sheetView>
  </sheetViews>
  <sheetFormatPr baseColWidth="10" defaultRowHeight="12" x14ac:dyDescent="0"/>
  <sheetData>
    <row r="1" spans="1:3">
      <c r="A1" t="s">
        <v>42</v>
      </c>
    </row>
    <row r="3" spans="1:3">
      <c r="B3" t="s">
        <v>43</v>
      </c>
      <c r="C3" t="s">
        <v>44</v>
      </c>
    </row>
    <row r="4" spans="1:3">
      <c r="A4">
        <v>1</v>
      </c>
      <c r="B4">
        <v>2.6999999999999999E-5</v>
      </c>
      <c r="C4">
        <v>23721</v>
      </c>
    </row>
    <row r="5" spans="1:3">
      <c r="A5">
        <v>10</v>
      </c>
      <c r="B5">
        <v>4.2099999999999999E-4</v>
      </c>
      <c r="C5">
        <v>23767</v>
      </c>
    </row>
    <row r="6" spans="1:3">
      <c r="A6">
        <v>100</v>
      </c>
      <c r="B6">
        <v>4.1809999999999998E-3</v>
      </c>
      <c r="C6">
        <v>23915</v>
      </c>
    </row>
    <row r="7" spans="1:3">
      <c r="A7" t="s">
        <v>48</v>
      </c>
      <c r="B7">
        <v>4.1862000000000003E-2</v>
      </c>
      <c r="C7">
        <v>23888</v>
      </c>
    </row>
    <row r="8" spans="1:3">
      <c r="A8" t="s">
        <v>49</v>
      </c>
      <c r="B8">
        <v>0.423406</v>
      </c>
      <c r="C8">
        <v>23618</v>
      </c>
    </row>
    <row r="9" spans="1:3">
      <c r="A9" t="s">
        <v>50</v>
      </c>
      <c r="B9">
        <v>7.8883020000000004</v>
      </c>
      <c r="C9">
        <v>12577</v>
      </c>
    </row>
    <row r="10" spans="1:3">
      <c r="A10" t="s">
        <v>45</v>
      </c>
      <c r="B10">
        <v>57.703404999999997</v>
      </c>
      <c r="C10">
        <v>17330</v>
      </c>
    </row>
    <row r="11" spans="1:3">
      <c r="A11" t="s">
        <v>46</v>
      </c>
      <c r="B11">
        <v>249.07840999999999</v>
      </c>
      <c r="C11">
        <v>43113</v>
      </c>
    </row>
    <row r="12" spans="1:3">
      <c r="A12" t="s">
        <v>47</v>
      </c>
      <c r="B12">
        <v>634.31652399999996</v>
      </c>
      <c r="C12">
        <v>157650</v>
      </c>
    </row>
    <row r="13" spans="1:3">
      <c r="A13" t="s">
        <v>53</v>
      </c>
      <c r="B13">
        <v>280.13244700000001</v>
      </c>
    </row>
    <row r="14" spans="1:3">
      <c r="A14" t="s">
        <v>54</v>
      </c>
      <c r="B14">
        <v>196.18306200000001</v>
      </c>
    </row>
    <row r="15" spans="1:3">
      <c r="A15" t="s">
        <v>55</v>
      </c>
      <c r="B15">
        <v>171.268215</v>
      </c>
    </row>
    <row r="16" spans="1:3">
      <c r="A16" t="s">
        <v>29</v>
      </c>
      <c r="B16">
        <v>159.685228</v>
      </c>
    </row>
    <row r="17" spans="1:3">
      <c r="A17" t="s">
        <v>56</v>
      </c>
      <c r="B17">
        <v>151.73547400000001</v>
      </c>
    </row>
    <row r="18" spans="1:3">
      <c r="A18" t="s">
        <v>57</v>
      </c>
      <c r="B18">
        <v>147.04455200000001</v>
      </c>
    </row>
    <row r="19" spans="1:3">
      <c r="A19" t="s">
        <v>58</v>
      </c>
      <c r="B19">
        <v>143.66386700000001</v>
      </c>
    </row>
    <row r="20" spans="1:3">
      <c r="A20" t="s">
        <v>59</v>
      </c>
      <c r="B20">
        <v>141.173968</v>
      </c>
    </row>
    <row r="21" spans="1:3">
      <c r="A21" t="s">
        <v>51</v>
      </c>
      <c r="B21">
        <v>139.18380400000001</v>
      </c>
      <c r="C21">
        <v>7184744</v>
      </c>
    </row>
    <row r="22" spans="1:3">
      <c r="A22" t="s">
        <v>52</v>
      </c>
      <c r="B22">
        <v>125.044572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2014-11-03T07:52:09Z</dcterms:modified>
</cp:coreProperties>
</file>