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60" windowWidth="28800" windowHeight="180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8" l="1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<sst xmlns="http://schemas.openxmlformats.org/spreadsheetml/2006/main" count="379" uniqueCount="115">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</sst>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9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24504"/>
        <c:axId val="-2077548824"/>
      </c:barChart>
      <c:catAx>
        <c:axId val="-209682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7548824"/>
        <c:crosses val="autoZero"/>
        <c:auto val="1"/>
        <c:lblAlgn val="ctr"/>
        <c:lblOffset val="100"/>
        <c:noMultiLvlLbl val="0"/>
      </c:catAx>
      <c:valAx>
        <c:axId val="-207754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824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906856"/>
        <c:axId val="-2080920456"/>
      </c:lineChart>
      <c:catAx>
        <c:axId val="-207890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920456"/>
        <c:crosses val="autoZero"/>
        <c:auto val="1"/>
        <c:lblAlgn val="ctr"/>
        <c:lblOffset val="100"/>
        <c:noMultiLvlLbl val="0"/>
      </c:catAx>
      <c:valAx>
        <c:axId val="-208092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906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43480"/>
        <c:axId val="-2074190136"/>
      </c:lineChart>
      <c:catAx>
        <c:axId val="-207434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190136"/>
        <c:crosses val="autoZero"/>
        <c:auto val="1"/>
        <c:lblAlgn val="ctr"/>
        <c:lblOffset val="100"/>
        <c:noMultiLvlLbl val="0"/>
      </c:catAx>
      <c:valAx>
        <c:axId val="-2074190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343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865480"/>
        <c:axId val="-2073405000"/>
      </c:barChart>
      <c:catAx>
        <c:axId val="-208086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3405000"/>
        <c:crosses val="autoZero"/>
        <c:auto val="1"/>
        <c:lblAlgn val="ctr"/>
        <c:lblOffset val="100"/>
        <c:noMultiLvlLbl val="0"/>
      </c:catAx>
      <c:valAx>
        <c:axId val="-20734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0865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490040"/>
        <c:axId val="-2080494424"/>
      </c:barChart>
      <c:catAx>
        <c:axId val="-208249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0494424"/>
        <c:crosses val="autoZero"/>
        <c:auto val="1"/>
        <c:lblAlgn val="ctr"/>
        <c:lblOffset val="100"/>
        <c:noMultiLvlLbl val="0"/>
      </c:catAx>
      <c:valAx>
        <c:axId val="-208049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490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52680"/>
        <c:axId val="-2078073208"/>
      </c:barChart>
      <c:catAx>
        <c:axId val="-208295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8073208"/>
        <c:crosses val="autoZero"/>
        <c:auto val="1"/>
        <c:lblAlgn val="ctr"/>
        <c:lblOffset val="100"/>
        <c:noMultiLvlLbl val="0"/>
      </c:catAx>
      <c:valAx>
        <c:axId val="-2078073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952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978904"/>
        <c:axId val="-2116128152"/>
      </c:barChart>
      <c:catAx>
        <c:axId val="-209697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128152"/>
        <c:crosses val="autoZero"/>
        <c:auto val="1"/>
        <c:lblAlgn val="ctr"/>
        <c:lblOffset val="100"/>
        <c:noMultiLvlLbl val="0"/>
      </c:catAx>
      <c:valAx>
        <c:axId val="-211612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978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86216"/>
        <c:axId val="-2094407016"/>
      </c:lineChart>
      <c:catAx>
        <c:axId val="-20848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4407016"/>
        <c:crosses val="autoZero"/>
        <c:auto val="1"/>
        <c:lblAlgn val="ctr"/>
        <c:lblOffset val="100"/>
        <c:noMultiLvlLbl val="0"/>
      </c:catAx>
      <c:valAx>
        <c:axId val="-209440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4886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109944"/>
        <c:axId val="-2083096728"/>
      </c:barChart>
      <c:catAx>
        <c:axId val="-214210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96728"/>
        <c:crosses val="autoZero"/>
        <c:auto val="1"/>
        <c:lblAlgn val="ctr"/>
        <c:lblOffset val="100"/>
        <c:noMultiLvlLbl val="0"/>
      </c:catAx>
      <c:valAx>
        <c:axId val="-208309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2109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496088"/>
        <c:axId val="-2020936536"/>
      </c:barChart>
      <c:catAx>
        <c:axId val="-206749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36536"/>
        <c:crosses val="autoZero"/>
        <c:auto val="1"/>
        <c:lblAlgn val="ctr"/>
        <c:lblOffset val="100"/>
        <c:noMultiLvlLbl val="0"/>
      </c:catAx>
      <c:valAx>
        <c:axId val="-202093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496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69976"/>
        <c:axId val="-2078068648"/>
      </c:barChart>
      <c:catAx>
        <c:axId val="-206556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068648"/>
        <c:crosses val="autoZero"/>
        <c:auto val="1"/>
        <c:lblAlgn val="ctr"/>
        <c:lblOffset val="100"/>
        <c:noMultiLvlLbl val="0"/>
      </c:catAx>
      <c:valAx>
        <c:axId val="-207806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569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335096"/>
        <c:axId val="-2096465048"/>
      </c:barChart>
      <c:catAx>
        <c:axId val="-207033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465048"/>
        <c:crosses val="autoZero"/>
        <c:auto val="1"/>
        <c:lblAlgn val="ctr"/>
        <c:lblOffset val="100"/>
        <c:noMultiLvlLbl val="0"/>
      </c:catAx>
      <c:valAx>
        <c:axId val="-209646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35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309992"/>
        <c:axId val="-2082140696"/>
      </c:barChart>
      <c:catAx>
        <c:axId val="-20823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2140696"/>
        <c:crosses val="autoZero"/>
        <c:auto val="1"/>
        <c:lblAlgn val="ctr"/>
        <c:lblOffset val="100"/>
        <c:noMultiLvlLbl val="0"/>
      </c:catAx>
      <c:valAx>
        <c:axId val="-208214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309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2000344"/>
        <c:axId val="-2049284392"/>
      </c:barChart>
      <c:catAx>
        <c:axId val="-205200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284392"/>
        <c:crosses val="autoZero"/>
        <c:auto val="1"/>
        <c:lblAlgn val="ctr"/>
        <c:lblOffset val="100"/>
        <c:noMultiLvlLbl val="0"/>
      </c:catAx>
      <c:valAx>
        <c:axId val="-2049284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00034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9835784"/>
        <c:axId val="-2049802776"/>
      </c:barChart>
      <c:catAx>
        <c:axId val="-204983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802776"/>
        <c:crosses val="autoZero"/>
        <c:auto val="1"/>
        <c:lblAlgn val="ctr"/>
        <c:lblOffset val="100"/>
        <c:noMultiLvlLbl val="0"/>
      </c:catAx>
      <c:valAx>
        <c:axId val="-204980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83578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283640"/>
        <c:axId val="-2040754024"/>
      </c:barChart>
      <c:catAx>
        <c:axId val="-204428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754024"/>
        <c:crosses val="autoZero"/>
        <c:auto val="1"/>
        <c:lblAlgn val="ctr"/>
        <c:lblOffset val="100"/>
        <c:noMultiLvlLbl val="0"/>
      </c:catAx>
      <c:valAx>
        <c:axId val="-204075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283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90632"/>
        <c:axId val="-2083090024"/>
      </c:barChart>
      <c:catAx>
        <c:axId val="-208949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83090024"/>
        <c:crosses val="autoZero"/>
        <c:auto val="1"/>
        <c:lblAlgn val="ctr"/>
        <c:lblOffset val="100"/>
        <c:noMultiLvlLbl val="0"/>
      </c:catAx>
      <c:valAx>
        <c:axId val="-208309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90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061272"/>
        <c:axId val="-2052297208"/>
      </c:barChart>
      <c:catAx>
        <c:axId val="-2055061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2297208"/>
        <c:crosses val="autoZero"/>
        <c:auto val="1"/>
        <c:lblAlgn val="ctr"/>
        <c:lblOffset val="100"/>
        <c:noMultiLvlLbl val="0"/>
      </c:catAx>
      <c:valAx>
        <c:axId val="-205229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061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28568"/>
        <c:axId val="-2052590536"/>
      </c:barChart>
      <c:catAx>
        <c:axId val="-2052828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2590536"/>
        <c:crosses val="autoZero"/>
        <c:auto val="1"/>
        <c:lblAlgn val="ctr"/>
        <c:lblOffset val="100"/>
        <c:noMultiLvlLbl val="0"/>
      </c:catAx>
      <c:valAx>
        <c:axId val="-20525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828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354216"/>
        <c:axId val="-2043088504"/>
      </c:barChart>
      <c:catAx>
        <c:axId val="-204335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88504"/>
        <c:crosses val="autoZero"/>
        <c:auto val="1"/>
        <c:lblAlgn val="ctr"/>
        <c:lblOffset val="100"/>
        <c:noMultiLvlLbl val="0"/>
      </c:catAx>
      <c:valAx>
        <c:axId val="-204308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354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520712"/>
        <c:axId val="-2086717992"/>
      </c:barChart>
      <c:catAx>
        <c:axId val="-20505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17992"/>
        <c:crosses val="autoZero"/>
        <c:auto val="1"/>
        <c:lblAlgn val="ctr"/>
        <c:lblOffset val="100"/>
        <c:noMultiLvlLbl val="0"/>
      </c:catAx>
      <c:valAx>
        <c:axId val="-208671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520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640472"/>
        <c:axId val="-2043846936"/>
      </c:barChart>
      <c:catAx>
        <c:axId val="-206664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46936"/>
        <c:crosses val="autoZero"/>
        <c:auto val="1"/>
        <c:lblAlgn val="ctr"/>
        <c:lblOffset val="100"/>
        <c:noMultiLvlLbl val="0"/>
      </c:catAx>
      <c:valAx>
        <c:axId val="-2043846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640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892776"/>
        <c:axId val="-2096898376"/>
      </c:barChart>
      <c:catAx>
        <c:axId val="-211689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898376"/>
        <c:crosses val="autoZero"/>
        <c:auto val="1"/>
        <c:lblAlgn val="ctr"/>
        <c:lblOffset val="100"/>
        <c:noMultiLvlLbl val="0"/>
      </c:catAx>
      <c:valAx>
        <c:axId val="-209689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892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03944"/>
        <c:axId val="-2067859000"/>
      </c:barChart>
      <c:catAx>
        <c:axId val="-208170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59000"/>
        <c:crosses val="autoZero"/>
        <c:auto val="1"/>
        <c:lblAlgn val="ctr"/>
        <c:lblOffset val="100"/>
        <c:noMultiLvlLbl val="0"/>
      </c:catAx>
      <c:valAx>
        <c:axId val="-2067859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703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88280"/>
        <c:axId val="-2041822344"/>
      </c:lineChart>
      <c:catAx>
        <c:axId val="-206438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822344"/>
        <c:crosses val="autoZero"/>
        <c:auto val="1"/>
        <c:lblAlgn val="ctr"/>
        <c:lblOffset val="100"/>
        <c:noMultiLvlLbl val="0"/>
      </c:catAx>
      <c:valAx>
        <c:axId val="-204182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388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311672"/>
        <c:axId val="-2039308728"/>
      </c:barChart>
      <c:catAx>
        <c:axId val="-203931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08728"/>
        <c:crosses val="autoZero"/>
        <c:auto val="1"/>
        <c:lblAlgn val="ctr"/>
        <c:lblOffset val="100"/>
        <c:noMultiLvlLbl val="0"/>
      </c:catAx>
      <c:valAx>
        <c:axId val="-2039308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9311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899832"/>
        <c:axId val="-2019896712"/>
      </c:barChart>
      <c:catAx>
        <c:axId val="-20198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896712"/>
        <c:crosses val="autoZero"/>
        <c:auto val="1"/>
        <c:lblAlgn val="ctr"/>
        <c:lblOffset val="100"/>
        <c:noMultiLvlLbl val="0"/>
      </c:catAx>
      <c:valAx>
        <c:axId val="-201989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99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191368484003"/>
          <c:y val="0.0364876385336743"/>
          <c:w val="0.878632603318141"/>
          <c:h val="0.82720099885212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20.612047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5.060834750000026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50.47058800000002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96.29574549999998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0.0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0.0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111368"/>
        <c:axId val="-2039522056"/>
      </c:barChart>
      <c:catAx>
        <c:axId val="-201611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39522056"/>
        <c:crosses val="autoZero"/>
        <c:auto val="1"/>
        <c:lblAlgn val="ctr"/>
        <c:lblOffset val="100"/>
        <c:noMultiLvlLbl val="0"/>
      </c:catAx>
      <c:valAx>
        <c:axId val="-203952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61113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155649991392"/>
          <c:y val="0.099176618267985"/>
          <c:w val="0.200215651984814"/>
          <c:h val="0.20829637983231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48904"/>
        <c:axId val="-2116211368"/>
      </c:barChart>
      <c:catAx>
        <c:axId val="-211544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211368"/>
        <c:crosses val="autoZero"/>
        <c:auto val="1"/>
        <c:lblAlgn val="ctr"/>
        <c:lblOffset val="100"/>
        <c:noMultiLvlLbl val="0"/>
      </c:catAx>
      <c:valAx>
        <c:axId val="-211621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44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86296"/>
        <c:axId val="-2080288104"/>
      </c:barChart>
      <c:catAx>
        <c:axId val="-212908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8104"/>
        <c:crosses val="autoZero"/>
        <c:auto val="1"/>
        <c:lblAlgn val="ctr"/>
        <c:lblOffset val="100"/>
        <c:noMultiLvlLbl val="0"/>
      </c:catAx>
      <c:valAx>
        <c:axId val="-208028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86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64488"/>
        <c:axId val="-2049067864"/>
      </c:barChart>
      <c:catAx>
        <c:axId val="-20729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067864"/>
        <c:crosses val="autoZero"/>
        <c:auto val="1"/>
        <c:lblAlgn val="ctr"/>
        <c:lblOffset val="100"/>
        <c:noMultiLvlLbl val="0"/>
      </c:catAx>
      <c:valAx>
        <c:axId val="-204906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96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317448"/>
        <c:axId val="-2096080104"/>
      </c:barChart>
      <c:catAx>
        <c:axId val="-204331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80104"/>
        <c:crosses val="autoZero"/>
        <c:auto val="1"/>
        <c:lblAlgn val="ctr"/>
        <c:lblOffset val="100"/>
        <c:noMultiLvlLbl val="0"/>
      </c:catAx>
      <c:valAx>
        <c:axId val="-209608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317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26952"/>
        <c:axId val="-2043703224"/>
      </c:barChart>
      <c:catAx>
        <c:axId val="-204372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03224"/>
        <c:crosses val="autoZero"/>
        <c:auto val="1"/>
        <c:lblAlgn val="ctr"/>
        <c:lblOffset val="100"/>
        <c:noMultiLvlLbl val="0"/>
      </c:catAx>
      <c:valAx>
        <c:axId val="-204370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726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94904"/>
        <c:axId val="-2077689768"/>
      </c:lineChart>
      <c:catAx>
        <c:axId val="-206859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7689768"/>
        <c:crosses val="autoZero"/>
        <c:auto val="1"/>
        <c:lblAlgn val="ctr"/>
        <c:lblOffset val="100"/>
        <c:noMultiLvlLbl val="0"/>
      </c:catAx>
      <c:valAx>
        <c:axId val="-207768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594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120</xdr:row>
      <xdr:rowOff>127000</xdr:rowOff>
    </xdr:from>
    <xdr:to>
      <xdr:col>28</xdr:col>
      <xdr:colOff>279400</xdr:colOff>
      <xdr:row>159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118</xdr:row>
      <xdr:rowOff>50800</xdr:rowOff>
    </xdr:from>
    <xdr:to>
      <xdr:col>44</xdr:col>
      <xdr:colOff>330200</xdr:colOff>
      <xdr:row>156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42</xdr:row>
      <xdr:rowOff>76200</xdr:rowOff>
    </xdr:from>
    <xdr:to>
      <xdr:col>21</xdr:col>
      <xdr:colOff>12700</xdr:colOff>
      <xdr:row>80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127000</xdr:rowOff>
    </xdr:from>
    <xdr:to>
      <xdr:col>18</xdr:col>
      <xdr:colOff>12700</xdr:colOff>
      <xdr:row>61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opLeftCell="L34" workbookViewId="0">
      <selection activeCell="L45" sqref="L45:L47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I29" workbookViewId="0">
      <selection activeCell="F86" sqref="F86:G94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>MIN(I87,I74)</f>
        <v>32.745553749999999</v>
      </c>
      <c r="R87">
        <f>MIN(J74,J87)</f>
        <v>56.2594645</v>
      </c>
      <c r="S87">
        <f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3">MAX(B88:E88)</f>
        <v>230.96640500000001</v>
      </c>
      <c r="G88" s="2">
        <f t="shared" ref="G88:G94" si="14">MIN(B88:E88)</f>
        <v>63.730490000000003</v>
      </c>
      <c r="H88" s="2">
        <f t="shared" ref="H88:H94" si="15">AVERAGE(B88:E88)</f>
        <v>148.76042749999999</v>
      </c>
      <c r="I88" s="2">
        <f t="shared" ref="I88:I94" si="16">QUARTILE(B88:E88,1)</f>
        <v>120.78684874999999</v>
      </c>
      <c r="J88" s="2">
        <f t="shared" ref="J88:J94" si="17">MEDIAN(B88:E88)</f>
        <v>150.17240749999999</v>
      </c>
      <c r="K88" s="2">
        <f t="shared" ref="K88:K94" si="18">J88-I88</f>
        <v>29.385558750000001</v>
      </c>
      <c r="L88" s="2">
        <f t="shared" ref="L88:L94" si="19">QUARTILE(B88:E88,3)</f>
        <v>178.14598624999999</v>
      </c>
      <c r="M88" s="2">
        <f t="shared" ref="M88:M94" si="20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>MIN(I88,I75)</f>
        <v>40.641923750000004</v>
      </c>
      <c r="R88" s="2">
        <f>MIN(J75,J88)</f>
        <v>68.915008</v>
      </c>
      <c r="S88" s="2">
        <f>MIN(L75,L88)</f>
        <v>98.009827000000001</v>
      </c>
      <c r="T88" s="2">
        <f t="shared" ref="T88:T94" si="21">R88-Q88</f>
        <v>28.273084249999997</v>
      </c>
      <c r="U88" s="2">
        <f t="shared" ref="U88:U94" si="22">S88-R88</f>
        <v>29.094819000000001</v>
      </c>
      <c r="W88" s="2">
        <f t="shared" ref="W88:W94" si="23">X88-S88</f>
        <v>22.777021749999989</v>
      </c>
      <c r="X88" s="2">
        <f>MAX(I75,I88)</f>
        <v>120.78684874999999</v>
      </c>
      <c r="Y88" s="2">
        <f t="shared" ref="Y88:Y94" si="24">MAX(J75,J88)</f>
        <v>150.17240749999999</v>
      </c>
      <c r="Z88" s="2">
        <f t="shared" ref="Z88:Z94" si="25">MAX(L75,L88)</f>
        <v>178.14598624999999</v>
      </c>
      <c r="AA88" s="2">
        <f t="shared" ref="AA88:AA94" si="26">Y88-X88</f>
        <v>29.385558750000001</v>
      </c>
      <c r="AB88" s="2">
        <f t="shared" ref="AB88:AB94" si="27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3"/>
        <v>279.93399499999998</v>
      </c>
      <c r="G89" s="2">
        <f t="shared" si="14"/>
        <v>88.164479999999998</v>
      </c>
      <c r="H89" s="2">
        <f t="shared" si="15"/>
        <v>201.94986225</v>
      </c>
      <c r="I89" s="2">
        <f t="shared" si="16"/>
        <v>175.86103274999999</v>
      </c>
      <c r="J89" s="2">
        <f t="shared" si="17"/>
        <v>219.85048699999999</v>
      </c>
      <c r="K89" s="2">
        <f t="shared" si="18"/>
        <v>43.989454249999994</v>
      </c>
      <c r="L89" s="2">
        <f t="shared" si="19"/>
        <v>245.93931649999999</v>
      </c>
      <c r="M89" s="2">
        <f t="shared" si="20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>MIN(I89,I76)</f>
        <v>110.71810375</v>
      </c>
      <c r="R89" s="2">
        <f>MIN(J76,J89)</f>
        <v>138.882994</v>
      </c>
      <c r="S89" s="2">
        <f>MIN(L76,L89)</f>
        <v>167.53432650000002</v>
      </c>
      <c r="T89" s="2">
        <f t="shared" si="21"/>
        <v>28.164890249999999</v>
      </c>
      <c r="U89" s="2">
        <f t="shared" si="22"/>
        <v>28.651332500000024</v>
      </c>
      <c r="W89" s="2">
        <f t="shared" si="23"/>
        <v>8.3267062499999724</v>
      </c>
      <c r="X89" s="2">
        <f>MAX(I76,I89)</f>
        <v>175.86103274999999</v>
      </c>
      <c r="Y89" s="2">
        <f t="shared" si="24"/>
        <v>219.85048699999999</v>
      </c>
      <c r="Z89" s="2">
        <f t="shared" si="25"/>
        <v>245.93931649999999</v>
      </c>
      <c r="AA89" s="2">
        <f t="shared" si="26"/>
        <v>43.989454249999994</v>
      </c>
      <c r="AB89" s="2">
        <f t="shared" si="27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3"/>
        <v>329.21117099999998</v>
      </c>
      <c r="G90" s="2">
        <f t="shared" si="14"/>
        <v>33.04909</v>
      </c>
      <c r="H90" s="2">
        <f t="shared" si="15"/>
        <v>165.90468475</v>
      </c>
      <c r="I90" s="2">
        <f t="shared" si="16"/>
        <v>111.48871825000001</v>
      </c>
      <c r="J90" s="2">
        <f t="shared" si="17"/>
        <v>150.679239</v>
      </c>
      <c r="K90" s="2">
        <f t="shared" si="18"/>
        <v>39.19052074999999</v>
      </c>
      <c r="L90" s="2">
        <f t="shared" si="19"/>
        <v>205.09520549999999</v>
      </c>
      <c r="M90" s="2">
        <f t="shared" si="20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>MIN(I90,I77)</f>
        <v>111.48871825000001</v>
      </c>
      <c r="R90" s="2">
        <f>MIN(J77,J90)</f>
        <v>150.08245549999998</v>
      </c>
      <c r="S90" s="2">
        <f>MIN(L77,L90)</f>
        <v>155.14329025000001</v>
      </c>
      <c r="T90" s="2">
        <f t="shared" si="21"/>
        <v>38.593737249999975</v>
      </c>
      <c r="U90" s="2">
        <f t="shared" si="22"/>
        <v>5.0608347500000264</v>
      </c>
      <c r="W90" s="2">
        <f t="shared" si="23"/>
        <v>-25.798454750000019</v>
      </c>
      <c r="X90" s="2">
        <f>MAX(I77,I90)</f>
        <v>129.34483549999999</v>
      </c>
      <c r="Y90" s="2">
        <f t="shared" si="24"/>
        <v>150.679239</v>
      </c>
      <c r="Z90" s="2">
        <f t="shared" si="25"/>
        <v>205.09520549999999</v>
      </c>
      <c r="AA90" s="2">
        <f t="shared" si="26"/>
        <v>21.334403500000008</v>
      </c>
      <c r="AB90" s="2">
        <f t="shared" si="27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3"/>
        <v>346.841949</v>
      </c>
      <c r="G91" s="2">
        <f t="shared" si="14"/>
        <v>65.910719999999998</v>
      </c>
      <c r="H91" s="2">
        <f t="shared" si="15"/>
        <v>191.49861774999999</v>
      </c>
      <c r="I91" s="2">
        <f t="shared" si="16"/>
        <v>83.747498999999991</v>
      </c>
      <c r="J91" s="2">
        <f t="shared" si="17"/>
        <v>176.620901</v>
      </c>
      <c r="K91" s="2">
        <f t="shared" si="18"/>
        <v>92.873402000000013</v>
      </c>
      <c r="L91" s="2">
        <f t="shared" si="19"/>
        <v>284.37201975000005</v>
      </c>
      <c r="M91" s="2">
        <f t="shared" si="20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>MIN(I91,I78)</f>
        <v>76.209955750000006</v>
      </c>
      <c r="R91" s="2">
        <f>MIN(J78,J91)</f>
        <v>79.090298500000003</v>
      </c>
      <c r="S91" s="2">
        <f>MIN(L78,L91)</f>
        <v>83.376698500000003</v>
      </c>
      <c r="T91" s="2">
        <f t="shared" si="21"/>
        <v>2.880342749999997</v>
      </c>
      <c r="U91" s="2">
        <f t="shared" si="22"/>
        <v>4.2864000000000004</v>
      </c>
      <c r="W91" s="2">
        <f t="shared" si="23"/>
        <v>0.37080049999998721</v>
      </c>
      <c r="X91" s="2">
        <f>MAX(I78,I91)</f>
        <v>83.747498999999991</v>
      </c>
      <c r="Y91" s="2">
        <f t="shared" si="24"/>
        <v>176.620901</v>
      </c>
      <c r="Z91" s="2">
        <f t="shared" si="25"/>
        <v>284.37201975000005</v>
      </c>
      <c r="AA91" s="2">
        <f t="shared" si="26"/>
        <v>92.873402000000013</v>
      </c>
      <c r="AB91" s="2">
        <f t="shared" si="27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3"/>
        <v>436.19068299999998</v>
      </c>
      <c r="G92" s="2">
        <f t="shared" si="14"/>
        <v>124.036964</v>
      </c>
      <c r="H92" s="2">
        <f t="shared" si="15"/>
        <v>273.02784424999999</v>
      </c>
      <c r="I92" s="2">
        <f t="shared" si="16"/>
        <v>208.22344099999998</v>
      </c>
      <c r="J92" s="2">
        <f t="shared" si="17"/>
        <v>265.94186500000001</v>
      </c>
      <c r="K92" s="2">
        <f t="shared" si="18"/>
        <v>57.718424000000027</v>
      </c>
      <c r="L92" s="2">
        <f t="shared" si="19"/>
        <v>330.74626825000001</v>
      </c>
      <c r="M92" s="2">
        <f t="shared" si="20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>MIN(I92,I79)</f>
        <v>88.773905500000012</v>
      </c>
      <c r="R92" s="2">
        <f>MIN(J79,J92)</f>
        <v>121.61784500000002</v>
      </c>
      <c r="S92" s="2">
        <f>MIN(L79,L92)</f>
        <v>183.80214325000003</v>
      </c>
      <c r="T92" s="2">
        <f t="shared" si="21"/>
        <v>32.843939500000005</v>
      </c>
      <c r="U92" s="2">
        <f t="shared" si="22"/>
        <v>62.184298250000012</v>
      </c>
      <c r="W92" s="2">
        <f t="shared" si="23"/>
        <v>24.421297749999951</v>
      </c>
      <c r="X92" s="2">
        <f>MAX(I79,I92)</f>
        <v>208.22344099999998</v>
      </c>
      <c r="Y92" s="2">
        <f t="shared" si="24"/>
        <v>265.94186500000001</v>
      </c>
      <c r="Z92" s="2">
        <f t="shared" si="25"/>
        <v>330.74626825000001</v>
      </c>
      <c r="AA92" s="2">
        <f t="shared" si="26"/>
        <v>57.718424000000027</v>
      </c>
      <c r="AB92" s="2">
        <f t="shared" si="27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3"/>
        <v>486.640468</v>
      </c>
      <c r="G93" s="2">
        <f t="shared" si="14"/>
        <v>203.92740000000001</v>
      </c>
      <c r="H93" s="2">
        <f t="shared" si="15"/>
        <v>395.73289275000002</v>
      </c>
      <c r="I93" s="2">
        <f t="shared" si="16"/>
        <v>367.64460825000003</v>
      </c>
      <c r="J93" s="2">
        <f t="shared" si="17"/>
        <v>446.18185149999999</v>
      </c>
      <c r="K93" s="2">
        <f t="shared" si="18"/>
        <v>78.53724324999996</v>
      </c>
      <c r="L93" s="2">
        <f t="shared" si="19"/>
        <v>474.27013599999998</v>
      </c>
      <c r="M93" s="2">
        <f t="shared" si="20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>MIN(I93,I80)</f>
        <v>158.37812450000001</v>
      </c>
      <c r="R93" s="2">
        <f>MIN(J80,J93)</f>
        <v>171.90609949999998</v>
      </c>
      <c r="S93" s="2">
        <f>MIN(L80,L93)</f>
        <v>183.80269774999999</v>
      </c>
      <c r="T93" s="2">
        <f t="shared" si="21"/>
        <v>13.527974999999969</v>
      </c>
      <c r="U93" s="2">
        <f t="shared" si="22"/>
        <v>11.896598250000011</v>
      </c>
      <c r="W93" s="2">
        <f t="shared" si="23"/>
        <v>183.84191050000004</v>
      </c>
      <c r="X93" s="2">
        <f>MAX(I80,I93)</f>
        <v>367.64460825000003</v>
      </c>
      <c r="Y93" s="2">
        <f t="shared" si="24"/>
        <v>446.18185149999999</v>
      </c>
      <c r="Z93" s="2">
        <f t="shared" si="25"/>
        <v>474.27013599999998</v>
      </c>
      <c r="AA93" s="2">
        <f t="shared" si="26"/>
        <v>78.53724324999996</v>
      </c>
      <c r="AB93" s="2">
        <f t="shared" si="27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3"/>
        <v>335.83623699999998</v>
      </c>
      <c r="G94" s="2">
        <f t="shared" si="14"/>
        <v>162.19226</v>
      </c>
      <c r="H94" s="2">
        <f t="shared" si="15"/>
        <v>237.8684015</v>
      </c>
      <c r="I94" s="2">
        <f t="shared" si="16"/>
        <v>167.21398549999998</v>
      </c>
      <c r="J94" s="2">
        <f t="shared" si="17"/>
        <v>226.7225545</v>
      </c>
      <c r="K94" s="2">
        <f t="shared" si="18"/>
        <v>59.508569000000023</v>
      </c>
      <c r="L94" s="2">
        <f t="shared" si="19"/>
        <v>297.37697049999997</v>
      </c>
      <c r="M94" s="2">
        <f t="shared" si="20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>MIN(I94,I81)</f>
        <v>96.963347499999998</v>
      </c>
      <c r="R94" s="2">
        <f>MIN(J81,J94)</f>
        <v>118.5404585</v>
      </c>
      <c r="S94" s="2">
        <f>MIN(L81,L94)</f>
        <v>169.01104650000002</v>
      </c>
      <c r="T94" s="2">
        <f t="shared" si="21"/>
        <v>21.577111000000002</v>
      </c>
      <c r="U94" s="2">
        <f t="shared" si="22"/>
        <v>50.470588000000021</v>
      </c>
      <c r="W94" s="2">
        <f t="shared" si="23"/>
        <v>-1.797061000000042</v>
      </c>
      <c r="X94" s="2">
        <f>MAX(I81,I94)</f>
        <v>167.21398549999998</v>
      </c>
      <c r="Y94" s="2">
        <f t="shared" si="24"/>
        <v>226.7225545</v>
      </c>
      <c r="Z94" s="2">
        <f t="shared" si="25"/>
        <v>297.37697049999997</v>
      </c>
      <c r="AA94" s="2">
        <f t="shared" si="26"/>
        <v>59.508569000000023</v>
      </c>
      <c r="AB94" s="2">
        <f t="shared" si="27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28">I101-G101</f>
        <v>3.3348810000000029</v>
      </c>
      <c r="O101" s="2">
        <f t="shared" ref="O101:O108" si="29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0">MAX(B102:E102)</f>
        <v>23.13026</v>
      </c>
      <c r="G102" s="2">
        <f t="shared" ref="G102:G108" si="31">MIN(B102:E102)</f>
        <v>15.074904</v>
      </c>
      <c r="H102" s="2">
        <f t="shared" ref="H102:H108" si="32">AVERAGE(B102:E102)</f>
        <v>18.981749000000001</v>
      </c>
      <c r="I102" s="2">
        <f t="shared" ref="I102:I108" si="33">QUARTILE(B102:E102,1)</f>
        <v>17.64503625</v>
      </c>
      <c r="J102" s="2">
        <f t="shared" ref="J102:J108" si="34">MEDIAN(B102:E102)</f>
        <v>18.860916000000003</v>
      </c>
      <c r="K102" s="2">
        <f t="shared" ref="K102:K108" si="35">J102-I102</f>
        <v>1.2158797500000027</v>
      </c>
      <c r="L102" s="2">
        <f t="shared" ref="L102:L108" si="36">QUARTILE(B102:E102,3)</f>
        <v>20.19762875</v>
      </c>
      <c r="M102" s="2">
        <f t="shared" ref="M102:M108" si="37">L102-J102</f>
        <v>1.3367127499999967</v>
      </c>
      <c r="N102" s="2">
        <f t="shared" si="28"/>
        <v>2.5701322500000003</v>
      </c>
      <c r="O102" s="2">
        <f t="shared" si="29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0"/>
        <v>36.376187999999999</v>
      </c>
      <c r="G103" s="2">
        <f t="shared" si="31"/>
        <v>8.9383909999999993</v>
      </c>
      <c r="H103" s="2">
        <f t="shared" si="32"/>
        <v>18.312632749999999</v>
      </c>
      <c r="I103" s="2">
        <f t="shared" si="33"/>
        <v>11.92453175</v>
      </c>
      <c r="J103" s="2">
        <f t="shared" si="34"/>
        <v>13.967976</v>
      </c>
      <c r="K103" s="2">
        <f t="shared" si="35"/>
        <v>2.0434442500000003</v>
      </c>
      <c r="L103" s="2">
        <f t="shared" si="36"/>
        <v>20.356076999999999</v>
      </c>
      <c r="M103" s="2">
        <f t="shared" si="37"/>
        <v>6.3881009999999989</v>
      </c>
      <c r="N103" s="2">
        <f t="shared" si="28"/>
        <v>2.9861407500000006</v>
      </c>
      <c r="O103" s="2">
        <f t="shared" si="29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0"/>
        <v>17.281839999999999</v>
      </c>
      <c r="G104" s="2">
        <f t="shared" si="31"/>
        <v>9.7149190000000001</v>
      </c>
      <c r="H104" s="2">
        <f t="shared" si="32"/>
        <v>13.353328000000001</v>
      </c>
      <c r="I104" s="2">
        <f t="shared" si="33"/>
        <v>10.81128625</v>
      </c>
      <c r="J104" s="2">
        <f t="shared" si="34"/>
        <v>13.2082765</v>
      </c>
      <c r="K104" s="2">
        <f t="shared" si="35"/>
        <v>2.39699025</v>
      </c>
      <c r="L104" s="2">
        <f t="shared" si="36"/>
        <v>15.750318249999999</v>
      </c>
      <c r="M104" s="2">
        <f t="shared" si="37"/>
        <v>2.5420417499999992</v>
      </c>
      <c r="N104" s="2">
        <f t="shared" si="28"/>
        <v>1.0963672500000001</v>
      </c>
      <c r="O104" s="2">
        <f t="shared" si="29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0"/>
        <v>22.762675000000002</v>
      </c>
      <c r="G105" s="2">
        <f t="shared" si="31"/>
        <v>7.0185500000000003</v>
      </c>
      <c r="H105" s="2">
        <f t="shared" si="32"/>
        <v>14.550341250000001</v>
      </c>
      <c r="I105" s="2">
        <f t="shared" si="33"/>
        <v>11.056861999999999</v>
      </c>
      <c r="J105" s="2">
        <f t="shared" si="34"/>
        <v>14.21007</v>
      </c>
      <c r="K105" s="2">
        <f t="shared" si="35"/>
        <v>3.1532080000000011</v>
      </c>
      <c r="L105" s="2">
        <f t="shared" si="36"/>
        <v>17.703549250000002</v>
      </c>
      <c r="M105" s="2">
        <f t="shared" si="37"/>
        <v>3.4934792500000018</v>
      </c>
      <c r="N105" s="2">
        <f t="shared" si="28"/>
        <v>4.0383119999999986</v>
      </c>
      <c r="O105" s="2">
        <f t="shared" si="29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0"/>
        <v>21.067295999999999</v>
      </c>
      <c r="G106" s="2">
        <f t="shared" si="31"/>
        <v>11.100379999999999</v>
      </c>
      <c r="H106" s="2">
        <f t="shared" si="32"/>
        <v>15.9016135</v>
      </c>
      <c r="I106" s="2">
        <f t="shared" si="33"/>
        <v>12.8636</v>
      </c>
      <c r="J106" s="2">
        <f t="shared" si="34"/>
        <v>15.719389</v>
      </c>
      <c r="K106" s="2">
        <f t="shared" si="35"/>
        <v>2.8557889999999997</v>
      </c>
      <c r="L106" s="2">
        <f t="shared" si="36"/>
        <v>18.757402500000001</v>
      </c>
      <c r="M106" s="2">
        <f t="shared" si="37"/>
        <v>3.0380135000000017</v>
      </c>
      <c r="N106" s="2">
        <f t="shared" si="28"/>
        <v>1.7632200000000005</v>
      </c>
      <c r="O106" s="2">
        <f t="shared" si="29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0"/>
        <v>24.114301999999999</v>
      </c>
      <c r="G107" s="2">
        <f t="shared" si="31"/>
        <v>9.8769240000000007</v>
      </c>
      <c r="H107" s="2">
        <f t="shared" si="32"/>
        <v>15.421283499999998</v>
      </c>
      <c r="I107" s="2">
        <f t="shared" si="33"/>
        <v>11.107956</v>
      </c>
      <c r="J107" s="2">
        <f t="shared" si="34"/>
        <v>13.846954</v>
      </c>
      <c r="K107" s="2">
        <f t="shared" si="35"/>
        <v>2.7389980000000005</v>
      </c>
      <c r="L107" s="2">
        <f t="shared" si="36"/>
        <v>18.1602815</v>
      </c>
      <c r="M107" s="2">
        <f t="shared" si="37"/>
        <v>4.3133274999999998</v>
      </c>
      <c r="N107" s="2">
        <f t="shared" si="28"/>
        <v>1.231031999999999</v>
      </c>
      <c r="O107" s="2">
        <f t="shared" si="29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0"/>
        <v>13.450737</v>
      </c>
      <c r="G108" s="2">
        <f t="shared" si="31"/>
        <v>3.4553970000000001</v>
      </c>
      <c r="H108" s="2">
        <f t="shared" si="32"/>
        <v>9.6884042499999996</v>
      </c>
      <c r="I108" s="2">
        <f t="shared" si="33"/>
        <v>7.4872440000000005</v>
      </c>
      <c r="J108" s="2">
        <f t="shared" si="34"/>
        <v>10.9237415</v>
      </c>
      <c r="K108" s="2">
        <f t="shared" si="35"/>
        <v>3.4364974999999998</v>
      </c>
      <c r="L108" s="2">
        <f t="shared" si="36"/>
        <v>13.124901749999999</v>
      </c>
      <c r="M108" s="2">
        <f t="shared" si="37"/>
        <v>2.2011602499999992</v>
      </c>
      <c r="N108" s="2">
        <f t="shared" si="28"/>
        <v>4.0318470000000008</v>
      </c>
      <c r="O108" s="2">
        <f t="shared" si="29"/>
        <v>0.3258352500000008</v>
      </c>
      <c r="Q108" s="2">
        <v>96.963347499999998</v>
      </c>
    </row>
    <row r="112" spans="1:25">
      <c r="A112" s="2" t="s">
        <v>14</v>
      </c>
    </row>
    <row r="113" spans="1:19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9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9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38">I115-G115</f>
        <v>2.3334569999999957</v>
      </c>
      <c r="O115" s="2">
        <f t="shared" ref="O115:O122" si="39">F115-L115</f>
        <v>34.617653250000004</v>
      </c>
    </row>
    <row r="116" spans="1:19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0">MAX(B116:E116)</f>
        <v>61.360840000000003</v>
      </c>
      <c r="G116" s="2">
        <f t="shared" ref="G116:G122" si="41">MIN(B116:E116)</f>
        <v>20.642493000000002</v>
      </c>
      <c r="H116" s="2">
        <f t="shared" ref="H116:H122" si="42">AVERAGE(B116:E116)</f>
        <v>39.602196750000004</v>
      </c>
      <c r="I116" s="2">
        <f t="shared" ref="I116:I122" si="43">QUARTILE(B116:E116,1)</f>
        <v>31.107888750000001</v>
      </c>
      <c r="J116" s="2">
        <f t="shared" ref="J116:J122" si="44">MEDIAN(B116:E116)</f>
        <v>38.202726999999996</v>
      </c>
      <c r="K116" s="2">
        <f t="shared" ref="K116:K122" si="45">J116-I116</f>
        <v>7.0948382499999951</v>
      </c>
      <c r="L116" s="2">
        <f t="shared" ref="L116:L122" si="46">QUARTILE(B116:E116,3)</f>
        <v>46.697035</v>
      </c>
      <c r="M116" s="2">
        <f t="shared" ref="M116:M122" si="47">L116-J116</f>
        <v>8.4943080000000037</v>
      </c>
      <c r="N116" s="2">
        <f t="shared" si="38"/>
        <v>10.465395749999999</v>
      </c>
      <c r="O116" s="2">
        <f t="shared" si="39"/>
        <v>14.663805000000004</v>
      </c>
    </row>
    <row r="117" spans="1:19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0"/>
        <v>126.55283</v>
      </c>
      <c r="G117" s="2">
        <f t="shared" si="41"/>
        <v>16.643799999999999</v>
      </c>
      <c r="H117" s="2">
        <f t="shared" si="42"/>
        <v>60.653831750000002</v>
      </c>
      <c r="I117" s="2">
        <f t="shared" si="43"/>
        <v>38.039499249999999</v>
      </c>
      <c r="J117" s="2">
        <f t="shared" si="44"/>
        <v>49.709348500000004</v>
      </c>
      <c r="K117" s="2">
        <f t="shared" si="45"/>
        <v>11.669849250000006</v>
      </c>
      <c r="L117" s="2">
        <f t="shared" si="46"/>
        <v>72.323680999999993</v>
      </c>
      <c r="M117" s="2">
        <f t="shared" si="47"/>
        <v>22.614332499999989</v>
      </c>
      <c r="N117" s="2">
        <f t="shared" si="38"/>
        <v>21.39569925</v>
      </c>
      <c r="O117" s="2">
        <f t="shared" si="39"/>
        <v>54.229149000000007</v>
      </c>
    </row>
    <row r="118" spans="1:19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0"/>
        <v>105.596476</v>
      </c>
      <c r="G118" s="2">
        <f t="shared" si="41"/>
        <v>32.668019999999999</v>
      </c>
      <c r="H118" s="2">
        <f t="shared" si="42"/>
        <v>53.267168749999996</v>
      </c>
      <c r="I118" s="2">
        <f t="shared" si="43"/>
        <v>35.814119250000005</v>
      </c>
      <c r="J118" s="2">
        <f t="shared" si="44"/>
        <v>37.402089500000002</v>
      </c>
      <c r="K118" s="2">
        <f t="shared" si="45"/>
        <v>1.5879702499999979</v>
      </c>
      <c r="L118" s="2">
        <f t="shared" si="46"/>
        <v>54.855139000000001</v>
      </c>
      <c r="M118" s="2">
        <f t="shared" si="47"/>
        <v>17.453049499999999</v>
      </c>
      <c r="N118" s="2">
        <f t="shared" si="38"/>
        <v>3.146099250000006</v>
      </c>
      <c r="O118" s="2">
        <f t="shared" si="39"/>
        <v>50.741336999999994</v>
      </c>
    </row>
    <row r="119" spans="1:19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0"/>
        <v>52.583789000000003</v>
      </c>
      <c r="G119" s="2">
        <f t="shared" si="41"/>
        <v>34.832065</v>
      </c>
      <c r="H119" s="2">
        <f t="shared" si="42"/>
        <v>41.55167625</v>
      </c>
      <c r="I119" s="2">
        <f t="shared" si="43"/>
        <v>37.72086625</v>
      </c>
      <c r="J119" s="2">
        <f t="shared" si="44"/>
        <v>39.395425500000002</v>
      </c>
      <c r="K119" s="2">
        <f t="shared" si="45"/>
        <v>1.6745592500000015</v>
      </c>
      <c r="L119" s="2">
        <f t="shared" si="46"/>
        <v>43.226235500000001</v>
      </c>
      <c r="M119" s="2">
        <f t="shared" si="47"/>
        <v>3.8308099999999996</v>
      </c>
      <c r="N119" s="2">
        <f t="shared" si="38"/>
        <v>2.8888012500000002</v>
      </c>
      <c r="O119" s="2">
        <f t="shared" si="39"/>
        <v>9.3575535000000016</v>
      </c>
    </row>
    <row r="120" spans="1:19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0"/>
        <v>46.420926000000001</v>
      </c>
      <c r="G120" s="2">
        <f t="shared" si="41"/>
        <v>23.956063</v>
      </c>
      <c r="H120" s="2">
        <f t="shared" si="42"/>
        <v>34.169331749999998</v>
      </c>
      <c r="I120" s="2">
        <f t="shared" si="43"/>
        <v>27.144865750000001</v>
      </c>
      <c r="J120" s="2">
        <f t="shared" si="44"/>
        <v>33.150168999999998</v>
      </c>
      <c r="K120" s="2">
        <f t="shared" si="45"/>
        <v>6.0053032499999972</v>
      </c>
      <c r="L120" s="2">
        <f t="shared" si="46"/>
        <v>40.174634999999995</v>
      </c>
      <c r="M120" s="2">
        <f t="shared" si="47"/>
        <v>7.0244659999999968</v>
      </c>
      <c r="N120" s="2">
        <f t="shared" si="38"/>
        <v>3.1888027500000007</v>
      </c>
      <c r="O120" s="2">
        <f t="shared" si="39"/>
        <v>6.2462910000000065</v>
      </c>
    </row>
    <row r="121" spans="1:19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0"/>
        <v>36.715144000000002</v>
      </c>
      <c r="G121" s="2">
        <f t="shared" si="41"/>
        <v>22.927299999999999</v>
      </c>
      <c r="H121" s="2">
        <f t="shared" si="42"/>
        <v>28.496896499999998</v>
      </c>
      <c r="I121" s="2">
        <f t="shared" si="43"/>
        <v>25.508251000000001</v>
      </c>
      <c r="J121" s="2">
        <f t="shared" si="44"/>
        <v>27.172570999999998</v>
      </c>
      <c r="K121" s="2">
        <f t="shared" si="45"/>
        <v>1.6643199999999965</v>
      </c>
      <c r="L121" s="2">
        <f t="shared" si="46"/>
        <v>30.161216500000002</v>
      </c>
      <c r="M121" s="2">
        <f t="shared" si="47"/>
        <v>2.9886455000000041</v>
      </c>
      <c r="N121" s="2">
        <f t="shared" si="38"/>
        <v>2.5809510000000024</v>
      </c>
      <c r="O121" s="2">
        <f t="shared" si="39"/>
        <v>6.5539275000000004</v>
      </c>
    </row>
    <row r="122" spans="1:19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0"/>
        <v>33.064089000000003</v>
      </c>
      <c r="G122" s="2">
        <f t="shared" si="41"/>
        <v>22.991786000000001</v>
      </c>
      <c r="H122" s="2">
        <f t="shared" si="42"/>
        <v>27.307242250000002</v>
      </c>
      <c r="I122" s="2">
        <f t="shared" si="43"/>
        <v>24.5757215</v>
      </c>
      <c r="J122" s="2">
        <f t="shared" si="44"/>
        <v>26.586546999999999</v>
      </c>
      <c r="K122" s="2">
        <f t="shared" si="45"/>
        <v>2.0108254999999993</v>
      </c>
      <c r="L122" s="2">
        <f t="shared" si="46"/>
        <v>29.318067750000001</v>
      </c>
      <c r="M122" s="2">
        <f t="shared" si="47"/>
        <v>2.7315207500000014</v>
      </c>
      <c r="N122" s="2">
        <f t="shared" si="38"/>
        <v>1.5839354999999991</v>
      </c>
      <c r="O122" s="2">
        <f t="shared" si="39"/>
        <v>3.7460212500000019</v>
      </c>
    </row>
    <row r="127" spans="1:19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19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48">M129-K129</f>
        <v>3.1645792500000027</v>
      </c>
      <c r="S129" s="2">
        <f t="shared" ref="S129" si="49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50">M130-K130</f>
        <v>23.999028750000001</v>
      </c>
      <c r="S130" s="2">
        <f t="shared" ref="S130" si="51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10" workbookViewId="0">
      <selection activeCell="G90" sqref="G90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L9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>MAX(B3:G3)</f>
        <v>9.9999999999999995E-7</v>
      </c>
      <c r="I3" s="2">
        <f>MIN(B3:G3)</f>
        <v>9.9999999999999995E-7</v>
      </c>
      <c r="J3" s="2">
        <f>AVERAGE(B3:G3)</f>
        <v>9.9999999999999995E-7</v>
      </c>
      <c r="K3" s="2">
        <f>QUARTILE(B3:G3,1)</f>
        <v>9.9999999999999995E-7</v>
      </c>
      <c r="L3" s="2">
        <f>MEDIAN(B3:G3)</f>
        <v>9.9999999999999995E-7</v>
      </c>
      <c r="M3" s="2">
        <f>L3-K3</f>
        <v>0</v>
      </c>
      <c r="N3" s="2">
        <f>QUARTILE(B3:G3,3)</f>
        <v>9.9999999999999995E-7</v>
      </c>
      <c r="O3" s="2">
        <f>N3-L3</f>
        <v>0</v>
      </c>
      <c r="P3" s="2">
        <f>K3-I3</f>
        <v>0</v>
      </c>
      <c r="Q3" s="2">
        <f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>MAX(B4:G4)</f>
        <v>9.9999999999999995E-7</v>
      </c>
      <c r="I4" s="2">
        <f>MIN(B4:G4)</f>
        <v>9.9999999999999995E-7</v>
      </c>
      <c r="J4" s="2">
        <f>AVERAGE(B4:G4)</f>
        <v>9.9999999999999995E-7</v>
      </c>
      <c r="K4" s="2">
        <f>QUARTILE(B4:G4,1)</f>
        <v>9.9999999999999995E-7</v>
      </c>
      <c r="L4" s="2">
        <f>MEDIAN(B4:G4)</f>
        <v>9.9999999999999995E-7</v>
      </c>
      <c r="M4" s="2">
        <f>L4-K4</f>
        <v>0</v>
      </c>
      <c r="N4" s="2">
        <f>QUARTILE(B4:G4,3)</f>
        <v>9.9999999999999995E-7</v>
      </c>
      <c r="O4" s="2">
        <f>N4-L4</f>
        <v>0</v>
      </c>
      <c r="P4" s="2">
        <f>K4-I4</f>
        <v>0</v>
      </c>
      <c r="Q4" s="2">
        <f>H4-N4</f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>MAX(B5:G5)</f>
        <v>3.7330000000000002E-3</v>
      </c>
      <c r="I5" s="2">
        <f>MIN(B5:G5)</f>
        <v>1.0059999999999999E-3</v>
      </c>
      <c r="J5" s="2">
        <f>AVERAGE(B5:G5)</f>
        <v>1.8666666666666666E-3</v>
      </c>
      <c r="K5" s="2">
        <f>QUARTILE(B5:G5,1)</f>
        <v>1.2734999999999999E-3</v>
      </c>
      <c r="L5" s="2">
        <f>MEDIAN(B5:G5)</f>
        <v>1.4959999999999999E-3</v>
      </c>
      <c r="M5" s="2">
        <f t="shared" ref="M5:M12" si="0">L5-K5</f>
        <v>2.2250000000000004E-4</v>
      </c>
      <c r="N5" s="2">
        <f>QUARTILE(B5:G5,3)</f>
        <v>2.07625E-3</v>
      </c>
      <c r="O5" s="2">
        <f t="shared" ref="O5:O12" si="1">N5-L5</f>
        <v>5.8025000000000004E-4</v>
      </c>
      <c r="P5" s="2">
        <f>K5-I5</f>
        <v>2.6749999999999994E-4</v>
      </c>
      <c r="Q5" s="2">
        <f>H5-N5</f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>MAX(B6:G6)</f>
        <v>3.7449999999999997E-2</v>
      </c>
      <c r="I6" s="2">
        <f>MIN(B6:G6)</f>
        <v>1.4173E-2</v>
      </c>
      <c r="J6" s="2">
        <f>AVERAGE(B6:G6)</f>
        <v>2.2702833333333328E-2</v>
      </c>
      <c r="K6" s="2">
        <f>QUARTILE(B6:G6,1)</f>
        <v>1.6307749999999999E-2</v>
      </c>
      <c r="L6" s="2">
        <f>MEDIAN(B6:G6)</f>
        <v>1.8151500000000001E-2</v>
      </c>
      <c r="M6" s="2">
        <f t="shared" si="0"/>
        <v>1.8437500000000016E-3</v>
      </c>
      <c r="N6" s="2">
        <f>QUARTILE(B6:G6,3)</f>
        <v>2.8986249999999998E-2</v>
      </c>
      <c r="O6" s="2">
        <f t="shared" si="1"/>
        <v>1.0834749999999997E-2</v>
      </c>
      <c r="P6" s="2">
        <f>K6-I6</f>
        <v>2.1347499999999995E-3</v>
      </c>
      <c r="Q6" s="2">
        <f>H6-N6</f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>MAX(B7:G7)</f>
        <v>0.37654900000000002</v>
      </c>
      <c r="I7" s="2">
        <f>MIN(B7:G7)</f>
        <v>0.117909</v>
      </c>
      <c r="J7" s="2">
        <f>AVERAGE(B7:G7)</f>
        <v>0.23857583333333335</v>
      </c>
      <c r="K7" s="2">
        <f>QUARTILE(B7:G7,1)</f>
        <v>0.18355175000000001</v>
      </c>
      <c r="L7" s="2">
        <f>MEDIAN(B7:G7)</f>
        <v>0.22364299999999998</v>
      </c>
      <c r="M7" s="2">
        <f t="shared" si="0"/>
        <v>4.0091249999999967E-2</v>
      </c>
      <c r="N7" s="2">
        <f>QUARTILE(B7:G7,3)</f>
        <v>0.29555300000000001</v>
      </c>
      <c r="O7" s="2">
        <f t="shared" si="1"/>
        <v>7.1910000000000029E-2</v>
      </c>
      <c r="P7" s="2">
        <f>K7-I7</f>
        <v>6.5642750000000014E-2</v>
      </c>
      <c r="Q7" s="2">
        <f>H7-N7</f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>MAX(B8:G8)</f>
        <v>1.7869269999999999</v>
      </c>
      <c r="I8" s="2">
        <f>MIN(B8:G8)</f>
        <v>0.64364100000000002</v>
      </c>
      <c r="J8" s="2">
        <f>AVERAGE(B8:G8)</f>
        <v>1.0940161666666666</v>
      </c>
      <c r="K8" s="2">
        <f>QUARTILE(B8:G8,1)</f>
        <v>0.65758724999999996</v>
      </c>
      <c r="L8" s="2">
        <f>MEDIAN(B8:G8)</f>
        <v>0.93158750000000001</v>
      </c>
      <c r="M8" s="2">
        <f t="shared" si="0"/>
        <v>0.27400025000000006</v>
      </c>
      <c r="N8" s="2">
        <f>QUARTILE(B8:G8,3)</f>
        <v>1.510972</v>
      </c>
      <c r="O8" s="2">
        <f t="shared" si="1"/>
        <v>0.57938449999999997</v>
      </c>
      <c r="P8" s="2">
        <f>K8-I8</f>
        <v>1.3946249999999938E-2</v>
      </c>
      <c r="Q8" s="2">
        <f>H8-N8</f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>MAX(B9:G9)</f>
        <v>12.45392</v>
      </c>
      <c r="I9" s="2">
        <f>MIN(B9:G9)</f>
        <v>4.4663389999999996</v>
      </c>
      <c r="J9" s="2">
        <f>AVERAGE(B9:G9)</f>
        <v>6.7650005000000002</v>
      </c>
      <c r="K9" s="2">
        <f>QUARTILE(B9:G9,1)</f>
        <v>4.5131182499999998</v>
      </c>
      <c r="L9" s="2">
        <f>MEDIAN(B9:G9)</f>
        <v>5.6147115000000003</v>
      </c>
      <c r="M9" s="2">
        <f t="shared" si="0"/>
        <v>1.1015932500000005</v>
      </c>
      <c r="N9" s="2">
        <f>QUARTILE(B9:G9,3)</f>
        <v>7.6244782500000001</v>
      </c>
      <c r="O9" s="2">
        <f t="shared" si="1"/>
        <v>2.0097667499999998</v>
      </c>
      <c r="P9" s="2">
        <f>K9-I9</f>
        <v>4.6779250000000161E-2</v>
      </c>
      <c r="Q9" s="2">
        <f>H9-N9</f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>MAX(B10:G10)</f>
        <v>25.482057000000001</v>
      </c>
      <c r="I10" s="2">
        <f>MIN(B10:G10)</f>
        <v>16.204566</v>
      </c>
      <c r="J10" s="2">
        <f>AVERAGE(B10:G10)</f>
        <v>20.625297</v>
      </c>
      <c r="K10" s="2">
        <f>QUARTILE(B10:G10,1)</f>
        <v>17.446666499999999</v>
      </c>
      <c r="L10" s="2">
        <f>MEDIAN(B10:G10)</f>
        <v>20.2105295</v>
      </c>
      <c r="M10" s="2">
        <f t="shared" si="0"/>
        <v>2.7638630000000006</v>
      </c>
      <c r="N10" s="2">
        <f>QUARTILE(B10:G10,3)</f>
        <v>23.89167325</v>
      </c>
      <c r="O10" s="2">
        <f t="shared" si="1"/>
        <v>3.6811437500000004</v>
      </c>
      <c r="P10" s="2">
        <f>K10-I10</f>
        <v>1.2421004999999994</v>
      </c>
      <c r="Q10" s="2">
        <f>H10-N10</f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>MAX(B11:G11)</f>
        <v>79.912097000000003</v>
      </c>
      <c r="I11" s="2">
        <f>MIN(B11:G11)</f>
        <v>22.792956</v>
      </c>
      <c r="J11" s="2">
        <f>AVERAGE(B11:G11)</f>
        <v>60.926547833333331</v>
      </c>
      <c r="K11" s="2">
        <f>QUARTILE(B11:G11,1)</f>
        <v>58.493689500000002</v>
      </c>
      <c r="L11" s="2">
        <f>MEDIAN(B11:G11)</f>
        <v>63.577406999999994</v>
      </c>
      <c r="M11" s="2">
        <f t="shared" si="0"/>
        <v>5.0837174999999917</v>
      </c>
      <c r="N11" s="2">
        <f>QUARTILE(B11:G11,3)</f>
        <v>75.069579000000004</v>
      </c>
      <c r="O11" s="2">
        <f t="shared" si="1"/>
        <v>11.492172000000011</v>
      </c>
      <c r="P11" s="2">
        <f>K11-I11</f>
        <v>35.700733499999998</v>
      </c>
      <c r="Q11" s="2">
        <f>H11-N11</f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>MAX(B12:G12)</f>
        <v>73.310822000000002</v>
      </c>
      <c r="I12" s="2">
        <f>MIN(B12:G12)</f>
        <v>54.829675000000002</v>
      </c>
      <c r="J12" s="2">
        <f>AVERAGE(B12:G12)</f>
        <v>63.938734183333331</v>
      </c>
      <c r="K12" s="2">
        <f>QUARTILE(B12:G12,1)</f>
        <v>61.333223249999996</v>
      </c>
      <c r="L12" s="2">
        <f>MEDIAN(B12:G12)</f>
        <v>63.937271500000001</v>
      </c>
      <c r="M12" s="2">
        <f t="shared" si="0"/>
        <v>2.6040482500000053</v>
      </c>
      <c r="N12" s="2">
        <f>QUARTILE(B12:G12,3)</f>
        <v>66.348436324999994</v>
      </c>
      <c r="O12" s="2">
        <f t="shared" si="1"/>
        <v>2.4111648249999931</v>
      </c>
      <c r="P12" s="2">
        <f>K12-I12</f>
        <v>6.5035482499999944</v>
      </c>
      <c r="Q12" s="2">
        <f>H12-N12</f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2">K16-I16</f>
        <v>0</v>
      </c>
      <c r="Q16" s="2">
        <f t="shared" ref="Q16" si="3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4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5">K17-I17</f>
        <v>0</v>
      </c>
      <c r="Q17" s="2">
        <f t="shared" ref="Q17" si="6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7">MAX(B18:G18)</f>
        <v>1.2999999999999999E-5</v>
      </c>
      <c r="I18" s="2">
        <f t="shared" ref="I18:I25" si="8">MIN(B18:G18)</f>
        <v>5.0000000000000004E-6</v>
      </c>
      <c r="J18" s="2">
        <f t="shared" si="4"/>
        <v>1.0999999999999998E-5</v>
      </c>
      <c r="K18" s="2">
        <f t="shared" ref="K18:K25" si="9">QUARTILE(B18:G18,1)</f>
        <v>1.1E-5</v>
      </c>
      <c r="L18" s="2">
        <f t="shared" ref="L18:L25" si="10">MEDIAN(B18:G18)</f>
        <v>1.2E-5</v>
      </c>
      <c r="M18" s="2">
        <f t="shared" ref="M18:M25" si="11">L18-K18</f>
        <v>1.0000000000000006E-6</v>
      </c>
      <c r="N18" s="2">
        <f t="shared" ref="N18:N25" si="12">QUARTILE(B18:G18,3)</f>
        <v>1.2999999999999999E-5</v>
      </c>
      <c r="O18" s="2">
        <f t="shared" ref="O18:O25" si="13">N18-L18</f>
        <v>9.999999999999989E-7</v>
      </c>
      <c r="P18" s="2">
        <f t="shared" ref="P18:P25" si="14">K18-I18</f>
        <v>5.9999999999999993E-6</v>
      </c>
      <c r="Q18" s="2">
        <f t="shared" ref="Q18:Q25" si="15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7"/>
        <v>1.3300000000000001E-4</v>
      </c>
      <c r="I19" s="2">
        <f t="shared" si="8"/>
        <v>4.8999999999999998E-5</v>
      </c>
      <c r="J19" s="2">
        <f t="shared" si="4"/>
        <v>9.2166666666666666E-5</v>
      </c>
      <c r="K19" s="2">
        <f t="shared" si="9"/>
        <v>7.2249999999999994E-5</v>
      </c>
      <c r="L19" s="2">
        <f t="shared" si="10"/>
        <v>8.850000000000001E-5</v>
      </c>
      <c r="M19" s="2">
        <f t="shared" si="11"/>
        <v>1.6250000000000016E-5</v>
      </c>
      <c r="N19" s="2">
        <f t="shared" si="12"/>
        <v>1.1750000000000001E-4</v>
      </c>
      <c r="O19" s="2">
        <f t="shared" si="13"/>
        <v>2.9E-5</v>
      </c>
      <c r="P19" s="2">
        <f t="shared" si="14"/>
        <v>2.3249999999999996E-5</v>
      </c>
      <c r="Q19" s="2">
        <f t="shared" si="15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7"/>
        <v>1.3270000000000001E-3</v>
      </c>
      <c r="I20" s="2">
        <f t="shared" si="8"/>
        <v>7.1599999999999995E-4</v>
      </c>
      <c r="J20" s="2">
        <f t="shared" si="4"/>
        <v>1.0086666666666666E-3</v>
      </c>
      <c r="K20" s="2">
        <f t="shared" si="9"/>
        <v>8.0400000000000003E-4</v>
      </c>
      <c r="L20" s="2">
        <f t="shared" si="10"/>
        <v>9.8299999999999993E-4</v>
      </c>
      <c r="M20" s="2">
        <f t="shared" si="11"/>
        <v>1.7899999999999991E-4</v>
      </c>
      <c r="N20" s="2">
        <f t="shared" si="12"/>
        <v>1.2197499999999999E-3</v>
      </c>
      <c r="O20" s="2">
        <f t="shared" si="13"/>
        <v>2.3674999999999998E-4</v>
      </c>
      <c r="P20" s="2">
        <f t="shared" si="14"/>
        <v>8.8000000000000079E-5</v>
      </c>
      <c r="Q20" s="2">
        <f t="shared" si="15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7"/>
        <v>1.3369000000000001E-2</v>
      </c>
      <c r="I21" s="2">
        <f t="shared" si="8"/>
        <v>7.5240000000000003E-3</v>
      </c>
      <c r="J21" s="2">
        <f t="shared" si="4"/>
        <v>1.0017333333333335E-2</v>
      </c>
      <c r="K21" s="2">
        <f t="shared" si="9"/>
        <v>8.2902500000000007E-3</v>
      </c>
      <c r="L21" s="2">
        <f t="shared" si="10"/>
        <v>8.8409999999999999E-3</v>
      </c>
      <c r="M21" s="2">
        <f t="shared" si="11"/>
        <v>5.5074999999999916E-4</v>
      </c>
      <c r="N21" s="2">
        <f t="shared" si="12"/>
        <v>1.2277E-2</v>
      </c>
      <c r="O21" s="2">
        <f t="shared" si="13"/>
        <v>3.4359999999999998E-3</v>
      </c>
      <c r="P21" s="2">
        <f t="shared" si="14"/>
        <v>7.6625000000000044E-4</v>
      </c>
      <c r="Q21" s="2">
        <f t="shared" si="15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7"/>
        <v>0.13317100000000001</v>
      </c>
      <c r="I22" s="2">
        <f t="shared" si="8"/>
        <v>7.6545000000000002E-2</v>
      </c>
      <c r="J22" s="2">
        <f t="shared" si="4"/>
        <v>0.10446116666666666</v>
      </c>
      <c r="K22" s="2">
        <f t="shared" si="9"/>
        <v>8.8006749999999995E-2</v>
      </c>
      <c r="L22" s="2">
        <f t="shared" si="10"/>
        <v>0.10128000000000001</v>
      </c>
      <c r="M22" s="2">
        <f t="shared" si="11"/>
        <v>1.3273250000000014E-2</v>
      </c>
      <c r="N22" s="2">
        <f t="shared" si="12"/>
        <v>0.12350149999999999</v>
      </c>
      <c r="O22" s="2">
        <f t="shared" si="13"/>
        <v>2.2221499999999977E-2</v>
      </c>
      <c r="P22" s="2">
        <f t="shared" si="14"/>
        <v>1.1461749999999993E-2</v>
      </c>
      <c r="Q22" s="2">
        <f t="shared" si="15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7"/>
        <v>1.327056</v>
      </c>
      <c r="I23" s="2">
        <f t="shared" si="8"/>
        <v>0.81773300000000004</v>
      </c>
      <c r="J23" s="2">
        <f t="shared" si="4"/>
        <v>1.0852748333333333</v>
      </c>
      <c r="K23" s="2">
        <f t="shared" si="9"/>
        <v>0.93335124999999997</v>
      </c>
      <c r="L23" s="2">
        <f t="shared" si="10"/>
        <v>1.0852875000000002</v>
      </c>
      <c r="M23" s="2">
        <f t="shared" si="11"/>
        <v>0.15193625000000022</v>
      </c>
      <c r="N23" s="2">
        <f t="shared" si="12"/>
        <v>1.2565062499999999</v>
      </c>
      <c r="O23" s="2">
        <f t="shared" si="13"/>
        <v>0.17121874999999975</v>
      </c>
      <c r="P23" s="2">
        <f t="shared" si="14"/>
        <v>0.11561824999999992</v>
      </c>
      <c r="Q23" s="2">
        <f t="shared" si="15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7"/>
        <v>13.166377000000001</v>
      </c>
      <c r="I24" s="2">
        <f t="shared" si="8"/>
        <v>8.2007399999999997</v>
      </c>
      <c r="J24" s="2">
        <f t="shared" si="4"/>
        <v>10.851686666666666</v>
      </c>
      <c r="K24" s="2">
        <f t="shared" si="9"/>
        <v>9.5325532500000012</v>
      </c>
      <c r="L24" s="2">
        <f t="shared" si="10"/>
        <v>10.573131</v>
      </c>
      <c r="M24" s="2">
        <f t="shared" si="11"/>
        <v>1.0405777499999989</v>
      </c>
      <c r="N24" s="2">
        <f t="shared" si="12"/>
        <v>12.701568</v>
      </c>
      <c r="O24" s="2">
        <f t="shared" si="13"/>
        <v>2.1284369999999999</v>
      </c>
      <c r="P24" s="2">
        <f t="shared" si="14"/>
        <v>1.3318132500000015</v>
      </c>
      <c r="Q24" s="2">
        <f t="shared" si="15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7"/>
        <v>119.082748</v>
      </c>
      <c r="I25" s="2">
        <f t="shared" si="8"/>
        <v>80.096435999999997</v>
      </c>
      <c r="J25" s="2">
        <f t="shared" si="4"/>
        <v>103.40432733333331</v>
      </c>
      <c r="K25" s="2">
        <f t="shared" si="9"/>
        <v>91.414762749999994</v>
      </c>
      <c r="L25" s="2">
        <f t="shared" si="10"/>
        <v>108.220658</v>
      </c>
      <c r="M25" s="2">
        <f t="shared" si="11"/>
        <v>16.805895250000006</v>
      </c>
      <c r="N25" s="2">
        <f t="shared" si="12"/>
        <v>116.29966425000001</v>
      </c>
      <c r="O25" s="2">
        <f t="shared" si="13"/>
        <v>8.0790062500000062</v>
      </c>
      <c r="P25" s="2">
        <f t="shared" si="14"/>
        <v>11.318326749999997</v>
      </c>
      <c r="Q25" s="2">
        <f t="shared" si="15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 ht="13">
      <c r="C32" s="2">
        <f>1000000000/1000000</f>
        <v>1000</v>
      </c>
      <c r="H32" s="2">
        <f t="shared" ref="H32:H35" si="16">A20/J20</f>
        <v>9914077.9907468613</v>
      </c>
      <c r="I32" s="2">
        <f t="shared" ref="I32:I35" si="17">H32/1000000</f>
        <v>9.9140779907468612</v>
      </c>
    </row>
    <row r="33" spans="8:9">
      <c r="H33" s="2">
        <f t="shared" si="16"/>
        <v>9982696.6591241825</v>
      </c>
      <c r="I33" s="2">
        <f t="shared" si="17"/>
        <v>9.9826966591241817</v>
      </c>
    </row>
    <row r="34" spans="8:9">
      <c r="H34" s="2">
        <f t="shared" si="16"/>
        <v>9572935.3970454745</v>
      </c>
      <c r="I34" s="2">
        <f t="shared" si="17"/>
        <v>9.5729353970454749</v>
      </c>
    </row>
    <row r="35" spans="8:9">
      <c r="H35" s="2">
        <f t="shared" si="16"/>
        <v>9214255.866678318</v>
      </c>
      <c r="I35" s="2">
        <f t="shared" si="17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8"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C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B7" workbookViewId="0">
      <selection activeCell="C12" sqref="C12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C9" workbookViewId="0">
      <selection activeCell="R16" sqref="R16:R23"/>
    </sheetView>
  </sheetViews>
  <sheetFormatPr baseColWidth="10" defaultRowHeight="12" x14ac:dyDescent="0"/>
  <sheetData>
    <row r="1" spans="1:18">
      <c r="A1" t="s">
        <v>17</v>
      </c>
      <c r="G1" t="s">
        <v>18</v>
      </c>
    </row>
    <row r="2" spans="1:18">
      <c r="D2" t="s">
        <v>69</v>
      </c>
      <c r="E2" t="s">
        <v>70</v>
      </c>
      <c r="H2" t="s">
        <v>60</v>
      </c>
      <c r="I2" t="s">
        <v>61</v>
      </c>
    </row>
    <row r="3" spans="1:18">
      <c r="D3">
        <v>86.565374000000006</v>
      </c>
      <c r="E3">
        <v>14.3461</v>
      </c>
      <c r="H3">
        <v>119.285352</v>
      </c>
      <c r="I3">
        <v>55.269734</v>
      </c>
    </row>
    <row r="4" spans="1:18">
      <c r="D4">
        <v>114.4666</v>
      </c>
      <c r="E4">
        <v>26.650355000000001</v>
      </c>
      <c r="H4">
        <v>230.96640500000001</v>
      </c>
      <c r="I4">
        <v>63.730490000000003</v>
      </c>
    </row>
    <row r="5" spans="1:18">
      <c r="D5">
        <v>169.115973</v>
      </c>
      <c r="E5">
        <v>110.59578399999999</v>
      </c>
      <c r="H5">
        <v>279.93399499999998</v>
      </c>
      <c r="I5">
        <v>88.164479999999998</v>
      </c>
    </row>
    <row r="6" spans="1:18">
      <c r="D6">
        <v>168.10127800000001</v>
      </c>
      <c r="E6">
        <v>69.356492000000003</v>
      </c>
      <c r="H6">
        <v>329.21117099999998</v>
      </c>
      <c r="I6">
        <v>33.04909</v>
      </c>
    </row>
    <row r="7" spans="1:18">
      <c r="D7">
        <v>92.492025999999996</v>
      </c>
      <c r="E7">
        <v>71.312799999999996</v>
      </c>
      <c r="H7">
        <v>346.841949</v>
      </c>
      <c r="I7">
        <v>65.910719999999998</v>
      </c>
    </row>
    <row r="8" spans="1:18">
      <c r="D8">
        <v>272.58239500000002</v>
      </c>
      <c r="E8">
        <v>88.01473</v>
      </c>
      <c r="H8">
        <v>436.19068299999998</v>
      </c>
      <c r="I8">
        <v>124.036964</v>
      </c>
    </row>
    <row r="9" spans="1:18">
      <c r="D9">
        <v>218.9366</v>
      </c>
      <c r="E9">
        <v>118.350092</v>
      </c>
      <c r="H9">
        <v>486.640468</v>
      </c>
      <c r="I9">
        <v>203.92740000000001</v>
      </c>
    </row>
    <row r="10" spans="1:18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8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8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8">
      <c r="D16">
        <f>E16-E3</f>
        <v>18.399453749999999</v>
      </c>
      <c r="E16" s="2">
        <v>32.745553749999999</v>
      </c>
      <c r="F16" s="2">
        <v>56.2594645</v>
      </c>
      <c r="G16" s="2">
        <v>76.871511499999997</v>
      </c>
      <c r="H16" s="2">
        <v>23.513910750000001</v>
      </c>
      <c r="I16" s="2">
        <v>20.612046999999997</v>
      </c>
      <c r="J16" s="2">
        <f>G16-F16</f>
        <v>20.612046999999997</v>
      </c>
      <c r="K16" s="2">
        <v>0</v>
      </c>
      <c r="L16" s="2">
        <v>75.130383500000008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19.860649500000008</v>
      </c>
    </row>
    <row r="17" spans="4:18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2">H4-N17</f>
        <v>52.820418750000016</v>
      </c>
      <c r="R17" s="2">
        <f t="shared" ref="R17:R23" si="3">L17-I4</f>
        <v>57.056358749999987</v>
      </c>
    </row>
    <row r="18" spans="4:18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2"/>
        <v>33.994678499999992</v>
      </c>
      <c r="R18" s="2">
        <f t="shared" si="3"/>
        <v>87.696552749999995</v>
      </c>
    </row>
    <row r="19" spans="4:18">
      <c r="D19" s="2">
        <f t="shared" si="0"/>
        <v>42.132226250000002</v>
      </c>
      <c r="E19" s="2">
        <v>111.48871825000001</v>
      </c>
      <c r="F19" s="2">
        <v>150.08245549999998</v>
      </c>
      <c r="G19" s="2">
        <v>155.14329025000001</v>
      </c>
      <c r="H19" s="2">
        <v>38.593737249999975</v>
      </c>
      <c r="I19" s="2">
        <v>5.0608347500000264</v>
      </c>
      <c r="J19" s="2">
        <f t="shared" si="1"/>
        <v>5.0608347500000264</v>
      </c>
      <c r="K19" s="2">
        <v>0</v>
      </c>
      <c r="L19" s="2">
        <v>129.34483549999999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2"/>
        <v>124.11596549999999</v>
      </c>
      <c r="R19" s="2">
        <f t="shared" si="3"/>
        <v>96.295745499999981</v>
      </c>
    </row>
    <row r="20" spans="4:18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2"/>
        <v>62.46992924999995</v>
      </c>
      <c r="R20" s="2">
        <f t="shared" si="3"/>
        <v>17.836778999999993</v>
      </c>
    </row>
    <row r="21" spans="4:18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2"/>
        <v>105.44441474999996</v>
      </c>
      <c r="R21" s="2">
        <f t="shared" si="3"/>
        <v>84.186476999999982</v>
      </c>
    </row>
    <row r="22" spans="4:18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2"/>
        <v>12.370332000000019</v>
      </c>
      <c r="R22" s="2">
        <f t="shared" si="3"/>
        <v>163.71720825000003</v>
      </c>
    </row>
    <row r="23" spans="4:18">
      <c r="D23" s="2">
        <f t="shared" si="0"/>
        <v>1.9530824999999936</v>
      </c>
      <c r="E23" s="2">
        <v>96.963347499999998</v>
      </c>
      <c r="F23" s="2">
        <v>118.5404585</v>
      </c>
      <c r="G23" s="2">
        <v>169.01104650000002</v>
      </c>
      <c r="H23" s="2">
        <v>21.577111000000002</v>
      </c>
      <c r="I23" s="2">
        <v>50.470588000000021</v>
      </c>
      <c r="J23" s="2">
        <f t="shared" si="1"/>
        <v>50.470588000000021</v>
      </c>
      <c r="K23" s="2">
        <v>0</v>
      </c>
      <c r="L23" s="2">
        <v>167.21398549999998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2"/>
        <v>38.459266500000012</v>
      </c>
      <c r="R23" s="2">
        <f t="shared" si="3"/>
        <v>5.0217254999999739</v>
      </c>
    </row>
    <row r="24" spans="4:18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8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8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8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8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8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8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8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8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Tianqi Xu</cp:lastModifiedBy>
  <dcterms:created xsi:type="dcterms:W3CDTF">2014-11-01T06:57:20Z</dcterms:created>
  <dcterms:modified xsi:type="dcterms:W3CDTF">2014-11-04T08:19:14Z</dcterms:modified>
</cp:coreProperties>
</file>